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4EA5A02F-4B8A-4FB5-8BAF-3461C4822AB9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etabolitos cuantificables" sheetId="1" r:id="rId1"/>
    <sheet name="TCA" sheetId="3" r:id="rId2"/>
    <sheet name="Referencias" sheetId="6" r:id="rId3"/>
    <sheet name="PFHMII+MB02" sheetId="8" r:id="rId4"/>
    <sheet name="Hoja1" sheetId="7" r:id="rId5"/>
  </sheets>
  <externalReferences>
    <externalReference r:id="rId6"/>
  </externalReferences>
  <definedNames>
    <definedName name="Inoculo_Fecha">'Metabolitos cuantificables'!$B$4</definedName>
    <definedName name="Inoculo_Hora">'Metabolitos cuantificables'!$C$4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8" l="1"/>
  <c r="H23" i="6" l="1"/>
  <c r="H23" i="8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3" i="1"/>
  <c r="BO3" i="1"/>
  <c r="BS4" i="1" l="1"/>
  <c r="AE4" i="1"/>
  <c r="W4" i="1"/>
  <c r="V4" i="1"/>
  <c r="AO4" i="1"/>
  <c r="AD4" i="1"/>
  <c r="B6" i="1"/>
  <c r="BS6" i="1" s="1"/>
  <c r="B5" i="1"/>
  <c r="BT5" i="1" s="1"/>
  <c r="B42" i="1"/>
  <c r="BS42" i="1" s="1"/>
  <c r="B43" i="1"/>
  <c r="BS43" i="1" s="1"/>
  <c r="B44" i="1"/>
  <c r="BS44" i="1" s="1"/>
  <c r="B45" i="1"/>
  <c r="BS45" i="1" s="1"/>
  <c r="B46" i="1"/>
  <c r="BS46" i="1" s="1"/>
  <c r="B47" i="1"/>
  <c r="BS47" i="1" s="1"/>
  <c r="B48" i="1"/>
  <c r="BS48" i="1" s="1"/>
  <c r="B49" i="1"/>
  <c r="BS49" i="1" s="1"/>
  <c r="B41" i="1"/>
  <c r="BS41" i="1" s="1"/>
  <c r="B33" i="1"/>
  <c r="BS33" i="1" s="1"/>
  <c r="B34" i="1"/>
  <c r="BS34" i="1" s="1"/>
  <c r="B35" i="1"/>
  <c r="BS35" i="1" s="1"/>
  <c r="B32" i="1"/>
  <c r="BS32" i="1" s="1"/>
  <c r="B24" i="1"/>
  <c r="BS24" i="1" s="1"/>
  <c r="B23" i="1"/>
  <c r="BS23" i="1" s="1"/>
  <c r="B22" i="1"/>
  <c r="BS22" i="1" s="1"/>
  <c r="B21" i="1"/>
  <c r="BS21" i="1" s="1"/>
  <c r="B20" i="1"/>
  <c r="BS20" i="1" s="1"/>
  <c r="B19" i="1"/>
  <c r="BS19" i="1" s="1"/>
  <c r="B18" i="1"/>
  <c r="BS18" i="1" s="1"/>
  <c r="B17" i="1"/>
  <c r="BS17" i="1" s="1"/>
  <c r="B16" i="1"/>
  <c r="BS16" i="1" s="1"/>
  <c r="B15" i="1"/>
  <c r="BS15" i="1" s="1"/>
  <c r="BS5" i="1" l="1"/>
  <c r="V16" i="1"/>
  <c r="W16" i="1"/>
  <c r="AE16" i="1"/>
  <c r="V20" i="1"/>
  <c r="W20" i="1"/>
  <c r="AE20" i="1"/>
  <c r="V24" i="1"/>
  <c r="W24" i="1"/>
  <c r="AE24" i="1"/>
  <c r="V33" i="1"/>
  <c r="W33" i="1"/>
  <c r="AE33" i="1"/>
  <c r="V47" i="1"/>
  <c r="W47" i="1"/>
  <c r="AE47" i="1"/>
  <c r="V43" i="1"/>
  <c r="W43" i="1"/>
  <c r="AE43" i="1"/>
  <c r="V18" i="1"/>
  <c r="AE18" i="1"/>
  <c r="W18" i="1"/>
  <c r="V22" i="1"/>
  <c r="AE22" i="1"/>
  <c r="W22" i="1"/>
  <c r="AD35" i="1"/>
  <c r="W35" i="1"/>
  <c r="AE35" i="1"/>
  <c r="V49" i="1"/>
  <c r="W49" i="1"/>
  <c r="AE49" i="1"/>
  <c r="V45" i="1"/>
  <c r="W45" i="1"/>
  <c r="AE45" i="1"/>
  <c r="V5" i="1"/>
  <c r="W5" i="1"/>
  <c r="AE5" i="1"/>
  <c r="AO22" i="1"/>
  <c r="V17" i="1"/>
  <c r="W17" i="1"/>
  <c r="AE17" i="1"/>
  <c r="V21" i="1"/>
  <c r="W21" i="1"/>
  <c r="AE21" i="1"/>
  <c r="V32" i="1"/>
  <c r="W32" i="1"/>
  <c r="AE32" i="1"/>
  <c r="V41" i="1"/>
  <c r="W41" i="1"/>
  <c r="AE41" i="1"/>
  <c r="V46" i="1"/>
  <c r="AE46" i="1"/>
  <c r="W46" i="1"/>
  <c r="V42" i="1"/>
  <c r="AE42" i="1"/>
  <c r="W42" i="1"/>
  <c r="V15" i="1"/>
  <c r="W15" i="1"/>
  <c r="AE15" i="1"/>
  <c r="V19" i="1"/>
  <c r="W19" i="1"/>
  <c r="AE19" i="1"/>
  <c r="V23" i="1"/>
  <c r="W23" i="1"/>
  <c r="AE23" i="1"/>
  <c r="V34" i="1"/>
  <c r="AE34" i="1"/>
  <c r="W34" i="1"/>
  <c r="AD48" i="1"/>
  <c r="W48" i="1"/>
  <c r="AE48" i="1"/>
  <c r="V44" i="1"/>
  <c r="W44" i="1"/>
  <c r="AE44" i="1"/>
  <c r="V6" i="1"/>
  <c r="AE6" i="1"/>
  <c r="W6" i="1"/>
  <c r="AO49" i="1"/>
  <c r="AO18" i="1"/>
  <c r="AO45" i="1"/>
  <c r="AO5" i="1"/>
  <c r="AO35" i="1"/>
  <c r="V48" i="1"/>
  <c r="AO47" i="1"/>
  <c r="AO43" i="1"/>
  <c r="AO41" i="1"/>
  <c r="AO33" i="1"/>
  <c r="AO23" i="1"/>
  <c r="AO21" i="1"/>
  <c r="AO19" i="1"/>
  <c r="AO17" i="1"/>
  <c r="AO15" i="1"/>
  <c r="AO48" i="1"/>
  <c r="AO46" i="1"/>
  <c r="AO44" i="1"/>
  <c r="AO42" i="1"/>
  <c r="AO34" i="1"/>
  <c r="AO32" i="1"/>
  <c r="AO24" i="1"/>
  <c r="AO20" i="1"/>
  <c r="AO16" i="1"/>
  <c r="AO6" i="1"/>
  <c r="AD46" i="1"/>
  <c r="AD44" i="1"/>
  <c r="AD42" i="1"/>
  <c r="AD34" i="1"/>
  <c r="AD32" i="1"/>
  <c r="AD24" i="1"/>
  <c r="AD22" i="1"/>
  <c r="AD20" i="1"/>
  <c r="AD18" i="1"/>
  <c r="AD16" i="1"/>
  <c r="AD6" i="1"/>
  <c r="V35" i="1"/>
  <c r="AD49" i="1"/>
  <c r="AD47" i="1"/>
  <c r="AD45" i="1"/>
  <c r="AD43" i="1"/>
  <c r="AD41" i="1"/>
  <c r="AD33" i="1"/>
  <c r="AD23" i="1"/>
  <c r="AD21" i="1"/>
  <c r="AD19" i="1"/>
  <c r="AD17" i="1"/>
  <c r="AD15" i="1"/>
  <c r="AD5" i="1"/>
  <c r="H60" i="8" l="1"/>
  <c r="H56" i="8"/>
  <c r="H54" i="8"/>
  <c r="H51" i="8"/>
  <c r="H50" i="8"/>
  <c r="H22" i="8"/>
  <c r="H21" i="8"/>
  <c r="H20" i="8"/>
  <c r="H19" i="8"/>
  <c r="H18" i="8"/>
  <c r="H17" i="8"/>
  <c r="H16" i="8"/>
  <c r="H15" i="8"/>
  <c r="H14" i="8"/>
  <c r="H12" i="8"/>
  <c r="H9" i="8"/>
  <c r="H8" i="8"/>
  <c r="H7" i="8"/>
  <c r="H6" i="8"/>
  <c r="H5" i="8"/>
  <c r="B50" i="1" l="1"/>
  <c r="BS50" i="1" s="1"/>
  <c r="AE50" i="1" l="1"/>
  <c r="W50" i="1"/>
  <c r="AO50" i="1"/>
  <c r="V50" i="1"/>
  <c r="AD50" i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1" i="3"/>
  <c r="B30" i="3"/>
  <c r="B29" i="3"/>
  <c r="B28" i="3"/>
  <c r="B27" i="3"/>
  <c r="B26" i="3"/>
  <c r="B25" i="3"/>
  <c r="B14" i="3"/>
  <c r="B13" i="3"/>
  <c r="B12" i="3"/>
  <c r="B11" i="3"/>
  <c r="B10" i="3"/>
  <c r="B9" i="3"/>
  <c r="B8" i="3"/>
  <c r="B7" i="3"/>
  <c r="B63" i="1" l="1"/>
  <c r="BS63" i="1" s="1"/>
  <c r="B62" i="1"/>
  <c r="BS62" i="1" s="1"/>
  <c r="B61" i="1"/>
  <c r="BS61" i="1" s="1"/>
  <c r="B60" i="1"/>
  <c r="BS60" i="1" s="1"/>
  <c r="B59" i="1"/>
  <c r="BS59" i="1" s="1"/>
  <c r="B58" i="1"/>
  <c r="BS58" i="1" s="1"/>
  <c r="B57" i="1"/>
  <c r="BS57" i="1" s="1"/>
  <c r="B56" i="1"/>
  <c r="BS56" i="1" s="1"/>
  <c r="B55" i="1"/>
  <c r="BS55" i="1" s="1"/>
  <c r="B54" i="1"/>
  <c r="BS54" i="1" s="1"/>
  <c r="B53" i="1"/>
  <c r="BS53" i="1" s="1"/>
  <c r="B52" i="1"/>
  <c r="BS52" i="1" s="1"/>
  <c r="B51" i="1"/>
  <c r="BS51" i="1" s="1"/>
  <c r="B40" i="1"/>
  <c r="BS40" i="1" s="1"/>
  <c r="B39" i="1"/>
  <c r="BS39" i="1" s="1"/>
  <c r="B38" i="1"/>
  <c r="BS38" i="1" s="1"/>
  <c r="B37" i="1"/>
  <c r="BS37" i="1" s="1"/>
  <c r="B36" i="1"/>
  <c r="BS36" i="1" s="1"/>
  <c r="B31" i="1"/>
  <c r="BS31" i="1" s="1"/>
  <c r="B27" i="1"/>
  <c r="BS27" i="1" s="1"/>
  <c r="B28" i="1"/>
  <c r="BS28" i="1" s="1"/>
  <c r="B29" i="1"/>
  <c r="BS29" i="1" s="1"/>
  <c r="B30" i="1"/>
  <c r="BS30" i="1" s="1"/>
  <c r="B26" i="1"/>
  <c r="BS26" i="1" s="1"/>
  <c r="B25" i="1"/>
  <c r="BS25" i="1" s="1"/>
  <c r="B14" i="1"/>
  <c r="BS14" i="1" s="1"/>
  <c r="B13" i="1"/>
  <c r="BS13" i="1" s="1"/>
  <c r="B12" i="1"/>
  <c r="BS12" i="1" s="1"/>
  <c r="B11" i="1"/>
  <c r="BS11" i="1" s="1"/>
  <c r="B10" i="1"/>
  <c r="BS10" i="1" s="1"/>
  <c r="B9" i="1"/>
  <c r="BS9" i="1" s="1"/>
  <c r="B8" i="1"/>
  <c r="BS8" i="1" s="1"/>
  <c r="B7" i="1"/>
  <c r="BS7" i="1" s="1"/>
  <c r="W8" i="1" l="1"/>
  <c r="AE8" i="1"/>
  <c r="W27" i="1"/>
  <c r="AE27" i="1"/>
  <c r="W52" i="1"/>
  <c r="AE52" i="1"/>
  <c r="W9" i="1"/>
  <c r="AE9" i="1"/>
  <c r="W31" i="1"/>
  <c r="AE31" i="1"/>
  <c r="W39" i="1"/>
  <c r="AE39" i="1"/>
  <c r="W53" i="1"/>
  <c r="AE53" i="1"/>
  <c r="W57" i="1"/>
  <c r="AE57" i="1"/>
  <c r="W61" i="1"/>
  <c r="AE61" i="1"/>
  <c r="W56" i="1"/>
  <c r="AE56" i="1"/>
  <c r="W36" i="1"/>
  <c r="AE36" i="1"/>
  <c r="W40" i="1"/>
  <c r="AE40" i="1"/>
  <c r="AE54" i="1"/>
  <c r="W54" i="1"/>
  <c r="AE58" i="1"/>
  <c r="W58" i="1"/>
  <c r="AE62" i="1"/>
  <c r="W62" i="1"/>
  <c r="W12" i="1"/>
  <c r="AE12" i="1"/>
  <c r="AE26" i="1"/>
  <c r="W26" i="1"/>
  <c r="AE38" i="1"/>
  <c r="W38" i="1"/>
  <c r="W60" i="1"/>
  <c r="AE60" i="1"/>
  <c r="W13" i="1"/>
  <c r="AE13" i="1"/>
  <c r="AE30" i="1"/>
  <c r="W30" i="1"/>
  <c r="AE10" i="1"/>
  <c r="W10" i="1"/>
  <c r="AE14" i="1"/>
  <c r="W14" i="1"/>
  <c r="W29" i="1"/>
  <c r="AE29" i="1"/>
  <c r="W7" i="1"/>
  <c r="AE7" i="1"/>
  <c r="W11" i="1"/>
  <c r="AE11" i="1"/>
  <c r="W25" i="1"/>
  <c r="AE25" i="1"/>
  <c r="W28" i="1"/>
  <c r="AE28" i="1"/>
  <c r="W37" i="1"/>
  <c r="AE37" i="1"/>
  <c r="W51" i="1"/>
  <c r="AE51" i="1"/>
  <c r="W55" i="1"/>
  <c r="AE55" i="1"/>
  <c r="W59" i="1"/>
  <c r="AE59" i="1"/>
  <c r="W63" i="1"/>
  <c r="AE63" i="1"/>
  <c r="AO8" i="1"/>
  <c r="AO12" i="1"/>
  <c r="AO26" i="1"/>
  <c r="AO27" i="1"/>
  <c r="AO38" i="1"/>
  <c r="AO52" i="1"/>
  <c r="AO56" i="1"/>
  <c r="AO60" i="1"/>
  <c r="AO9" i="1"/>
  <c r="AO13" i="1"/>
  <c r="AO30" i="1"/>
  <c r="AO31" i="1"/>
  <c r="AO39" i="1"/>
  <c r="AO53" i="1"/>
  <c r="AO57" i="1"/>
  <c r="AO61" i="1"/>
  <c r="AO10" i="1"/>
  <c r="AO14" i="1"/>
  <c r="AO29" i="1"/>
  <c r="AO36" i="1"/>
  <c r="AO40" i="1"/>
  <c r="AO54" i="1"/>
  <c r="AO58" i="1"/>
  <c r="AO62" i="1"/>
  <c r="AO7" i="1"/>
  <c r="AO11" i="1"/>
  <c r="AO25" i="1"/>
  <c r="AO28" i="1"/>
  <c r="AO37" i="1"/>
  <c r="AO51" i="1"/>
  <c r="AO55" i="1"/>
  <c r="AO59" i="1"/>
  <c r="AO63" i="1"/>
  <c r="V12" i="1"/>
  <c r="AD12" i="1"/>
  <c r="V27" i="1"/>
  <c r="AD27" i="1"/>
  <c r="V38" i="1"/>
  <c r="AD38" i="1"/>
  <c r="V60" i="1"/>
  <c r="AD60" i="1"/>
  <c r="V14" i="1"/>
  <c r="AD14" i="1"/>
  <c r="V8" i="1"/>
  <c r="AD8" i="1"/>
  <c r="V26" i="1"/>
  <c r="AD26" i="1"/>
  <c r="V52" i="1"/>
  <c r="AD52" i="1"/>
  <c r="V56" i="1"/>
  <c r="AD56" i="1"/>
  <c r="V9" i="1"/>
  <c r="AD9" i="1"/>
  <c r="V13" i="1"/>
  <c r="AD13" i="1"/>
  <c r="V30" i="1"/>
  <c r="AD30" i="1"/>
  <c r="V31" i="1"/>
  <c r="AD31" i="1"/>
  <c r="V39" i="1"/>
  <c r="AD39" i="1"/>
  <c r="V53" i="1"/>
  <c r="AD53" i="1"/>
  <c r="V57" i="1"/>
  <c r="AD57" i="1"/>
  <c r="V61" i="1"/>
  <c r="AD61" i="1"/>
  <c r="V10" i="1"/>
  <c r="AD10" i="1"/>
  <c r="V29" i="1"/>
  <c r="AD29" i="1"/>
  <c r="V36" i="1"/>
  <c r="AD36" i="1"/>
  <c r="V40" i="1"/>
  <c r="AD40" i="1"/>
  <c r="V54" i="1"/>
  <c r="AD54" i="1"/>
  <c r="V58" i="1"/>
  <c r="AD58" i="1"/>
  <c r="V62" i="1"/>
  <c r="AD62" i="1"/>
  <c r="V7" i="1"/>
  <c r="AD7" i="1"/>
  <c r="V11" i="1"/>
  <c r="AD11" i="1"/>
  <c r="V25" i="1"/>
  <c r="AD25" i="1"/>
  <c r="V28" i="1"/>
  <c r="AD28" i="1"/>
  <c r="V37" i="1"/>
  <c r="AD37" i="1"/>
  <c r="V51" i="1"/>
  <c r="AD51" i="1"/>
  <c r="V55" i="1"/>
  <c r="AD55" i="1"/>
  <c r="V59" i="1"/>
  <c r="AD59" i="1"/>
  <c r="V63" i="1"/>
  <c r="AD6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X3" i="1"/>
  <c r="BV3" i="1"/>
  <c r="BO4" i="1"/>
  <c r="BO5" i="1"/>
  <c r="BO6" i="1"/>
  <c r="BP6" i="1" s="1"/>
  <c r="BO7" i="1"/>
  <c r="BP7" i="1" s="1"/>
  <c r="BO8" i="1"/>
  <c r="BP8" i="1" s="1"/>
  <c r="BO9" i="1"/>
  <c r="BO10" i="1"/>
  <c r="BO11" i="1"/>
  <c r="BP11" i="1" s="1"/>
  <c r="BO12" i="1"/>
  <c r="BP12" i="1" s="1"/>
  <c r="BO13" i="1"/>
  <c r="BO14" i="1"/>
  <c r="BO15" i="1"/>
  <c r="BP15" i="1" s="1"/>
  <c r="BO16" i="1"/>
  <c r="BP16" i="1" s="1"/>
  <c r="BO17" i="1"/>
  <c r="BO18" i="1"/>
  <c r="BO19" i="1"/>
  <c r="BP19" i="1" s="1"/>
  <c r="BO20" i="1"/>
  <c r="BP20" i="1" s="1"/>
  <c r="BO21" i="1"/>
  <c r="BO22" i="1"/>
  <c r="BO23" i="1"/>
  <c r="BP23" i="1" s="1"/>
  <c r="BO24" i="1"/>
  <c r="BP24" i="1" s="1"/>
  <c r="BO25" i="1"/>
  <c r="BO26" i="1"/>
  <c r="BO27" i="1"/>
  <c r="BP27" i="1" s="1"/>
  <c r="BO28" i="1"/>
  <c r="BP28" i="1" s="1"/>
  <c r="BO29" i="1"/>
  <c r="BO30" i="1"/>
  <c r="BO31" i="1"/>
  <c r="BP31" i="1" s="1"/>
  <c r="BO32" i="1"/>
  <c r="BP32" i="1" s="1"/>
  <c r="BO33" i="1"/>
  <c r="BO34" i="1"/>
  <c r="BO35" i="1"/>
  <c r="BP35" i="1" s="1"/>
  <c r="BO36" i="1"/>
  <c r="BP36" i="1" s="1"/>
  <c r="BO37" i="1"/>
  <c r="BO38" i="1"/>
  <c r="BO39" i="1"/>
  <c r="BP39" i="1" s="1"/>
  <c r="BO40" i="1"/>
  <c r="BP40" i="1" s="1"/>
  <c r="BO41" i="1"/>
  <c r="BO42" i="1"/>
  <c r="BO43" i="1"/>
  <c r="BP43" i="1" s="1"/>
  <c r="BO44" i="1"/>
  <c r="BP44" i="1" s="1"/>
  <c r="BO45" i="1"/>
  <c r="BO46" i="1"/>
  <c r="BO47" i="1"/>
  <c r="BP47" i="1" s="1"/>
  <c r="BO48" i="1"/>
  <c r="BP48" i="1" s="1"/>
  <c r="BO49" i="1"/>
  <c r="BO50" i="1"/>
  <c r="BO51" i="1"/>
  <c r="BP51" i="1" s="1"/>
  <c r="BO52" i="1"/>
  <c r="BP52" i="1" s="1"/>
  <c r="BO53" i="1"/>
  <c r="BO54" i="1"/>
  <c r="BO55" i="1"/>
  <c r="BP55" i="1" s="1"/>
  <c r="BO56" i="1"/>
  <c r="BP56" i="1" s="1"/>
  <c r="BO57" i="1"/>
  <c r="BO58" i="1"/>
  <c r="BO59" i="1"/>
  <c r="BP59" i="1" s="1"/>
  <c r="BO60" i="1"/>
  <c r="BP60" i="1" s="1"/>
  <c r="BO61" i="1"/>
  <c r="BO62" i="1"/>
  <c r="BO63" i="1"/>
  <c r="BP63" i="1" s="1"/>
  <c r="BL4" i="1"/>
  <c r="BL5" i="1"/>
  <c r="BL6" i="1"/>
  <c r="BM6" i="1" s="1"/>
  <c r="BL7" i="1"/>
  <c r="BM7" i="1" s="1"/>
  <c r="BL8" i="1"/>
  <c r="BL9" i="1"/>
  <c r="BL10" i="1"/>
  <c r="BM10" i="1" s="1"/>
  <c r="BL11" i="1"/>
  <c r="BM11" i="1" s="1"/>
  <c r="BL12" i="1"/>
  <c r="BL13" i="1"/>
  <c r="BL14" i="1"/>
  <c r="BM14" i="1" s="1"/>
  <c r="BL15" i="1"/>
  <c r="BM15" i="1" s="1"/>
  <c r="BL16" i="1"/>
  <c r="BL17" i="1"/>
  <c r="BL18" i="1"/>
  <c r="BM18" i="1" s="1"/>
  <c r="BL19" i="1"/>
  <c r="BM19" i="1" s="1"/>
  <c r="BL20" i="1"/>
  <c r="BL21" i="1"/>
  <c r="BL22" i="1"/>
  <c r="BM22" i="1" s="1"/>
  <c r="BL23" i="1"/>
  <c r="BM23" i="1" s="1"/>
  <c r="BL24" i="1"/>
  <c r="BL25" i="1"/>
  <c r="BL26" i="1"/>
  <c r="BM26" i="1" s="1"/>
  <c r="BL27" i="1"/>
  <c r="BM27" i="1" s="1"/>
  <c r="BL28" i="1"/>
  <c r="BL29" i="1"/>
  <c r="BL30" i="1"/>
  <c r="BM30" i="1" s="1"/>
  <c r="BL31" i="1"/>
  <c r="BM31" i="1" s="1"/>
  <c r="BL32" i="1"/>
  <c r="BL33" i="1"/>
  <c r="BL34" i="1"/>
  <c r="BM34" i="1" s="1"/>
  <c r="BL35" i="1"/>
  <c r="BM35" i="1" s="1"/>
  <c r="BL36" i="1"/>
  <c r="BL37" i="1"/>
  <c r="BL38" i="1"/>
  <c r="BM38" i="1" s="1"/>
  <c r="BL39" i="1"/>
  <c r="BM39" i="1" s="1"/>
  <c r="BL40" i="1"/>
  <c r="BL41" i="1"/>
  <c r="BL42" i="1"/>
  <c r="BM42" i="1" s="1"/>
  <c r="BL43" i="1"/>
  <c r="BM43" i="1" s="1"/>
  <c r="BL44" i="1"/>
  <c r="BL45" i="1"/>
  <c r="BL46" i="1"/>
  <c r="BM46" i="1" s="1"/>
  <c r="BL47" i="1"/>
  <c r="BM47" i="1" s="1"/>
  <c r="BL48" i="1"/>
  <c r="BL49" i="1"/>
  <c r="BL50" i="1"/>
  <c r="BM50" i="1" s="1"/>
  <c r="BL51" i="1"/>
  <c r="BM51" i="1" s="1"/>
  <c r="BL52" i="1"/>
  <c r="BL53" i="1"/>
  <c r="BL54" i="1"/>
  <c r="BM54" i="1" s="1"/>
  <c r="BL55" i="1"/>
  <c r="BM55" i="1" s="1"/>
  <c r="BL56" i="1"/>
  <c r="BL57" i="1"/>
  <c r="BL58" i="1"/>
  <c r="BM58" i="1" s="1"/>
  <c r="BL59" i="1"/>
  <c r="BM59" i="1" s="1"/>
  <c r="BL60" i="1"/>
  <c r="BL61" i="1"/>
  <c r="BL62" i="1"/>
  <c r="BM62" i="1" s="1"/>
  <c r="BL63" i="1"/>
  <c r="BM63" i="1" s="1"/>
  <c r="BL3" i="1"/>
  <c r="BI4" i="1"/>
  <c r="BI5" i="1"/>
  <c r="BJ5" i="1" s="1"/>
  <c r="BI6" i="1"/>
  <c r="BJ6" i="1" s="1"/>
  <c r="BI7" i="1"/>
  <c r="BI8" i="1"/>
  <c r="BI9" i="1"/>
  <c r="BJ9" i="1" s="1"/>
  <c r="BI10" i="1"/>
  <c r="BJ10" i="1" s="1"/>
  <c r="BI11" i="1"/>
  <c r="BI12" i="1"/>
  <c r="BI13" i="1"/>
  <c r="BJ13" i="1" s="1"/>
  <c r="BI14" i="1"/>
  <c r="BJ14" i="1" s="1"/>
  <c r="BI15" i="1"/>
  <c r="BI16" i="1"/>
  <c r="BI17" i="1"/>
  <c r="BJ17" i="1" s="1"/>
  <c r="BI18" i="1"/>
  <c r="BJ18" i="1" s="1"/>
  <c r="BI19" i="1"/>
  <c r="BI20" i="1"/>
  <c r="BI21" i="1"/>
  <c r="BJ21" i="1" s="1"/>
  <c r="BI22" i="1"/>
  <c r="BJ22" i="1" s="1"/>
  <c r="BI23" i="1"/>
  <c r="BI24" i="1"/>
  <c r="BI25" i="1"/>
  <c r="BJ25" i="1" s="1"/>
  <c r="BI26" i="1"/>
  <c r="BJ26" i="1" s="1"/>
  <c r="BI27" i="1"/>
  <c r="BI28" i="1"/>
  <c r="BI29" i="1"/>
  <c r="BJ29" i="1" s="1"/>
  <c r="BI30" i="1"/>
  <c r="BJ30" i="1" s="1"/>
  <c r="BI31" i="1"/>
  <c r="BI32" i="1"/>
  <c r="BI33" i="1"/>
  <c r="BJ33" i="1" s="1"/>
  <c r="BI34" i="1"/>
  <c r="BJ34" i="1" s="1"/>
  <c r="BI35" i="1"/>
  <c r="BI36" i="1"/>
  <c r="BI37" i="1"/>
  <c r="BJ37" i="1" s="1"/>
  <c r="BI38" i="1"/>
  <c r="BJ38" i="1" s="1"/>
  <c r="BI39" i="1"/>
  <c r="BI40" i="1"/>
  <c r="BI41" i="1"/>
  <c r="BJ41" i="1" s="1"/>
  <c r="BI42" i="1"/>
  <c r="BJ42" i="1" s="1"/>
  <c r="BI43" i="1"/>
  <c r="BI44" i="1"/>
  <c r="BI45" i="1"/>
  <c r="BJ45" i="1" s="1"/>
  <c r="BI46" i="1"/>
  <c r="BJ46" i="1" s="1"/>
  <c r="BI47" i="1"/>
  <c r="BI48" i="1"/>
  <c r="BI49" i="1"/>
  <c r="BJ49" i="1" s="1"/>
  <c r="BI50" i="1"/>
  <c r="BJ50" i="1" s="1"/>
  <c r="BI51" i="1"/>
  <c r="BI52" i="1"/>
  <c r="BI53" i="1"/>
  <c r="BJ53" i="1" s="1"/>
  <c r="BI54" i="1"/>
  <c r="BJ54" i="1" s="1"/>
  <c r="BI55" i="1"/>
  <c r="BI56" i="1"/>
  <c r="BI57" i="1"/>
  <c r="BJ57" i="1" s="1"/>
  <c r="BI58" i="1"/>
  <c r="BJ58" i="1" s="1"/>
  <c r="BI59" i="1"/>
  <c r="BI60" i="1"/>
  <c r="BI61" i="1"/>
  <c r="BJ61" i="1" s="1"/>
  <c r="BI62" i="1"/>
  <c r="BJ62" i="1" s="1"/>
  <c r="BI63" i="1"/>
  <c r="BI3" i="1"/>
  <c r="BF4" i="1"/>
  <c r="BF5" i="1"/>
  <c r="BG5" i="1" s="1"/>
  <c r="BF6" i="1"/>
  <c r="BF7" i="1"/>
  <c r="BF8" i="1"/>
  <c r="BG8" i="1" s="1"/>
  <c r="BF9" i="1"/>
  <c r="BG9" i="1" s="1"/>
  <c r="BF10" i="1"/>
  <c r="BF11" i="1"/>
  <c r="BF12" i="1"/>
  <c r="BG12" i="1" s="1"/>
  <c r="BF13" i="1"/>
  <c r="BG13" i="1" s="1"/>
  <c r="BF14" i="1"/>
  <c r="BF15" i="1"/>
  <c r="BF16" i="1"/>
  <c r="BG16" i="1" s="1"/>
  <c r="BF17" i="1"/>
  <c r="BG17" i="1" s="1"/>
  <c r="BF18" i="1"/>
  <c r="BF19" i="1"/>
  <c r="BF20" i="1"/>
  <c r="BG20" i="1" s="1"/>
  <c r="BF21" i="1"/>
  <c r="BG21" i="1" s="1"/>
  <c r="BF22" i="1"/>
  <c r="BF23" i="1"/>
  <c r="BF24" i="1"/>
  <c r="BG24" i="1" s="1"/>
  <c r="BF25" i="1"/>
  <c r="BG25" i="1" s="1"/>
  <c r="BF26" i="1"/>
  <c r="BF27" i="1"/>
  <c r="BF28" i="1"/>
  <c r="BG28" i="1" s="1"/>
  <c r="BF29" i="1"/>
  <c r="BG29" i="1" s="1"/>
  <c r="BF30" i="1"/>
  <c r="BF31" i="1"/>
  <c r="BF32" i="1"/>
  <c r="BG32" i="1" s="1"/>
  <c r="BF33" i="1"/>
  <c r="BG33" i="1" s="1"/>
  <c r="BF34" i="1"/>
  <c r="BF35" i="1"/>
  <c r="BF36" i="1"/>
  <c r="BG36" i="1" s="1"/>
  <c r="BF37" i="1"/>
  <c r="BG37" i="1" s="1"/>
  <c r="BF38" i="1"/>
  <c r="BF39" i="1"/>
  <c r="BF40" i="1"/>
  <c r="BG40" i="1" s="1"/>
  <c r="BF41" i="1"/>
  <c r="BG41" i="1" s="1"/>
  <c r="BF42" i="1"/>
  <c r="BF43" i="1"/>
  <c r="BF44" i="1"/>
  <c r="BG44" i="1" s="1"/>
  <c r="BF45" i="1"/>
  <c r="BG45" i="1" s="1"/>
  <c r="BF46" i="1"/>
  <c r="BF47" i="1"/>
  <c r="BF48" i="1"/>
  <c r="BG48" i="1" s="1"/>
  <c r="BF49" i="1"/>
  <c r="BG49" i="1" s="1"/>
  <c r="BF50" i="1"/>
  <c r="BF51" i="1"/>
  <c r="BF52" i="1"/>
  <c r="BG52" i="1" s="1"/>
  <c r="BF53" i="1"/>
  <c r="BG53" i="1" s="1"/>
  <c r="BF54" i="1"/>
  <c r="BF55" i="1"/>
  <c r="BF56" i="1"/>
  <c r="BG56" i="1" s="1"/>
  <c r="BF57" i="1"/>
  <c r="BG57" i="1" s="1"/>
  <c r="BF58" i="1"/>
  <c r="BF59" i="1"/>
  <c r="BF60" i="1"/>
  <c r="BG60" i="1" s="1"/>
  <c r="BF61" i="1"/>
  <c r="BG61" i="1" s="1"/>
  <c r="BF62" i="1"/>
  <c r="BF63" i="1"/>
  <c r="BF3" i="1"/>
  <c r="BC4" i="1"/>
  <c r="BC5" i="1"/>
  <c r="BC6" i="1"/>
  <c r="BC7" i="1"/>
  <c r="BD7" i="1" s="1"/>
  <c r="BC8" i="1"/>
  <c r="BD8" i="1" s="1"/>
  <c r="BC9" i="1"/>
  <c r="BC10" i="1"/>
  <c r="BC11" i="1"/>
  <c r="BD11" i="1" s="1"/>
  <c r="BC12" i="1"/>
  <c r="BD12" i="1" s="1"/>
  <c r="BC13" i="1"/>
  <c r="BC14" i="1"/>
  <c r="BC15" i="1"/>
  <c r="BD15" i="1" s="1"/>
  <c r="BC16" i="1"/>
  <c r="BD16" i="1" s="1"/>
  <c r="BC17" i="1"/>
  <c r="BC18" i="1"/>
  <c r="BC19" i="1"/>
  <c r="BD19" i="1" s="1"/>
  <c r="BC20" i="1"/>
  <c r="BD20" i="1" s="1"/>
  <c r="BC21" i="1"/>
  <c r="BC22" i="1"/>
  <c r="BC23" i="1"/>
  <c r="BD23" i="1" s="1"/>
  <c r="BC24" i="1"/>
  <c r="BD24" i="1" s="1"/>
  <c r="BC25" i="1"/>
  <c r="BC26" i="1"/>
  <c r="BC27" i="1"/>
  <c r="BD27" i="1" s="1"/>
  <c r="BC28" i="1"/>
  <c r="BD28" i="1" s="1"/>
  <c r="BC29" i="1"/>
  <c r="BC30" i="1"/>
  <c r="BC31" i="1"/>
  <c r="BD31" i="1" s="1"/>
  <c r="BC32" i="1"/>
  <c r="BD32" i="1" s="1"/>
  <c r="BC33" i="1"/>
  <c r="BC34" i="1"/>
  <c r="BC35" i="1"/>
  <c r="BD35" i="1" s="1"/>
  <c r="BC36" i="1"/>
  <c r="BD36" i="1" s="1"/>
  <c r="BC37" i="1"/>
  <c r="BC38" i="1"/>
  <c r="BC39" i="1"/>
  <c r="BD39" i="1" s="1"/>
  <c r="BC40" i="1"/>
  <c r="BD40" i="1" s="1"/>
  <c r="BC41" i="1"/>
  <c r="BC42" i="1"/>
  <c r="BC43" i="1"/>
  <c r="BD43" i="1" s="1"/>
  <c r="BC44" i="1"/>
  <c r="BD44" i="1" s="1"/>
  <c r="BC45" i="1"/>
  <c r="BC46" i="1"/>
  <c r="BC47" i="1"/>
  <c r="BD47" i="1" s="1"/>
  <c r="BC48" i="1"/>
  <c r="BD48" i="1" s="1"/>
  <c r="BC49" i="1"/>
  <c r="BC50" i="1"/>
  <c r="BC51" i="1"/>
  <c r="BD51" i="1" s="1"/>
  <c r="BC52" i="1"/>
  <c r="BD52" i="1" s="1"/>
  <c r="BC53" i="1"/>
  <c r="BC54" i="1"/>
  <c r="BC55" i="1"/>
  <c r="BD55" i="1" s="1"/>
  <c r="BC56" i="1"/>
  <c r="BD56" i="1" s="1"/>
  <c r="BC57" i="1"/>
  <c r="BC58" i="1"/>
  <c r="BC59" i="1"/>
  <c r="BD59" i="1" s="1"/>
  <c r="BC60" i="1"/>
  <c r="BD60" i="1" s="1"/>
  <c r="BC61" i="1"/>
  <c r="BC62" i="1"/>
  <c r="BC63" i="1"/>
  <c r="BD63" i="1" s="1"/>
  <c r="BC3" i="1"/>
  <c r="AZ4" i="1"/>
  <c r="AZ5" i="1"/>
  <c r="AZ6" i="1"/>
  <c r="BA6" i="1" s="1"/>
  <c r="AZ7" i="1"/>
  <c r="BA7" i="1" s="1"/>
  <c r="AZ8" i="1"/>
  <c r="AZ9" i="1"/>
  <c r="AZ10" i="1"/>
  <c r="BA10" i="1" s="1"/>
  <c r="AZ11" i="1"/>
  <c r="BA11" i="1" s="1"/>
  <c r="AZ12" i="1"/>
  <c r="AZ13" i="1"/>
  <c r="AZ14" i="1"/>
  <c r="BA14" i="1" s="1"/>
  <c r="AZ15" i="1"/>
  <c r="BA15" i="1" s="1"/>
  <c r="AZ16" i="1"/>
  <c r="AZ17" i="1"/>
  <c r="AZ18" i="1"/>
  <c r="BA18" i="1" s="1"/>
  <c r="AZ19" i="1"/>
  <c r="BA19" i="1" s="1"/>
  <c r="AZ20" i="1"/>
  <c r="AZ21" i="1"/>
  <c r="AZ22" i="1"/>
  <c r="BA22" i="1" s="1"/>
  <c r="AZ23" i="1"/>
  <c r="BA23" i="1" s="1"/>
  <c r="AZ24" i="1"/>
  <c r="AZ25" i="1"/>
  <c r="AZ26" i="1"/>
  <c r="BA26" i="1" s="1"/>
  <c r="AZ27" i="1"/>
  <c r="BA27" i="1" s="1"/>
  <c r="AZ28" i="1"/>
  <c r="AZ29" i="1"/>
  <c r="AZ30" i="1"/>
  <c r="BA30" i="1" s="1"/>
  <c r="AZ31" i="1"/>
  <c r="BA31" i="1" s="1"/>
  <c r="AZ32" i="1"/>
  <c r="AZ33" i="1"/>
  <c r="AZ34" i="1"/>
  <c r="BA34" i="1" s="1"/>
  <c r="AZ35" i="1"/>
  <c r="BA35" i="1" s="1"/>
  <c r="AZ36" i="1"/>
  <c r="AZ37" i="1"/>
  <c r="AZ38" i="1"/>
  <c r="BA38" i="1" s="1"/>
  <c r="AZ39" i="1"/>
  <c r="BA39" i="1" s="1"/>
  <c r="AZ40" i="1"/>
  <c r="AZ41" i="1"/>
  <c r="AZ42" i="1"/>
  <c r="BA42" i="1" s="1"/>
  <c r="AZ43" i="1"/>
  <c r="BA43" i="1" s="1"/>
  <c r="AZ44" i="1"/>
  <c r="AZ45" i="1"/>
  <c r="AZ46" i="1"/>
  <c r="BA46" i="1" s="1"/>
  <c r="AZ47" i="1"/>
  <c r="BA47" i="1" s="1"/>
  <c r="AZ48" i="1"/>
  <c r="AZ49" i="1"/>
  <c r="AZ50" i="1"/>
  <c r="BA50" i="1" s="1"/>
  <c r="AZ51" i="1"/>
  <c r="BA51" i="1" s="1"/>
  <c r="AZ52" i="1"/>
  <c r="AZ53" i="1"/>
  <c r="AZ54" i="1"/>
  <c r="BA54" i="1" s="1"/>
  <c r="AZ55" i="1"/>
  <c r="BA55" i="1" s="1"/>
  <c r="AZ56" i="1"/>
  <c r="AZ57" i="1"/>
  <c r="AZ58" i="1"/>
  <c r="BA58" i="1" s="1"/>
  <c r="AZ59" i="1"/>
  <c r="BA59" i="1" s="1"/>
  <c r="AZ60" i="1"/>
  <c r="AZ61" i="1"/>
  <c r="AZ62" i="1"/>
  <c r="BA62" i="1" s="1"/>
  <c r="AZ63" i="1"/>
  <c r="BA63" i="1" s="1"/>
  <c r="AZ3" i="1"/>
  <c r="AW4" i="1"/>
  <c r="AW5" i="1"/>
  <c r="AX5" i="1" s="1"/>
  <c r="AW6" i="1"/>
  <c r="AX6" i="1" s="1"/>
  <c r="AW7" i="1"/>
  <c r="AW8" i="1"/>
  <c r="AW9" i="1"/>
  <c r="AX9" i="1" s="1"/>
  <c r="AW10" i="1"/>
  <c r="AX10" i="1" s="1"/>
  <c r="AW11" i="1"/>
  <c r="AW12" i="1"/>
  <c r="AW13" i="1"/>
  <c r="AX13" i="1" s="1"/>
  <c r="AW14" i="1"/>
  <c r="AX14" i="1" s="1"/>
  <c r="AW15" i="1"/>
  <c r="AW16" i="1"/>
  <c r="AW17" i="1"/>
  <c r="AX17" i="1" s="1"/>
  <c r="AW18" i="1"/>
  <c r="AX18" i="1" s="1"/>
  <c r="AW19" i="1"/>
  <c r="AW20" i="1"/>
  <c r="AW21" i="1"/>
  <c r="AX21" i="1" s="1"/>
  <c r="AW22" i="1"/>
  <c r="AX22" i="1" s="1"/>
  <c r="AW23" i="1"/>
  <c r="AW24" i="1"/>
  <c r="AW25" i="1"/>
  <c r="AX25" i="1" s="1"/>
  <c r="AW26" i="1"/>
  <c r="AX26" i="1" s="1"/>
  <c r="AW27" i="1"/>
  <c r="AW28" i="1"/>
  <c r="AW29" i="1"/>
  <c r="AX29" i="1" s="1"/>
  <c r="AW30" i="1"/>
  <c r="AX30" i="1" s="1"/>
  <c r="AW31" i="1"/>
  <c r="AW32" i="1"/>
  <c r="AW33" i="1"/>
  <c r="AX33" i="1" s="1"/>
  <c r="AW34" i="1"/>
  <c r="AX34" i="1" s="1"/>
  <c r="AW35" i="1"/>
  <c r="AW36" i="1"/>
  <c r="AW37" i="1"/>
  <c r="AX37" i="1" s="1"/>
  <c r="AW38" i="1"/>
  <c r="AX38" i="1" s="1"/>
  <c r="AW39" i="1"/>
  <c r="AW40" i="1"/>
  <c r="AW41" i="1"/>
  <c r="AX41" i="1" s="1"/>
  <c r="AW42" i="1"/>
  <c r="AX42" i="1" s="1"/>
  <c r="AW43" i="1"/>
  <c r="AW44" i="1"/>
  <c r="AW45" i="1"/>
  <c r="AX45" i="1" s="1"/>
  <c r="AW46" i="1"/>
  <c r="AX46" i="1" s="1"/>
  <c r="AW47" i="1"/>
  <c r="AW48" i="1"/>
  <c r="AW49" i="1"/>
  <c r="AX49" i="1" s="1"/>
  <c r="AW50" i="1"/>
  <c r="AX50" i="1" s="1"/>
  <c r="AW51" i="1"/>
  <c r="AW52" i="1"/>
  <c r="AW53" i="1"/>
  <c r="AX53" i="1" s="1"/>
  <c r="AW54" i="1"/>
  <c r="AX54" i="1" s="1"/>
  <c r="AW55" i="1"/>
  <c r="AW56" i="1"/>
  <c r="AW57" i="1"/>
  <c r="AX57" i="1" s="1"/>
  <c r="AW58" i="1"/>
  <c r="AX58" i="1" s="1"/>
  <c r="AW59" i="1"/>
  <c r="AW60" i="1"/>
  <c r="AW61" i="1"/>
  <c r="AX61" i="1" s="1"/>
  <c r="AW62" i="1"/>
  <c r="AX62" i="1" s="1"/>
  <c r="AW63" i="1"/>
  <c r="AW3" i="1"/>
  <c r="AT4" i="1"/>
  <c r="AT5" i="1"/>
  <c r="AU5" i="1" s="1"/>
  <c r="AT6" i="1"/>
  <c r="AT7" i="1"/>
  <c r="AT8" i="1"/>
  <c r="AU8" i="1" s="1"/>
  <c r="AT9" i="1"/>
  <c r="AU9" i="1" s="1"/>
  <c r="AT10" i="1"/>
  <c r="AT11" i="1"/>
  <c r="AT12" i="1"/>
  <c r="AU12" i="1" s="1"/>
  <c r="AT13" i="1"/>
  <c r="AU13" i="1" s="1"/>
  <c r="AT14" i="1"/>
  <c r="AT15" i="1"/>
  <c r="AT16" i="1"/>
  <c r="AU16" i="1" s="1"/>
  <c r="AT17" i="1"/>
  <c r="AU17" i="1" s="1"/>
  <c r="AT18" i="1"/>
  <c r="AT19" i="1"/>
  <c r="AT20" i="1"/>
  <c r="AU20" i="1" s="1"/>
  <c r="AT21" i="1"/>
  <c r="AU21" i="1" s="1"/>
  <c r="AT22" i="1"/>
  <c r="AT23" i="1"/>
  <c r="AT24" i="1"/>
  <c r="AU24" i="1" s="1"/>
  <c r="AT25" i="1"/>
  <c r="AU25" i="1" s="1"/>
  <c r="AT26" i="1"/>
  <c r="AT27" i="1"/>
  <c r="AT28" i="1"/>
  <c r="AU28" i="1" s="1"/>
  <c r="AT29" i="1"/>
  <c r="AU29" i="1" s="1"/>
  <c r="AT30" i="1"/>
  <c r="AT31" i="1"/>
  <c r="AT32" i="1"/>
  <c r="AU32" i="1" s="1"/>
  <c r="AT33" i="1"/>
  <c r="AU33" i="1" s="1"/>
  <c r="AT34" i="1"/>
  <c r="AT35" i="1"/>
  <c r="AT36" i="1"/>
  <c r="AU36" i="1" s="1"/>
  <c r="AT37" i="1"/>
  <c r="AU37" i="1" s="1"/>
  <c r="AT38" i="1"/>
  <c r="AT39" i="1"/>
  <c r="AT40" i="1"/>
  <c r="AU40" i="1" s="1"/>
  <c r="AT41" i="1"/>
  <c r="AU41" i="1" s="1"/>
  <c r="AT42" i="1"/>
  <c r="AT43" i="1"/>
  <c r="AT44" i="1"/>
  <c r="AU44" i="1" s="1"/>
  <c r="AT45" i="1"/>
  <c r="AU45" i="1" s="1"/>
  <c r="AT46" i="1"/>
  <c r="AT47" i="1"/>
  <c r="AT48" i="1"/>
  <c r="AU48" i="1" s="1"/>
  <c r="AT49" i="1"/>
  <c r="AU49" i="1" s="1"/>
  <c r="AT50" i="1"/>
  <c r="AT51" i="1"/>
  <c r="AT52" i="1"/>
  <c r="AU52" i="1" s="1"/>
  <c r="AT53" i="1"/>
  <c r="AU53" i="1" s="1"/>
  <c r="AT54" i="1"/>
  <c r="AT55" i="1"/>
  <c r="AT56" i="1"/>
  <c r="AU56" i="1" s="1"/>
  <c r="AT57" i="1"/>
  <c r="AU57" i="1" s="1"/>
  <c r="AT58" i="1"/>
  <c r="AT59" i="1"/>
  <c r="AT60" i="1"/>
  <c r="AU60" i="1" s="1"/>
  <c r="AT61" i="1"/>
  <c r="AU61" i="1" s="1"/>
  <c r="AT62" i="1"/>
  <c r="AT63" i="1"/>
  <c r="AT3" i="1"/>
  <c r="AQ4" i="1"/>
  <c r="AQ5" i="1"/>
  <c r="AQ6" i="1"/>
  <c r="AQ7" i="1"/>
  <c r="AR7" i="1" s="1"/>
  <c r="AQ8" i="1"/>
  <c r="AR8" i="1" s="1"/>
  <c r="AQ9" i="1"/>
  <c r="AQ10" i="1"/>
  <c r="AQ11" i="1"/>
  <c r="AR11" i="1" s="1"/>
  <c r="AQ12" i="1"/>
  <c r="AR12" i="1" s="1"/>
  <c r="AQ13" i="1"/>
  <c r="AQ14" i="1"/>
  <c r="AQ15" i="1"/>
  <c r="AR15" i="1" s="1"/>
  <c r="AQ16" i="1"/>
  <c r="AR16" i="1" s="1"/>
  <c r="AQ17" i="1"/>
  <c r="AQ18" i="1"/>
  <c r="AQ19" i="1"/>
  <c r="AR19" i="1" s="1"/>
  <c r="AQ20" i="1"/>
  <c r="AR20" i="1" s="1"/>
  <c r="AQ21" i="1"/>
  <c r="AQ22" i="1"/>
  <c r="AQ23" i="1"/>
  <c r="AR23" i="1" s="1"/>
  <c r="AQ24" i="1"/>
  <c r="AR24" i="1" s="1"/>
  <c r="AQ25" i="1"/>
  <c r="AQ26" i="1"/>
  <c r="AQ27" i="1"/>
  <c r="AR27" i="1" s="1"/>
  <c r="AQ28" i="1"/>
  <c r="AR28" i="1" s="1"/>
  <c r="AQ29" i="1"/>
  <c r="AQ30" i="1"/>
  <c r="AQ31" i="1"/>
  <c r="AR31" i="1" s="1"/>
  <c r="AQ32" i="1"/>
  <c r="AR32" i="1" s="1"/>
  <c r="AQ33" i="1"/>
  <c r="AQ34" i="1"/>
  <c r="AQ35" i="1"/>
  <c r="AR35" i="1" s="1"/>
  <c r="AQ36" i="1"/>
  <c r="AR36" i="1" s="1"/>
  <c r="AQ37" i="1"/>
  <c r="AQ38" i="1"/>
  <c r="AQ39" i="1"/>
  <c r="AR39" i="1" s="1"/>
  <c r="AQ40" i="1"/>
  <c r="AR40" i="1" s="1"/>
  <c r="AQ41" i="1"/>
  <c r="AQ42" i="1"/>
  <c r="AQ43" i="1"/>
  <c r="AR43" i="1" s="1"/>
  <c r="AQ44" i="1"/>
  <c r="AR44" i="1" s="1"/>
  <c r="AQ45" i="1"/>
  <c r="AQ46" i="1"/>
  <c r="AQ47" i="1"/>
  <c r="AR47" i="1" s="1"/>
  <c r="AQ48" i="1"/>
  <c r="AR48" i="1" s="1"/>
  <c r="AQ49" i="1"/>
  <c r="AQ50" i="1"/>
  <c r="AQ51" i="1"/>
  <c r="AR51" i="1" s="1"/>
  <c r="AQ52" i="1"/>
  <c r="AR52" i="1" s="1"/>
  <c r="AQ53" i="1"/>
  <c r="AQ54" i="1"/>
  <c r="AQ55" i="1"/>
  <c r="AR55" i="1" s="1"/>
  <c r="AQ56" i="1"/>
  <c r="AR56" i="1" s="1"/>
  <c r="AQ57" i="1"/>
  <c r="AQ58" i="1"/>
  <c r="AQ59" i="1"/>
  <c r="AR59" i="1" s="1"/>
  <c r="AQ60" i="1"/>
  <c r="AR60" i="1" s="1"/>
  <c r="AQ61" i="1"/>
  <c r="AQ62" i="1"/>
  <c r="AQ63" i="1"/>
  <c r="AR63" i="1" s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3" i="1"/>
  <c r="AJ4" i="1"/>
  <c r="AJ5" i="1"/>
  <c r="AK5" i="1" s="1"/>
  <c r="AJ6" i="1"/>
  <c r="AK6" i="1" s="1"/>
  <c r="AJ7" i="1"/>
  <c r="AJ8" i="1"/>
  <c r="AJ9" i="1"/>
  <c r="AK9" i="1" s="1"/>
  <c r="AJ10" i="1"/>
  <c r="AK10" i="1" s="1"/>
  <c r="AJ11" i="1"/>
  <c r="AJ12" i="1"/>
  <c r="AJ13" i="1"/>
  <c r="AK13" i="1" s="1"/>
  <c r="AJ14" i="1"/>
  <c r="AK14" i="1" s="1"/>
  <c r="AJ15" i="1"/>
  <c r="AJ16" i="1"/>
  <c r="AJ17" i="1"/>
  <c r="AK17" i="1" s="1"/>
  <c r="AJ18" i="1"/>
  <c r="AK18" i="1" s="1"/>
  <c r="AJ19" i="1"/>
  <c r="AJ20" i="1"/>
  <c r="AJ21" i="1"/>
  <c r="AK21" i="1" s="1"/>
  <c r="AJ22" i="1"/>
  <c r="AK22" i="1" s="1"/>
  <c r="AJ23" i="1"/>
  <c r="AJ24" i="1"/>
  <c r="AJ25" i="1"/>
  <c r="AK25" i="1" s="1"/>
  <c r="AJ26" i="1"/>
  <c r="AK26" i="1" s="1"/>
  <c r="AJ27" i="1"/>
  <c r="AJ28" i="1"/>
  <c r="AJ29" i="1"/>
  <c r="AK29" i="1" s="1"/>
  <c r="AJ30" i="1"/>
  <c r="AK30" i="1" s="1"/>
  <c r="AJ31" i="1"/>
  <c r="AJ32" i="1"/>
  <c r="AJ33" i="1"/>
  <c r="AK33" i="1" s="1"/>
  <c r="AJ34" i="1"/>
  <c r="AK34" i="1" s="1"/>
  <c r="AJ35" i="1"/>
  <c r="AJ36" i="1"/>
  <c r="AJ37" i="1"/>
  <c r="AK37" i="1" s="1"/>
  <c r="AJ38" i="1"/>
  <c r="AK38" i="1" s="1"/>
  <c r="AJ39" i="1"/>
  <c r="AJ40" i="1"/>
  <c r="AJ41" i="1"/>
  <c r="AK41" i="1" s="1"/>
  <c r="AJ42" i="1"/>
  <c r="AK42" i="1" s="1"/>
  <c r="AJ43" i="1"/>
  <c r="AJ44" i="1"/>
  <c r="AJ45" i="1"/>
  <c r="AK45" i="1" s="1"/>
  <c r="AJ46" i="1"/>
  <c r="AK46" i="1" s="1"/>
  <c r="AJ47" i="1"/>
  <c r="AJ48" i="1"/>
  <c r="AJ49" i="1"/>
  <c r="AK49" i="1" s="1"/>
  <c r="AJ50" i="1"/>
  <c r="AK50" i="1" s="1"/>
  <c r="AJ51" i="1"/>
  <c r="AJ52" i="1"/>
  <c r="AJ53" i="1"/>
  <c r="AK53" i="1" s="1"/>
  <c r="AJ54" i="1"/>
  <c r="AK54" i="1" s="1"/>
  <c r="AJ55" i="1"/>
  <c r="AJ56" i="1"/>
  <c r="AJ57" i="1"/>
  <c r="AK57" i="1" s="1"/>
  <c r="AJ58" i="1"/>
  <c r="AK58" i="1" s="1"/>
  <c r="AJ59" i="1"/>
  <c r="AJ60" i="1"/>
  <c r="AJ61" i="1"/>
  <c r="AK61" i="1" s="1"/>
  <c r="AJ62" i="1"/>
  <c r="AK62" i="1" s="1"/>
  <c r="AJ63" i="1"/>
  <c r="AJ3" i="1"/>
  <c r="AG4" i="1"/>
  <c r="AG5" i="1"/>
  <c r="AH5" i="1" s="1"/>
  <c r="AG6" i="1"/>
  <c r="AG7" i="1"/>
  <c r="AG8" i="1"/>
  <c r="AH8" i="1" s="1"/>
  <c r="AG9" i="1"/>
  <c r="AH9" i="1" s="1"/>
  <c r="AG10" i="1"/>
  <c r="AG11" i="1"/>
  <c r="AG12" i="1"/>
  <c r="AH12" i="1" s="1"/>
  <c r="AG13" i="1"/>
  <c r="AH13" i="1" s="1"/>
  <c r="AG14" i="1"/>
  <c r="AG15" i="1"/>
  <c r="AG16" i="1"/>
  <c r="AH16" i="1" s="1"/>
  <c r="AG17" i="1"/>
  <c r="AH17" i="1" s="1"/>
  <c r="AG18" i="1"/>
  <c r="AG19" i="1"/>
  <c r="AG20" i="1"/>
  <c r="AH20" i="1" s="1"/>
  <c r="AG21" i="1"/>
  <c r="AH21" i="1" s="1"/>
  <c r="AG22" i="1"/>
  <c r="AG23" i="1"/>
  <c r="AG24" i="1"/>
  <c r="AH24" i="1" s="1"/>
  <c r="AG25" i="1"/>
  <c r="AH25" i="1" s="1"/>
  <c r="AG26" i="1"/>
  <c r="AG27" i="1"/>
  <c r="AG28" i="1"/>
  <c r="AH28" i="1" s="1"/>
  <c r="AG29" i="1"/>
  <c r="AH29" i="1" s="1"/>
  <c r="AG30" i="1"/>
  <c r="AG31" i="1"/>
  <c r="AG32" i="1"/>
  <c r="AH32" i="1" s="1"/>
  <c r="AG33" i="1"/>
  <c r="AH33" i="1" s="1"/>
  <c r="AG34" i="1"/>
  <c r="AG35" i="1"/>
  <c r="AG36" i="1"/>
  <c r="AH36" i="1" s="1"/>
  <c r="AG37" i="1"/>
  <c r="AH37" i="1" s="1"/>
  <c r="AG38" i="1"/>
  <c r="AG39" i="1"/>
  <c r="AG40" i="1"/>
  <c r="AH40" i="1" s="1"/>
  <c r="AG41" i="1"/>
  <c r="AH41" i="1" s="1"/>
  <c r="AG42" i="1"/>
  <c r="AG43" i="1"/>
  <c r="AG44" i="1"/>
  <c r="AH44" i="1" s="1"/>
  <c r="AG45" i="1"/>
  <c r="AH45" i="1" s="1"/>
  <c r="AG46" i="1"/>
  <c r="AG47" i="1"/>
  <c r="AG48" i="1"/>
  <c r="AH48" i="1" s="1"/>
  <c r="AG49" i="1"/>
  <c r="AH49" i="1" s="1"/>
  <c r="AG50" i="1"/>
  <c r="AG51" i="1"/>
  <c r="AG52" i="1"/>
  <c r="AH52" i="1" s="1"/>
  <c r="AG53" i="1"/>
  <c r="AH53" i="1" s="1"/>
  <c r="AG54" i="1"/>
  <c r="AG55" i="1"/>
  <c r="AG56" i="1"/>
  <c r="AH56" i="1" s="1"/>
  <c r="AG57" i="1"/>
  <c r="AH57" i="1" s="1"/>
  <c r="AG58" i="1"/>
  <c r="AG59" i="1"/>
  <c r="AG60" i="1"/>
  <c r="AH60" i="1" s="1"/>
  <c r="AG61" i="1"/>
  <c r="AH61" i="1" s="1"/>
  <c r="AG62" i="1"/>
  <c r="AG63" i="1"/>
  <c r="AG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  <c r="AH63" i="1" l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12" i="1"/>
  <c r="AK8" i="1"/>
  <c r="AR62" i="1"/>
  <c r="AR58" i="1"/>
  <c r="AR54" i="1"/>
  <c r="AR50" i="1"/>
  <c r="AR46" i="1"/>
  <c r="AR42" i="1"/>
  <c r="AR38" i="1"/>
  <c r="AR34" i="1"/>
  <c r="AR30" i="1"/>
  <c r="AR26" i="1"/>
  <c r="AR22" i="1"/>
  <c r="AR18" i="1"/>
  <c r="AR14" i="1"/>
  <c r="AR10" i="1"/>
  <c r="AR6" i="1"/>
  <c r="AU63" i="1"/>
  <c r="AU59" i="1"/>
  <c r="AU55" i="1"/>
  <c r="AU51" i="1"/>
  <c r="AU47" i="1"/>
  <c r="AU43" i="1"/>
  <c r="AU39" i="1"/>
  <c r="AU35" i="1"/>
  <c r="AU31" i="1"/>
  <c r="AU27" i="1"/>
  <c r="AU23" i="1"/>
  <c r="AU19" i="1"/>
  <c r="AU15" i="1"/>
  <c r="AU11" i="1"/>
  <c r="AU7" i="1"/>
  <c r="AX60" i="1"/>
  <c r="AX56" i="1"/>
  <c r="AX52" i="1"/>
  <c r="AX48" i="1"/>
  <c r="AX44" i="1"/>
  <c r="AX40" i="1"/>
  <c r="AX36" i="1"/>
  <c r="AX32" i="1"/>
  <c r="AX28" i="1"/>
  <c r="AX24" i="1"/>
  <c r="AX20" i="1"/>
  <c r="AX16" i="1"/>
  <c r="AX12" i="1"/>
  <c r="AX8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D62" i="1"/>
  <c r="BD58" i="1"/>
  <c r="BD54" i="1"/>
  <c r="BD50" i="1"/>
  <c r="BD46" i="1"/>
  <c r="BP5" i="1"/>
  <c r="AR4" i="1"/>
  <c r="BD4" i="1"/>
  <c r="BP4" i="1"/>
  <c r="AU4" i="1"/>
  <c r="BG4" i="1"/>
  <c r="AH4" i="1"/>
  <c r="AK4" i="1"/>
  <c r="AX4" i="1"/>
  <c r="BD42" i="1"/>
  <c r="BD38" i="1"/>
  <c r="BD34" i="1"/>
  <c r="BD30" i="1"/>
  <c r="BD26" i="1"/>
  <c r="BD22" i="1"/>
  <c r="BD18" i="1"/>
  <c r="BD14" i="1"/>
  <c r="BD10" i="1"/>
  <c r="BD6" i="1"/>
  <c r="BG63" i="1"/>
  <c r="BG59" i="1"/>
  <c r="BG55" i="1"/>
  <c r="BG51" i="1"/>
  <c r="BG47" i="1"/>
  <c r="BG43" i="1"/>
  <c r="BG39" i="1"/>
  <c r="BG35" i="1"/>
  <c r="BG31" i="1"/>
  <c r="BG27" i="1"/>
  <c r="BG23" i="1"/>
  <c r="BG19" i="1"/>
  <c r="BG15" i="1"/>
  <c r="BG11" i="1"/>
  <c r="BG7" i="1"/>
  <c r="BJ60" i="1"/>
  <c r="BJ56" i="1"/>
  <c r="BJ52" i="1"/>
  <c r="BJ48" i="1"/>
  <c r="BJ44" i="1"/>
  <c r="BJ40" i="1"/>
  <c r="BJ36" i="1"/>
  <c r="BJ32" i="1"/>
  <c r="BJ28" i="1"/>
  <c r="BJ24" i="1"/>
  <c r="BJ20" i="1"/>
  <c r="BJ16" i="1"/>
  <c r="BJ12" i="1"/>
  <c r="BJ8" i="1"/>
  <c r="BJ4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P62" i="1"/>
  <c r="BP58" i="1"/>
  <c r="BP54" i="1"/>
  <c r="BP50" i="1"/>
  <c r="BP46" i="1"/>
  <c r="BP42" i="1"/>
  <c r="BP38" i="1"/>
  <c r="BP34" i="1"/>
  <c r="BP30" i="1"/>
  <c r="BP26" i="1"/>
  <c r="BP22" i="1"/>
  <c r="BP18" i="1"/>
  <c r="BP14" i="1"/>
  <c r="BP10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7" i="1"/>
  <c r="AR61" i="1"/>
  <c r="AR57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U62" i="1"/>
  <c r="AU58" i="1"/>
  <c r="AU54" i="1"/>
  <c r="AU50" i="1"/>
  <c r="AU46" i="1"/>
  <c r="AU42" i="1"/>
  <c r="AU38" i="1"/>
  <c r="AU34" i="1"/>
  <c r="AU30" i="1"/>
  <c r="AU26" i="1"/>
  <c r="AU22" i="1"/>
  <c r="AU18" i="1"/>
  <c r="AU14" i="1"/>
  <c r="AU10" i="1"/>
  <c r="AU6" i="1"/>
  <c r="AX63" i="1"/>
  <c r="AX59" i="1"/>
  <c r="AX55" i="1"/>
  <c r="AX51" i="1"/>
  <c r="AX47" i="1"/>
  <c r="AX43" i="1"/>
  <c r="AX39" i="1"/>
  <c r="AX35" i="1"/>
  <c r="AX31" i="1"/>
  <c r="AX27" i="1"/>
  <c r="AX23" i="1"/>
  <c r="AX19" i="1"/>
  <c r="AX15" i="1"/>
  <c r="AX11" i="1"/>
  <c r="AX7" i="1"/>
  <c r="BA60" i="1"/>
  <c r="BA56" i="1"/>
  <c r="BA52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D61" i="1"/>
  <c r="BD57" i="1"/>
  <c r="BD53" i="1"/>
  <c r="BD49" i="1"/>
  <c r="BD45" i="1"/>
  <c r="BD41" i="1"/>
  <c r="BD37" i="1"/>
  <c r="BD33" i="1"/>
  <c r="BD29" i="1"/>
  <c r="BD25" i="1"/>
  <c r="BD21" i="1"/>
  <c r="BD17" i="1"/>
  <c r="BD13" i="1"/>
  <c r="BD9" i="1"/>
  <c r="BD5" i="1"/>
  <c r="BG62" i="1"/>
  <c r="BG58" i="1"/>
  <c r="BG54" i="1"/>
  <c r="BG50" i="1"/>
  <c r="BG46" i="1"/>
  <c r="BG42" i="1"/>
  <c r="BG38" i="1"/>
  <c r="BG34" i="1"/>
  <c r="BG30" i="1"/>
  <c r="BG26" i="1"/>
  <c r="BG22" i="1"/>
  <c r="BG18" i="1"/>
  <c r="BG14" i="1"/>
  <c r="BG10" i="1"/>
  <c r="BG6" i="1"/>
  <c r="BJ63" i="1"/>
  <c r="BJ59" i="1"/>
  <c r="BJ55" i="1"/>
  <c r="BJ51" i="1"/>
  <c r="BJ47" i="1"/>
  <c r="BJ43" i="1"/>
  <c r="BJ39" i="1"/>
  <c r="BJ35" i="1"/>
  <c r="BJ31" i="1"/>
  <c r="BJ27" i="1"/>
  <c r="BJ23" i="1"/>
  <c r="BJ19" i="1"/>
  <c r="BJ15" i="1"/>
  <c r="BJ11" i="1"/>
  <c r="BJ7" i="1"/>
  <c r="BM60" i="1"/>
  <c r="BM56" i="1"/>
  <c r="BM52" i="1"/>
  <c r="BM48" i="1"/>
  <c r="BM44" i="1"/>
  <c r="BM40" i="1"/>
  <c r="BM36" i="1"/>
  <c r="BM32" i="1"/>
  <c r="BM28" i="1"/>
  <c r="BM24" i="1"/>
  <c r="BM20" i="1"/>
  <c r="BM16" i="1"/>
  <c r="BM12" i="1"/>
  <c r="BM8" i="1"/>
  <c r="BM4" i="1"/>
  <c r="BP61" i="1"/>
  <c r="BP57" i="1"/>
  <c r="BP53" i="1"/>
  <c r="BP49" i="1"/>
  <c r="BP45" i="1"/>
  <c r="BP41" i="1"/>
  <c r="BP37" i="1"/>
  <c r="BP33" i="1"/>
  <c r="BP29" i="1"/>
  <c r="BP25" i="1"/>
  <c r="BP21" i="1"/>
  <c r="BP17" i="1"/>
  <c r="BP13" i="1"/>
  <c r="BP9" i="1"/>
  <c r="Z60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4" i="1"/>
  <c r="O4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62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I4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4" i="1"/>
  <c r="AN63" i="1"/>
  <c r="AN59" i="1"/>
  <c r="AN55" i="1"/>
  <c r="AN51" i="1"/>
  <c r="AN47" i="1"/>
  <c r="AN43" i="1"/>
  <c r="AN39" i="1"/>
  <c r="AN35" i="1"/>
  <c r="AN31" i="1"/>
  <c r="AN27" i="1"/>
  <c r="AN23" i="1"/>
  <c r="AN19" i="1"/>
  <c r="AN15" i="1"/>
  <c r="AN11" i="1"/>
  <c r="AN7" i="1"/>
  <c r="U4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</calcChain>
</file>

<file path=xl/sharedStrings.xml><?xml version="1.0" encoding="utf-8"?>
<sst xmlns="http://schemas.openxmlformats.org/spreadsheetml/2006/main" count="465" uniqueCount="228">
  <si>
    <t>Thymidine</t>
  </si>
  <si>
    <t>Filename</t>
  </si>
  <si>
    <t>area</t>
  </si>
  <si>
    <t>concentracion</t>
  </si>
  <si>
    <t>ALA</t>
  </si>
  <si>
    <t>ARG</t>
  </si>
  <si>
    <t>ASN</t>
  </si>
  <si>
    <t>ASP</t>
  </si>
  <si>
    <t>GLN</t>
  </si>
  <si>
    <t>GLU</t>
  </si>
  <si>
    <t>Gluc</t>
  </si>
  <si>
    <t>GLY</t>
  </si>
  <si>
    <t>ILE</t>
  </si>
  <si>
    <t>LACTATE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</si>
  <si>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</si>
  <si>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</si>
  <si>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</si>
  <si>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</si>
  <si>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</si>
  <si>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</si>
  <si>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</si>
  <si>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</si>
  <si>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</si>
  <si>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Hypoxanthine</t>
  </si>
  <si>
    <t>aKG</t>
  </si>
  <si>
    <t>Citrate</t>
  </si>
  <si>
    <t>Fumarate</t>
  </si>
  <si>
    <t>Malate</t>
  </si>
  <si>
    <t>Pyr</t>
  </si>
  <si>
    <t>Succinic acid</t>
  </si>
  <si>
    <t>Lis1_extrac_HEK293_2LBR_CC_1</t>
  </si>
  <si>
    <t>Lis1_extrac_HEK293_2LBR_CC_2</t>
  </si>
  <si>
    <t>Lis1_extrac_HEK293_2LBR_CC_3</t>
  </si>
  <si>
    <t>Lis1_extrac_HEK293_2LBR_CC_4</t>
  </si>
  <si>
    <t>Lis1_extrac_HEK293_2LBR_CC_5</t>
  </si>
  <si>
    <t>Lis1_extrac_HEK293_2LBR_CC_6</t>
  </si>
  <si>
    <t>Lis1_extrac_HEK293_2LBR_CC_7</t>
  </si>
  <si>
    <t>Lis1_extrac_HEK293_2LBR_CC_8</t>
  </si>
  <si>
    <t>Lis1_extrac_HEK293_2LBR_CC_9</t>
  </si>
  <si>
    <t>Lis1_extrac_HEK293_2LBR_CC_10</t>
  </si>
  <si>
    <t>Lis1_extrac_HEK293_2LBR_CC_11</t>
  </si>
  <si>
    <t>Lis1_extrac_HEK293_2LBR_CC_12</t>
  </si>
  <si>
    <t>Lis1_extrac_HEK293_2LBR_CC_13</t>
  </si>
  <si>
    <t>Lis1_extrac_HEK293_2LBR_CC_14</t>
  </si>
  <si>
    <t>Lis1_extrac_HEK293_2LBR_CC_15</t>
  </si>
  <si>
    <t>Lis1_extrac_HEK293_2LBR_CC_16</t>
  </si>
  <si>
    <t>Lis1_extrac_HEK293_2LBR_CC_17</t>
  </si>
  <si>
    <t>Lis1_extrac_HEK293_2LBR_CC_18</t>
  </si>
  <si>
    <t>Lis1_extrac_HEK293_2LBR_CC_19</t>
  </si>
  <si>
    <t>Lis1_extrac_HEK293_2LBR_CC_20</t>
  </si>
  <si>
    <t>Lis1_extrac_HEK293_2LBR_CC_21</t>
  </si>
  <si>
    <t>Lis1_extrac_HEK293_2LBR_CC_22</t>
  </si>
  <si>
    <t>Lis1_extrac_HEK293_2LBR_CC_23</t>
  </si>
  <si>
    <t>Lis1_extrac_HEK293_2LBR_CC_25</t>
  </si>
  <si>
    <t>Lis1_extrac_HEK293_2LBR_CC_26</t>
  </si>
  <si>
    <t>Lis1_extrac_HEK293_2LBR_CC_27</t>
  </si>
  <si>
    <t>Lis1_extrac_HEK293_2LBR_CC_28</t>
  </si>
  <si>
    <t>Lis1_extrac_HEK293_2LBR_CC_29</t>
  </si>
  <si>
    <t>Lis1_extrac_HEK293_2LBR_CC_30</t>
  </si>
  <si>
    <t>Lis1_extrac_HEK293_2LBR_CC_31</t>
  </si>
  <si>
    <t>Lis1_extrac_HEK293_2LBR_CC_32</t>
  </si>
  <si>
    <t>Lis1_extrac_HEK293_2LBR_CC_33</t>
  </si>
  <si>
    <t>Lis1_extrac_HEK293_2LBR_CC_34</t>
  </si>
  <si>
    <t>Lis1_extrac_HEK293_2LBR_CC_35</t>
  </si>
  <si>
    <t>Lis1_extrac_HEK293_2LBR_CC_36</t>
  </si>
  <si>
    <t>Lis1_extrac_HEK293_2LBR_CC_37</t>
  </si>
  <si>
    <t>Lis1_extrac_HEK293_2LBR_CC_38</t>
  </si>
  <si>
    <t>Lis1_extrac_HEK293_2LBR_CC_39</t>
  </si>
  <si>
    <t>Lis1_extrac_HEK293_2LBR_CC_40</t>
  </si>
  <si>
    <t>Lis1_extrac_HEK293_2LBR_CC_41</t>
  </si>
  <si>
    <t>Lis1_extrac_HEK293_2LBR_CC_42</t>
  </si>
  <si>
    <t>Lis1_extrac_HEK293_2LBR_CC_43</t>
  </si>
  <si>
    <t>Lis1_extrac_HEK293_2LBR_CC_44</t>
  </si>
  <si>
    <t>Lis1_extrac_HEK293_2LBR_CC_45</t>
  </si>
  <si>
    <t>Lis1_extrac_HEK293_2LBR_CC_46</t>
  </si>
  <si>
    <t>Lis1_extrac_HEK293_2LBR_CC_47</t>
  </si>
  <si>
    <t>Lis1_extrac_HEK293_2LBR_CC_48</t>
  </si>
  <si>
    <t>Lis1_extrac_HEK293_2LBR_CC_49</t>
  </si>
  <si>
    <t>Lis1_extrac_HEK293_2LBR_CC_50</t>
  </si>
  <si>
    <t>Lis1_extrac_HEK293_2LBR_CC_51</t>
  </si>
  <si>
    <t>Lis1_extrac_HEK293_2LBR_CC_52</t>
  </si>
  <si>
    <t>Lis1_extrac_HEK293_2LBR_CC_53</t>
  </si>
  <si>
    <t>Lis1_extrac_HEK293_2LBR_CC_54</t>
  </si>
  <si>
    <t>Lis1_extrac_HEK293_2LBR_CC_55</t>
  </si>
  <si>
    <t>Lis1_extrac_HEK293_2LBR_CC_56</t>
  </si>
  <si>
    <t>Lis1_extrac_HEK293_2LBR_CC_57</t>
  </si>
  <si>
    <t>Lis1_extrac_HEK293_2LBR_CC_58</t>
  </si>
  <si>
    <t>Lis1_extrac_HEK293_2LBR_CC_59</t>
  </si>
  <si>
    <t>Lis1_extrac_HEK293_2LBR_CC_60</t>
  </si>
  <si>
    <t>Lis1_extrac_HEK293_2LBR_CC_61</t>
  </si>
  <si>
    <t>Lis1_extrac_HEK293_2LBR_CC_62</t>
  </si>
  <si>
    <t>Cys-Gly</t>
  </si>
  <si>
    <t>G6P</t>
  </si>
  <si>
    <t>CH3-Lys</t>
  </si>
  <si>
    <t>Folate-B9</t>
  </si>
  <si>
    <t>Phenol red</t>
  </si>
  <si>
    <t>Riboflavina-B2</t>
  </si>
  <si>
    <t>Referencia</t>
  </si>
  <si>
    <t>Components</t>
  </si>
  <si>
    <t>Molecular Weight</t>
  </si>
  <si>
    <t>Concentration (mg/L)</t>
  </si>
  <si>
    <t>mM</t>
  </si>
  <si>
    <t>Amino Acids</t>
  </si>
  <si>
    <t>Glycine</t>
  </si>
  <si>
    <t>L-Alanine</t>
  </si>
  <si>
    <t>L-Arginine hydrochloride</t>
  </si>
  <si>
    <t>L-Asparagine-H2O</t>
  </si>
  <si>
    <t>L-Aspartic acid</t>
  </si>
  <si>
    <t>L-Cysteine hydrochloride-H2O</t>
  </si>
  <si>
    <t>L-Cystine 2HCl</t>
  </si>
  <si>
    <t>L-Glutamic Acid</t>
  </si>
  <si>
    <t>L-Histidine hydrochloride-H2O</t>
  </si>
  <si>
    <t>L-Isoleucine</t>
  </si>
  <si>
    <t>L-Leucine</t>
  </si>
  <si>
    <t>L-Lysine hydrochloride</t>
  </si>
  <si>
    <t>L-Methionine</t>
  </si>
  <si>
    <t>L-Phenylalanine</t>
  </si>
  <si>
    <t>L-Proline</t>
  </si>
  <si>
    <t>L-Serine</t>
  </si>
  <si>
    <t>L-Threonine</t>
  </si>
  <si>
    <t>L-Tryptophan</t>
  </si>
  <si>
    <t>L-Tyrosine disodium salt dihydrate</t>
  </si>
  <si>
    <t>L-Valine</t>
  </si>
  <si>
    <t>Vitamins</t>
  </si>
  <si>
    <t>Biotin</t>
  </si>
  <si>
    <t>Choline chloride</t>
  </si>
  <si>
    <t>D-Calcium pantothenate</t>
  </si>
  <si>
    <t>Folic Acid</t>
  </si>
  <si>
    <t>Niacinamide</t>
  </si>
  <si>
    <t>Pyridoxine hydrochloride</t>
  </si>
  <si>
    <t>Riboflavin</t>
  </si>
  <si>
    <t>Thiamine hydrochloride</t>
  </si>
  <si>
    <t>Vitamin B12</t>
  </si>
  <si>
    <t>i-Inositol</t>
  </si>
  <si>
    <t>Inorganic Salts</t>
  </si>
  <si>
    <t>Calcium Chloride (CaCl2) (anhyd.)</t>
  </si>
  <si>
    <t>Cupric sulfate (CuSO4-5H2O)</t>
  </si>
  <si>
    <t>Ferric Nitrate (Fe(NO3)3"9H2O)</t>
  </si>
  <si>
    <t>Ferric sulfate (FeSO4-7H2O)</t>
  </si>
  <si>
    <t>Magnesium Chloride (anhydrous)</t>
  </si>
  <si>
    <t>Magnesium Sulfate (MgSO4) (anhyd.)</t>
  </si>
  <si>
    <t>Potassium Chloride (KCl)</t>
  </si>
  <si>
    <t>Sodium Bicarbonate (NaHCO3)</t>
  </si>
  <si>
    <t>Sodium Chloride (NaCl)</t>
  </si>
  <si>
    <t>Sodium Phosphate dibasic (Na2HPO4) anhydrous</t>
  </si>
  <si>
    <t>Sodium Phosphate monobasic (NaH2PO4-H2O)</t>
  </si>
  <si>
    <t>Zinc sulfate (ZnSO4-7H2O)</t>
  </si>
  <si>
    <t>Other Components</t>
  </si>
  <si>
    <t>D-Glucose (Dextrose)</t>
  </si>
  <si>
    <t>Hypoxanthine Na</t>
  </si>
  <si>
    <t>Linoleic Acid</t>
  </si>
  <si>
    <t>Lipoic Acid</t>
  </si>
  <si>
    <t>Phenol Red</t>
  </si>
  <si>
    <t>Putrescine 2HCl</t>
  </si>
  <si>
    <t>Sodium Pyruvate</t>
  </si>
  <si>
    <t>Lactate</t>
  </si>
  <si>
    <t>Glutamine</t>
  </si>
  <si>
    <t>Nicotinamide/B3</t>
  </si>
  <si>
    <t>Ethanolamina-Phosp</t>
  </si>
  <si>
    <t>Ornithine</t>
  </si>
  <si>
    <t>Palmitic-acid</t>
  </si>
  <si>
    <t>Ribosa</t>
  </si>
  <si>
    <t>Adenine</t>
  </si>
  <si>
    <t>Arginosuccinate</t>
  </si>
  <si>
    <t>Butyric acid</t>
  </si>
  <si>
    <t>Carnitine</t>
  </si>
  <si>
    <t>Cis-Aconitate</t>
  </si>
  <si>
    <t>Citrulline</t>
  </si>
  <si>
    <t>CMP</t>
  </si>
  <si>
    <t>Cystathionine</t>
  </si>
  <si>
    <t>Cysteate</t>
  </si>
  <si>
    <t>Cystine</t>
  </si>
  <si>
    <t>Cytidine</t>
  </si>
  <si>
    <t>Decanoic acid</t>
  </si>
  <si>
    <t>Dehydro-Orotate</t>
  </si>
  <si>
    <t>DHAP</t>
  </si>
  <si>
    <t>Glyceraldehyde 3-phosphate</t>
  </si>
  <si>
    <t>Glycerol 3-phosphate</t>
  </si>
  <si>
    <t>Hexanoic acid</t>
  </si>
  <si>
    <t>Linoleic acid</t>
  </si>
  <si>
    <t>Myristic acid</t>
  </si>
  <si>
    <t>N-Methyl-Glutamate</t>
  </si>
  <si>
    <t>Oleic Acid</t>
  </si>
  <si>
    <t>Orotate</t>
  </si>
  <si>
    <t>Oxypurinol</t>
  </si>
  <si>
    <t>Palmitoleic acid</t>
  </si>
  <si>
    <t>Pyridoxal</t>
  </si>
  <si>
    <t>S-Adenosyl-L-Homocysteine</t>
  </si>
  <si>
    <t>Sarcosine</t>
  </si>
  <si>
    <t>Spinacine</t>
  </si>
  <si>
    <t>Stearic acid</t>
  </si>
  <si>
    <t>Succinyladenosine</t>
  </si>
  <si>
    <t>SuccinylCys</t>
  </si>
  <si>
    <t>UDP-GlcNAc</t>
  </si>
  <si>
    <t>UMP</t>
  </si>
  <si>
    <t>Uracil</t>
  </si>
  <si>
    <t>Valine+Betaine</t>
  </si>
  <si>
    <t>N/F</t>
  </si>
  <si>
    <t>Xanthine</t>
  </si>
  <si>
    <t>D(1/h)</t>
  </si>
  <si>
    <t>Xv</t>
  </si>
  <si>
    <t>hora</t>
  </si>
  <si>
    <t>Fecha</t>
  </si>
  <si>
    <t>Timonacic</t>
  </si>
  <si>
    <t>C(mM)</t>
  </si>
  <si>
    <t>qS(Area/cel*h)</t>
  </si>
  <si>
    <t>Oxo-Proline</t>
  </si>
  <si>
    <t>Deoxy-uridine</t>
  </si>
  <si>
    <t>Deoxy-Cytidine</t>
  </si>
  <si>
    <t>Deoxy-Guanosine</t>
  </si>
  <si>
    <t>Guanine</t>
  </si>
  <si>
    <t>Histidine</t>
  </si>
  <si>
    <t>Octanoic acid</t>
  </si>
  <si>
    <t>Phosphatidil-Choline(PC)</t>
  </si>
  <si>
    <t>Taurine</t>
  </si>
  <si>
    <t>VAL</t>
  </si>
  <si>
    <t>Dodecanoic acid</t>
  </si>
  <si>
    <t>Phosphoenolpyr-PEP</t>
  </si>
  <si>
    <t>Tiempo cultivo (d)</t>
  </si>
  <si>
    <t>DMEM-F12</t>
  </si>
  <si>
    <t>PFHMII/MB02</t>
  </si>
  <si>
    <t>referencia</t>
  </si>
  <si>
    <t>concentracion(mM)</t>
  </si>
  <si>
    <t>qS(area)</t>
  </si>
  <si>
    <t>qS(nmol/e6cel*h)</t>
  </si>
  <si>
    <t>DCo/Xv</t>
  </si>
  <si>
    <t>C(x)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</si>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</sst>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1" fontId="2" fillId="0" borderId="8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5" fontId="0" fillId="0" borderId="0" xfId="0" applyNumberFormat="1"/>
    <xf numFmtId="11" fontId="0" fillId="0" borderId="0" xfId="0" applyNumberFormat="1"/>
    <xf numFmtId="0" fontId="0" fillId="2" borderId="0" xfId="0" applyFill="1" applyAlignment="1">
      <alignment horizontal="center"/>
    </xf>
    <xf numFmtId="164" fontId="0" fillId="6" borderId="0" xfId="0" applyNumberFormat="1" applyFill="1"/>
    <xf numFmtId="164" fontId="0" fillId="7" borderId="0" xfId="0" applyNumberFormat="1" applyFill="1"/>
    <xf numFmtId="166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'Metabolitos cuantificables'!$BQ$3:$BQ$63</c:f>
              <c:numCache>
                <c:formatCode>General</c:formatCode>
                <c:ptCount val="61"/>
                <c:pt idx="0" formatCode="0.00E+00">
                  <c:v>2657228906</c:v>
                </c:pt>
                <c:pt idx="1">
                  <c:v>2148010406</c:v>
                </c:pt>
                <c:pt idx="2">
                  <c:v>2907538741</c:v>
                </c:pt>
                <c:pt idx="3">
                  <c:v>3567906807</c:v>
                </c:pt>
                <c:pt idx="4">
                  <c:v>3084503240</c:v>
                </c:pt>
                <c:pt idx="5">
                  <c:v>3791855887</c:v>
                </c:pt>
                <c:pt idx="6">
                  <c:v>4255502044</c:v>
                </c:pt>
                <c:pt idx="7">
                  <c:v>4582873525</c:v>
                </c:pt>
                <c:pt idx="8">
                  <c:v>4794360960</c:v>
                </c:pt>
                <c:pt idx="9">
                  <c:v>4815978967</c:v>
                </c:pt>
                <c:pt idx="10">
                  <c:v>5879207139</c:v>
                </c:pt>
                <c:pt idx="11">
                  <c:v>5112634651</c:v>
                </c:pt>
                <c:pt idx="12">
                  <c:v>5513225132</c:v>
                </c:pt>
                <c:pt idx="13">
                  <c:v>5620862622</c:v>
                </c:pt>
                <c:pt idx="14">
                  <c:v>5665124916</c:v>
                </c:pt>
                <c:pt idx="15">
                  <c:v>5700543625</c:v>
                </c:pt>
                <c:pt idx="16">
                  <c:v>6243112782</c:v>
                </c:pt>
                <c:pt idx="17">
                  <c:v>6018865919</c:v>
                </c:pt>
                <c:pt idx="18">
                  <c:v>5786233615</c:v>
                </c:pt>
                <c:pt idx="19">
                  <c:v>6179540839</c:v>
                </c:pt>
                <c:pt idx="20">
                  <c:v>4193802177</c:v>
                </c:pt>
                <c:pt idx="21">
                  <c:v>3841360895</c:v>
                </c:pt>
                <c:pt idx="22">
                  <c:v>5657096795</c:v>
                </c:pt>
                <c:pt idx="23">
                  <c:v>5677369640</c:v>
                </c:pt>
                <c:pt idx="24">
                  <c:v>5833910089</c:v>
                </c:pt>
                <c:pt idx="25">
                  <c:v>5681318862</c:v>
                </c:pt>
                <c:pt idx="26">
                  <c:v>5622778381</c:v>
                </c:pt>
                <c:pt idx="27">
                  <c:v>4142075872</c:v>
                </c:pt>
                <c:pt idx="28">
                  <c:v>5841274304</c:v>
                </c:pt>
                <c:pt idx="29">
                  <c:v>5883459889</c:v>
                </c:pt>
                <c:pt idx="30">
                  <c:v>5697512237</c:v>
                </c:pt>
                <c:pt idx="31">
                  <c:v>5556009715</c:v>
                </c:pt>
                <c:pt idx="32">
                  <c:v>4763628397</c:v>
                </c:pt>
                <c:pt idx="33">
                  <c:v>5491006667</c:v>
                </c:pt>
                <c:pt idx="34">
                  <c:v>6338494787</c:v>
                </c:pt>
                <c:pt idx="35">
                  <c:v>4252024674</c:v>
                </c:pt>
                <c:pt idx="36">
                  <c:v>7299840928</c:v>
                </c:pt>
                <c:pt idx="37">
                  <c:v>7229907886</c:v>
                </c:pt>
                <c:pt idx="38">
                  <c:v>6048641544</c:v>
                </c:pt>
                <c:pt idx="39">
                  <c:v>6722928062</c:v>
                </c:pt>
                <c:pt idx="40">
                  <c:v>7006191959</c:v>
                </c:pt>
                <c:pt idx="41">
                  <c:v>6450192633</c:v>
                </c:pt>
                <c:pt idx="42">
                  <c:v>6259361125</c:v>
                </c:pt>
                <c:pt idx="43">
                  <c:v>6258725365</c:v>
                </c:pt>
                <c:pt idx="44">
                  <c:v>6470425806</c:v>
                </c:pt>
                <c:pt idx="45">
                  <c:v>5864735366</c:v>
                </c:pt>
                <c:pt idx="46">
                  <c:v>6972168844</c:v>
                </c:pt>
                <c:pt idx="47">
                  <c:v>6204311471</c:v>
                </c:pt>
                <c:pt idx="48">
                  <c:v>5247369346</c:v>
                </c:pt>
                <c:pt idx="49">
                  <c:v>4996887935</c:v>
                </c:pt>
                <c:pt idx="50">
                  <c:v>5001746001</c:v>
                </c:pt>
                <c:pt idx="51">
                  <c:v>4692565223</c:v>
                </c:pt>
                <c:pt idx="52">
                  <c:v>4998597863</c:v>
                </c:pt>
                <c:pt idx="53">
                  <c:v>4752578530</c:v>
                </c:pt>
                <c:pt idx="54">
                  <c:v>4765987729</c:v>
                </c:pt>
                <c:pt idx="55">
                  <c:v>4769975823</c:v>
                </c:pt>
                <c:pt idx="56">
                  <c:v>5009693816</c:v>
                </c:pt>
                <c:pt idx="57">
                  <c:v>4657865438</c:v>
                </c:pt>
                <c:pt idx="58">
                  <c:v>4137635987</c:v>
                </c:pt>
                <c:pt idx="59">
                  <c:v>5055611624</c:v>
                </c:pt>
                <c:pt idx="60">
                  <c:v>4629705677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E00-A863-AED644B6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'Metabolitos cuantificables'!$G$3:$G$63</c:f>
              <c:numCache>
                <c:formatCode>General</c:formatCode>
                <c:ptCount val="61"/>
                <c:pt idx="0">
                  <c:v>1497552986</c:v>
                </c:pt>
                <c:pt idx="1">
                  <c:v>1311671486</c:v>
                </c:pt>
                <c:pt idx="2">
                  <c:v>1567097202</c:v>
                </c:pt>
                <c:pt idx="3">
                  <c:v>1756070050</c:v>
                </c:pt>
                <c:pt idx="4">
                  <c:v>1451818522</c:v>
                </c:pt>
                <c:pt idx="5">
                  <c:v>1671807851</c:v>
                </c:pt>
                <c:pt idx="6">
                  <c:v>1898243978</c:v>
                </c:pt>
                <c:pt idx="7">
                  <c:v>1980612160</c:v>
                </c:pt>
                <c:pt idx="8">
                  <c:v>2029254805</c:v>
                </c:pt>
                <c:pt idx="9">
                  <c:v>1958230258</c:v>
                </c:pt>
                <c:pt idx="10">
                  <c:v>2238204134</c:v>
                </c:pt>
                <c:pt idx="11">
                  <c:v>1988019247</c:v>
                </c:pt>
                <c:pt idx="12">
                  <c:v>1955620371</c:v>
                </c:pt>
                <c:pt idx="13">
                  <c:v>1887690560</c:v>
                </c:pt>
                <c:pt idx="14">
                  <c:v>1913633741</c:v>
                </c:pt>
                <c:pt idx="15">
                  <c:v>1887933233</c:v>
                </c:pt>
                <c:pt idx="16">
                  <c:v>1905092926</c:v>
                </c:pt>
                <c:pt idx="17">
                  <c:v>1829044720</c:v>
                </c:pt>
                <c:pt idx="18">
                  <c:v>1828298615</c:v>
                </c:pt>
                <c:pt idx="19">
                  <c:v>1815460324</c:v>
                </c:pt>
                <c:pt idx="20">
                  <c:v>1321913313</c:v>
                </c:pt>
                <c:pt idx="21">
                  <c:v>1362791848</c:v>
                </c:pt>
                <c:pt idx="22">
                  <c:v>1795341797</c:v>
                </c:pt>
                <c:pt idx="23">
                  <c:v>1665491850</c:v>
                </c:pt>
                <c:pt idx="24">
                  <c:v>1719499920</c:v>
                </c:pt>
                <c:pt idx="25">
                  <c:v>1809573919</c:v>
                </c:pt>
                <c:pt idx="26">
                  <c:v>1653933781</c:v>
                </c:pt>
                <c:pt idx="27">
                  <c:v>1261280929</c:v>
                </c:pt>
                <c:pt idx="28">
                  <c:v>1548268449</c:v>
                </c:pt>
                <c:pt idx="29">
                  <c:v>1625455841</c:v>
                </c:pt>
                <c:pt idx="30">
                  <c:v>1635143344</c:v>
                </c:pt>
                <c:pt idx="31">
                  <c:v>1651288843</c:v>
                </c:pt>
                <c:pt idx="32">
                  <c:v>1504794017</c:v>
                </c:pt>
                <c:pt idx="33">
                  <c:v>1765337805</c:v>
                </c:pt>
                <c:pt idx="34">
                  <c:v>1944749800</c:v>
                </c:pt>
                <c:pt idx="35">
                  <c:v>1410210242</c:v>
                </c:pt>
                <c:pt idx="36">
                  <c:v>2077161954</c:v>
                </c:pt>
                <c:pt idx="37">
                  <c:v>2006398361</c:v>
                </c:pt>
                <c:pt idx="38">
                  <c:v>1865514706</c:v>
                </c:pt>
                <c:pt idx="39">
                  <c:v>2114261175</c:v>
                </c:pt>
                <c:pt idx="40">
                  <c:v>2207952950</c:v>
                </c:pt>
                <c:pt idx="41">
                  <c:v>2073573364</c:v>
                </c:pt>
                <c:pt idx="42">
                  <c:v>1954058687</c:v>
                </c:pt>
                <c:pt idx="43">
                  <c:v>1977840813</c:v>
                </c:pt>
                <c:pt idx="44">
                  <c:v>2022848312</c:v>
                </c:pt>
                <c:pt idx="45">
                  <c:v>1805996392</c:v>
                </c:pt>
                <c:pt idx="46">
                  <c:v>2029882570</c:v>
                </c:pt>
                <c:pt idx="47">
                  <c:v>1803537965</c:v>
                </c:pt>
                <c:pt idx="48">
                  <c:v>1586957698</c:v>
                </c:pt>
                <c:pt idx="49">
                  <c:v>1534224993</c:v>
                </c:pt>
                <c:pt idx="50">
                  <c:v>1756880188</c:v>
                </c:pt>
                <c:pt idx="51">
                  <c:v>1512692980</c:v>
                </c:pt>
                <c:pt idx="52">
                  <c:v>1547755601</c:v>
                </c:pt>
                <c:pt idx="53">
                  <c:v>1526288079</c:v>
                </c:pt>
                <c:pt idx="54">
                  <c:v>1335594396</c:v>
                </c:pt>
                <c:pt idx="55">
                  <c:v>1432901057</c:v>
                </c:pt>
                <c:pt idx="56">
                  <c:v>1529393880</c:v>
                </c:pt>
                <c:pt idx="57">
                  <c:v>1515030177</c:v>
                </c:pt>
                <c:pt idx="58">
                  <c:v>1307055667</c:v>
                </c:pt>
                <c:pt idx="59">
                  <c:v>1551330445</c:v>
                </c:pt>
                <c:pt idx="60">
                  <c:v>1555237366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B-406E-BD89-5AF9BDA4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'Metabolitos cuantificables'!$AL$3:$AL$63</c:f>
              <c:numCache>
                <c:formatCode>General</c:formatCode>
                <c:ptCount val="61"/>
                <c:pt idx="0">
                  <c:v>2196866814</c:v>
                </c:pt>
                <c:pt idx="1">
                  <c:v>3290040076</c:v>
                </c:pt>
                <c:pt idx="2">
                  <c:v>5109260135</c:v>
                </c:pt>
                <c:pt idx="3">
                  <c:v>6712059083</c:v>
                </c:pt>
                <c:pt idx="4">
                  <c:v>5805896495</c:v>
                </c:pt>
                <c:pt idx="5">
                  <c:v>8439460903</c:v>
                </c:pt>
                <c:pt idx="6">
                  <c:v>9878152019</c:v>
                </c:pt>
                <c:pt idx="7">
                  <c:v>10983456506</c:v>
                </c:pt>
                <c:pt idx="8">
                  <c:v>13692064753</c:v>
                </c:pt>
                <c:pt idx="9">
                  <c:v>13639922324</c:v>
                </c:pt>
                <c:pt idx="10">
                  <c:v>16086449479</c:v>
                </c:pt>
                <c:pt idx="11">
                  <c:v>15871585672</c:v>
                </c:pt>
                <c:pt idx="12">
                  <c:v>19214809212</c:v>
                </c:pt>
                <c:pt idx="13">
                  <c:v>19219285945</c:v>
                </c:pt>
                <c:pt idx="14">
                  <c:v>18934059719</c:v>
                </c:pt>
                <c:pt idx="15">
                  <c:v>18882718980</c:v>
                </c:pt>
                <c:pt idx="16">
                  <c:v>14889625838</c:v>
                </c:pt>
                <c:pt idx="17">
                  <c:v>16757926318</c:v>
                </c:pt>
                <c:pt idx="18">
                  <c:v>16680714386</c:v>
                </c:pt>
                <c:pt idx="19">
                  <c:v>16088914283</c:v>
                </c:pt>
                <c:pt idx="20">
                  <c:v>11348751930</c:v>
                </c:pt>
                <c:pt idx="21">
                  <c:v>7979032891</c:v>
                </c:pt>
                <c:pt idx="22">
                  <c:v>15697322361</c:v>
                </c:pt>
                <c:pt idx="23">
                  <c:v>12650488585</c:v>
                </c:pt>
                <c:pt idx="24">
                  <c:v>14681050920</c:v>
                </c:pt>
                <c:pt idx="25">
                  <c:v>13364873572</c:v>
                </c:pt>
                <c:pt idx="26">
                  <c:v>13563803494</c:v>
                </c:pt>
                <c:pt idx="27">
                  <c:v>9871270332</c:v>
                </c:pt>
                <c:pt idx="28">
                  <c:v>12723607588</c:v>
                </c:pt>
                <c:pt idx="29">
                  <c:v>13175290683</c:v>
                </c:pt>
                <c:pt idx="30">
                  <c:v>13217649249</c:v>
                </c:pt>
                <c:pt idx="31">
                  <c:v>13162582383</c:v>
                </c:pt>
                <c:pt idx="32">
                  <c:v>12024205429</c:v>
                </c:pt>
                <c:pt idx="33">
                  <c:v>13663192950</c:v>
                </c:pt>
                <c:pt idx="34">
                  <c:v>17210947870</c:v>
                </c:pt>
                <c:pt idx="35">
                  <c:v>11350995185</c:v>
                </c:pt>
                <c:pt idx="36">
                  <c:v>15101052846</c:v>
                </c:pt>
                <c:pt idx="37">
                  <c:v>14719782502</c:v>
                </c:pt>
                <c:pt idx="38">
                  <c:v>15852464131</c:v>
                </c:pt>
                <c:pt idx="39">
                  <c:v>16626358698</c:v>
                </c:pt>
                <c:pt idx="40">
                  <c:v>14551152766</c:v>
                </c:pt>
                <c:pt idx="41">
                  <c:v>17532204458</c:v>
                </c:pt>
                <c:pt idx="42">
                  <c:v>16889221851</c:v>
                </c:pt>
                <c:pt idx="43">
                  <c:v>17153907543</c:v>
                </c:pt>
                <c:pt idx="44">
                  <c:v>13331116205</c:v>
                </c:pt>
                <c:pt idx="45">
                  <c:v>14705480964</c:v>
                </c:pt>
                <c:pt idx="46">
                  <c:v>14392455751</c:v>
                </c:pt>
                <c:pt idx="47">
                  <c:v>14566208739</c:v>
                </c:pt>
                <c:pt idx="48">
                  <c:v>12905703178</c:v>
                </c:pt>
                <c:pt idx="49">
                  <c:v>12331891644</c:v>
                </c:pt>
                <c:pt idx="50">
                  <c:v>13611966741</c:v>
                </c:pt>
                <c:pt idx="51">
                  <c:v>12712829159</c:v>
                </c:pt>
                <c:pt idx="52">
                  <c:v>12585360548</c:v>
                </c:pt>
                <c:pt idx="53">
                  <c:v>11971567580</c:v>
                </c:pt>
                <c:pt idx="54">
                  <c:v>11186095625</c:v>
                </c:pt>
                <c:pt idx="55">
                  <c:v>11393912313</c:v>
                </c:pt>
                <c:pt idx="56">
                  <c:v>10317223508</c:v>
                </c:pt>
                <c:pt idx="57">
                  <c:v>11452677219</c:v>
                </c:pt>
                <c:pt idx="58">
                  <c:v>10023510968</c:v>
                </c:pt>
                <c:pt idx="59">
                  <c:v>11420004534</c:v>
                </c:pt>
                <c:pt idx="60">
                  <c:v>11154835734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5-47AF-B12B-E1325B3C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qGluc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cuantificables'!$AC$4:$AC$63</c:f>
              <c:numCache>
                <c:formatCode>0.00</c:formatCode>
                <c:ptCount val="60"/>
                <c:pt idx="0">
                  <c:v>-186.25067963166489</c:v>
                </c:pt>
                <c:pt idx="1">
                  <c:v>-173.4316509457565</c:v>
                </c:pt>
                <c:pt idx="2">
                  <c:v>-31.630351724441805</c:v>
                </c:pt>
                <c:pt idx="3">
                  <c:v>-136.70037707124845</c:v>
                </c:pt>
                <c:pt idx="4">
                  <c:v>-51.973325514922841</c:v>
                </c:pt>
                <c:pt idx="5">
                  <c:v>-87.30167357857006</c:v>
                </c:pt>
                <c:pt idx="6">
                  <c:v>-42.513607961266345</c:v>
                </c:pt>
                <c:pt idx="7">
                  <c:v>-59.717143252084782</c:v>
                </c:pt>
                <c:pt idx="8">
                  <c:v>-97.827808281010391</c:v>
                </c:pt>
                <c:pt idx="9">
                  <c:v>-87.391641281195078</c:v>
                </c:pt>
                <c:pt idx="10">
                  <c:v>-95.746075545582201</c:v>
                </c:pt>
                <c:pt idx="11">
                  <c:v>-254.61201031943446</c:v>
                </c:pt>
                <c:pt idx="12">
                  <c:v>-137.79438233498223</c:v>
                </c:pt>
                <c:pt idx="13">
                  <c:v>-111.15398521656505</c:v>
                </c:pt>
                <c:pt idx="14">
                  <c:v>-96.674119527523501</c:v>
                </c:pt>
                <c:pt idx="15">
                  <c:v>-81.09373522293771</c:v>
                </c:pt>
                <c:pt idx="16">
                  <c:v>-66.255461822833098</c:v>
                </c:pt>
                <c:pt idx="17">
                  <c:v>-57.934232882495309</c:v>
                </c:pt>
                <c:pt idx="18">
                  <c:v>-57.267825252222231</c:v>
                </c:pt>
                <c:pt idx="19">
                  <c:v>-56.283544994833989</c:v>
                </c:pt>
                <c:pt idx="20">
                  <c:v>-15.249560966762292</c:v>
                </c:pt>
                <c:pt idx="21">
                  <c:v>-74.779719762733066</c:v>
                </c:pt>
                <c:pt idx="22">
                  <c:v>-48.787187098208335</c:v>
                </c:pt>
                <c:pt idx="23">
                  <c:v>-50.581422012485859</c:v>
                </c:pt>
                <c:pt idx="24">
                  <c:v>-45.153897999756914</c:v>
                </c:pt>
                <c:pt idx="25">
                  <c:v>-43.923728065893236</c:v>
                </c:pt>
                <c:pt idx="26">
                  <c:v>-43.861184995087534</c:v>
                </c:pt>
                <c:pt idx="27">
                  <c:v>-43.897686052777047</c:v>
                </c:pt>
                <c:pt idx="28">
                  <c:v>-36.772689901842575</c:v>
                </c:pt>
                <c:pt idx="29">
                  <c:v>-34.484146452322832</c:v>
                </c:pt>
                <c:pt idx="30">
                  <c:v>-40.582436048430488</c:v>
                </c:pt>
                <c:pt idx="31">
                  <c:v>-46.804175875036407</c:v>
                </c:pt>
                <c:pt idx="32">
                  <c:v>-53.765230123320187</c:v>
                </c:pt>
                <c:pt idx="33">
                  <c:v>-63.357702794899573</c:v>
                </c:pt>
                <c:pt idx="34">
                  <c:v>-59.170395962816251</c:v>
                </c:pt>
                <c:pt idx="35">
                  <c:v>-64.127527179880687</c:v>
                </c:pt>
                <c:pt idx="36">
                  <c:v>-57.501988241606327</c:v>
                </c:pt>
                <c:pt idx="37">
                  <c:v>-71.215483329335285</c:v>
                </c:pt>
                <c:pt idx="38">
                  <c:v>-73.98293957261285</c:v>
                </c:pt>
                <c:pt idx="39">
                  <c:v>-44.038768980622223</c:v>
                </c:pt>
                <c:pt idx="40">
                  <c:v>-95.133144859216472</c:v>
                </c:pt>
                <c:pt idx="41">
                  <c:v>-67.011162520341145</c:v>
                </c:pt>
                <c:pt idx="42">
                  <c:v>-60.582522729754295</c:v>
                </c:pt>
                <c:pt idx="43">
                  <c:v>-54.91002969480364</c:v>
                </c:pt>
                <c:pt idx="44">
                  <c:v>-50.164344571511947</c:v>
                </c:pt>
                <c:pt idx="45">
                  <c:v>-44.657785997438282</c:v>
                </c:pt>
                <c:pt idx="46">
                  <c:v>-41.913222745185301</c:v>
                </c:pt>
                <c:pt idx="47">
                  <c:v>-38.646888410692434</c:v>
                </c:pt>
                <c:pt idx="48">
                  <c:v>-36.393334384317285</c:v>
                </c:pt>
                <c:pt idx="49">
                  <c:v>-41.083208452522271</c:v>
                </c:pt>
                <c:pt idx="50">
                  <c:v>-41.988676651375499</c:v>
                </c:pt>
                <c:pt idx="51">
                  <c:v>-40.059887509950656</c:v>
                </c:pt>
                <c:pt idx="52">
                  <c:v>-40.592994021205428</c:v>
                </c:pt>
                <c:pt idx="53">
                  <c:v>-38.933280532944245</c:v>
                </c:pt>
                <c:pt idx="54">
                  <c:v>-36.383830257735731</c:v>
                </c:pt>
                <c:pt idx="55">
                  <c:v>-35.763518309177002</c:v>
                </c:pt>
                <c:pt idx="56">
                  <c:v>-40.720071343934762</c:v>
                </c:pt>
                <c:pt idx="57">
                  <c:v>-42.339447828920434</c:v>
                </c:pt>
                <c:pt idx="58">
                  <c:v>-43.717468311346586</c:v>
                </c:pt>
                <c:pt idx="59">
                  <c:v>-41.4474544327175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3-41F7-9B4C-D5ECDEC4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qGluc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qLact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cuantificables'!$AN$4:$AN$63</c:f>
              <c:numCache>
                <c:formatCode>0.00</c:formatCode>
                <c:ptCount val="60"/>
                <c:pt idx="0">
                  <c:v>150.01480635382435</c:v>
                </c:pt>
                <c:pt idx="1">
                  <c:v>295.65715340142026</c:v>
                </c:pt>
                <c:pt idx="2">
                  <c:v>234.91499255335202</c:v>
                </c:pt>
                <c:pt idx="3">
                  <c:v>61.549901538748969</c:v>
                </c:pt>
                <c:pt idx="4">
                  <c:v>158.41718934574416</c:v>
                </c:pt>
                <c:pt idx="5">
                  <c:v>170.11389180297633</c:v>
                </c:pt>
                <c:pt idx="6">
                  <c:v>222.01856797368734</c:v>
                </c:pt>
                <c:pt idx="7">
                  <c:v>285.28292590074437</c:v>
                </c:pt>
                <c:pt idx="8">
                  <c:v>187.63760766668037</c:v>
                </c:pt>
                <c:pt idx="9">
                  <c:v>262.7124626784892</c:v>
                </c:pt>
                <c:pt idx="10">
                  <c:v>201.65704047347722</c:v>
                </c:pt>
                <c:pt idx="11">
                  <c:v>370.56045872277184</c:v>
                </c:pt>
                <c:pt idx="12">
                  <c:v>234.00229576934171</c:v>
                </c:pt>
                <c:pt idx="13">
                  <c:v>181.51464857960889</c:v>
                </c:pt>
                <c:pt idx="14">
                  <c:v>165.38144652476558</c:v>
                </c:pt>
                <c:pt idx="15">
                  <c:v>90.727074522095094</c:v>
                </c:pt>
                <c:pt idx="16">
                  <c:v>126.24504878599744</c:v>
                </c:pt>
                <c:pt idx="17">
                  <c:v>84.882172209491273</c:v>
                </c:pt>
                <c:pt idx="18">
                  <c:v>75.805561322669433</c:v>
                </c:pt>
                <c:pt idx="19">
                  <c:v>0.92380365740987691</c:v>
                </c:pt>
                <c:pt idx="20">
                  <c:v>0.75829747232613343</c:v>
                </c:pt>
                <c:pt idx="21">
                  <c:v>144.22322088458796</c:v>
                </c:pt>
                <c:pt idx="22">
                  <c:v>37.775748984179721</c:v>
                </c:pt>
                <c:pt idx="23">
                  <c:v>89.098044768675763</c:v>
                </c:pt>
                <c:pt idx="24">
                  <c:v>45.159039720546154</c:v>
                </c:pt>
                <c:pt idx="25">
                  <c:v>55.293298323260593</c:v>
                </c:pt>
                <c:pt idx="26">
                  <c:v>2.9065319302719135</c:v>
                </c:pt>
                <c:pt idx="27">
                  <c:v>53.874525056780215</c:v>
                </c:pt>
                <c:pt idx="28">
                  <c:v>44.821273467668902</c:v>
                </c:pt>
                <c:pt idx="29">
                  <c:v>42.596741059158965</c:v>
                </c:pt>
                <c:pt idx="30">
                  <c:v>47.426647408698024</c:v>
                </c:pt>
                <c:pt idx="31">
                  <c:v>39.655416036354836</c:v>
                </c:pt>
                <c:pt idx="32">
                  <c:v>68.021803453285344</c:v>
                </c:pt>
                <c:pt idx="33">
                  <c:v>168.96596544952979</c:v>
                </c:pt>
                <c:pt idx="34">
                  <c:v>-18.909218892710662</c:v>
                </c:pt>
                <c:pt idx="35">
                  <c:v>102.16126811881152</c:v>
                </c:pt>
                <c:pt idx="36">
                  <c:v>75.344409963866084</c:v>
                </c:pt>
                <c:pt idx="37">
                  <c:v>116.25802967301235</c:v>
                </c:pt>
                <c:pt idx="38">
                  <c:v>115.23123156195464</c:v>
                </c:pt>
                <c:pt idx="39">
                  <c:v>85.434698439638765</c:v>
                </c:pt>
                <c:pt idx="40">
                  <c:v>138.33225731833144</c:v>
                </c:pt>
                <c:pt idx="41">
                  <c:v>91.777045189440216</c:v>
                </c:pt>
                <c:pt idx="42">
                  <c:v>94.392430058353057</c:v>
                </c:pt>
                <c:pt idx="43">
                  <c:v>29.312155292192898</c:v>
                </c:pt>
                <c:pt idx="44">
                  <c:v>69.40383760892685</c:v>
                </c:pt>
                <c:pt idx="45">
                  <c:v>56.067427467324478</c:v>
                </c:pt>
                <c:pt idx="46">
                  <c:v>55.301510392049302</c:v>
                </c:pt>
                <c:pt idx="47">
                  <c:v>42.761517476057456</c:v>
                </c:pt>
                <c:pt idx="48">
                  <c:v>37.04148210243266</c:v>
                </c:pt>
                <c:pt idx="49">
                  <c:v>57.608447438308772</c:v>
                </c:pt>
                <c:pt idx="50">
                  <c:v>42.054923381232356</c:v>
                </c:pt>
                <c:pt idx="51">
                  <c:v>44.047669581506248</c:v>
                </c:pt>
                <c:pt idx="52">
                  <c:v>39.30843442098967</c:v>
                </c:pt>
                <c:pt idx="53">
                  <c:v>38.943417533172948</c:v>
                </c:pt>
                <c:pt idx="54">
                  <c:v>38.372054940462021</c:v>
                </c:pt>
                <c:pt idx="55">
                  <c:v>23.948419895096507</c:v>
                </c:pt>
                <c:pt idx="56">
                  <c:v>43.463196127700478</c:v>
                </c:pt>
                <c:pt idx="57">
                  <c:v>30.777175231215665</c:v>
                </c:pt>
                <c:pt idx="58">
                  <c:v>53.852482521928074</c:v>
                </c:pt>
                <c:pt idx="59">
                  <c:v>40.546560619322044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D-4358-A65F-20393875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qLact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cuantificables'!$U$4:$U$63</c:f>
              <c:numCache>
                <c:formatCode>0.00</c:formatCode>
                <c:ptCount val="60"/>
                <c:pt idx="0">
                  <c:v>-72.654207006349779</c:v>
                </c:pt>
                <c:pt idx="1">
                  <c:v>-50.614031350297722</c:v>
                </c:pt>
                <c:pt idx="2">
                  <c:v>-28.598723457269557</c:v>
                </c:pt>
                <c:pt idx="3">
                  <c:v>-28.302045915783332</c:v>
                </c:pt>
                <c:pt idx="4">
                  <c:v>-18.139970441660051</c:v>
                </c:pt>
                <c:pt idx="5">
                  <c:v>-10.021190213208005</c:v>
                </c:pt>
                <c:pt idx="6">
                  <c:v>-20.369611577154476</c:v>
                </c:pt>
                <c:pt idx="7">
                  <c:v>-23.015284990324925</c:v>
                </c:pt>
                <c:pt idx="8">
                  <c:v>-19.897365777925227</c:v>
                </c:pt>
                <c:pt idx="9">
                  <c:v>-11.045009173737052</c:v>
                </c:pt>
                <c:pt idx="10">
                  <c:v>-20.103431186381883</c:v>
                </c:pt>
                <c:pt idx="11">
                  <c:v>-18.48228311385861</c:v>
                </c:pt>
                <c:pt idx="12">
                  <c:v>-19.127315631579254</c:v>
                </c:pt>
                <c:pt idx="13">
                  <c:v>-16.920900957085045</c:v>
                </c:pt>
                <c:pt idx="14">
                  <c:v>-16.805037296440624</c:v>
                </c:pt>
                <c:pt idx="15">
                  <c:v>-12.019949356953241</c:v>
                </c:pt>
                <c:pt idx="16">
                  <c:v>-14.974502021431523</c:v>
                </c:pt>
                <c:pt idx="17">
                  <c:v>-10.034548322244</c:v>
                </c:pt>
                <c:pt idx="18">
                  <c:v>-10.290062493306255</c:v>
                </c:pt>
                <c:pt idx="19">
                  <c:v>-13.112668891007573</c:v>
                </c:pt>
                <c:pt idx="20">
                  <c:v>-7.1253837837892888</c:v>
                </c:pt>
                <c:pt idx="21">
                  <c:v>-8.5108875867028146</c:v>
                </c:pt>
                <c:pt idx="22">
                  <c:v>-8.9377858537316452</c:v>
                </c:pt>
                <c:pt idx="23">
                  <c:v>-10.171592324682214</c:v>
                </c:pt>
                <c:pt idx="24">
                  <c:v>-7.8271851491650599</c:v>
                </c:pt>
                <c:pt idx="25">
                  <c:v>-10.20160246794442</c:v>
                </c:pt>
                <c:pt idx="26">
                  <c:v>-10.357882940512841</c:v>
                </c:pt>
                <c:pt idx="27">
                  <c:v>-8.7469186361396005</c:v>
                </c:pt>
                <c:pt idx="28">
                  <c:v>-7.094728636368056</c:v>
                </c:pt>
                <c:pt idx="29">
                  <c:v>-6.7808405827805114</c:v>
                </c:pt>
                <c:pt idx="30">
                  <c:v>-7.5100266930930299</c:v>
                </c:pt>
                <c:pt idx="31">
                  <c:v>-8.875026037797312</c:v>
                </c:pt>
                <c:pt idx="32">
                  <c:v>-9.2303912179843675</c:v>
                </c:pt>
                <c:pt idx="33">
                  <c:v>-9.4677118644722231</c:v>
                </c:pt>
                <c:pt idx="34">
                  <c:v>-13.13718326151502</c:v>
                </c:pt>
                <c:pt idx="35">
                  <c:v>-8.5170649708404387</c:v>
                </c:pt>
                <c:pt idx="36">
                  <c:v>-11.703768639152239</c:v>
                </c:pt>
                <c:pt idx="37">
                  <c:v>-13.669238685127837</c:v>
                </c:pt>
                <c:pt idx="38">
                  <c:v>-11.574807810242495</c:v>
                </c:pt>
                <c:pt idx="39">
                  <c:v>-7.7399605503683802</c:v>
                </c:pt>
                <c:pt idx="40">
                  <c:v>-11.11230139736954</c:v>
                </c:pt>
                <c:pt idx="41">
                  <c:v>-10.28402749605042</c:v>
                </c:pt>
                <c:pt idx="42">
                  <c:v>-10.367382661358667</c:v>
                </c:pt>
                <c:pt idx="43">
                  <c:v>-9.1254707602824645</c:v>
                </c:pt>
                <c:pt idx="44">
                  <c:v>-9.418564480198425</c:v>
                </c:pt>
                <c:pt idx="45">
                  <c:v>-7.0996868210167019</c:v>
                </c:pt>
                <c:pt idx="46">
                  <c:v>-8.1785588887636731</c:v>
                </c:pt>
                <c:pt idx="47">
                  <c:v>-7.8404419220161641</c:v>
                </c:pt>
                <c:pt idx="48">
                  <c:v>-7.373721509539207</c:v>
                </c:pt>
                <c:pt idx="49">
                  <c:v>-8.4455220759949778</c:v>
                </c:pt>
                <c:pt idx="50">
                  <c:v>-6.5934947218812869</c:v>
                </c:pt>
                <c:pt idx="51">
                  <c:v>-7.1967945624464331</c:v>
                </c:pt>
                <c:pt idx="52">
                  <c:v>-8.9055695745573011</c:v>
                </c:pt>
                <c:pt idx="53">
                  <c:v>-8.1905420516809002</c:v>
                </c:pt>
                <c:pt idx="54">
                  <c:v>-7.1555286824108597</c:v>
                </c:pt>
                <c:pt idx="55">
                  <c:v>-7.0950287281393818</c:v>
                </c:pt>
                <c:pt idx="56">
                  <c:v>-8.2769513730816016</c:v>
                </c:pt>
                <c:pt idx="57">
                  <c:v>-8.8699090401155729</c:v>
                </c:pt>
                <c:pt idx="58">
                  <c:v>-7.6464799740537055</c:v>
                </c:pt>
                <c:pt idx="59">
                  <c:v>-7.8051270224303044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D-487C-92ED-FAA8DCD2E5DE}"/>
            </c:ext>
          </c:extLst>
        </c:ser>
        <c:ser>
          <c:idx val="1"/>
          <c:order val="1"/>
          <c:tx>
            <c:strRef>
              <c:f>'Metabolitos cuantificables'!$AE$2</c:f>
              <c:strCache>
                <c:ptCount val="1"/>
                <c:pt idx="0">
                  <c:v>DCo/Xv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'Metabolitos cuantificables'!$E$5:$E$63</c:f>
              <c:numCache>
                <c:formatCode>0.0</c:formatCode>
                <c:ptCount val="59"/>
                <c:pt idx="0">
                  <c:v>1.9513888888905058</c:v>
                </c:pt>
                <c:pt idx="1">
                  <c:v>2.8993055555547471</c:v>
                </c:pt>
                <c:pt idx="2">
                  <c:v>3.8958333333357587</c:v>
                </c:pt>
                <c:pt idx="3">
                  <c:v>5.03125</c:v>
                </c:pt>
                <c:pt idx="4">
                  <c:v>6.21875</c:v>
                </c:pt>
                <c:pt idx="5">
                  <c:v>6.9652777777810115</c:v>
                </c:pt>
                <c:pt idx="6">
                  <c:v>7.9909722222218988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  <c:pt idx="29">
                  <c:v>37.902777777781012</c:v>
                </c:pt>
                <c:pt idx="30">
                  <c:v>38.902777777781012</c:v>
                </c:pt>
                <c:pt idx="31">
                  <c:v>43.263888888890506</c:v>
                </c:pt>
                <c:pt idx="32">
                  <c:v>43.951388888890506</c:v>
                </c:pt>
                <c:pt idx="33">
                  <c:v>44.902777777781012</c:v>
                </c:pt>
                <c:pt idx="34">
                  <c:v>47.173611111109494</c:v>
                </c:pt>
                <c:pt idx="35">
                  <c:v>47.944444444445253</c:v>
                </c:pt>
                <c:pt idx="36">
                  <c:v>48.989583333335759</c:v>
                </c:pt>
                <c:pt idx="37">
                  <c:v>51.225694444445253</c:v>
                </c:pt>
                <c:pt idx="38">
                  <c:v>54.138888888890506</c:v>
                </c:pt>
                <c:pt idx="39">
                  <c:v>55.180555555554747</c:v>
                </c:pt>
                <c:pt idx="40">
                  <c:v>56.048611111109494</c:v>
                </c:pt>
                <c:pt idx="41">
                  <c:v>57.979166666664241</c:v>
                </c:pt>
                <c:pt idx="42">
                  <c:v>59.003472222218988</c:v>
                </c:pt>
                <c:pt idx="43">
                  <c:v>61.961805555554747</c:v>
                </c:pt>
                <c:pt idx="44">
                  <c:v>62.975694444445253</c:v>
                </c:pt>
                <c:pt idx="45">
                  <c:v>65.034722222218988</c:v>
                </c:pt>
                <c:pt idx="46">
                  <c:v>67.96875</c:v>
                </c:pt>
                <c:pt idx="47">
                  <c:v>69.048611111109494</c:v>
                </c:pt>
                <c:pt idx="48">
                  <c:v>70.1875</c:v>
                </c:pt>
                <c:pt idx="49">
                  <c:v>71.21875</c:v>
                </c:pt>
                <c:pt idx="50">
                  <c:v>71.951388888890506</c:v>
                </c:pt>
                <c:pt idx="51">
                  <c:v>72.899305555554747</c:v>
                </c:pt>
                <c:pt idx="52">
                  <c:v>77.201388888890506</c:v>
                </c:pt>
                <c:pt idx="53">
                  <c:v>78.201388888890506</c:v>
                </c:pt>
                <c:pt idx="54">
                  <c:v>78.972222222218988</c:v>
                </c:pt>
                <c:pt idx="55">
                  <c:v>81.979166666664241</c:v>
                </c:pt>
                <c:pt idx="56">
                  <c:v>83.197916666664241</c:v>
                </c:pt>
                <c:pt idx="57">
                  <c:v>84.215277777781012</c:v>
                </c:pt>
                <c:pt idx="58">
                  <c:v>85.267361111109494</c:v>
                </c:pt>
              </c:numCache>
            </c:numRef>
          </c:xVal>
          <c:yVal>
            <c:numRef>
              <c:f>'Metabolitos cuantificables'!$W$5:$W$63</c:f>
              <c:numCache>
                <c:formatCode>0.00</c:formatCode>
                <c:ptCount val="59"/>
                <c:pt idx="0">
                  <c:v>-79.149624509319466</c:v>
                </c:pt>
                <c:pt idx="1">
                  <c:v>-64.949613871922054</c:v>
                </c:pt>
                <c:pt idx="2">
                  <c:v>-31.829283250689635</c:v>
                </c:pt>
                <c:pt idx="3">
                  <c:v>-36.973980898669666</c:v>
                </c:pt>
                <c:pt idx="4">
                  <c:v>-39.202168071470851</c:v>
                </c:pt>
                <c:pt idx="5">
                  <c:v>-47.363711594882865</c:v>
                </c:pt>
                <c:pt idx="6">
                  <c:v>-36.995884915789723</c:v>
                </c:pt>
                <c:pt idx="7">
                  <c:v>-36.139498690887187</c:v>
                </c:pt>
                <c:pt idx="8">
                  <c:v>-32.424223124534301</c:v>
                </c:pt>
                <c:pt idx="9">
                  <c:v>-36.26542028911328</c:v>
                </c:pt>
                <c:pt idx="10">
                  <c:v>-38.872738087676971</c:v>
                </c:pt>
                <c:pt idx="11">
                  <c:v>-27.589597410140513</c:v>
                </c:pt>
                <c:pt idx="12">
                  <c:v>-25.186147907986712</c:v>
                </c:pt>
                <c:pt idx="13">
                  <c:v>-21.768733329099106</c:v>
                </c:pt>
                <c:pt idx="14">
                  <c:v>-17.82603403635283</c:v>
                </c:pt>
                <c:pt idx="15">
                  <c:v>-14.51248888606607</c:v>
                </c:pt>
                <c:pt idx="16">
                  <c:v>-12.769788357304513</c:v>
                </c:pt>
                <c:pt idx="17">
                  <c:v>-14.546716454193584</c:v>
                </c:pt>
                <c:pt idx="18">
                  <c:v>-13.408277775169738</c:v>
                </c:pt>
                <c:pt idx="19">
                  <c:v>-13.506148415864407</c:v>
                </c:pt>
                <c:pt idx="20">
                  <c:v>-11.571872001084577</c:v>
                </c:pt>
                <c:pt idx="21">
                  <c:v>-12.38515617786763</c:v>
                </c:pt>
                <c:pt idx="22">
                  <c:v>-11.173564812641448</c:v>
                </c:pt>
                <c:pt idx="23">
                  <c:v>-10.47758965443615</c:v>
                </c:pt>
                <c:pt idx="24">
                  <c:v>-10.561314685921369</c:v>
                </c:pt>
                <c:pt idx="25">
                  <c:v>-10.507338631308484</c:v>
                </c:pt>
                <c:pt idx="26">
                  <c:v>-10.513308710076272</c:v>
                </c:pt>
                <c:pt idx="27">
                  <c:v>-8.3413165448312512</c:v>
                </c:pt>
                <c:pt idx="28">
                  <c:v>-8.6349308872093129</c:v>
                </c:pt>
                <c:pt idx="29">
                  <c:v>-10.815294197406454</c:v>
                </c:pt>
                <c:pt idx="30">
                  <c:v>-11.732243053273521</c:v>
                </c:pt>
                <c:pt idx="31">
                  <c:v>-14.468717974546434</c:v>
                </c:pt>
                <c:pt idx="32">
                  <c:v>-15.235723412971263</c:v>
                </c:pt>
                <c:pt idx="33">
                  <c:v>-14.991199456960612</c:v>
                </c:pt>
                <c:pt idx="34">
                  <c:v>-15.197586433214136</c:v>
                </c:pt>
                <c:pt idx="35">
                  <c:v>-14.421462660496552</c:v>
                </c:pt>
                <c:pt idx="36">
                  <c:v>-17.82603403635283</c:v>
                </c:pt>
                <c:pt idx="37">
                  <c:v>-17.894993549065994</c:v>
                </c:pt>
                <c:pt idx="38">
                  <c:v>-15.141917618440457</c:v>
                </c:pt>
                <c:pt idx="39">
                  <c:v>-16.540604883552657</c:v>
                </c:pt>
                <c:pt idx="40">
                  <c:v>-15.199964400110272</c:v>
                </c:pt>
                <c:pt idx="41">
                  <c:v>-13.701164997952047</c:v>
                </c:pt>
                <c:pt idx="42">
                  <c:v>-12.630323091968764</c:v>
                </c:pt>
                <c:pt idx="43">
                  <c:v>-11.652029804618538</c:v>
                </c:pt>
                <c:pt idx="44">
                  <c:v>-10.045289538400782</c:v>
                </c:pt>
                <c:pt idx="45">
                  <c:v>-9.9160896729551116</c:v>
                </c:pt>
                <c:pt idx="46">
                  <c:v>-8.5822928245520593</c:v>
                </c:pt>
                <c:pt idx="47">
                  <c:v>-8.8167519042571012</c:v>
                </c:pt>
                <c:pt idx="48">
                  <c:v>-10.724549843354467</c:v>
                </c:pt>
                <c:pt idx="49">
                  <c:v>-9.6371996509032503</c:v>
                </c:pt>
                <c:pt idx="50">
                  <c:v>-9.4856920692417486</c:v>
                </c:pt>
                <c:pt idx="51">
                  <c:v>-10.085441495131306</c:v>
                </c:pt>
                <c:pt idx="52">
                  <c:v>-8.5982450416980658</c:v>
                </c:pt>
                <c:pt idx="53">
                  <c:v>-8.6303280455849993</c:v>
                </c:pt>
                <c:pt idx="54">
                  <c:v>-8.6142566711984347</c:v>
                </c:pt>
                <c:pt idx="55">
                  <c:v>-9.9695168802447416</c:v>
                </c:pt>
                <c:pt idx="56">
                  <c:v>-10.098488638074558</c:v>
                </c:pt>
                <c:pt idx="57">
                  <c:v>-10.649565780670713</c:v>
                </c:pt>
                <c:pt idx="58">
                  <c:v>-9.4619778390686466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4-4CD8-BFFD-4B605786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qGLN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62992125984239"/>
          <c:y val="0.93113371245261012"/>
          <c:w val="0.2673700787401575"/>
          <c:h val="6.8288130650335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qGluc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cuantificables'!$AC$4:$AC$63</c:f>
              <c:numCache>
                <c:formatCode>0.00</c:formatCode>
                <c:ptCount val="60"/>
                <c:pt idx="0">
                  <c:v>-186.25067963166489</c:v>
                </c:pt>
                <c:pt idx="1">
                  <c:v>-173.4316509457565</c:v>
                </c:pt>
                <c:pt idx="2">
                  <c:v>-31.630351724441805</c:v>
                </c:pt>
                <c:pt idx="3">
                  <c:v>-136.70037707124845</c:v>
                </c:pt>
                <c:pt idx="4">
                  <c:v>-51.973325514922841</c:v>
                </c:pt>
                <c:pt idx="5">
                  <c:v>-87.30167357857006</c:v>
                </c:pt>
                <c:pt idx="6">
                  <c:v>-42.513607961266345</c:v>
                </c:pt>
                <c:pt idx="7">
                  <c:v>-59.717143252084782</c:v>
                </c:pt>
                <c:pt idx="8">
                  <c:v>-97.827808281010391</c:v>
                </c:pt>
                <c:pt idx="9">
                  <c:v>-87.391641281195078</c:v>
                </c:pt>
                <c:pt idx="10">
                  <c:v>-95.746075545582201</c:v>
                </c:pt>
                <c:pt idx="11">
                  <c:v>-254.61201031943446</c:v>
                </c:pt>
                <c:pt idx="12">
                  <c:v>-137.79438233498223</c:v>
                </c:pt>
                <c:pt idx="13">
                  <c:v>-111.15398521656505</c:v>
                </c:pt>
                <c:pt idx="14">
                  <c:v>-96.674119527523501</c:v>
                </c:pt>
                <c:pt idx="15">
                  <c:v>-81.09373522293771</c:v>
                </c:pt>
                <c:pt idx="16">
                  <c:v>-66.255461822833098</c:v>
                </c:pt>
                <c:pt idx="17">
                  <c:v>-57.934232882495309</c:v>
                </c:pt>
                <c:pt idx="18">
                  <c:v>-57.267825252222231</c:v>
                </c:pt>
                <c:pt idx="19">
                  <c:v>-56.283544994833989</c:v>
                </c:pt>
                <c:pt idx="20">
                  <c:v>-15.249560966762292</c:v>
                </c:pt>
                <c:pt idx="21">
                  <c:v>-74.779719762733066</c:v>
                </c:pt>
                <c:pt idx="22">
                  <c:v>-48.787187098208335</c:v>
                </c:pt>
                <c:pt idx="23">
                  <c:v>-50.581422012485859</c:v>
                </c:pt>
                <c:pt idx="24">
                  <c:v>-45.153897999756914</c:v>
                </c:pt>
                <c:pt idx="25">
                  <c:v>-43.923728065893236</c:v>
                </c:pt>
                <c:pt idx="26">
                  <c:v>-43.861184995087534</c:v>
                </c:pt>
                <c:pt idx="27">
                  <c:v>-43.897686052777047</c:v>
                </c:pt>
                <c:pt idx="28">
                  <c:v>-36.772689901842575</c:v>
                </c:pt>
                <c:pt idx="29">
                  <c:v>-34.484146452322832</c:v>
                </c:pt>
                <c:pt idx="30">
                  <c:v>-40.582436048430488</c:v>
                </c:pt>
                <c:pt idx="31">
                  <c:v>-46.804175875036407</c:v>
                </c:pt>
                <c:pt idx="32">
                  <c:v>-53.765230123320187</c:v>
                </c:pt>
                <c:pt idx="33">
                  <c:v>-63.357702794899573</c:v>
                </c:pt>
                <c:pt idx="34">
                  <c:v>-59.170395962816251</c:v>
                </c:pt>
                <c:pt idx="35">
                  <c:v>-64.127527179880687</c:v>
                </c:pt>
                <c:pt idx="36">
                  <c:v>-57.501988241606327</c:v>
                </c:pt>
                <c:pt idx="37">
                  <c:v>-71.215483329335285</c:v>
                </c:pt>
                <c:pt idx="38">
                  <c:v>-73.98293957261285</c:v>
                </c:pt>
                <c:pt idx="39">
                  <c:v>-44.038768980622223</c:v>
                </c:pt>
                <c:pt idx="40">
                  <c:v>-95.133144859216472</c:v>
                </c:pt>
                <c:pt idx="41">
                  <c:v>-67.011162520341145</c:v>
                </c:pt>
                <c:pt idx="42">
                  <c:v>-60.582522729754295</c:v>
                </c:pt>
                <c:pt idx="43">
                  <c:v>-54.91002969480364</c:v>
                </c:pt>
                <c:pt idx="44">
                  <c:v>-50.164344571511947</c:v>
                </c:pt>
                <c:pt idx="45">
                  <c:v>-44.657785997438282</c:v>
                </c:pt>
                <c:pt idx="46">
                  <c:v>-41.913222745185301</c:v>
                </c:pt>
                <c:pt idx="47">
                  <c:v>-38.646888410692434</c:v>
                </c:pt>
                <c:pt idx="48">
                  <c:v>-36.393334384317285</c:v>
                </c:pt>
                <c:pt idx="49">
                  <c:v>-41.083208452522271</c:v>
                </c:pt>
                <c:pt idx="50">
                  <c:v>-41.988676651375499</c:v>
                </c:pt>
                <c:pt idx="51">
                  <c:v>-40.059887509950656</c:v>
                </c:pt>
                <c:pt idx="52">
                  <c:v>-40.592994021205428</c:v>
                </c:pt>
                <c:pt idx="53">
                  <c:v>-38.933280532944245</c:v>
                </c:pt>
                <c:pt idx="54">
                  <c:v>-36.383830257735731</c:v>
                </c:pt>
                <c:pt idx="55">
                  <c:v>-35.763518309177002</c:v>
                </c:pt>
                <c:pt idx="56">
                  <c:v>-40.720071343934762</c:v>
                </c:pt>
                <c:pt idx="57">
                  <c:v>-42.339447828920434</c:v>
                </c:pt>
                <c:pt idx="58">
                  <c:v>-43.717468311346586</c:v>
                </c:pt>
                <c:pt idx="59">
                  <c:v>-41.4474544327175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C-4576-A5DD-3BA88B74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ser>
          <c:idx val="1"/>
          <c:order val="1"/>
          <c:tx>
            <c:v>Xv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'Metabolitos cuantificables'!$E$3:$E$63</c:f>
              <c:numCache>
                <c:formatCode>0.0</c:formatCode>
                <c:ptCount val="6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  <c:pt idx="53">
                  <c:v>72.899305555554747</c:v>
                </c:pt>
                <c:pt idx="54">
                  <c:v>77.201388888890506</c:v>
                </c:pt>
                <c:pt idx="55">
                  <c:v>78.201388888890506</c:v>
                </c:pt>
                <c:pt idx="56">
                  <c:v>78.972222222218988</c:v>
                </c:pt>
                <c:pt idx="57">
                  <c:v>81.979166666664241</c:v>
                </c:pt>
                <c:pt idx="58">
                  <c:v>83.197916666664241</c:v>
                </c:pt>
                <c:pt idx="59">
                  <c:v>84.215277777781012</c:v>
                </c:pt>
                <c:pt idx="60">
                  <c:v>85.267361111109494</c:v>
                </c:pt>
              </c:numCache>
            </c:numRef>
          </c:xVal>
          <c:yVal>
            <c:numRef>
              <c:f>'Metabolitos cuantificables'!$F$3:$F$63</c:f>
              <c:numCache>
                <c:formatCode>0.00E+00</c:formatCode>
                <c:ptCount val="61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2136666.6666666665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2880000</c:v>
                </c:pt>
                <c:pt idx="10">
                  <c:v>3210000</c:v>
                </c:pt>
                <c:pt idx="11">
                  <c:v>2870000</c:v>
                </c:pt>
                <c:pt idx="12">
                  <c:v>2380000</c:v>
                </c:pt>
                <c:pt idx="13">
                  <c:v>3353333.3333333335</c:v>
                </c:pt>
                <c:pt idx="14">
                  <c:v>3673333.3333333335</c:v>
                </c:pt>
                <c:pt idx="15">
                  <c:v>4250000</c:v>
                </c:pt>
                <c:pt idx="16">
                  <c:v>5190000</c:v>
                </c:pt>
                <c:pt idx="17">
                  <c:v>6375000</c:v>
                </c:pt>
                <c:pt idx="18">
                  <c:v>7245000</c:v>
                </c:pt>
                <c:pt idx="19">
                  <c:v>6360000</c:v>
                </c:pt>
                <c:pt idx="20">
                  <c:v>6900000</c:v>
                </c:pt>
                <c:pt idx="21">
                  <c:v>6850000</c:v>
                </c:pt>
                <c:pt idx="22">
                  <c:v>7995000</c:v>
                </c:pt>
                <c:pt idx="23">
                  <c:v>7470000</c:v>
                </c:pt>
                <c:pt idx="24">
                  <c:v>8280000</c:v>
                </c:pt>
                <c:pt idx="25">
                  <c:v>8830000</c:v>
                </c:pt>
                <c:pt idx="26">
                  <c:v>8760000</c:v>
                </c:pt>
                <c:pt idx="27">
                  <c:v>8805000</c:v>
                </c:pt>
                <c:pt idx="28">
                  <c:v>8800000</c:v>
                </c:pt>
                <c:pt idx="29">
                  <c:v>9705000</c:v>
                </c:pt>
                <c:pt idx="30">
                  <c:v>9375000</c:v>
                </c:pt>
                <c:pt idx="31">
                  <c:v>7485000</c:v>
                </c:pt>
                <c:pt idx="32">
                  <c:v>6900000</c:v>
                </c:pt>
                <c:pt idx="33">
                  <c:v>5595000</c:v>
                </c:pt>
                <c:pt idx="34">
                  <c:v>5313333.333333333</c:v>
                </c:pt>
                <c:pt idx="35">
                  <c:v>5400000</c:v>
                </c:pt>
                <c:pt idx="36">
                  <c:v>5326666.666666667</c:v>
                </c:pt>
                <c:pt idx="37">
                  <c:v>5613333.333333333</c:v>
                </c:pt>
                <c:pt idx="38">
                  <c:v>5190000</c:v>
                </c:pt>
                <c:pt idx="39">
                  <c:v>5170000</c:v>
                </c:pt>
                <c:pt idx="40">
                  <c:v>6110000</c:v>
                </c:pt>
                <c:pt idx="41">
                  <c:v>5593333.333333333</c:v>
                </c:pt>
                <c:pt idx="42">
                  <c:v>6086666.666666667</c:v>
                </c:pt>
                <c:pt idx="43">
                  <c:v>6752500</c:v>
                </c:pt>
                <c:pt idx="44">
                  <c:v>7325000</c:v>
                </c:pt>
                <c:pt idx="45">
                  <c:v>7940000</c:v>
                </c:pt>
                <c:pt idx="46">
                  <c:v>9210000</c:v>
                </c:pt>
                <c:pt idx="47">
                  <c:v>9330000</c:v>
                </c:pt>
                <c:pt idx="48">
                  <c:v>10780000</c:v>
                </c:pt>
                <c:pt idx="49">
                  <c:v>10493333.333333334</c:v>
                </c:pt>
                <c:pt idx="50">
                  <c:v>8626666.666666666</c:v>
                </c:pt>
                <c:pt idx="51">
                  <c:v>9600000</c:v>
                </c:pt>
                <c:pt idx="52">
                  <c:v>9753333.333333334</c:v>
                </c:pt>
                <c:pt idx="53">
                  <c:v>9173333.333333334</c:v>
                </c:pt>
                <c:pt idx="54">
                  <c:v>10760000</c:v>
                </c:pt>
                <c:pt idx="55">
                  <c:v>10720000</c:v>
                </c:pt>
                <c:pt idx="56">
                  <c:v>10740000</c:v>
                </c:pt>
                <c:pt idx="57">
                  <c:v>10440000</c:v>
                </c:pt>
                <c:pt idx="58">
                  <c:v>10306666.666666666</c:v>
                </c:pt>
                <c:pt idx="59">
                  <c:v>9773333.333333334</c:v>
                </c:pt>
                <c:pt idx="60">
                  <c:v>11000000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C-4576-A5DD-3BA88B74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qGluc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qGluc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cuantificables'!$AC$4:$AC$63</c:f>
              <c:numCache>
                <c:formatCode>0.00</c:formatCode>
                <c:ptCount val="60"/>
                <c:pt idx="0">
                  <c:v>-186.25067963166489</c:v>
                </c:pt>
                <c:pt idx="1">
                  <c:v>-173.4316509457565</c:v>
                </c:pt>
                <c:pt idx="2">
                  <c:v>-31.630351724441805</c:v>
                </c:pt>
                <c:pt idx="3">
                  <c:v>-136.70037707124845</c:v>
                </c:pt>
                <c:pt idx="4">
                  <c:v>-51.973325514922841</c:v>
                </c:pt>
                <c:pt idx="5">
                  <c:v>-87.30167357857006</c:v>
                </c:pt>
                <c:pt idx="6">
                  <c:v>-42.513607961266345</c:v>
                </c:pt>
                <c:pt idx="7">
                  <c:v>-59.717143252084782</c:v>
                </c:pt>
                <c:pt idx="8">
                  <c:v>-97.827808281010391</c:v>
                </c:pt>
                <c:pt idx="9">
                  <c:v>-87.391641281195078</c:v>
                </c:pt>
                <c:pt idx="10">
                  <c:v>-95.746075545582201</c:v>
                </c:pt>
                <c:pt idx="11">
                  <c:v>-254.61201031943446</c:v>
                </c:pt>
                <c:pt idx="12">
                  <c:v>-137.79438233498223</c:v>
                </c:pt>
                <c:pt idx="13">
                  <c:v>-111.15398521656505</c:v>
                </c:pt>
                <c:pt idx="14">
                  <c:v>-96.674119527523501</c:v>
                </c:pt>
                <c:pt idx="15">
                  <c:v>-81.09373522293771</c:v>
                </c:pt>
                <c:pt idx="16">
                  <c:v>-66.255461822833098</c:v>
                </c:pt>
                <c:pt idx="17">
                  <c:v>-57.934232882495309</c:v>
                </c:pt>
                <c:pt idx="18">
                  <c:v>-57.267825252222231</c:v>
                </c:pt>
                <c:pt idx="19">
                  <c:v>-56.283544994833989</c:v>
                </c:pt>
                <c:pt idx="20">
                  <c:v>-15.249560966762292</c:v>
                </c:pt>
                <c:pt idx="21">
                  <c:v>-74.779719762733066</c:v>
                </c:pt>
                <c:pt idx="22">
                  <c:v>-48.787187098208335</c:v>
                </c:pt>
                <c:pt idx="23">
                  <c:v>-50.581422012485859</c:v>
                </c:pt>
                <c:pt idx="24">
                  <c:v>-45.153897999756914</c:v>
                </c:pt>
                <c:pt idx="25">
                  <c:v>-43.923728065893236</c:v>
                </c:pt>
                <c:pt idx="26">
                  <c:v>-43.861184995087534</c:v>
                </c:pt>
                <c:pt idx="27">
                  <c:v>-43.897686052777047</c:v>
                </c:pt>
                <c:pt idx="28">
                  <c:v>-36.772689901842575</c:v>
                </c:pt>
                <c:pt idx="29">
                  <c:v>-34.484146452322832</c:v>
                </c:pt>
                <c:pt idx="30">
                  <c:v>-40.582436048430488</c:v>
                </c:pt>
                <c:pt idx="31">
                  <c:v>-46.804175875036407</c:v>
                </c:pt>
                <c:pt idx="32">
                  <c:v>-53.765230123320187</c:v>
                </c:pt>
                <c:pt idx="33">
                  <c:v>-63.357702794899573</c:v>
                </c:pt>
                <c:pt idx="34">
                  <c:v>-59.170395962816251</c:v>
                </c:pt>
                <c:pt idx="35">
                  <c:v>-64.127527179880687</c:v>
                </c:pt>
                <c:pt idx="36">
                  <c:v>-57.501988241606327</c:v>
                </c:pt>
                <c:pt idx="37">
                  <c:v>-71.215483329335285</c:v>
                </c:pt>
                <c:pt idx="38">
                  <c:v>-73.98293957261285</c:v>
                </c:pt>
                <c:pt idx="39">
                  <c:v>-44.038768980622223</c:v>
                </c:pt>
                <c:pt idx="40">
                  <c:v>-95.133144859216472</c:v>
                </c:pt>
                <c:pt idx="41">
                  <c:v>-67.011162520341145</c:v>
                </c:pt>
                <c:pt idx="42">
                  <c:v>-60.582522729754295</c:v>
                </c:pt>
                <c:pt idx="43">
                  <c:v>-54.91002969480364</c:v>
                </c:pt>
                <c:pt idx="44">
                  <c:v>-50.164344571511947</c:v>
                </c:pt>
                <c:pt idx="45">
                  <c:v>-44.657785997438282</c:v>
                </c:pt>
                <c:pt idx="46">
                  <c:v>-41.913222745185301</c:v>
                </c:pt>
                <c:pt idx="47">
                  <c:v>-38.646888410692434</c:v>
                </c:pt>
                <c:pt idx="48">
                  <c:v>-36.393334384317285</c:v>
                </c:pt>
                <c:pt idx="49">
                  <c:v>-41.083208452522271</c:v>
                </c:pt>
                <c:pt idx="50">
                  <c:v>-41.988676651375499</c:v>
                </c:pt>
                <c:pt idx="51">
                  <c:v>-40.059887509950656</c:v>
                </c:pt>
                <c:pt idx="52">
                  <c:v>-40.592994021205428</c:v>
                </c:pt>
                <c:pt idx="53">
                  <c:v>-38.933280532944245</c:v>
                </c:pt>
                <c:pt idx="54">
                  <c:v>-36.383830257735731</c:v>
                </c:pt>
                <c:pt idx="55">
                  <c:v>-35.763518309177002</c:v>
                </c:pt>
                <c:pt idx="56">
                  <c:v>-40.720071343934762</c:v>
                </c:pt>
                <c:pt idx="57">
                  <c:v>-42.339447828920434</c:v>
                </c:pt>
                <c:pt idx="58">
                  <c:v>-43.717468311346586</c:v>
                </c:pt>
                <c:pt idx="59">
                  <c:v>-41.4474544327175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4-4579-98BF-21FA97B03004}"/>
            </c:ext>
          </c:extLst>
        </c:ser>
        <c:ser>
          <c:idx val="1"/>
          <c:order val="1"/>
          <c:tx>
            <c:strRef>
              <c:f>'Metabolitos cuantificables'!$AE$2</c:f>
              <c:strCache>
                <c:ptCount val="1"/>
                <c:pt idx="0">
                  <c:v>DCo/Xv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'Metabolitos cuantificables'!$E$5:$E$63</c:f>
              <c:numCache>
                <c:formatCode>0.0</c:formatCode>
                <c:ptCount val="59"/>
                <c:pt idx="0">
                  <c:v>1.9513888888905058</c:v>
                </c:pt>
                <c:pt idx="1">
                  <c:v>2.8993055555547471</c:v>
                </c:pt>
                <c:pt idx="2">
                  <c:v>3.8958333333357587</c:v>
                </c:pt>
                <c:pt idx="3">
                  <c:v>5.03125</c:v>
                </c:pt>
                <c:pt idx="4">
                  <c:v>6.21875</c:v>
                </c:pt>
                <c:pt idx="5">
                  <c:v>6.9652777777810115</c:v>
                </c:pt>
                <c:pt idx="6">
                  <c:v>7.9909722222218988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  <c:pt idx="29">
                  <c:v>37.902777777781012</c:v>
                </c:pt>
                <c:pt idx="30">
                  <c:v>38.902777777781012</c:v>
                </c:pt>
                <c:pt idx="31">
                  <c:v>43.263888888890506</c:v>
                </c:pt>
                <c:pt idx="32">
                  <c:v>43.951388888890506</c:v>
                </c:pt>
                <c:pt idx="33">
                  <c:v>44.902777777781012</c:v>
                </c:pt>
                <c:pt idx="34">
                  <c:v>47.173611111109494</c:v>
                </c:pt>
                <c:pt idx="35">
                  <c:v>47.944444444445253</c:v>
                </c:pt>
                <c:pt idx="36">
                  <c:v>48.989583333335759</c:v>
                </c:pt>
                <c:pt idx="37">
                  <c:v>51.225694444445253</c:v>
                </c:pt>
                <c:pt idx="38">
                  <c:v>54.138888888890506</c:v>
                </c:pt>
                <c:pt idx="39">
                  <c:v>55.180555555554747</c:v>
                </c:pt>
                <c:pt idx="40">
                  <c:v>56.048611111109494</c:v>
                </c:pt>
                <c:pt idx="41">
                  <c:v>57.979166666664241</c:v>
                </c:pt>
                <c:pt idx="42">
                  <c:v>59.003472222218988</c:v>
                </c:pt>
                <c:pt idx="43">
                  <c:v>61.961805555554747</c:v>
                </c:pt>
                <c:pt idx="44">
                  <c:v>62.975694444445253</c:v>
                </c:pt>
                <c:pt idx="45">
                  <c:v>65.034722222218988</c:v>
                </c:pt>
                <c:pt idx="46">
                  <c:v>67.96875</c:v>
                </c:pt>
                <c:pt idx="47">
                  <c:v>69.048611111109494</c:v>
                </c:pt>
                <c:pt idx="48">
                  <c:v>70.1875</c:v>
                </c:pt>
                <c:pt idx="49">
                  <c:v>71.21875</c:v>
                </c:pt>
                <c:pt idx="50">
                  <c:v>71.951388888890506</c:v>
                </c:pt>
                <c:pt idx="51">
                  <c:v>72.899305555554747</c:v>
                </c:pt>
                <c:pt idx="52">
                  <c:v>77.201388888890506</c:v>
                </c:pt>
                <c:pt idx="53">
                  <c:v>78.201388888890506</c:v>
                </c:pt>
                <c:pt idx="54">
                  <c:v>78.972222222218988</c:v>
                </c:pt>
                <c:pt idx="55">
                  <c:v>81.979166666664241</c:v>
                </c:pt>
                <c:pt idx="56">
                  <c:v>83.197916666664241</c:v>
                </c:pt>
                <c:pt idx="57">
                  <c:v>84.215277777781012</c:v>
                </c:pt>
                <c:pt idx="58">
                  <c:v>85.267361111109494</c:v>
                </c:pt>
              </c:numCache>
            </c:numRef>
          </c:xVal>
          <c:yVal>
            <c:numRef>
              <c:f>'Metabolitos cuantificables'!$AE$5:$AE$63</c:f>
              <c:numCache>
                <c:formatCode>0.00</c:formatCode>
                <c:ptCount val="59"/>
                <c:pt idx="0">
                  <c:v>-333.76111977162975</c:v>
                </c:pt>
                <c:pt idx="1">
                  <c:v>-273.88197971899729</c:v>
                </c:pt>
                <c:pt idx="2">
                  <c:v>-134.21892125372878</c:v>
                </c:pt>
                <c:pt idx="3">
                  <c:v>-155.91327619882529</c:v>
                </c:pt>
                <c:pt idx="4">
                  <c:v>-165.3091798492253</c:v>
                </c:pt>
                <c:pt idx="5">
                  <c:v>-199.72508418643602</c:v>
                </c:pt>
                <c:pt idx="6">
                  <c:v>-156.00564188377717</c:v>
                </c:pt>
                <c:pt idx="7">
                  <c:v>-152.39440017350458</c:v>
                </c:pt>
                <c:pt idx="8">
                  <c:v>-136.72768613697605</c:v>
                </c:pt>
                <c:pt idx="9">
                  <c:v>-152.92539111487565</c:v>
                </c:pt>
                <c:pt idx="10">
                  <c:v>-163.92002707738305</c:v>
                </c:pt>
                <c:pt idx="11">
                  <c:v>-116.34085420800348</c:v>
                </c:pt>
                <c:pt idx="12">
                  <c:v>-106.20589776157124</c:v>
                </c:pt>
                <c:pt idx="13">
                  <c:v>-91.795215163334504</c:v>
                </c:pt>
                <c:pt idx="14">
                  <c:v>-75.169492185774885</c:v>
                </c:pt>
                <c:pt idx="15">
                  <c:v>-61.196810108889672</c:v>
                </c:pt>
                <c:pt idx="16">
                  <c:v>-53.848124837014723</c:v>
                </c:pt>
                <c:pt idx="17">
                  <c:v>-61.341142208203095</c:v>
                </c:pt>
                <c:pt idx="18">
                  <c:v>-56.540531078865456</c:v>
                </c:pt>
                <c:pt idx="19">
                  <c:v>-56.953235685280532</c:v>
                </c:pt>
                <c:pt idx="20">
                  <c:v>-48.79670599676944</c:v>
                </c:pt>
                <c:pt idx="21">
                  <c:v>-52.226193366020304</c:v>
                </c:pt>
                <c:pt idx="22">
                  <c:v>-47.117109232387882</c:v>
                </c:pt>
                <c:pt idx="23">
                  <c:v>-44.182294954039826</c:v>
                </c:pt>
                <c:pt idx="24">
                  <c:v>-44.535349822394025</c:v>
                </c:pt>
                <c:pt idx="25">
                  <c:v>-44.307741560950788</c:v>
                </c:pt>
                <c:pt idx="26">
                  <c:v>-44.332916414110414</c:v>
                </c:pt>
                <c:pt idx="27">
                  <c:v>-35.173977989556946</c:v>
                </c:pt>
                <c:pt idx="28">
                  <c:v>-36.412102014789355</c:v>
                </c:pt>
                <c:pt idx="29">
                  <c:v>-45.60634019888446</c:v>
                </c:pt>
                <c:pt idx="30">
                  <c:v>-49.472964694007274</c:v>
                </c:pt>
                <c:pt idx="31">
                  <c:v>-61.012235279472776</c:v>
                </c:pt>
                <c:pt idx="32">
                  <c:v>-64.246572720574065</c:v>
                </c:pt>
                <c:pt idx="33">
                  <c:v>-63.215454886787072</c:v>
                </c:pt>
                <c:pt idx="34">
                  <c:v>-64.085755266955601</c:v>
                </c:pt>
                <c:pt idx="35">
                  <c:v>-60.812967290139582</c:v>
                </c:pt>
                <c:pt idx="36">
                  <c:v>-75.169492185774885</c:v>
                </c:pt>
                <c:pt idx="37">
                  <c:v>-75.460283258060286</c:v>
                </c:pt>
                <c:pt idx="38">
                  <c:v>-63.851008910666394</c:v>
                </c:pt>
                <c:pt idx="39">
                  <c:v>-69.749046086562274</c:v>
                </c:pt>
                <c:pt idx="40">
                  <c:v>-64.095782767388556</c:v>
                </c:pt>
                <c:pt idx="41">
                  <c:v>-57.775588958781441</c:v>
                </c:pt>
                <c:pt idx="42">
                  <c:v>-53.260022449716267</c:v>
                </c:pt>
                <c:pt idx="43">
                  <c:v>-49.134718443850339</c:v>
                </c:pt>
                <c:pt idx="44">
                  <c:v>-42.359355531397576</c:v>
                </c:pt>
                <c:pt idx="45">
                  <c:v>-41.814540669257411</c:v>
                </c:pt>
                <c:pt idx="46">
                  <c:v>-36.190135848253398</c:v>
                </c:pt>
                <c:pt idx="47">
                  <c:v>-37.178811732290818</c:v>
                </c:pt>
                <c:pt idx="48">
                  <c:v>-45.223685986573223</c:v>
                </c:pt>
                <c:pt idx="49">
                  <c:v>-40.63850671293455</c:v>
                </c:pt>
                <c:pt idx="50">
                  <c:v>-39.999623832280072</c:v>
                </c:pt>
                <c:pt idx="51">
                  <c:v>-42.528669815861733</c:v>
                </c:pt>
                <c:pt idx="52">
                  <c:v>-36.257403758752012</c:v>
                </c:pt>
                <c:pt idx="53">
                  <c:v>-36.392692578747358</c:v>
                </c:pt>
                <c:pt idx="54">
                  <c:v>-36.324922201505743</c:v>
                </c:pt>
                <c:pt idx="55">
                  <c:v>-42.039834530621953</c:v>
                </c:pt>
                <c:pt idx="56">
                  <c:v>-42.583687499970232</c:v>
                </c:pt>
                <c:pt idx="57">
                  <c:v>-44.907490364907211</c:v>
                </c:pt>
                <c:pt idx="58">
                  <c:v>-39.899624772699376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4-4579-98BF-21FA97B0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qGluc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8143641135755"/>
          <c:y val="0.92187445319335082"/>
          <c:w val="0.34979432116439996"/>
          <c:h val="7.7547389909594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qALA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cuantificables'!$I$4:$I$63</c:f>
              <c:numCache>
                <c:formatCode>0.00</c:formatCode>
                <c:ptCount val="60"/>
                <c:pt idx="0">
                  <c:v>-8.4344582877353744</c:v>
                </c:pt>
                <c:pt idx="1">
                  <c:v>1.0612698102139801</c:v>
                </c:pt>
                <c:pt idx="2">
                  <c:v>1.7055264168327586</c:v>
                </c:pt>
                <c:pt idx="3">
                  <c:v>-4.2099041374019066</c:v>
                </c:pt>
                <c:pt idx="4">
                  <c:v>0.81145479918343899</c:v>
                </c:pt>
                <c:pt idx="5">
                  <c:v>1.9297573406895328</c:v>
                </c:pt>
                <c:pt idx="6">
                  <c:v>2.0461222257686047</c:v>
                </c:pt>
                <c:pt idx="7">
                  <c:v>1.596518685471938</c:v>
                </c:pt>
                <c:pt idx="8">
                  <c:v>0.49841434003105634</c:v>
                </c:pt>
                <c:pt idx="9">
                  <c:v>3.9517292941647977</c:v>
                </c:pt>
                <c:pt idx="10">
                  <c:v>-0.4811082543139617</c:v>
                </c:pt>
                <c:pt idx="11">
                  <c:v>0.30557724474686826</c:v>
                </c:pt>
                <c:pt idx="12">
                  <c:v>0.14435485143465029</c:v>
                </c:pt>
                <c:pt idx="13">
                  <c:v>0.56306284104273985</c:v>
                </c:pt>
                <c:pt idx="14">
                  <c:v>9.2604401009693138E-2</c:v>
                </c:pt>
                <c:pt idx="15">
                  <c:v>0.27907840465018696</c:v>
                </c:pt>
                <c:pt idx="16">
                  <c:v>-0.28439901787862182</c:v>
                </c:pt>
                <c:pt idx="17">
                  <c:v>4.2340839372066785E-2</c:v>
                </c:pt>
                <c:pt idx="18">
                  <c:v>-2.5763668632718034E-2</c:v>
                </c:pt>
                <c:pt idx="19">
                  <c:v>-2.8605770553500824</c:v>
                </c:pt>
                <c:pt idx="20">
                  <c:v>-0.57805332745049032</c:v>
                </c:pt>
                <c:pt idx="21">
                  <c:v>1.2943324843787385</c:v>
                </c:pt>
                <c:pt idx="22">
                  <c:v>-0.47618197715363825</c:v>
                </c:pt>
                <c:pt idx="23">
                  <c:v>9.027761122711582E-2</c:v>
                </c:pt>
                <c:pt idx="24">
                  <c:v>0.22172035174826366</c:v>
                </c:pt>
                <c:pt idx="25">
                  <c:v>-0.5760288348345739</c:v>
                </c:pt>
                <c:pt idx="26">
                  <c:v>-1.9875869711265919</c:v>
                </c:pt>
                <c:pt idx="27">
                  <c:v>-0.21864722355540048</c:v>
                </c:pt>
                <c:pt idx="28">
                  <c:v>-0.11709526242392777</c:v>
                </c:pt>
                <c:pt idx="29">
                  <c:v>-0.15478664346492049</c:v>
                </c:pt>
                <c:pt idx="30">
                  <c:v>-0.15646948553774814</c:v>
                </c:pt>
                <c:pt idx="31">
                  <c:v>-0.90219356686880048</c:v>
                </c:pt>
                <c:pt idx="32">
                  <c:v>5.7731150028717598E-3</c:v>
                </c:pt>
                <c:pt idx="33">
                  <c:v>1.4780797824119603</c:v>
                </c:pt>
                <c:pt idx="34">
                  <c:v>-3.2607757051786495</c:v>
                </c:pt>
                <c:pt idx="35">
                  <c:v>1.4695792947784514</c:v>
                </c:pt>
                <c:pt idx="36">
                  <c:v>-4.1892391019470461E-2</c:v>
                </c:pt>
                <c:pt idx="37">
                  <c:v>-0.4341268718061011</c:v>
                </c:pt>
                <c:pt idx="38">
                  <c:v>1.037611079776231</c:v>
                </c:pt>
                <c:pt idx="39">
                  <c:v>0.89880886165736318</c:v>
                </c:pt>
                <c:pt idx="40">
                  <c:v>3.1679578979941822E-2</c:v>
                </c:pt>
                <c:pt idx="41">
                  <c:v>-0.26194108183805359</c:v>
                </c:pt>
                <c:pt idx="42">
                  <c:v>0.34971092887917715</c:v>
                </c:pt>
                <c:pt idx="43">
                  <c:v>0.50492496662482944</c:v>
                </c:pt>
                <c:pt idx="44">
                  <c:v>-0.10736726411735399</c:v>
                </c:pt>
                <c:pt idx="45">
                  <c:v>0.89861778949350857</c:v>
                </c:pt>
                <c:pt idx="46">
                  <c:v>-0.1995285790969869</c:v>
                </c:pt>
                <c:pt idx="47">
                  <c:v>-0.3344948682571815</c:v>
                </c:pt>
                <c:pt idx="48">
                  <c:v>-0.39452339059982255</c:v>
                </c:pt>
                <c:pt idx="49">
                  <c:v>0.40086759058082522</c:v>
                </c:pt>
                <c:pt idx="50">
                  <c:v>-0.96147419557713731</c:v>
                </c:pt>
                <c:pt idx="51">
                  <c:v>-0.18162912718936913</c:v>
                </c:pt>
                <c:pt idx="52">
                  <c:v>-0.39235585081965357</c:v>
                </c:pt>
                <c:pt idx="53">
                  <c:v>-0.55810158105456542</c:v>
                </c:pt>
                <c:pt idx="54">
                  <c:v>-0.18766422499146043</c:v>
                </c:pt>
                <c:pt idx="55">
                  <c:v>-8.6991720078884345E-3</c:v>
                </c:pt>
                <c:pt idx="56">
                  <c:v>-0.35620406738144117</c:v>
                </c:pt>
                <c:pt idx="57">
                  <c:v>-0.9640242077535579</c:v>
                </c:pt>
                <c:pt idx="58">
                  <c:v>0.20761630414309626</c:v>
                </c:pt>
                <c:pt idx="59">
                  <c:v>-0.30076339041206634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0-4576-B506-3CB5451B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420-4576-B506-3CB5451B34B7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qALA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qALA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('Metabolitos cuantificables'!$E$8:$E$14,'Metabolitos cuantificables'!$E$26:$E$31,'Metabolitos cuantificables'!$E$36:$E$40,'Metabolitos cuantificables'!$E$50:$E$63)</c:f>
              <c:numCache>
                <c:formatCode>0.0</c:formatCode>
                <c:ptCount val="32"/>
                <c:pt idx="0">
                  <c:v>5.03125</c:v>
                </c:pt>
                <c:pt idx="1">
                  <c:v>6.21875</c:v>
                </c:pt>
                <c:pt idx="2">
                  <c:v>6.9652777777810115</c:v>
                </c:pt>
                <c:pt idx="3">
                  <c:v>7.9909722222218988</c:v>
                </c:pt>
                <c:pt idx="4">
                  <c:v>9.9097222222189885</c:v>
                </c:pt>
                <c:pt idx="5">
                  <c:v>10.895833333335759</c:v>
                </c:pt>
                <c:pt idx="6">
                  <c:v>12.208333333335759</c:v>
                </c:pt>
                <c:pt idx="7">
                  <c:v>26.243055555554747</c:v>
                </c:pt>
                <c:pt idx="8">
                  <c:v>27.03125</c:v>
                </c:pt>
                <c:pt idx="9">
                  <c:v>28.145833333335759</c:v>
                </c:pt>
                <c:pt idx="10">
                  <c:v>29.201388888890506</c:v>
                </c:pt>
                <c:pt idx="11">
                  <c:v>30.041666666664241</c:v>
                </c:pt>
                <c:pt idx="12">
                  <c:v>33.152777777781012</c:v>
                </c:pt>
                <c:pt idx="13">
                  <c:v>43.263888888890506</c:v>
                </c:pt>
                <c:pt idx="14">
                  <c:v>43.951388888890506</c:v>
                </c:pt>
                <c:pt idx="15">
                  <c:v>44.902777777781012</c:v>
                </c:pt>
                <c:pt idx="16">
                  <c:v>47.173611111109494</c:v>
                </c:pt>
                <c:pt idx="17">
                  <c:v>47.944444444445253</c:v>
                </c:pt>
                <c:pt idx="18">
                  <c:v>65.034722222218988</c:v>
                </c:pt>
                <c:pt idx="19">
                  <c:v>67.96875</c:v>
                </c:pt>
                <c:pt idx="20">
                  <c:v>69.048611111109494</c:v>
                </c:pt>
                <c:pt idx="21">
                  <c:v>70.1875</c:v>
                </c:pt>
                <c:pt idx="22">
                  <c:v>71.21875</c:v>
                </c:pt>
                <c:pt idx="23">
                  <c:v>71.951388888890506</c:v>
                </c:pt>
                <c:pt idx="24">
                  <c:v>72.899305555554747</c:v>
                </c:pt>
                <c:pt idx="25">
                  <c:v>77.201388888890506</c:v>
                </c:pt>
                <c:pt idx="26">
                  <c:v>78.201388888890506</c:v>
                </c:pt>
                <c:pt idx="27">
                  <c:v>78.972222222218988</c:v>
                </c:pt>
                <c:pt idx="28">
                  <c:v>81.979166666664241</c:v>
                </c:pt>
                <c:pt idx="29">
                  <c:v>83.197916666664241</c:v>
                </c:pt>
                <c:pt idx="30">
                  <c:v>84.215277777781012</c:v>
                </c:pt>
                <c:pt idx="31">
                  <c:v>85.267361111109494</c:v>
                </c:pt>
              </c:numCache>
            </c:numRef>
          </c:xVal>
          <c:yVal>
            <c:numRef>
              <c:f>('Metabolitos cuantificables'!$I$8:$I$14,'Metabolitos cuantificables'!$I$26:$I$31,'Metabolitos cuantificables'!$I$36:$I$40,'Metabolitos cuantificables'!$I$50:$I$63)</c:f>
              <c:numCache>
                <c:formatCode>0.00</c:formatCode>
                <c:ptCount val="32"/>
                <c:pt idx="0">
                  <c:v>0.81145479918343899</c:v>
                </c:pt>
                <c:pt idx="1">
                  <c:v>1.9297573406895328</c:v>
                </c:pt>
                <c:pt idx="2">
                  <c:v>2.0461222257686047</c:v>
                </c:pt>
                <c:pt idx="3">
                  <c:v>1.596518685471938</c:v>
                </c:pt>
                <c:pt idx="4">
                  <c:v>0.49841434003105634</c:v>
                </c:pt>
                <c:pt idx="5">
                  <c:v>3.9517292941647977</c:v>
                </c:pt>
                <c:pt idx="6">
                  <c:v>-0.4811082543139617</c:v>
                </c:pt>
                <c:pt idx="7">
                  <c:v>-0.47618197715363825</c:v>
                </c:pt>
                <c:pt idx="8">
                  <c:v>9.027761122711582E-2</c:v>
                </c:pt>
                <c:pt idx="9">
                  <c:v>0.22172035174826366</c:v>
                </c:pt>
                <c:pt idx="10">
                  <c:v>-0.5760288348345739</c:v>
                </c:pt>
                <c:pt idx="11">
                  <c:v>-1.9875869711265919</c:v>
                </c:pt>
                <c:pt idx="12">
                  <c:v>-0.21864722355540048</c:v>
                </c:pt>
                <c:pt idx="13">
                  <c:v>5.7731150028717598E-3</c:v>
                </c:pt>
                <c:pt idx="14">
                  <c:v>1.4780797824119603</c:v>
                </c:pt>
                <c:pt idx="15">
                  <c:v>-3.2607757051786495</c:v>
                </c:pt>
                <c:pt idx="16">
                  <c:v>1.4695792947784514</c:v>
                </c:pt>
                <c:pt idx="17">
                  <c:v>-4.1892391019470461E-2</c:v>
                </c:pt>
                <c:pt idx="18">
                  <c:v>-0.1995285790969869</c:v>
                </c:pt>
                <c:pt idx="19">
                  <c:v>-0.3344948682571815</c:v>
                </c:pt>
                <c:pt idx="20">
                  <c:v>-0.39452339059982255</c:v>
                </c:pt>
                <c:pt idx="21">
                  <c:v>0.40086759058082522</c:v>
                </c:pt>
                <c:pt idx="22">
                  <c:v>-0.96147419557713731</c:v>
                </c:pt>
                <c:pt idx="23">
                  <c:v>-0.18162912718936913</c:v>
                </c:pt>
                <c:pt idx="24">
                  <c:v>-0.39235585081965357</c:v>
                </c:pt>
                <c:pt idx="25">
                  <c:v>-0.55810158105456542</c:v>
                </c:pt>
                <c:pt idx="26">
                  <c:v>-0.18766422499146043</c:v>
                </c:pt>
                <c:pt idx="27">
                  <c:v>-8.6991720078884345E-3</c:v>
                </c:pt>
                <c:pt idx="28">
                  <c:v>-0.35620406738144117</c:v>
                </c:pt>
                <c:pt idx="29">
                  <c:v>-0.9640242077535579</c:v>
                </c:pt>
                <c:pt idx="30">
                  <c:v>0.20761630414309626</c:v>
                </c:pt>
                <c:pt idx="31">
                  <c:v>-0.30076339041206634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0-47FB-81E8-77E8438E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D90-47FB-81E8-77E8438EE558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qALA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qPHE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cuantificables'!$BA$4:$BA$63</c:f>
              <c:numCache>
                <c:formatCode>0.00</c:formatCode>
                <c:ptCount val="60"/>
                <c:pt idx="0">
                  <c:v>-5.8679331407897077</c:v>
                </c:pt>
                <c:pt idx="1">
                  <c:v>-2.4380194987301853</c:v>
                </c:pt>
                <c:pt idx="2">
                  <c:v>-0.35899686425994087</c:v>
                </c:pt>
                <c:pt idx="3">
                  <c:v>-1.7017747296508166</c:v>
                </c:pt>
                <c:pt idx="4">
                  <c:v>3.0701198747871829E-2</c:v>
                </c:pt>
                <c:pt idx="5">
                  <c:v>-6.677975430420921E-2</c:v>
                </c:pt>
                <c:pt idx="6">
                  <c:v>1.4317520717507954</c:v>
                </c:pt>
                <c:pt idx="7">
                  <c:v>1.2197835771916057</c:v>
                </c:pt>
                <c:pt idx="8">
                  <c:v>0.3383748587747355</c:v>
                </c:pt>
                <c:pt idx="9">
                  <c:v>1.4833530505690935</c:v>
                </c:pt>
                <c:pt idx="10">
                  <c:v>-0.11110746427270182</c:v>
                </c:pt>
                <c:pt idx="11">
                  <c:v>0.29765706373550144</c:v>
                </c:pt>
                <c:pt idx="12">
                  <c:v>0.46426926872909036</c:v>
                </c:pt>
                <c:pt idx="13">
                  <c:v>0.11554875943502174</c:v>
                </c:pt>
                <c:pt idx="14">
                  <c:v>3.320276764359463E-2</c:v>
                </c:pt>
                <c:pt idx="15">
                  <c:v>-0.21472334121468153</c:v>
                </c:pt>
                <c:pt idx="16">
                  <c:v>0.13119400021615679</c:v>
                </c:pt>
                <c:pt idx="17">
                  <c:v>6.3791597618111928E-2</c:v>
                </c:pt>
                <c:pt idx="18">
                  <c:v>-3.5909092717808684E-2</c:v>
                </c:pt>
                <c:pt idx="19">
                  <c:v>-1.1294218751630454</c:v>
                </c:pt>
                <c:pt idx="20">
                  <c:v>-0.19876335254604138</c:v>
                </c:pt>
                <c:pt idx="21">
                  <c:v>0.46327494991153706</c:v>
                </c:pt>
                <c:pt idx="22">
                  <c:v>-0.1774296043290477</c:v>
                </c:pt>
                <c:pt idx="23">
                  <c:v>-0.17396961841047243</c:v>
                </c:pt>
                <c:pt idx="24">
                  <c:v>-0.25274323297758772</c:v>
                </c:pt>
                <c:pt idx="25">
                  <c:v>-0.13442145688164889</c:v>
                </c:pt>
                <c:pt idx="26">
                  <c:v>-0.7156516830261872</c:v>
                </c:pt>
                <c:pt idx="27">
                  <c:v>2.4893306813471055E-2</c:v>
                </c:pt>
                <c:pt idx="28">
                  <c:v>-8.6440566660145435E-2</c:v>
                </c:pt>
                <c:pt idx="29">
                  <c:v>-1.7376806688035658E-2</c:v>
                </c:pt>
                <c:pt idx="30">
                  <c:v>-4.5836045478131165E-2</c:v>
                </c:pt>
                <c:pt idx="31">
                  <c:v>-0.27794500458684585</c:v>
                </c:pt>
                <c:pt idx="32">
                  <c:v>-3.1262128161903421E-2</c:v>
                </c:pt>
                <c:pt idx="33">
                  <c:v>0.81973361629889185</c:v>
                </c:pt>
                <c:pt idx="34">
                  <c:v>-1.4112714973798337</c:v>
                </c:pt>
                <c:pt idx="35">
                  <c:v>0.62301500874584781</c:v>
                </c:pt>
                <c:pt idx="36">
                  <c:v>8.2151972108162899E-2</c:v>
                </c:pt>
                <c:pt idx="37">
                  <c:v>-0.42255523071586459</c:v>
                </c:pt>
                <c:pt idx="38">
                  <c:v>0.30547977941266291</c:v>
                </c:pt>
                <c:pt idx="39">
                  <c:v>0.32382665340521516</c:v>
                </c:pt>
                <c:pt idx="40">
                  <c:v>-0.3128233248989421</c:v>
                </c:pt>
                <c:pt idx="41">
                  <c:v>9.2374573956177028E-2</c:v>
                </c:pt>
                <c:pt idx="42">
                  <c:v>6.1339706119976647E-2</c:v>
                </c:pt>
                <c:pt idx="43">
                  <c:v>-0.19606214180092738</c:v>
                </c:pt>
                <c:pt idx="44">
                  <c:v>-0.13739386218312108</c:v>
                </c:pt>
                <c:pt idx="45">
                  <c:v>0.29457053347870443</c:v>
                </c:pt>
                <c:pt idx="46">
                  <c:v>-0.14684720215123789</c:v>
                </c:pt>
                <c:pt idx="47">
                  <c:v>-0.10779867569080508</c:v>
                </c:pt>
                <c:pt idx="48">
                  <c:v>-0.16046139073604382</c:v>
                </c:pt>
                <c:pt idx="49">
                  <c:v>-2.4922646036294779E-2</c:v>
                </c:pt>
                <c:pt idx="50">
                  <c:v>-0.22744112071739961</c:v>
                </c:pt>
                <c:pt idx="51">
                  <c:v>-0.30545573271958981</c:v>
                </c:pt>
                <c:pt idx="52">
                  <c:v>-0.28731338721028227</c:v>
                </c:pt>
                <c:pt idx="53">
                  <c:v>-0.15761254893981275</c:v>
                </c:pt>
                <c:pt idx="54">
                  <c:v>-9.4591770674053902E-2</c:v>
                </c:pt>
                <c:pt idx="55">
                  <c:v>-4.186223989153437E-2</c:v>
                </c:pt>
                <c:pt idx="56">
                  <c:v>-0.16479439712950372</c:v>
                </c:pt>
                <c:pt idx="57">
                  <c:v>-0.33538149729312933</c:v>
                </c:pt>
                <c:pt idx="58">
                  <c:v>1.6011239917428876E-2</c:v>
                </c:pt>
                <c:pt idx="59">
                  <c:v>-0.19945753376407452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D-4172-8192-BF0B1F46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B3D-4172-8192-BF0B1F465861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qPHE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Valina_Steady</a:t>
            </a:r>
            <a:r>
              <a:rPr lang="es-ES" baseline="0"/>
              <a:t> states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'[1]Metabolitos cuantificables'!$D$3:$D$36</c:f>
              <c:numCache>
                <c:formatCode>General</c:formatCode>
                <c:ptCount val="34"/>
                <c:pt idx="7">
                  <c:v>93.500000000058208</c:v>
                </c:pt>
                <c:pt idx="8">
                  <c:v>120.75</c:v>
                </c:pt>
                <c:pt idx="9">
                  <c:v>149.25</c:v>
                </c:pt>
                <c:pt idx="10">
                  <c:v>167.16666666674428</c:v>
                </c:pt>
                <c:pt idx="11">
                  <c:v>191.78333333332557</c:v>
                </c:pt>
                <c:pt idx="12">
                  <c:v>237.83333333325572</c:v>
                </c:pt>
                <c:pt idx="13">
                  <c:v>261.50000000005821</c:v>
                </c:pt>
                <c:pt idx="14">
                  <c:v>293.00000000005821</c:v>
                </c:pt>
                <c:pt idx="15">
                  <c:v>598.33333333331393</c:v>
                </c:pt>
                <c:pt idx="16">
                  <c:v>629.83333333331393</c:v>
                </c:pt>
                <c:pt idx="17">
                  <c:v>648.75</c:v>
                </c:pt>
                <c:pt idx="18">
                  <c:v>675.50000000005821</c:v>
                </c:pt>
                <c:pt idx="19">
                  <c:v>700.83333333337214</c:v>
                </c:pt>
                <c:pt idx="20">
                  <c:v>720.99999999994179</c:v>
                </c:pt>
                <c:pt idx="21">
                  <c:v>795.66666666674428</c:v>
                </c:pt>
                <c:pt idx="22">
                  <c:v>1038.3333333333721</c:v>
                </c:pt>
                <c:pt idx="23">
                  <c:v>1054.8333333333721</c:v>
                </c:pt>
                <c:pt idx="24">
                  <c:v>1077.6666666667443</c:v>
                </c:pt>
                <c:pt idx="25">
                  <c:v>1132.1666666666279</c:v>
                </c:pt>
                <c:pt idx="26">
                  <c:v>1150.6666666666861</c:v>
                </c:pt>
                <c:pt idx="27">
                  <c:v>1560.8333333332557</c:v>
                </c:pt>
                <c:pt idx="28">
                  <c:v>1631.25</c:v>
                </c:pt>
                <c:pt idx="29">
                  <c:v>1657.1666666666279</c:v>
                </c:pt>
                <c:pt idx="30">
                  <c:v>1684.5</c:v>
                </c:pt>
                <c:pt idx="31">
                  <c:v>1709.25</c:v>
                </c:pt>
                <c:pt idx="32">
                  <c:v>1726.8333333333721</c:v>
                </c:pt>
                <c:pt idx="33">
                  <c:v>1749.5833333333139</c:v>
                </c:pt>
              </c:numCache>
            </c:numRef>
          </c:xVal>
          <c:yVal>
            <c:numRef>
              <c:f>'[1]Metabolitos cuantificables'!$CW$3:$CW$36</c:f>
              <c:numCache>
                <c:formatCode>General</c:formatCode>
                <c:ptCount val="34"/>
                <c:pt idx="7">
                  <c:v>3084503240</c:v>
                </c:pt>
                <c:pt idx="8">
                  <c:v>3791855887</c:v>
                </c:pt>
                <c:pt idx="9">
                  <c:v>4255502044</c:v>
                </c:pt>
                <c:pt idx="10">
                  <c:v>4582873525</c:v>
                </c:pt>
                <c:pt idx="11">
                  <c:v>4794360960</c:v>
                </c:pt>
                <c:pt idx="12">
                  <c:v>4815978967</c:v>
                </c:pt>
                <c:pt idx="13">
                  <c:v>5879207139</c:v>
                </c:pt>
                <c:pt idx="14">
                  <c:v>5112634651</c:v>
                </c:pt>
                <c:pt idx="15">
                  <c:v>5657096795</c:v>
                </c:pt>
                <c:pt idx="16">
                  <c:v>5677369640</c:v>
                </c:pt>
                <c:pt idx="17">
                  <c:v>5833910089</c:v>
                </c:pt>
                <c:pt idx="18">
                  <c:v>5681318862</c:v>
                </c:pt>
                <c:pt idx="19">
                  <c:v>5622778381</c:v>
                </c:pt>
                <c:pt idx="20">
                  <c:v>4142075872</c:v>
                </c:pt>
                <c:pt idx="21">
                  <c:v>5841274304</c:v>
                </c:pt>
                <c:pt idx="22">
                  <c:v>5491006667</c:v>
                </c:pt>
                <c:pt idx="23">
                  <c:v>6338494787</c:v>
                </c:pt>
                <c:pt idx="24">
                  <c:v>4252024674</c:v>
                </c:pt>
                <c:pt idx="25">
                  <c:v>7299840928</c:v>
                </c:pt>
                <c:pt idx="26">
                  <c:v>7229907886</c:v>
                </c:pt>
                <c:pt idx="27">
                  <c:v>6204311471</c:v>
                </c:pt>
                <c:pt idx="28">
                  <c:v>5247369346</c:v>
                </c:pt>
                <c:pt idx="29">
                  <c:v>4996887935</c:v>
                </c:pt>
                <c:pt idx="30">
                  <c:v>5001746001</c:v>
                </c:pt>
                <c:pt idx="31">
                  <c:v>4692565223</c:v>
                </c:pt>
                <c:pt idx="32">
                  <c:v>4998597863</c:v>
                </c:pt>
                <c:pt idx="33">
                  <c:v>4752578530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D-4156-80B1-FC18D55A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76863"/>
        <c:axId val="306469791"/>
      </c:scatterChart>
      <c:valAx>
        <c:axId val="3064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69791"/>
        <c:crosses val="autoZero"/>
        <c:crossBetween val="midCat"/>
      </c:valAx>
      <c:valAx>
        <c:axId val="306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qARG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cuantificables'!$L$4:$L$63</c:f>
              <c:numCache>
                <c:formatCode>0.00</c:formatCode>
                <c:ptCount val="60"/>
                <c:pt idx="0">
                  <c:v>-0.87051310691137906</c:v>
                </c:pt>
                <c:pt idx="1">
                  <c:v>-31.440629439003242</c:v>
                </c:pt>
                <c:pt idx="2">
                  <c:v>-20.907421373994381</c:v>
                </c:pt>
                <c:pt idx="3">
                  <c:v>-11.613458734148958</c:v>
                </c:pt>
                <c:pt idx="4">
                  <c:v>-10.08183752331799</c:v>
                </c:pt>
                <c:pt idx="5">
                  <c:v>-11.046507552291255</c:v>
                </c:pt>
                <c:pt idx="6">
                  <c:v>-12.73047331305051</c:v>
                </c:pt>
                <c:pt idx="7">
                  <c:v>-12.258723101005376</c:v>
                </c:pt>
                <c:pt idx="8">
                  <c:v>-10.86509030020915</c:v>
                </c:pt>
                <c:pt idx="9">
                  <c:v>-9.9767068089522315</c:v>
                </c:pt>
                <c:pt idx="10">
                  <c:v>-10.173551507911212</c:v>
                </c:pt>
                <c:pt idx="11">
                  <c:v>-10.588046970761525</c:v>
                </c:pt>
                <c:pt idx="12">
                  <c:v>-9.6136543213405368</c:v>
                </c:pt>
                <c:pt idx="13">
                  <c:v>-7.8674088627820815</c:v>
                </c:pt>
                <c:pt idx="14">
                  <c:v>-6.974625541470016</c:v>
                </c:pt>
                <c:pt idx="15">
                  <c:v>-5.8708771937315731</c:v>
                </c:pt>
                <c:pt idx="16">
                  <c:v>-4.8347653880230119</c:v>
                </c:pt>
                <c:pt idx="17">
                  <c:v>-4.0804148414541439</c:v>
                </c:pt>
                <c:pt idx="18">
                  <c:v>-4.0803270021061548</c:v>
                </c:pt>
                <c:pt idx="19">
                  <c:v>-4.2814953238579081</c:v>
                </c:pt>
                <c:pt idx="20">
                  <c:v>-4.0408386043668987</c:v>
                </c:pt>
                <c:pt idx="21">
                  <c:v>-3.7366827083437761</c:v>
                </c:pt>
                <c:pt idx="22">
                  <c:v>-3.6118858691349285</c:v>
                </c:pt>
                <c:pt idx="23">
                  <c:v>-3.5567250579294911</c:v>
                </c:pt>
                <c:pt idx="24">
                  <c:v>-3.2571500609024406</c:v>
                </c:pt>
                <c:pt idx="25">
                  <c:v>-3.1841927500256348</c:v>
                </c:pt>
                <c:pt idx="26">
                  <c:v>-3.2258063573931479</c:v>
                </c:pt>
                <c:pt idx="27">
                  <c:v>-3.1781741961607164</c:v>
                </c:pt>
                <c:pt idx="28">
                  <c:v>-2.6447270430288441</c:v>
                </c:pt>
                <c:pt idx="29">
                  <c:v>-2.5476330939969403</c:v>
                </c:pt>
                <c:pt idx="30">
                  <c:v>-2.8994911622139288</c:v>
                </c:pt>
                <c:pt idx="31">
                  <c:v>-3.3992684983720984</c:v>
                </c:pt>
                <c:pt idx="32">
                  <c:v>-3.8897377784157547</c:v>
                </c:pt>
                <c:pt idx="33">
                  <c:v>-4.4112784064924826</c:v>
                </c:pt>
                <c:pt idx="34">
                  <c:v>-4.6163423637005954</c:v>
                </c:pt>
                <c:pt idx="35">
                  <c:v>-4.4928035324471924</c:v>
                </c:pt>
                <c:pt idx="36">
                  <c:v>-4.3897219468981854</c:v>
                </c:pt>
                <c:pt idx="37">
                  <c:v>-5.1819525586997095</c:v>
                </c:pt>
                <c:pt idx="38">
                  <c:v>-5.3099567851222131</c:v>
                </c:pt>
                <c:pt idx="39">
                  <c:v>-4.8624796477100789</c:v>
                </c:pt>
                <c:pt idx="40">
                  <c:v>-4.7620214612743306</c:v>
                </c:pt>
                <c:pt idx="41">
                  <c:v>-4.7357771389501755</c:v>
                </c:pt>
                <c:pt idx="42">
                  <c:v>-4.3183799195734132</c:v>
                </c:pt>
                <c:pt idx="43">
                  <c:v>-3.9809170589107206</c:v>
                </c:pt>
                <c:pt idx="44">
                  <c:v>-3.6597702157428502</c:v>
                </c:pt>
                <c:pt idx="45">
                  <c:v>-3.2211967451436485</c:v>
                </c:pt>
                <c:pt idx="46">
                  <c:v>-3.0221953723942638</c:v>
                </c:pt>
                <c:pt idx="47">
                  <c:v>-2.7880734435749233</c:v>
                </c:pt>
                <c:pt idx="48">
                  <c:v>-2.6362754091849228</c:v>
                </c:pt>
                <c:pt idx="49">
                  <c:v>-3.0137792370752279</c:v>
                </c:pt>
                <c:pt idx="50">
                  <c:v>-3.0123280126698035</c:v>
                </c:pt>
                <c:pt idx="51">
                  <c:v>-2.8945333825763435</c:v>
                </c:pt>
                <c:pt idx="52">
                  <c:v>-2.9734010280469083</c:v>
                </c:pt>
                <c:pt idx="53">
                  <c:v>-2.8149165881760254</c:v>
                </c:pt>
                <c:pt idx="54">
                  <c:v>-2.6117343300565965</c:v>
                </c:pt>
                <c:pt idx="55">
                  <c:v>-2.6042117687980109</c:v>
                </c:pt>
                <c:pt idx="56">
                  <c:v>-2.9787959249707834</c:v>
                </c:pt>
                <c:pt idx="57">
                  <c:v>-3.048384021323558</c:v>
                </c:pt>
                <c:pt idx="58">
                  <c:v>-3.1346501848825885</c:v>
                </c:pt>
                <c:pt idx="59">
                  <c:v>-3.0322613329182739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3-4689-9B71-7EB490B0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B13-4689-9B71-7EB490B023F6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qARG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qASN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cuantificables'!$O$4:$O$63</c:f>
              <c:numCache>
                <c:formatCode>0.00</c:formatCode>
                <c:ptCount val="60"/>
                <c:pt idx="0">
                  <c:v>-14.378411405444536</c:v>
                </c:pt>
                <c:pt idx="1">
                  <c:v>-1.6474433956669059</c:v>
                </c:pt>
                <c:pt idx="2">
                  <c:v>1.010484087473049</c:v>
                </c:pt>
                <c:pt idx="3">
                  <c:v>-5.7051227622535752</c:v>
                </c:pt>
                <c:pt idx="4">
                  <c:v>-1.0682584111929361</c:v>
                </c:pt>
                <c:pt idx="5">
                  <c:v>2.6345166696861377</c:v>
                </c:pt>
                <c:pt idx="6">
                  <c:v>-0.67376113086928058</c:v>
                </c:pt>
                <c:pt idx="7">
                  <c:v>1.0773084592220112</c:v>
                </c:pt>
                <c:pt idx="8">
                  <c:v>-1.2571608185370902</c:v>
                </c:pt>
                <c:pt idx="9">
                  <c:v>2.127391904688761</c:v>
                </c:pt>
                <c:pt idx="10">
                  <c:v>-3.6063294749514578</c:v>
                </c:pt>
                <c:pt idx="11">
                  <c:v>-1.9612404051122878</c:v>
                </c:pt>
                <c:pt idx="12">
                  <c:v>-2.1661424913763945</c:v>
                </c:pt>
                <c:pt idx="13">
                  <c:v>-1.7661234752528847</c:v>
                </c:pt>
                <c:pt idx="14">
                  <c:v>-2.6459673926937186</c:v>
                </c:pt>
                <c:pt idx="15">
                  <c:v>-1.1133360573456472</c:v>
                </c:pt>
                <c:pt idx="16">
                  <c:v>-2.8482295692907655</c:v>
                </c:pt>
                <c:pt idx="17">
                  <c:v>-1.3751827993971599</c:v>
                </c:pt>
                <c:pt idx="18">
                  <c:v>-1.783823597484993</c:v>
                </c:pt>
                <c:pt idx="19">
                  <c:v>-4.4871870327697438</c:v>
                </c:pt>
                <c:pt idx="20">
                  <c:v>-2.4251522703303467</c:v>
                </c:pt>
                <c:pt idx="21">
                  <c:v>-0.30758325864741298</c:v>
                </c:pt>
                <c:pt idx="22">
                  <c:v>-1.8607548180614357</c:v>
                </c:pt>
                <c:pt idx="23">
                  <c:v>-1.863757493467443</c:v>
                </c:pt>
                <c:pt idx="24">
                  <c:v>-0.89139416656042014</c:v>
                </c:pt>
                <c:pt idx="25">
                  <c:v>-2.3927175319365204</c:v>
                </c:pt>
                <c:pt idx="26">
                  <c:v>-3.1062226115283966</c:v>
                </c:pt>
                <c:pt idx="27">
                  <c:v>-1.7370977122537452</c:v>
                </c:pt>
                <c:pt idx="28">
                  <c:v>-1.5497971784497988</c:v>
                </c:pt>
                <c:pt idx="29">
                  <c:v>-1.5293858376461562</c:v>
                </c:pt>
                <c:pt idx="30">
                  <c:v>-1.7825228422997348</c:v>
                </c:pt>
                <c:pt idx="31">
                  <c:v>-2.3506310862850066</c:v>
                </c:pt>
                <c:pt idx="32">
                  <c:v>-2.0645746953378477</c:v>
                </c:pt>
                <c:pt idx="33">
                  <c:v>-1.2052703645563536</c:v>
                </c:pt>
                <c:pt idx="34">
                  <c:v>-4.2229235113905474</c:v>
                </c:pt>
                <c:pt idx="35">
                  <c:v>-0.64661640043607771</c:v>
                </c:pt>
                <c:pt idx="36">
                  <c:v>-2.442397450606975</c:v>
                </c:pt>
                <c:pt idx="37">
                  <c:v>-2.9762994661878084</c:v>
                </c:pt>
                <c:pt idx="38">
                  <c:v>-1.5097635483982674</c:v>
                </c:pt>
                <c:pt idx="39">
                  <c:v>-1.4746751272489036</c:v>
                </c:pt>
                <c:pt idx="40">
                  <c:v>-2.2825675377091708</c:v>
                </c:pt>
                <c:pt idx="41">
                  <c:v>-1.9642673998092988</c:v>
                </c:pt>
                <c:pt idx="42">
                  <c:v>-1.4561569155820533</c:v>
                </c:pt>
                <c:pt idx="43">
                  <c:v>-1.4263756278955948</c:v>
                </c:pt>
                <c:pt idx="44">
                  <c:v>-1.8066110225877456</c:v>
                </c:pt>
                <c:pt idx="45">
                  <c:v>-0.39963292362513619</c:v>
                </c:pt>
                <c:pt idx="46">
                  <c:v>-1.6088903100023009</c:v>
                </c:pt>
                <c:pt idx="47">
                  <c:v>-1.5549180738559867</c:v>
                </c:pt>
                <c:pt idx="48">
                  <c:v>-1.5475011377876846</c:v>
                </c:pt>
                <c:pt idx="49">
                  <c:v>-1.5042555653048395</c:v>
                </c:pt>
                <c:pt idx="50">
                  <c:v>-1.7705025497757119</c:v>
                </c:pt>
                <c:pt idx="51">
                  <c:v>-1.2553885211499805</c:v>
                </c:pt>
                <c:pt idx="52">
                  <c:v>-1.6992614630368614</c:v>
                </c:pt>
                <c:pt idx="53">
                  <c:v>-1.7071508008121972</c:v>
                </c:pt>
                <c:pt idx="54">
                  <c:v>-1.4448070165481008</c:v>
                </c:pt>
                <c:pt idx="55">
                  <c:v>-1.019379204966558</c:v>
                </c:pt>
                <c:pt idx="56">
                  <c:v>-1.7347016745759662</c:v>
                </c:pt>
                <c:pt idx="57">
                  <c:v>-2.2039013488184644</c:v>
                </c:pt>
                <c:pt idx="58">
                  <c:v>-1.5165192569226489</c:v>
                </c:pt>
                <c:pt idx="59">
                  <c:v>-1.7656105913303288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C-457B-809F-8735A0C2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BC-457B-809F-8735A0C2D94C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qASN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qASP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cuantificables'!$R$4:$R$63</c:f>
              <c:numCache>
                <c:formatCode>0.00</c:formatCode>
                <c:ptCount val="60"/>
                <c:pt idx="0">
                  <c:v>-4.5988159686651056</c:v>
                </c:pt>
                <c:pt idx="1">
                  <c:v>-4.4244907551989687</c:v>
                </c:pt>
                <c:pt idx="2">
                  <c:v>-2.0089435213713815</c:v>
                </c:pt>
                <c:pt idx="3">
                  <c:v>-2.5466825211181612</c:v>
                </c:pt>
                <c:pt idx="4">
                  <c:v>-1.2680690815814613</c:v>
                </c:pt>
                <c:pt idx="5">
                  <c:v>-0.92084647611645998</c:v>
                </c:pt>
                <c:pt idx="6">
                  <c:v>-1.1483467093932322</c:v>
                </c:pt>
                <c:pt idx="7">
                  <c:v>-1.3854477612528231</c:v>
                </c:pt>
                <c:pt idx="8">
                  <c:v>-1.2664648266347911</c:v>
                </c:pt>
                <c:pt idx="9">
                  <c:v>-0.62064901364519265</c:v>
                </c:pt>
                <c:pt idx="10">
                  <c:v>-1.5845485842148737</c:v>
                </c:pt>
                <c:pt idx="11">
                  <c:v>-1.3455761519507992</c:v>
                </c:pt>
                <c:pt idx="12">
                  <c:v>-1.1162375569364757</c:v>
                </c:pt>
                <c:pt idx="13">
                  <c:v>-1.1003797062784451</c:v>
                </c:pt>
                <c:pt idx="14">
                  <c:v>-1.0747657616746353</c:v>
                </c:pt>
                <c:pt idx="15">
                  <c:v>-0.75423564898464068</c:v>
                </c:pt>
                <c:pt idx="16">
                  <c:v>-0.87594369129796479</c:v>
                </c:pt>
                <c:pt idx="17">
                  <c:v>-0.52465209591653583</c:v>
                </c:pt>
                <c:pt idx="18">
                  <c:v>-0.67508806263119059</c:v>
                </c:pt>
                <c:pt idx="19">
                  <c:v>-1.0037451078507487</c:v>
                </c:pt>
                <c:pt idx="20">
                  <c:v>-0.63677657506534857</c:v>
                </c:pt>
                <c:pt idx="21">
                  <c:v>-0.34132810576840322</c:v>
                </c:pt>
                <c:pt idx="22">
                  <c:v>-0.59369673742087647</c:v>
                </c:pt>
                <c:pt idx="23">
                  <c:v>-0.6138768895304777</c:v>
                </c:pt>
                <c:pt idx="24">
                  <c:v>-0.44267176282505716</c:v>
                </c:pt>
                <c:pt idx="25">
                  <c:v>-0.62938221064428046</c:v>
                </c:pt>
                <c:pt idx="26">
                  <c:v>-0.77810033577014104</c:v>
                </c:pt>
                <c:pt idx="27">
                  <c:v>-0.49958269562241808</c:v>
                </c:pt>
                <c:pt idx="28">
                  <c:v>-0.39181430472404166</c:v>
                </c:pt>
                <c:pt idx="29">
                  <c:v>-0.36933367020078278</c:v>
                </c:pt>
                <c:pt idx="30">
                  <c:v>-0.42308270414668631</c:v>
                </c:pt>
                <c:pt idx="31">
                  <c:v>-0.54012651673628298</c:v>
                </c:pt>
                <c:pt idx="32">
                  <c:v>-0.51632893272424452</c:v>
                </c:pt>
                <c:pt idx="33">
                  <c:v>-0.27722548902363575</c:v>
                </c:pt>
                <c:pt idx="34">
                  <c:v>-1.1282076428508923</c:v>
                </c:pt>
                <c:pt idx="35">
                  <c:v>-0.38403355148676421</c:v>
                </c:pt>
                <c:pt idx="36">
                  <c:v>-0.61704111112489846</c:v>
                </c:pt>
                <c:pt idx="37">
                  <c:v>-0.91336447890504524</c:v>
                </c:pt>
                <c:pt idx="38">
                  <c:v>-0.65137612733355121</c:v>
                </c:pt>
                <c:pt idx="39">
                  <c:v>-0.55385594604075394</c:v>
                </c:pt>
                <c:pt idx="40">
                  <c:v>-0.69612755486546851</c:v>
                </c:pt>
                <c:pt idx="41">
                  <c:v>-0.66434608402943818</c:v>
                </c:pt>
                <c:pt idx="42">
                  <c:v>-0.55034661092617987</c:v>
                </c:pt>
                <c:pt idx="43">
                  <c:v>-0.60192050244028694</c:v>
                </c:pt>
                <c:pt idx="44">
                  <c:v>-0.59822869981473914</c:v>
                </c:pt>
                <c:pt idx="45">
                  <c:v>-0.39713267466060759</c:v>
                </c:pt>
                <c:pt idx="46">
                  <c:v>-0.54447193644109593</c:v>
                </c:pt>
                <c:pt idx="47">
                  <c:v>-0.48382244853434436</c:v>
                </c:pt>
                <c:pt idx="48">
                  <c:v>-0.45001879446055609</c:v>
                </c:pt>
                <c:pt idx="49">
                  <c:v>-0.46526223090089408</c:v>
                </c:pt>
                <c:pt idx="50">
                  <c:v>-0.53308793371215279</c:v>
                </c:pt>
                <c:pt idx="51">
                  <c:v>-0.52629860413511265</c:v>
                </c:pt>
                <c:pt idx="52">
                  <c:v>-0.59061125986151886</c:v>
                </c:pt>
                <c:pt idx="53">
                  <c:v>-0.4935105729329427</c:v>
                </c:pt>
                <c:pt idx="54">
                  <c:v>-0.46208695787494242</c:v>
                </c:pt>
                <c:pt idx="55">
                  <c:v>-0.33587971632615354</c:v>
                </c:pt>
                <c:pt idx="56">
                  <c:v>-0.53666179971681838</c:v>
                </c:pt>
                <c:pt idx="57">
                  <c:v>-0.58940987937490108</c:v>
                </c:pt>
                <c:pt idx="58">
                  <c:v>-0.48022426541094221</c:v>
                </c:pt>
                <c:pt idx="59">
                  <c:v>-0.50208350228231269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9-4830-BC9B-954CB9C6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769-4830-BC9B-954CB9C6FC20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qASP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qGLU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cuantificables'!$Z$4:$Z$63</c:f>
              <c:numCache>
                <c:formatCode>0.00</c:formatCode>
                <c:ptCount val="60"/>
                <c:pt idx="0">
                  <c:v>-6.3932670550320898</c:v>
                </c:pt>
                <c:pt idx="1">
                  <c:v>1.805293044668717</c:v>
                </c:pt>
                <c:pt idx="2">
                  <c:v>2.0824196189337729</c:v>
                </c:pt>
                <c:pt idx="3">
                  <c:v>-1.7516610478622852</c:v>
                </c:pt>
                <c:pt idx="4">
                  <c:v>1.0649641279970345</c:v>
                </c:pt>
                <c:pt idx="5">
                  <c:v>4.8421210041770326</c:v>
                </c:pt>
                <c:pt idx="6">
                  <c:v>3.0907583947695012</c:v>
                </c:pt>
                <c:pt idx="7">
                  <c:v>3.786128729496228</c:v>
                </c:pt>
                <c:pt idx="8">
                  <c:v>1.597855424702828</c:v>
                </c:pt>
                <c:pt idx="9">
                  <c:v>6.7139297344039939</c:v>
                </c:pt>
                <c:pt idx="10">
                  <c:v>-0.37353167336450732</c:v>
                </c:pt>
                <c:pt idx="11">
                  <c:v>6.3024619476775996</c:v>
                </c:pt>
                <c:pt idx="12">
                  <c:v>8.3356522884678022</c:v>
                </c:pt>
                <c:pt idx="13">
                  <c:v>4.9596645905949632</c:v>
                </c:pt>
                <c:pt idx="14">
                  <c:v>4.7372809461885312</c:v>
                </c:pt>
                <c:pt idx="15">
                  <c:v>6.5563744860978392</c:v>
                </c:pt>
                <c:pt idx="16">
                  <c:v>2.7907190309523449</c:v>
                </c:pt>
                <c:pt idx="17">
                  <c:v>4.0772043775897551</c:v>
                </c:pt>
                <c:pt idx="18">
                  <c:v>4.7772966000528676</c:v>
                </c:pt>
                <c:pt idx="19">
                  <c:v>-1.1512955813241499</c:v>
                </c:pt>
                <c:pt idx="20">
                  <c:v>2.1738187371263762</c:v>
                </c:pt>
                <c:pt idx="21">
                  <c:v>6.8509872495028139</c:v>
                </c:pt>
                <c:pt idx="22">
                  <c:v>3.5957068580255975</c:v>
                </c:pt>
                <c:pt idx="23">
                  <c:v>2.9572787046675346</c:v>
                </c:pt>
                <c:pt idx="24">
                  <c:v>4.8787019918806482</c:v>
                </c:pt>
                <c:pt idx="25">
                  <c:v>1.8423448425459263</c:v>
                </c:pt>
                <c:pt idx="26">
                  <c:v>-0.49922092247764627</c:v>
                </c:pt>
                <c:pt idx="27">
                  <c:v>4.4948461674800484</c:v>
                </c:pt>
                <c:pt idx="28">
                  <c:v>3.5266514245281031</c:v>
                </c:pt>
                <c:pt idx="29">
                  <c:v>3.0086621239933384</c:v>
                </c:pt>
                <c:pt idx="30">
                  <c:v>3.6606710127876072</c:v>
                </c:pt>
                <c:pt idx="31">
                  <c:v>2.4797801838985354</c:v>
                </c:pt>
                <c:pt idx="32">
                  <c:v>3.4423868613128636</c:v>
                </c:pt>
                <c:pt idx="33">
                  <c:v>5.445197532837291</c:v>
                </c:pt>
                <c:pt idx="34">
                  <c:v>-2.4012858246167874</c:v>
                </c:pt>
                <c:pt idx="35">
                  <c:v>6.4064720289341688</c:v>
                </c:pt>
                <c:pt idx="36">
                  <c:v>2.5764376055519311</c:v>
                </c:pt>
                <c:pt idx="37">
                  <c:v>1.0722827672384438</c:v>
                </c:pt>
                <c:pt idx="38">
                  <c:v>4.5178660920140272</c:v>
                </c:pt>
                <c:pt idx="39">
                  <c:v>1.2779665208391189</c:v>
                </c:pt>
                <c:pt idx="40">
                  <c:v>1.3590227280525433</c:v>
                </c:pt>
                <c:pt idx="41">
                  <c:v>3.8880043972472982</c:v>
                </c:pt>
                <c:pt idx="42">
                  <c:v>3.9613905900683291</c:v>
                </c:pt>
                <c:pt idx="43">
                  <c:v>5.7062896627498567</c:v>
                </c:pt>
                <c:pt idx="44">
                  <c:v>2.5485191873803257</c:v>
                </c:pt>
                <c:pt idx="45">
                  <c:v>5.562875332867427</c:v>
                </c:pt>
                <c:pt idx="46">
                  <c:v>2.3536758179873511</c:v>
                </c:pt>
                <c:pt idx="47">
                  <c:v>2.4128546202673964</c:v>
                </c:pt>
                <c:pt idx="48">
                  <c:v>2.4404371931031781</c:v>
                </c:pt>
                <c:pt idx="49">
                  <c:v>3.6719422881875476</c:v>
                </c:pt>
                <c:pt idx="50">
                  <c:v>0.87454962848524176</c:v>
                </c:pt>
                <c:pt idx="51">
                  <c:v>2.1419826238762498</c:v>
                </c:pt>
                <c:pt idx="52">
                  <c:v>1.2940351423726235</c:v>
                </c:pt>
                <c:pt idx="53">
                  <c:v>2.3748901596802954</c:v>
                </c:pt>
                <c:pt idx="54">
                  <c:v>1.9755432997074058</c:v>
                </c:pt>
                <c:pt idx="55">
                  <c:v>3.505360668148604</c:v>
                </c:pt>
                <c:pt idx="56">
                  <c:v>1.5084316515603189</c:v>
                </c:pt>
                <c:pt idx="57">
                  <c:v>1.0628488449741005</c:v>
                </c:pt>
                <c:pt idx="58">
                  <c:v>2.4740276359512681</c:v>
                </c:pt>
                <c:pt idx="59">
                  <c:v>2.0070450756315554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F-4BD6-A292-42197349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30F-4BD6-A292-42197349EFC5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qGLU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qGLY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cuantificables'!$AH$4:$AH$63</c:f>
              <c:numCache>
                <c:formatCode>0.00</c:formatCode>
                <c:ptCount val="60"/>
                <c:pt idx="0">
                  <c:v>2.2038118642845599</c:v>
                </c:pt>
                <c:pt idx="1">
                  <c:v>9.4065960540105458</c:v>
                </c:pt>
                <c:pt idx="2">
                  <c:v>7.7578229246513093</c:v>
                </c:pt>
                <c:pt idx="3">
                  <c:v>1.2215360213188642</c:v>
                </c:pt>
                <c:pt idx="4">
                  <c:v>3.5443901755686094</c:v>
                </c:pt>
                <c:pt idx="5">
                  <c:v>5.045450517772947</c:v>
                </c:pt>
                <c:pt idx="6">
                  <c:v>3.4545170220245076</c:v>
                </c:pt>
                <c:pt idx="7">
                  <c:v>6.0548337707235946</c:v>
                </c:pt>
                <c:pt idx="8">
                  <c:v>3.6800824860063925</c:v>
                </c:pt>
                <c:pt idx="9">
                  <c:v>5.7189078439429935</c:v>
                </c:pt>
                <c:pt idx="10">
                  <c:v>3.5312258652960899</c:v>
                </c:pt>
                <c:pt idx="11">
                  <c:v>5.6686503120025762</c:v>
                </c:pt>
                <c:pt idx="12">
                  <c:v>5.6470207405395811</c:v>
                </c:pt>
                <c:pt idx="13">
                  <c:v>3.2326174905180274</c:v>
                </c:pt>
                <c:pt idx="14">
                  <c:v>3.0953983889302576</c:v>
                </c:pt>
                <c:pt idx="15">
                  <c:v>3.4885413912227943</c:v>
                </c:pt>
                <c:pt idx="16">
                  <c:v>2.2212833357616946</c:v>
                </c:pt>
                <c:pt idx="17">
                  <c:v>2.5786306029125816</c:v>
                </c:pt>
                <c:pt idx="18">
                  <c:v>2.0111356279026604</c:v>
                </c:pt>
                <c:pt idx="19">
                  <c:v>0.2847394205455121</c:v>
                </c:pt>
                <c:pt idx="20">
                  <c:v>0.86164063325164575</c:v>
                </c:pt>
                <c:pt idx="21">
                  <c:v>4.1706153881413783</c:v>
                </c:pt>
                <c:pt idx="22">
                  <c:v>1.7509178102787863</c:v>
                </c:pt>
                <c:pt idx="23">
                  <c:v>1.8154125150680978</c:v>
                </c:pt>
                <c:pt idx="24">
                  <c:v>2.7286497498773281</c:v>
                </c:pt>
                <c:pt idx="25">
                  <c:v>1.5134576335280432</c:v>
                </c:pt>
                <c:pt idx="26">
                  <c:v>0.64115415434189105</c:v>
                </c:pt>
                <c:pt idx="27">
                  <c:v>2.849163938335372</c:v>
                </c:pt>
                <c:pt idx="28">
                  <c:v>2.4725961412207988</c:v>
                </c:pt>
                <c:pt idx="29">
                  <c:v>2.2560445663633626</c:v>
                </c:pt>
                <c:pt idx="30">
                  <c:v>2.1144733958912929</c:v>
                </c:pt>
                <c:pt idx="31">
                  <c:v>1.0923542824698054</c:v>
                </c:pt>
                <c:pt idx="32">
                  <c:v>2.3824553884902699</c:v>
                </c:pt>
                <c:pt idx="33">
                  <c:v>4.0584363002224979</c:v>
                </c:pt>
                <c:pt idx="34">
                  <c:v>-0.24375278962013977</c:v>
                </c:pt>
                <c:pt idx="35">
                  <c:v>4.3871393566649077</c:v>
                </c:pt>
                <c:pt idx="36">
                  <c:v>2.1595878992314064</c:v>
                </c:pt>
                <c:pt idx="37">
                  <c:v>1.9563924874842875</c:v>
                </c:pt>
                <c:pt idx="38">
                  <c:v>3.5185674966294487</c:v>
                </c:pt>
                <c:pt idx="39">
                  <c:v>2.3060679822112107</c:v>
                </c:pt>
                <c:pt idx="40">
                  <c:v>2.6500300051913119</c:v>
                </c:pt>
                <c:pt idx="41">
                  <c:v>2.4430544470862769</c:v>
                </c:pt>
                <c:pt idx="42">
                  <c:v>2.5976442924198522</c:v>
                </c:pt>
                <c:pt idx="43">
                  <c:v>2.8818610340290598</c:v>
                </c:pt>
                <c:pt idx="44">
                  <c:v>2.0972799552367487</c:v>
                </c:pt>
                <c:pt idx="45">
                  <c:v>3.1212263019393447</c:v>
                </c:pt>
                <c:pt idx="46">
                  <c:v>1.7198170696831261</c:v>
                </c:pt>
                <c:pt idx="47">
                  <c:v>2.0458050890597024</c:v>
                </c:pt>
                <c:pt idx="48">
                  <c:v>1.7551585237432572</c:v>
                </c:pt>
                <c:pt idx="49">
                  <c:v>2.9308901760476962</c:v>
                </c:pt>
                <c:pt idx="50">
                  <c:v>1.0442239245814895</c:v>
                </c:pt>
                <c:pt idx="51">
                  <c:v>1.5630083394838972</c:v>
                </c:pt>
                <c:pt idx="52">
                  <c:v>1.7899892590619535</c:v>
                </c:pt>
                <c:pt idx="53">
                  <c:v>2.3949581986286064</c:v>
                </c:pt>
                <c:pt idx="54">
                  <c:v>2.1132948265032474</c:v>
                </c:pt>
                <c:pt idx="55">
                  <c:v>3.244793425332881</c:v>
                </c:pt>
                <c:pt idx="56">
                  <c:v>2.1675079372554382</c:v>
                </c:pt>
                <c:pt idx="57">
                  <c:v>1.751695219172609</c:v>
                </c:pt>
                <c:pt idx="58">
                  <c:v>3.1052584852035547</c:v>
                </c:pt>
                <c:pt idx="59">
                  <c:v>1.9258647355770973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3-4BE7-A130-7F6A5A05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BD3-4BE7-A130-7F6A5A058331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qGLY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qILE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cuantificables'!$AK$4:$AK$63</c:f>
              <c:numCache>
                <c:formatCode>0.00</c:formatCode>
                <c:ptCount val="60"/>
                <c:pt idx="0">
                  <c:v>-16.169967424489194</c:v>
                </c:pt>
                <c:pt idx="1">
                  <c:v>-10.275941693830491</c:v>
                </c:pt>
                <c:pt idx="2">
                  <c:v>-4.5676070745791657</c:v>
                </c:pt>
                <c:pt idx="3">
                  <c:v>-6.4154494715986985</c:v>
                </c:pt>
                <c:pt idx="4">
                  <c:v>-2.116829894149769</c:v>
                </c:pt>
                <c:pt idx="5">
                  <c:v>-2.5854516895541511</c:v>
                </c:pt>
                <c:pt idx="6">
                  <c:v>-1.3072716948024332</c:v>
                </c:pt>
                <c:pt idx="7">
                  <c:v>-2.0839077120744669</c:v>
                </c:pt>
                <c:pt idx="8">
                  <c:v>-2.7164744526596278</c:v>
                </c:pt>
                <c:pt idx="9">
                  <c:v>-0.69870354269350343</c:v>
                </c:pt>
                <c:pt idx="10">
                  <c:v>-3.239476496468765</c:v>
                </c:pt>
                <c:pt idx="11">
                  <c:v>-2.7877583320016961</c:v>
                </c:pt>
                <c:pt idx="12">
                  <c:v>-2.7623670415819452</c:v>
                </c:pt>
                <c:pt idx="13">
                  <c:v>-1.6797718494844798</c:v>
                </c:pt>
                <c:pt idx="14">
                  <c:v>-2.4378897455399748</c:v>
                </c:pt>
                <c:pt idx="15">
                  <c:v>-2.0055141470997642</c:v>
                </c:pt>
                <c:pt idx="16">
                  <c:v>-1.4136730785434404</c:v>
                </c:pt>
                <c:pt idx="17">
                  <c:v>-1.4505126008691418</c:v>
                </c:pt>
                <c:pt idx="18">
                  <c:v>-1.2595200697394298</c:v>
                </c:pt>
                <c:pt idx="19">
                  <c:v>-3.1578748481085355</c:v>
                </c:pt>
                <c:pt idx="20">
                  <c:v>-1.8126502617822466</c:v>
                </c:pt>
                <c:pt idx="21">
                  <c:v>-0.59249604854393589</c:v>
                </c:pt>
                <c:pt idx="22">
                  <c:v>-1.4215628264737241</c:v>
                </c:pt>
                <c:pt idx="23">
                  <c:v>-1.3472978349725335</c:v>
                </c:pt>
                <c:pt idx="24">
                  <c:v>-1.455224168731768</c:v>
                </c:pt>
                <c:pt idx="25">
                  <c:v>-1.2436680244442322</c:v>
                </c:pt>
                <c:pt idx="26">
                  <c:v>-2.2517617547502065</c:v>
                </c:pt>
                <c:pt idx="27">
                  <c:v>-1.1590800615222459</c:v>
                </c:pt>
                <c:pt idx="28">
                  <c:v>-0.98856148347741257</c:v>
                </c:pt>
                <c:pt idx="29">
                  <c:v>-0.89387151037439017</c:v>
                </c:pt>
                <c:pt idx="30">
                  <c:v>-1.0893769755370084</c:v>
                </c:pt>
                <c:pt idx="31">
                  <c:v>-1.7269042509114563</c:v>
                </c:pt>
                <c:pt idx="32">
                  <c:v>-1.385973958442599</c:v>
                </c:pt>
                <c:pt idx="33">
                  <c:v>-0.24507888022373495</c:v>
                </c:pt>
                <c:pt idx="34">
                  <c:v>-3.6318302946074694</c:v>
                </c:pt>
                <c:pt idx="35">
                  <c:v>-0.66284490590829082</c:v>
                </c:pt>
                <c:pt idx="36">
                  <c:v>-1.41102894542001</c:v>
                </c:pt>
                <c:pt idx="37">
                  <c:v>-2.0830481815466104</c:v>
                </c:pt>
                <c:pt idx="38">
                  <c:v>-1.2626778437501591</c:v>
                </c:pt>
                <c:pt idx="39">
                  <c:v>-1.0643525406665448</c:v>
                </c:pt>
                <c:pt idx="40">
                  <c:v>-1.9303080936298282</c:v>
                </c:pt>
                <c:pt idx="41">
                  <c:v>-1.5462472523528454</c:v>
                </c:pt>
                <c:pt idx="42">
                  <c:v>-1.3228003988065213</c:v>
                </c:pt>
                <c:pt idx="43">
                  <c:v>-1.4765243691133507</c:v>
                </c:pt>
                <c:pt idx="44">
                  <c:v>-1.3599428172561063</c:v>
                </c:pt>
                <c:pt idx="45">
                  <c:v>-0.73022671293250729</c:v>
                </c:pt>
                <c:pt idx="46">
                  <c:v>-1.0614950363401789</c:v>
                </c:pt>
                <c:pt idx="47">
                  <c:v>-1.2018468081942795</c:v>
                </c:pt>
                <c:pt idx="48">
                  <c:v>-1.1030381270464138</c:v>
                </c:pt>
                <c:pt idx="49">
                  <c:v>-1.3335932862782394</c:v>
                </c:pt>
                <c:pt idx="50">
                  <c:v>-1.4211763383809373</c:v>
                </c:pt>
                <c:pt idx="51">
                  <c:v>-1.2323212704625743</c:v>
                </c:pt>
                <c:pt idx="52">
                  <c:v>-1.2591844710426561</c:v>
                </c:pt>
                <c:pt idx="53">
                  <c:v>-1.3184560561002709</c:v>
                </c:pt>
                <c:pt idx="54">
                  <c:v>-0.9164082192953954</c:v>
                </c:pt>
                <c:pt idx="55">
                  <c:v>-0.98860235942409269</c:v>
                </c:pt>
                <c:pt idx="56">
                  <c:v>-1.2958051138800746</c:v>
                </c:pt>
                <c:pt idx="57">
                  <c:v>-1.5712058159463771</c:v>
                </c:pt>
                <c:pt idx="58">
                  <c:v>-0.9570552024544593</c:v>
                </c:pt>
                <c:pt idx="59">
                  <c:v>-1.4560991721976715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B-4B98-8D32-63A2CD40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5FB-4B98-8D32-63A2CD402B4A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qILE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qLEU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cuantificables'!$AR$4:$AR$63</c:f>
              <c:numCache>
                <c:formatCode>0.00</c:formatCode>
                <c:ptCount val="60"/>
                <c:pt idx="0">
                  <c:v>-21.588514646044732</c:v>
                </c:pt>
                <c:pt idx="1">
                  <c:v>-10.996968332474614</c:v>
                </c:pt>
                <c:pt idx="2">
                  <c:v>-3.9698687492457641</c:v>
                </c:pt>
                <c:pt idx="3">
                  <c:v>-7.3012516912848788</c:v>
                </c:pt>
                <c:pt idx="4">
                  <c:v>-3.0439521365379214</c:v>
                </c:pt>
                <c:pt idx="5">
                  <c:v>-1.3537885277243145</c:v>
                </c:pt>
                <c:pt idx="6">
                  <c:v>-2.0447604494617955</c:v>
                </c:pt>
                <c:pt idx="7">
                  <c:v>-1.6576572127299265</c:v>
                </c:pt>
                <c:pt idx="8">
                  <c:v>-2.4232488795143685</c:v>
                </c:pt>
                <c:pt idx="9">
                  <c:v>-0.63009126039369312</c:v>
                </c:pt>
                <c:pt idx="10">
                  <c:v>-2.9343427338551251</c:v>
                </c:pt>
                <c:pt idx="11">
                  <c:v>-2.923415467778165</c:v>
                </c:pt>
                <c:pt idx="12">
                  <c:v>-2.7852968544178371</c:v>
                </c:pt>
                <c:pt idx="13">
                  <c:v>-2.342064053312813</c:v>
                </c:pt>
                <c:pt idx="14">
                  <c:v>-2.6255834588596882</c:v>
                </c:pt>
                <c:pt idx="15">
                  <c:v>-2.2658894071362607</c:v>
                </c:pt>
                <c:pt idx="16">
                  <c:v>-1.5987664064666975</c:v>
                </c:pt>
                <c:pt idx="17">
                  <c:v>-1.3101444022900577</c:v>
                </c:pt>
                <c:pt idx="18">
                  <c:v>-1.4856380380550622</c:v>
                </c:pt>
                <c:pt idx="19">
                  <c:v>-3.8329980221175868</c:v>
                </c:pt>
                <c:pt idx="20">
                  <c:v>-2.2462166407439916</c:v>
                </c:pt>
                <c:pt idx="21">
                  <c:v>-0.49354353288362174</c:v>
                </c:pt>
                <c:pt idx="22">
                  <c:v>-1.9156367440891695</c:v>
                </c:pt>
                <c:pt idx="23">
                  <c:v>-1.262988450910246</c:v>
                </c:pt>
                <c:pt idx="24">
                  <c:v>-1.7255960097821292</c:v>
                </c:pt>
                <c:pt idx="25">
                  <c:v>-1.1951244743320169</c:v>
                </c:pt>
                <c:pt idx="26">
                  <c:v>-3.1303143225817527</c:v>
                </c:pt>
                <c:pt idx="27">
                  <c:v>-1.1453995521218467</c:v>
                </c:pt>
                <c:pt idx="28">
                  <c:v>-1.2681141085293599</c:v>
                </c:pt>
                <c:pt idx="29">
                  <c:v>-0.95008897595927644</c:v>
                </c:pt>
                <c:pt idx="30">
                  <c:v>-1.237449427307991</c:v>
                </c:pt>
                <c:pt idx="31">
                  <c:v>-1.9121883014875218</c:v>
                </c:pt>
                <c:pt idx="32">
                  <c:v>-1.5198626385498164</c:v>
                </c:pt>
                <c:pt idx="33">
                  <c:v>0.88833910927587889</c:v>
                </c:pt>
                <c:pt idx="34">
                  <c:v>-5.0049536238306667</c:v>
                </c:pt>
                <c:pt idx="35">
                  <c:v>-0.44425347105115509</c:v>
                </c:pt>
                <c:pt idx="36">
                  <c:v>7.3179734965103674E-2</c:v>
                </c:pt>
                <c:pt idx="37">
                  <c:v>-3.279907334680245</c:v>
                </c:pt>
                <c:pt idx="38">
                  <c:v>-0.86857278687265116</c:v>
                </c:pt>
                <c:pt idx="39">
                  <c:v>-0.91180988703358645</c:v>
                </c:pt>
                <c:pt idx="40">
                  <c:v>-2.2112374828966992</c:v>
                </c:pt>
                <c:pt idx="41">
                  <c:v>-1.6026147389986511</c:v>
                </c:pt>
                <c:pt idx="42">
                  <c:v>-1.5113867166223518</c:v>
                </c:pt>
                <c:pt idx="43">
                  <c:v>-1.7778322332924836</c:v>
                </c:pt>
                <c:pt idx="44">
                  <c:v>-1.5089304213391876</c:v>
                </c:pt>
                <c:pt idx="45">
                  <c:v>-0.84068515002243227</c:v>
                </c:pt>
                <c:pt idx="46">
                  <c:v>-1.4086888062953289</c:v>
                </c:pt>
                <c:pt idx="47">
                  <c:v>-1.2806690174931223</c:v>
                </c:pt>
                <c:pt idx="48">
                  <c:v>-1.2433893845853006</c:v>
                </c:pt>
                <c:pt idx="49">
                  <c:v>-1.6251544596001919</c:v>
                </c:pt>
                <c:pt idx="50">
                  <c:v>-1.7917919679935459</c:v>
                </c:pt>
                <c:pt idx="51">
                  <c:v>-1.5321555449509898</c:v>
                </c:pt>
                <c:pt idx="52">
                  <c:v>-1.7406972753492576</c:v>
                </c:pt>
                <c:pt idx="53">
                  <c:v>-1.545837849679593</c:v>
                </c:pt>
                <c:pt idx="54">
                  <c:v>-1.2328241422939517</c:v>
                </c:pt>
                <c:pt idx="55">
                  <c:v>-1.3711869161055115</c:v>
                </c:pt>
                <c:pt idx="56">
                  <c:v>-1.542080273622938</c:v>
                </c:pt>
                <c:pt idx="57">
                  <c:v>-1.9875891757384241</c:v>
                </c:pt>
                <c:pt idx="58">
                  <c:v>-0.66120915538910197</c:v>
                </c:pt>
                <c:pt idx="59">
                  <c:v>-1.9671396136610269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F-4301-9015-88140CA5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51F-4301-9015-88140CA5F5C6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qLEU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qLYS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cuantificables'!$AU$4:$AU$63</c:f>
              <c:numCache>
                <c:formatCode>0.00</c:formatCode>
                <c:ptCount val="60"/>
                <c:pt idx="0">
                  <c:v>-13.457252883246355</c:v>
                </c:pt>
                <c:pt idx="1">
                  <c:v>-9.5715253792867419</c:v>
                </c:pt>
                <c:pt idx="2">
                  <c:v>-3.5618417299061313</c:v>
                </c:pt>
                <c:pt idx="3">
                  <c:v>-8.6195712838776188</c:v>
                </c:pt>
                <c:pt idx="4">
                  <c:v>-1.1685314840166106</c:v>
                </c:pt>
                <c:pt idx="5">
                  <c:v>0.24030592664867256</c:v>
                </c:pt>
                <c:pt idx="6">
                  <c:v>-2.4326571840334958</c:v>
                </c:pt>
                <c:pt idx="7">
                  <c:v>-0.35339221895839573</c:v>
                </c:pt>
                <c:pt idx="8">
                  <c:v>-3.6099994667904944</c:v>
                </c:pt>
                <c:pt idx="9">
                  <c:v>1.9250092984875316</c:v>
                </c:pt>
                <c:pt idx="10">
                  <c:v>-2.6479596344636964</c:v>
                </c:pt>
                <c:pt idx="11">
                  <c:v>-3.7557150541364872</c:v>
                </c:pt>
                <c:pt idx="12">
                  <c:v>-2.7091501302395526</c:v>
                </c:pt>
                <c:pt idx="13">
                  <c:v>-2.1718492311780127</c:v>
                </c:pt>
                <c:pt idx="14">
                  <c:v>-2.5324453805548557</c:v>
                </c:pt>
                <c:pt idx="15">
                  <c:v>-1.7964886223595649</c:v>
                </c:pt>
                <c:pt idx="16">
                  <c:v>-1.6656638631642455</c:v>
                </c:pt>
                <c:pt idx="17">
                  <c:v>-1.2472801109443157</c:v>
                </c:pt>
                <c:pt idx="18">
                  <c:v>-1.4039841537721882</c:v>
                </c:pt>
                <c:pt idx="19">
                  <c:v>-3.6095904029336823</c:v>
                </c:pt>
                <c:pt idx="20">
                  <c:v>-1.3624890958993539</c:v>
                </c:pt>
                <c:pt idx="21">
                  <c:v>-0.92224912832181472</c:v>
                </c:pt>
                <c:pt idx="22">
                  <c:v>-1.5923674180804399</c:v>
                </c:pt>
                <c:pt idx="23">
                  <c:v>-1.7029985315352152</c:v>
                </c:pt>
                <c:pt idx="24">
                  <c:v>-1.173380349438645</c:v>
                </c:pt>
                <c:pt idx="25">
                  <c:v>-1.2028672038455597</c:v>
                </c:pt>
                <c:pt idx="26">
                  <c:v>-2.7132890295899035</c:v>
                </c:pt>
                <c:pt idx="27">
                  <c:v>-1.1350897415485237</c:v>
                </c:pt>
                <c:pt idx="28">
                  <c:v>-1.0935881052997143</c:v>
                </c:pt>
                <c:pt idx="29">
                  <c:v>-0.52776391929238164</c:v>
                </c:pt>
                <c:pt idx="30">
                  <c:v>-1.0336123560663475</c:v>
                </c:pt>
                <c:pt idx="31">
                  <c:v>-2.0199325321318975</c:v>
                </c:pt>
                <c:pt idx="32">
                  <c:v>-1.3494123838910159</c:v>
                </c:pt>
                <c:pt idx="33">
                  <c:v>0.23893183787358085</c:v>
                </c:pt>
                <c:pt idx="34">
                  <c:v>-4.0182629913534251</c:v>
                </c:pt>
                <c:pt idx="35">
                  <c:v>-0.40321976739322057</c:v>
                </c:pt>
                <c:pt idx="36">
                  <c:v>0.85599371604713581</c:v>
                </c:pt>
                <c:pt idx="37">
                  <c:v>-3.0603913602809452</c:v>
                </c:pt>
                <c:pt idx="38">
                  <c:v>-0.67513498516626502</c:v>
                </c:pt>
                <c:pt idx="39">
                  <c:v>-3.6085033119658834E-2</c:v>
                </c:pt>
                <c:pt idx="40">
                  <c:v>-2.3122463523966461</c:v>
                </c:pt>
                <c:pt idx="41">
                  <c:v>-2.2692006792436059</c:v>
                </c:pt>
                <c:pt idx="42">
                  <c:v>-0.9769906537328531</c:v>
                </c:pt>
                <c:pt idx="43">
                  <c:v>-1.9380273402478154</c:v>
                </c:pt>
                <c:pt idx="44">
                  <c:v>-1.401973959800463</c:v>
                </c:pt>
                <c:pt idx="45">
                  <c:v>0.44416692977646749</c:v>
                </c:pt>
                <c:pt idx="46">
                  <c:v>-1.5379220891099172</c:v>
                </c:pt>
                <c:pt idx="47">
                  <c:v>-1.3115204358823815</c:v>
                </c:pt>
                <c:pt idx="48">
                  <c:v>-1.1793341024386332</c:v>
                </c:pt>
                <c:pt idx="49">
                  <c:v>-0.82248690592258622</c:v>
                </c:pt>
                <c:pt idx="50">
                  <c:v>-1.7381166522089759</c:v>
                </c:pt>
                <c:pt idx="51">
                  <c:v>-1.8564082178552279</c:v>
                </c:pt>
                <c:pt idx="52">
                  <c:v>-1.4164204957754056</c:v>
                </c:pt>
                <c:pt idx="53">
                  <c:v>-1.1800084403521325</c:v>
                </c:pt>
                <c:pt idx="54">
                  <c:v>-1.4287726058114263</c:v>
                </c:pt>
                <c:pt idx="55">
                  <c:v>-0.88051041452339684</c:v>
                </c:pt>
                <c:pt idx="56">
                  <c:v>-1.2943197332857417</c:v>
                </c:pt>
                <c:pt idx="57">
                  <c:v>-1.7138030703303389</c:v>
                </c:pt>
                <c:pt idx="58">
                  <c:v>-1.3249156344985149</c:v>
                </c:pt>
                <c:pt idx="59">
                  <c:v>-0.88500860832371475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3-47A2-9957-84E655D5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5F3-47A2-9957-84E655D556CB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qLYS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qMET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cuantificables'!$AX$4:$AX$63</c:f>
              <c:numCache>
                <c:formatCode>0.00</c:formatCode>
                <c:ptCount val="60"/>
                <c:pt idx="0">
                  <c:v>-12.668660427108849</c:v>
                </c:pt>
                <c:pt idx="1">
                  <c:v>0.97012571953064652</c:v>
                </c:pt>
                <c:pt idx="2">
                  <c:v>1.8716125282640024</c:v>
                </c:pt>
                <c:pt idx="3">
                  <c:v>-1.3159120472781245</c:v>
                </c:pt>
                <c:pt idx="4">
                  <c:v>0.56438897457505643</c:v>
                </c:pt>
                <c:pt idx="5">
                  <c:v>1.1303896447114818</c:v>
                </c:pt>
                <c:pt idx="6">
                  <c:v>1.8557566965090559</c:v>
                </c:pt>
                <c:pt idx="7">
                  <c:v>0.68212164125832486</c:v>
                </c:pt>
                <c:pt idx="8">
                  <c:v>0.42532663043797175</c:v>
                </c:pt>
                <c:pt idx="9">
                  <c:v>1.8445751269705599</c:v>
                </c:pt>
                <c:pt idx="10">
                  <c:v>-7.6903740245742119E-2</c:v>
                </c:pt>
                <c:pt idx="11">
                  <c:v>9.7313230760049621E-2</c:v>
                </c:pt>
                <c:pt idx="12">
                  <c:v>0.20070952923754579</c:v>
                </c:pt>
                <c:pt idx="13">
                  <c:v>6.8926851806765346E-2</c:v>
                </c:pt>
                <c:pt idx="14">
                  <c:v>-0.45846252663978598</c:v>
                </c:pt>
                <c:pt idx="15">
                  <c:v>-0.32493775345100306</c:v>
                </c:pt>
                <c:pt idx="16">
                  <c:v>-0.23678965698808221</c:v>
                </c:pt>
                <c:pt idx="17">
                  <c:v>-0.18781245077728351</c:v>
                </c:pt>
                <c:pt idx="18">
                  <c:v>-0.25965379606960481</c:v>
                </c:pt>
                <c:pt idx="19">
                  <c:v>-1.069744539928237</c:v>
                </c:pt>
                <c:pt idx="20">
                  <c:v>-0.2246298093831415</c:v>
                </c:pt>
                <c:pt idx="21">
                  <c:v>-0.14917281858645334</c:v>
                </c:pt>
                <c:pt idx="22">
                  <c:v>-0.43381089561218966</c:v>
                </c:pt>
                <c:pt idx="23">
                  <c:v>-0.6187698176432187</c:v>
                </c:pt>
                <c:pt idx="24">
                  <c:v>-0.49217808227577392</c:v>
                </c:pt>
                <c:pt idx="25">
                  <c:v>-0.44698662648226173</c:v>
                </c:pt>
                <c:pt idx="26">
                  <c:v>-0.74531417557765078</c:v>
                </c:pt>
                <c:pt idx="27">
                  <c:v>-0.47057018899605368</c:v>
                </c:pt>
                <c:pt idx="28">
                  <c:v>-0.33280447831773935</c:v>
                </c:pt>
                <c:pt idx="29">
                  <c:v>-0.26490609576915825</c:v>
                </c:pt>
                <c:pt idx="30">
                  <c:v>-0.27547928997173082</c:v>
                </c:pt>
                <c:pt idx="31">
                  <c:v>-0.46603484548866064</c:v>
                </c:pt>
                <c:pt idx="32">
                  <c:v>-0.25237931725063206</c:v>
                </c:pt>
                <c:pt idx="33">
                  <c:v>0.27841114044593962</c:v>
                </c:pt>
                <c:pt idx="34">
                  <c:v>-1.2069494452563772</c:v>
                </c:pt>
                <c:pt idx="35">
                  <c:v>0.19270286564636907</c:v>
                </c:pt>
                <c:pt idx="36">
                  <c:v>-0.1486484324126334</c:v>
                </c:pt>
                <c:pt idx="37">
                  <c:v>-0.60668546670320334</c:v>
                </c:pt>
                <c:pt idx="38">
                  <c:v>-5.2747024866079989E-2</c:v>
                </c:pt>
                <c:pt idx="39">
                  <c:v>0.26635403317034206</c:v>
                </c:pt>
                <c:pt idx="40">
                  <c:v>-0.29533338045895924</c:v>
                </c:pt>
                <c:pt idx="41">
                  <c:v>-0.32638458499773537</c:v>
                </c:pt>
                <c:pt idx="42">
                  <c:v>-0.2452874583368734</c:v>
                </c:pt>
                <c:pt idx="43">
                  <c:v>-0.41380967073919989</c:v>
                </c:pt>
                <c:pt idx="44">
                  <c:v>-0.39661937321265739</c:v>
                </c:pt>
                <c:pt idx="45">
                  <c:v>-0.1717795106913465</c:v>
                </c:pt>
                <c:pt idx="46">
                  <c:v>-0.40018188271234267</c:v>
                </c:pt>
                <c:pt idx="47">
                  <c:v>-0.4383066911371033</c:v>
                </c:pt>
                <c:pt idx="48">
                  <c:v>-0.43582619588313543</c:v>
                </c:pt>
                <c:pt idx="49">
                  <c:v>-0.28693741587656529</c:v>
                </c:pt>
                <c:pt idx="50">
                  <c:v>-0.6975251108450029</c:v>
                </c:pt>
                <c:pt idx="51">
                  <c:v>-0.59604695050612821</c:v>
                </c:pt>
                <c:pt idx="52">
                  <c:v>-0.63723672027669176</c:v>
                </c:pt>
                <c:pt idx="53">
                  <c:v>-0.53045005099046894</c:v>
                </c:pt>
                <c:pt idx="54">
                  <c:v>-0.44866683690730408</c:v>
                </c:pt>
                <c:pt idx="55">
                  <c:v>-0.49448517211607285</c:v>
                </c:pt>
                <c:pt idx="56">
                  <c:v>-0.49504361047300516</c:v>
                </c:pt>
                <c:pt idx="57">
                  <c:v>-0.55148413353802761</c:v>
                </c:pt>
                <c:pt idx="58">
                  <c:v>-0.4017736114446161</c:v>
                </c:pt>
                <c:pt idx="59">
                  <c:v>-0.47871219227728318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5-4585-982E-082B9DD7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DD5-4585-982E-082B9DD70AA7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qLYS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qPRO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cuantificables'!$BD$4:$BD$63</c:f>
              <c:numCache>
                <c:formatCode>0.00</c:formatCode>
                <c:ptCount val="60"/>
                <c:pt idx="0">
                  <c:v>-5.4785358727521398</c:v>
                </c:pt>
                <c:pt idx="1">
                  <c:v>-1.4326869809847198</c:v>
                </c:pt>
                <c:pt idx="2">
                  <c:v>2.1114298450647491</c:v>
                </c:pt>
                <c:pt idx="3">
                  <c:v>-3.5951825137012783</c:v>
                </c:pt>
                <c:pt idx="4">
                  <c:v>0.64375665731263709</c:v>
                </c:pt>
                <c:pt idx="5">
                  <c:v>3.7849076819295422</c:v>
                </c:pt>
                <c:pt idx="6">
                  <c:v>5.1914748566843727</c:v>
                </c:pt>
                <c:pt idx="7">
                  <c:v>1.2469289152474177</c:v>
                </c:pt>
                <c:pt idx="8">
                  <c:v>1.0093390570200154</c:v>
                </c:pt>
                <c:pt idx="9">
                  <c:v>5.2902885056122164</c:v>
                </c:pt>
                <c:pt idx="10">
                  <c:v>-0.47732755009806671</c:v>
                </c:pt>
                <c:pt idx="11">
                  <c:v>1.6774769980618558</c:v>
                </c:pt>
                <c:pt idx="12">
                  <c:v>2.0010155841908395</c:v>
                </c:pt>
                <c:pt idx="13">
                  <c:v>1.263610339245604</c:v>
                </c:pt>
                <c:pt idx="14">
                  <c:v>2.1344132113110237</c:v>
                </c:pt>
                <c:pt idx="15">
                  <c:v>1.1326032712964205</c:v>
                </c:pt>
                <c:pt idx="16">
                  <c:v>1.0748096468889092</c:v>
                </c:pt>
                <c:pt idx="17">
                  <c:v>0.87417792129974303</c:v>
                </c:pt>
                <c:pt idx="18">
                  <c:v>1.6465998491690854</c:v>
                </c:pt>
                <c:pt idx="19">
                  <c:v>-2.3614993912990268</c:v>
                </c:pt>
                <c:pt idx="20">
                  <c:v>0.13126730668149592</c:v>
                </c:pt>
                <c:pt idx="21">
                  <c:v>2.6550957542673661</c:v>
                </c:pt>
                <c:pt idx="22">
                  <c:v>1.0218814707018948</c:v>
                </c:pt>
                <c:pt idx="23">
                  <c:v>0.35957359960680396</c:v>
                </c:pt>
                <c:pt idx="24">
                  <c:v>2.5530066552413495</c:v>
                </c:pt>
                <c:pt idx="25">
                  <c:v>-0.40186033992935988</c:v>
                </c:pt>
                <c:pt idx="26">
                  <c:v>-1.2210824666233855</c:v>
                </c:pt>
                <c:pt idx="27">
                  <c:v>1.0184775735126967</c:v>
                </c:pt>
                <c:pt idx="28">
                  <c:v>0.69071544714037791</c:v>
                </c:pt>
                <c:pt idx="29">
                  <c:v>0.76254123694357345</c:v>
                </c:pt>
                <c:pt idx="30">
                  <c:v>0.43377526922858967</c:v>
                </c:pt>
                <c:pt idx="31">
                  <c:v>-0.43075293617166616</c:v>
                </c:pt>
                <c:pt idx="32">
                  <c:v>0.61722447327927987</c:v>
                </c:pt>
                <c:pt idx="33">
                  <c:v>1.6322004673490242</c:v>
                </c:pt>
                <c:pt idx="34">
                  <c:v>-2.2387736642943956</c:v>
                </c:pt>
                <c:pt idx="35">
                  <c:v>2.2797399758506245</c:v>
                </c:pt>
                <c:pt idx="36">
                  <c:v>1.5479307997476592</c:v>
                </c:pt>
                <c:pt idx="37">
                  <c:v>-0.78055154238030111</c:v>
                </c:pt>
                <c:pt idx="38">
                  <c:v>1.5005730765836021</c:v>
                </c:pt>
                <c:pt idx="39">
                  <c:v>1.1184824045509043</c:v>
                </c:pt>
                <c:pt idx="40">
                  <c:v>0.41241175354350018</c:v>
                </c:pt>
                <c:pt idx="41">
                  <c:v>0.69303107250323936</c:v>
                </c:pt>
                <c:pt idx="42">
                  <c:v>0.8610267141357425</c:v>
                </c:pt>
                <c:pt idx="43">
                  <c:v>2.0633779073697416</c:v>
                </c:pt>
                <c:pt idx="44">
                  <c:v>0.57623756277124838</c:v>
                </c:pt>
                <c:pt idx="45">
                  <c:v>3.7278441802716031</c:v>
                </c:pt>
                <c:pt idx="46">
                  <c:v>0.2022680945762812</c:v>
                </c:pt>
                <c:pt idx="47">
                  <c:v>0.58600632766885041</c:v>
                </c:pt>
                <c:pt idx="48">
                  <c:v>0.50217270386293267</c:v>
                </c:pt>
                <c:pt idx="49">
                  <c:v>0.83771597553336308</c:v>
                </c:pt>
                <c:pt idx="50">
                  <c:v>0.24292674704231285</c:v>
                </c:pt>
                <c:pt idx="51">
                  <c:v>0.81428000697218395</c:v>
                </c:pt>
                <c:pt idx="52">
                  <c:v>0.63857627894759061</c:v>
                </c:pt>
                <c:pt idx="53">
                  <c:v>0.57359393750524523</c:v>
                </c:pt>
                <c:pt idx="54">
                  <c:v>0.76447542640200239</c:v>
                </c:pt>
                <c:pt idx="55">
                  <c:v>1.5154193301985959</c:v>
                </c:pt>
                <c:pt idx="56">
                  <c:v>0.42155680499495812</c:v>
                </c:pt>
                <c:pt idx="57">
                  <c:v>-0.10704058806105655</c:v>
                </c:pt>
                <c:pt idx="58">
                  <c:v>1.2864272292678718</c:v>
                </c:pt>
                <c:pt idx="59">
                  <c:v>0.48465023749029879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B-40D1-BF85-321896AE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62B-40D1-BF85-321896AEC033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qPRO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Valina+Betaina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TCA!$AQ$3:$AQ$63</c:f>
              <c:numCache>
                <c:formatCode>General</c:formatCode>
                <c:ptCount val="61"/>
                <c:pt idx="0">
                  <c:v>2657228906</c:v>
                </c:pt>
                <c:pt idx="1">
                  <c:v>2148010406</c:v>
                </c:pt>
                <c:pt idx="2">
                  <c:v>2907538741</c:v>
                </c:pt>
                <c:pt idx="3">
                  <c:v>3567906807</c:v>
                </c:pt>
                <c:pt idx="4">
                  <c:v>3084503240</c:v>
                </c:pt>
                <c:pt idx="5">
                  <c:v>3791855887</c:v>
                </c:pt>
                <c:pt idx="6">
                  <c:v>4255502044</c:v>
                </c:pt>
                <c:pt idx="7">
                  <c:v>4582873525</c:v>
                </c:pt>
                <c:pt idx="8">
                  <c:v>4794360960</c:v>
                </c:pt>
                <c:pt idx="9">
                  <c:v>4815978967</c:v>
                </c:pt>
                <c:pt idx="10">
                  <c:v>5879207139</c:v>
                </c:pt>
                <c:pt idx="11">
                  <c:v>5112634651</c:v>
                </c:pt>
                <c:pt idx="12">
                  <c:v>5513225132</c:v>
                </c:pt>
                <c:pt idx="13">
                  <c:v>5620862622</c:v>
                </c:pt>
                <c:pt idx="14">
                  <c:v>5665124916</c:v>
                </c:pt>
                <c:pt idx="15">
                  <c:v>5700543625</c:v>
                </c:pt>
                <c:pt idx="16">
                  <c:v>6243112782</c:v>
                </c:pt>
                <c:pt idx="17">
                  <c:v>6018865919</c:v>
                </c:pt>
                <c:pt idx="18">
                  <c:v>5786233615</c:v>
                </c:pt>
                <c:pt idx="19">
                  <c:v>6179540839</c:v>
                </c:pt>
                <c:pt idx="20">
                  <c:v>4193802177</c:v>
                </c:pt>
                <c:pt idx="21">
                  <c:v>3841360895</c:v>
                </c:pt>
                <c:pt idx="22">
                  <c:v>5657096795</c:v>
                </c:pt>
                <c:pt idx="23">
                  <c:v>5677369640</c:v>
                </c:pt>
                <c:pt idx="24">
                  <c:v>5833910089</c:v>
                </c:pt>
                <c:pt idx="25">
                  <c:v>5681318862</c:v>
                </c:pt>
                <c:pt idx="26">
                  <c:v>5622778381</c:v>
                </c:pt>
                <c:pt idx="27">
                  <c:v>4142075872</c:v>
                </c:pt>
                <c:pt idx="28">
                  <c:v>5841274304</c:v>
                </c:pt>
                <c:pt idx="29">
                  <c:v>5883459889</c:v>
                </c:pt>
                <c:pt idx="30">
                  <c:v>5697512237</c:v>
                </c:pt>
                <c:pt idx="31">
                  <c:v>5556009715</c:v>
                </c:pt>
                <c:pt idx="32">
                  <c:v>4763628397</c:v>
                </c:pt>
                <c:pt idx="33">
                  <c:v>5491006667</c:v>
                </c:pt>
                <c:pt idx="34">
                  <c:v>6338494787</c:v>
                </c:pt>
                <c:pt idx="35">
                  <c:v>4252024674</c:v>
                </c:pt>
                <c:pt idx="36">
                  <c:v>7299840928</c:v>
                </c:pt>
                <c:pt idx="37">
                  <c:v>7229907886</c:v>
                </c:pt>
                <c:pt idx="38">
                  <c:v>6048641544</c:v>
                </c:pt>
                <c:pt idx="39">
                  <c:v>6722928062</c:v>
                </c:pt>
                <c:pt idx="40">
                  <c:v>7006191959</c:v>
                </c:pt>
                <c:pt idx="41">
                  <c:v>6450192633</c:v>
                </c:pt>
                <c:pt idx="42">
                  <c:v>6259361125</c:v>
                </c:pt>
                <c:pt idx="43">
                  <c:v>6258725365</c:v>
                </c:pt>
                <c:pt idx="44">
                  <c:v>6470425806</c:v>
                </c:pt>
                <c:pt idx="45">
                  <c:v>5864735366</c:v>
                </c:pt>
                <c:pt idx="46">
                  <c:v>6972168844</c:v>
                </c:pt>
                <c:pt idx="47">
                  <c:v>6204311471</c:v>
                </c:pt>
                <c:pt idx="48">
                  <c:v>5247369346</c:v>
                </c:pt>
                <c:pt idx="49">
                  <c:v>4996887935</c:v>
                </c:pt>
                <c:pt idx="50">
                  <c:v>5001746001</c:v>
                </c:pt>
                <c:pt idx="51">
                  <c:v>4692565223</c:v>
                </c:pt>
                <c:pt idx="52">
                  <c:v>4998597863</c:v>
                </c:pt>
                <c:pt idx="53">
                  <c:v>4752578530</c:v>
                </c:pt>
                <c:pt idx="54">
                  <c:v>4765987729</c:v>
                </c:pt>
                <c:pt idx="55">
                  <c:v>4769975823</c:v>
                </c:pt>
                <c:pt idx="56">
                  <c:v>5009693816</c:v>
                </c:pt>
                <c:pt idx="57">
                  <c:v>4657865438</c:v>
                </c:pt>
                <c:pt idx="58">
                  <c:v>4137635987</c:v>
                </c:pt>
                <c:pt idx="59">
                  <c:v>5055611624</c:v>
                </c:pt>
                <c:pt idx="60">
                  <c:v>4629705677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0-41AE-9800-44D8735C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qSER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cuantificables'!$BG$4:$BG$63</c:f>
              <c:numCache>
                <c:formatCode>0.00</c:formatCode>
                <c:ptCount val="60"/>
                <c:pt idx="0">
                  <c:v>-19.229588428044362</c:v>
                </c:pt>
                <c:pt idx="1">
                  <c:v>-18.032929477400682</c:v>
                </c:pt>
                <c:pt idx="2">
                  <c:v>-10.882622835404378</c:v>
                </c:pt>
                <c:pt idx="3">
                  <c:v>-9.8362951120198101</c:v>
                </c:pt>
                <c:pt idx="4">
                  <c:v>-6.6096479328222477</c:v>
                </c:pt>
                <c:pt idx="5">
                  <c:v>-5.2533279456971762</c:v>
                </c:pt>
                <c:pt idx="6">
                  <c:v>-6.8856554567810813</c:v>
                </c:pt>
                <c:pt idx="7">
                  <c:v>-7.8213004090607967</c:v>
                </c:pt>
                <c:pt idx="8">
                  <c:v>-5.6019282493942502</c:v>
                </c:pt>
                <c:pt idx="9">
                  <c:v>-6.1713907751788151</c:v>
                </c:pt>
                <c:pt idx="10">
                  <c:v>-6.7074797347759798</c:v>
                </c:pt>
                <c:pt idx="11">
                  <c:v>-9.285515067739869</c:v>
                </c:pt>
                <c:pt idx="12">
                  <c:v>-7.8430215385516586</c:v>
                </c:pt>
                <c:pt idx="13">
                  <c:v>-6.5834013971367922</c:v>
                </c:pt>
                <c:pt idx="14">
                  <c:v>-5.884051644704841</c:v>
                </c:pt>
                <c:pt idx="15">
                  <c:v>-4.9085731318955972</c:v>
                </c:pt>
                <c:pt idx="16">
                  <c:v>-4.3434586290695893</c:v>
                </c:pt>
                <c:pt idx="17">
                  <c:v>-3.3712193133143766</c:v>
                </c:pt>
                <c:pt idx="18">
                  <c:v>-3.5772982934274573</c:v>
                </c:pt>
                <c:pt idx="19">
                  <c:v>-3.9046491734268733</c:v>
                </c:pt>
                <c:pt idx="20">
                  <c:v>-2.0859131291798296</c:v>
                </c:pt>
                <c:pt idx="21">
                  <c:v>-3.7498234340941097</c:v>
                </c:pt>
                <c:pt idx="22">
                  <c:v>-3.0828678106598169</c:v>
                </c:pt>
                <c:pt idx="23">
                  <c:v>-3.0342174522507435</c:v>
                </c:pt>
                <c:pt idx="24">
                  <c:v>-2.6197321058353538</c:v>
                </c:pt>
                <c:pt idx="25">
                  <c:v>-2.8456160654563218</c:v>
                </c:pt>
                <c:pt idx="26">
                  <c:v>-2.9027936340639036</c:v>
                </c:pt>
                <c:pt idx="27">
                  <c:v>-2.6255112375216325</c:v>
                </c:pt>
                <c:pt idx="28">
                  <c:v>-2.1477628149380328</c:v>
                </c:pt>
                <c:pt idx="29">
                  <c:v>-2.1414660072982343</c:v>
                </c:pt>
                <c:pt idx="30">
                  <c:v>-2.4747843376737149</c:v>
                </c:pt>
                <c:pt idx="31">
                  <c:v>-2.9057574164518307</c:v>
                </c:pt>
                <c:pt idx="32">
                  <c:v>-3.1719958134283557</c:v>
                </c:pt>
                <c:pt idx="33">
                  <c:v>-3.4301566019679215</c:v>
                </c:pt>
                <c:pt idx="34">
                  <c:v>-4.1223760041649884</c:v>
                </c:pt>
                <c:pt idx="35">
                  <c:v>-3.4626537030917883</c:v>
                </c:pt>
                <c:pt idx="36">
                  <c:v>-3.6152413625927107</c:v>
                </c:pt>
                <c:pt idx="37">
                  <c:v>-4.3137117034416468</c:v>
                </c:pt>
                <c:pt idx="38">
                  <c:v>-4.164009382004962</c:v>
                </c:pt>
                <c:pt idx="39">
                  <c:v>-2.9737176878126421</c:v>
                </c:pt>
                <c:pt idx="40">
                  <c:v>-4.2625366996371818</c:v>
                </c:pt>
                <c:pt idx="41">
                  <c:v>-4.1980266581836556</c:v>
                </c:pt>
                <c:pt idx="42">
                  <c:v>-3.639358981046823</c:v>
                </c:pt>
                <c:pt idx="43">
                  <c:v>-3.322013800743326</c:v>
                </c:pt>
                <c:pt idx="44">
                  <c:v>-3.0965277398468043</c:v>
                </c:pt>
                <c:pt idx="45">
                  <c:v>-2.5004001242552887</c:v>
                </c:pt>
                <c:pt idx="46">
                  <c:v>-2.5860690268072681</c:v>
                </c:pt>
                <c:pt idx="47">
                  <c:v>-2.3258620185363124</c:v>
                </c:pt>
                <c:pt idx="48">
                  <c:v>-2.2266867278426892</c:v>
                </c:pt>
                <c:pt idx="49">
                  <c:v>-3.1333623907469352</c:v>
                </c:pt>
                <c:pt idx="50">
                  <c:v>-2.0849236485703764</c:v>
                </c:pt>
                <c:pt idx="51">
                  <c:v>-2.3967498729906502</c:v>
                </c:pt>
                <c:pt idx="52">
                  <c:v>-2.4602035571471488</c:v>
                </c:pt>
                <c:pt idx="53">
                  <c:v>-2.3496102664076335</c:v>
                </c:pt>
                <c:pt idx="54">
                  <c:v>-2.072708813876619</c:v>
                </c:pt>
                <c:pt idx="55">
                  <c:v>-1.9496006811180042</c:v>
                </c:pt>
                <c:pt idx="56">
                  <c:v>-2.4686737435987922</c:v>
                </c:pt>
                <c:pt idx="57">
                  <c:v>-2.6086550068311816</c:v>
                </c:pt>
                <c:pt idx="58">
                  <c:v>-2.4661058362069035</c:v>
                </c:pt>
                <c:pt idx="59">
                  <c:v>-2.5333439203882464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4-4D1A-ADD2-22F819A6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6D4-4D1A-ADD2-22F819A6B1CD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qSER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qTHR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cuantificables'!$BJ$4:$BJ$63</c:f>
              <c:numCache>
                <c:formatCode>0.00</c:formatCode>
                <c:ptCount val="60"/>
                <c:pt idx="0">
                  <c:v>-11.116580298381395</c:v>
                </c:pt>
                <c:pt idx="1">
                  <c:v>-6.3164653874671242</c:v>
                </c:pt>
                <c:pt idx="2">
                  <c:v>-2.9446302056505695</c:v>
                </c:pt>
                <c:pt idx="3">
                  <c:v>-4.7147055238445548</c:v>
                </c:pt>
                <c:pt idx="4">
                  <c:v>-1.8781998738663521</c:v>
                </c:pt>
                <c:pt idx="5">
                  <c:v>-0.87534769464125817</c:v>
                </c:pt>
                <c:pt idx="6">
                  <c:v>-2.5886007624569305</c:v>
                </c:pt>
                <c:pt idx="7">
                  <c:v>-1.6710145613228433</c:v>
                </c:pt>
                <c:pt idx="8">
                  <c:v>-2.3115311339402571</c:v>
                </c:pt>
                <c:pt idx="9">
                  <c:v>-1.2329598312592314</c:v>
                </c:pt>
                <c:pt idx="10">
                  <c:v>-2.8084982195554491</c:v>
                </c:pt>
                <c:pt idx="11">
                  <c:v>-4.3190133016209344</c:v>
                </c:pt>
                <c:pt idx="12">
                  <c:v>-2.9117556969309866</c:v>
                </c:pt>
                <c:pt idx="13">
                  <c:v>-2.2457282852804963</c:v>
                </c:pt>
                <c:pt idx="14">
                  <c:v>-2.3472212233038023</c:v>
                </c:pt>
                <c:pt idx="15">
                  <c:v>-2.1212773582415072</c:v>
                </c:pt>
                <c:pt idx="16">
                  <c:v>-1.379133826618574</c:v>
                </c:pt>
                <c:pt idx="17">
                  <c:v>-1.2917160240820673</c:v>
                </c:pt>
                <c:pt idx="18">
                  <c:v>-1.3839943721090084</c:v>
                </c:pt>
                <c:pt idx="19">
                  <c:v>-2.3887067697801352</c:v>
                </c:pt>
                <c:pt idx="20">
                  <c:v>-0.93567236330619574</c:v>
                </c:pt>
                <c:pt idx="21">
                  <c:v>-1.1845804595151932</c:v>
                </c:pt>
                <c:pt idx="22">
                  <c:v>-1.281619923454232</c:v>
                </c:pt>
                <c:pt idx="23">
                  <c:v>-1.3603073743128038</c:v>
                </c:pt>
                <c:pt idx="24">
                  <c:v>-0.99299457647614242</c:v>
                </c:pt>
                <c:pt idx="25">
                  <c:v>-1.336648552878295</c:v>
                </c:pt>
                <c:pt idx="26">
                  <c:v>-1.6634176953938893</c:v>
                </c:pt>
                <c:pt idx="27">
                  <c:v>-1.0717335251586464</c:v>
                </c:pt>
                <c:pt idx="28">
                  <c:v>-0.93276663832029105</c:v>
                </c:pt>
                <c:pt idx="29">
                  <c:v>-0.82347938142654109</c:v>
                </c:pt>
                <c:pt idx="30">
                  <c:v>-1.0138543207757909</c:v>
                </c:pt>
                <c:pt idx="31">
                  <c:v>-1.418757068521812</c:v>
                </c:pt>
                <c:pt idx="32">
                  <c:v>-1.288002938210473</c:v>
                </c:pt>
                <c:pt idx="33">
                  <c:v>-1.0903482257194619</c:v>
                </c:pt>
                <c:pt idx="34">
                  <c:v>-2.4581867500571706</c:v>
                </c:pt>
                <c:pt idx="35">
                  <c:v>-0.97565291810094179</c:v>
                </c:pt>
                <c:pt idx="36">
                  <c:v>-1.6923280694644429</c:v>
                </c:pt>
                <c:pt idx="37">
                  <c:v>-1.882132697317632</c:v>
                </c:pt>
                <c:pt idx="38">
                  <c:v>-1.4045276628750418</c:v>
                </c:pt>
                <c:pt idx="39">
                  <c:v>-1.1149677719960394</c:v>
                </c:pt>
                <c:pt idx="40">
                  <c:v>-1.8532476540570153</c:v>
                </c:pt>
                <c:pt idx="41">
                  <c:v>-1.4797463640809778</c:v>
                </c:pt>
                <c:pt idx="42">
                  <c:v>-1.53904223449205</c:v>
                </c:pt>
                <c:pt idx="43">
                  <c:v>-1.0994654793029983</c:v>
                </c:pt>
                <c:pt idx="44">
                  <c:v>-1.3891541995796084</c:v>
                </c:pt>
                <c:pt idx="45">
                  <c:v>-0.65384291892853519</c:v>
                </c:pt>
                <c:pt idx="46">
                  <c:v>-1.1627477469269134</c:v>
                </c:pt>
                <c:pt idx="47">
                  <c:v>-1.043887790374399</c:v>
                </c:pt>
                <c:pt idx="48">
                  <c:v>-1.0621598592679964</c:v>
                </c:pt>
                <c:pt idx="49">
                  <c:v>-0.99754330532877777</c:v>
                </c:pt>
                <c:pt idx="50">
                  <c:v>-1.3513719514608988</c:v>
                </c:pt>
                <c:pt idx="51">
                  <c:v>-1.1583301967350208</c:v>
                </c:pt>
                <c:pt idx="52">
                  <c:v>-1.141772909951343</c:v>
                </c:pt>
                <c:pt idx="53">
                  <c:v>-1.082781335332317</c:v>
                </c:pt>
                <c:pt idx="54">
                  <c:v>-0.9672976546515909</c:v>
                </c:pt>
                <c:pt idx="55">
                  <c:v>-0.88374055790966255</c:v>
                </c:pt>
                <c:pt idx="56">
                  <c:v>-1.122005343326423</c:v>
                </c:pt>
                <c:pt idx="57">
                  <c:v>-1.3625352345557062</c:v>
                </c:pt>
                <c:pt idx="58">
                  <c:v>-0.98210893250327935</c:v>
                </c:pt>
                <c:pt idx="59">
                  <c:v>-1.1652798339540897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B-4317-A9FF-EF84728E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70B-4317-A9FF-EF84728E3420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qTHR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qTRP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cuantificables'!$BM$4:$BM$63</c:f>
              <c:numCache>
                <c:formatCode>0.00</c:formatCode>
                <c:ptCount val="60"/>
                <c:pt idx="0">
                  <c:v>-2.5196916863823877</c:v>
                </c:pt>
                <c:pt idx="1">
                  <c:v>-1.4707526119934369</c:v>
                </c:pt>
                <c:pt idx="2">
                  <c:v>-0.58974095539569882</c:v>
                </c:pt>
                <c:pt idx="3">
                  <c:v>-1.0635564087702722</c:v>
                </c:pt>
                <c:pt idx="4">
                  <c:v>-0.36628108326758385</c:v>
                </c:pt>
                <c:pt idx="5">
                  <c:v>-0.23294995399350676</c:v>
                </c:pt>
                <c:pt idx="6">
                  <c:v>-0.23075282496384833</c:v>
                </c:pt>
                <c:pt idx="7">
                  <c:v>-0.44007345976839163</c:v>
                </c:pt>
                <c:pt idx="8">
                  <c:v>-0.4854810650503591</c:v>
                </c:pt>
                <c:pt idx="9">
                  <c:v>5.0100972031307978E-2</c:v>
                </c:pt>
                <c:pt idx="10">
                  <c:v>-0.54344379980100088</c:v>
                </c:pt>
                <c:pt idx="11">
                  <c:v>-0.59978198714272124</c:v>
                </c:pt>
                <c:pt idx="12">
                  <c:v>-0.4073025371428099</c:v>
                </c:pt>
                <c:pt idx="13">
                  <c:v>-0.24534070426195947</c:v>
                </c:pt>
                <c:pt idx="14">
                  <c:v>-0.47483835513908879</c:v>
                </c:pt>
                <c:pt idx="15">
                  <c:v>-0.36544001599136305</c:v>
                </c:pt>
                <c:pt idx="16">
                  <c:v>-0.22144546510849733</c:v>
                </c:pt>
                <c:pt idx="17">
                  <c:v>-0.22216476090244744</c:v>
                </c:pt>
                <c:pt idx="18">
                  <c:v>-0.21892167270790414</c:v>
                </c:pt>
                <c:pt idx="19">
                  <c:v>-0.55082658208429292</c:v>
                </c:pt>
                <c:pt idx="20">
                  <c:v>-0.2806274231405198</c:v>
                </c:pt>
                <c:pt idx="21">
                  <c:v>-6.6555274372614964E-2</c:v>
                </c:pt>
                <c:pt idx="22">
                  <c:v>-0.21747876687148265</c:v>
                </c:pt>
                <c:pt idx="23">
                  <c:v>-0.23543799655201311</c:v>
                </c:pt>
                <c:pt idx="24">
                  <c:v>-0.21295104585483793</c:v>
                </c:pt>
                <c:pt idx="25">
                  <c:v>-0.21200613091264672</c:v>
                </c:pt>
                <c:pt idx="26">
                  <c:v>-0.39959809775521332</c:v>
                </c:pt>
                <c:pt idx="27">
                  <c:v>-0.17098468559329774</c:v>
                </c:pt>
                <c:pt idx="28">
                  <c:v>-0.14079028472322308</c:v>
                </c:pt>
                <c:pt idx="29">
                  <c:v>-0.13702108291204301</c:v>
                </c:pt>
                <c:pt idx="30">
                  <c:v>-0.17355704535430361</c:v>
                </c:pt>
                <c:pt idx="31">
                  <c:v>-0.2812663430875138</c:v>
                </c:pt>
                <c:pt idx="32">
                  <c:v>-0.22657511133252425</c:v>
                </c:pt>
                <c:pt idx="33">
                  <c:v>-9.3709084965280645E-2</c:v>
                </c:pt>
                <c:pt idx="34">
                  <c:v>-0.65043964733327553</c:v>
                </c:pt>
                <c:pt idx="35">
                  <c:v>-7.3326481522607997E-2</c:v>
                </c:pt>
                <c:pt idx="36">
                  <c:v>-0.21511128628794907</c:v>
                </c:pt>
                <c:pt idx="37">
                  <c:v>-0.44565876064679638</c:v>
                </c:pt>
                <c:pt idx="38">
                  <c:v>-0.24520037588676788</c:v>
                </c:pt>
                <c:pt idx="39">
                  <c:v>-0.19446424933433254</c:v>
                </c:pt>
                <c:pt idx="40">
                  <c:v>-0.3283792665559071</c:v>
                </c:pt>
                <c:pt idx="41">
                  <c:v>-0.22529852947603171</c:v>
                </c:pt>
                <c:pt idx="42">
                  <c:v>-0.26173859463341792</c:v>
                </c:pt>
                <c:pt idx="43">
                  <c:v>-0.18155675945937025</c:v>
                </c:pt>
                <c:pt idx="44">
                  <c:v>-0.23170699747828397</c:v>
                </c:pt>
                <c:pt idx="45">
                  <c:v>-6.4998367659751921E-2</c:v>
                </c:pt>
                <c:pt idx="46">
                  <c:v>-0.18521369459204012</c:v>
                </c:pt>
                <c:pt idx="47">
                  <c:v>-0.1876531348711549</c:v>
                </c:pt>
                <c:pt idx="48">
                  <c:v>-0.18603456628627535</c:v>
                </c:pt>
                <c:pt idx="49">
                  <c:v>-0.1689968092251776</c:v>
                </c:pt>
                <c:pt idx="50">
                  <c:v>-0.22490628118849218</c:v>
                </c:pt>
                <c:pt idx="51">
                  <c:v>-0.17906834421523313</c:v>
                </c:pt>
                <c:pt idx="52">
                  <c:v>-0.18466815214155721</c:v>
                </c:pt>
                <c:pt idx="53">
                  <c:v>-0.18314490250998619</c:v>
                </c:pt>
                <c:pt idx="54">
                  <c:v>-0.1531392636742116</c:v>
                </c:pt>
                <c:pt idx="55">
                  <c:v>-9.990296935541515E-2</c:v>
                </c:pt>
                <c:pt idx="56">
                  <c:v>-0.21197237681988626</c:v>
                </c:pt>
                <c:pt idx="57">
                  <c:v>-0.26887997155791082</c:v>
                </c:pt>
                <c:pt idx="58">
                  <c:v>-0.15309115381992552</c:v>
                </c:pt>
                <c:pt idx="59">
                  <c:v>-0.19113441568805492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6-42DA-8951-3420B84D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746-42DA-8951-3420B84DD66D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qTRP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qTYR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cuantificables'!$BP$4:$BP$63</c:f>
              <c:numCache>
                <c:formatCode>0.00</c:formatCode>
                <c:ptCount val="60"/>
                <c:pt idx="0">
                  <c:v>-5.1368053040413466</c:v>
                </c:pt>
                <c:pt idx="1">
                  <c:v>-2.2894080792020266</c:v>
                </c:pt>
                <c:pt idx="2">
                  <c:v>-1.2366431380990639</c:v>
                </c:pt>
                <c:pt idx="3">
                  <c:v>-1.7473620769636669</c:v>
                </c:pt>
                <c:pt idx="4">
                  <c:v>-0.75492849733671508</c:v>
                </c:pt>
                <c:pt idx="5">
                  <c:v>-0.1657202030489561</c:v>
                </c:pt>
                <c:pt idx="6">
                  <c:v>0.11857615940553805</c:v>
                </c:pt>
                <c:pt idx="7">
                  <c:v>-0.96573650278761392</c:v>
                </c:pt>
                <c:pt idx="8">
                  <c:v>-0.75782111741221392</c:v>
                </c:pt>
                <c:pt idx="9">
                  <c:v>0.17877795360595097</c:v>
                </c:pt>
                <c:pt idx="10">
                  <c:v>-0.9860307575032401</c:v>
                </c:pt>
                <c:pt idx="11">
                  <c:v>-0.89228843715692074</c:v>
                </c:pt>
                <c:pt idx="12">
                  <c:v>-0.77374667871720115</c:v>
                </c:pt>
                <c:pt idx="13">
                  <c:v>-0.73098318493850489</c:v>
                </c:pt>
                <c:pt idx="14">
                  <c:v>-0.7429026064765567</c:v>
                </c:pt>
                <c:pt idx="15">
                  <c:v>-0.61434020857501681</c:v>
                </c:pt>
                <c:pt idx="16">
                  <c:v>-0.57082642324950972</c:v>
                </c:pt>
                <c:pt idx="17">
                  <c:v>-0.44372043824003393</c:v>
                </c:pt>
                <c:pt idx="18">
                  <c:v>-0.36436449428482226</c:v>
                </c:pt>
                <c:pt idx="19">
                  <c:v>-0.96546754583308925</c:v>
                </c:pt>
                <c:pt idx="20">
                  <c:v>-0.38815060937624396</c:v>
                </c:pt>
                <c:pt idx="21">
                  <c:v>-0.34816704604846249</c:v>
                </c:pt>
                <c:pt idx="22">
                  <c:v>-0.50365719827188271</c:v>
                </c:pt>
                <c:pt idx="23">
                  <c:v>-0.57453863066802591</c:v>
                </c:pt>
                <c:pt idx="24">
                  <c:v>-0.35330529748955375</c:v>
                </c:pt>
                <c:pt idx="25">
                  <c:v>-0.51401147810617043</c:v>
                </c:pt>
                <c:pt idx="26">
                  <c:v>-0.65220685165453318</c:v>
                </c:pt>
                <c:pt idx="27">
                  <c:v>-0.40815249993953373</c:v>
                </c:pt>
                <c:pt idx="28">
                  <c:v>-0.32677923146872606</c:v>
                </c:pt>
                <c:pt idx="29">
                  <c:v>-0.29525975425431505</c:v>
                </c:pt>
                <c:pt idx="30">
                  <c:v>-0.33501641801542464</c:v>
                </c:pt>
                <c:pt idx="31">
                  <c:v>-0.49242508156533138</c:v>
                </c:pt>
                <c:pt idx="32">
                  <c:v>-0.42516303668256727</c:v>
                </c:pt>
                <c:pt idx="33">
                  <c:v>-0.19846618083116532</c:v>
                </c:pt>
                <c:pt idx="34">
                  <c:v>-1.0075470089098282</c:v>
                </c:pt>
                <c:pt idx="35">
                  <c:v>-0.13802744239485445</c:v>
                </c:pt>
                <c:pt idx="36">
                  <c:v>-0.51672758614580616</c:v>
                </c:pt>
                <c:pt idx="37">
                  <c:v>-0.7341483820211403</c:v>
                </c:pt>
                <c:pt idx="38">
                  <c:v>-0.42918507715499116</c:v>
                </c:pt>
                <c:pt idx="39">
                  <c:v>-0.24967644031068886</c:v>
                </c:pt>
                <c:pt idx="40">
                  <c:v>-0.6172715975850428</c:v>
                </c:pt>
                <c:pt idx="41">
                  <c:v>-0.4680151392244018</c:v>
                </c:pt>
                <c:pt idx="42">
                  <c:v>-0.45304221740485967</c:v>
                </c:pt>
                <c:pt idx="43">
                  <c:v>-0.46497331534681868</c:v>
                </c:pt>
                <c:pt idx="44">
                  <c:v>-0.49184289352979588</c:v>
                </c:pt>
                <c:pt idx="45">
                  <c:v>-0.17597029539944267</c:v>
                </c:pt>
                <c:pt idx="46">
                  <c:v>-0.44633175503636674</c:v>
                </c:pt>
                <c:pt idx="47">
                  <c:v>-0.40257308196703534</c:v>
                </c:pt>
                <c:pt idx="48">
                  <c:v>-0.375566968960588</c:v>
                </c:pt>
                <c:pt idx="49">
                  <c:v>-0.32165647227261757</c:v>
                </c:pt>
                <c:pt idx="50">
                  <c:v>-0.60752180423086677</c:v>
                </c:pt>
                <c:pt idx="51">
                  <c:v>-0.47253304551088759</c:v>
                </c:pt>
                <c:pt idx="52">
                  <c:v>-0.51349540027729035</c:v>
                </c:pt>
                <c:pt idx="53">
                  <c:v>-0.40351297452148455</c:v>
                </c:pt>
                <c:pt idx="54">
                  <c:v>-0.41091426048171575</c:v>
                </c:pt>
                <c:pt idx="55">
                  <c:v>-0.31812669893247275</c:v>
                </c:pt>
                <c:pt idx="56">
                  <c:v>-0.43431851452066322</c:v>
                </c:pt>
                <c:pt idx="57">
                  <c:v>-0.46962068543968666</c:v>
                </c:pt>
                <c:pt idx="58">
                  <c:v>-0.39231743756227877</c:v>
                </c:pt>
                <c:pt idx="59">
                  <c:v>-0.43928432339874696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8-4FE8-8A21-858E6F1D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4129376"/>
        <c:axId val="9341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'Metabolitos cuantificables'!$E$3:$E$63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2.0833333335758653E-2</c:v>
                      </c:pt>
                      <c:pt idx="1">
                        <c:v>0.98958333333575865</c:v>
                      </c:pt>
                      <c:pt idx="2">
                        <c:v>1.9513888888905058</c:v>
                      </c:pt>
                      <c:pt idx="3">
                        <c:v>2.8993055555547471</c:v>
                      </c:pt>
                      <c:pt idx="4">
                        <c:v>3.8958333333357587</c:v>
                      </c:pt>
                      <c:pt idx="5">
                        <c:v>5.03125</c:v>
                      </c:pt>
                      <c:pt idx="6">
                        <c:v>6.21875</c:v>
                      </c:pt>
                      <c:pt idx="7">
                        <c:v>6.9652777777810115</c:v>
                      </c:pt>
                      <c:pt idx="8">
                        <c:v>7.9909722222218988</c:v>
                      </c:pt>
                      <c:pt idx="9">
                        <c:v>9.9097222222189885</c:v>
                      </c:pt>
                      <c:pt idx="10">
                        <c:v>10.895833333335759</c:v>
                      </c:pt>
                      <c:pt idx="11">
                        <c:v>12.208333333335759</c:v>
                      </c:pt>
                      <c:pt idx="12">
                        <c:v>13.017361111109494</c:v>
                      </c:pt>
                      <c:pt idx="13">
                        <c:v>15.048611111109494</c:v>
                      </c:pt>
                      <c:pt idx="14">
                        <c:v>15.9375</c:v>
                      </c:pt>
                      <c:pt idx="15">
                        <c:v>16.899305555554747</c:v>
                      </c:pt>
                      <c:pt idx="16">
                        <c:v>19.0625</c:v>
                      </c:pt>
                      <c:pt idx="17">
                        <c:v>19.979166666664241</c:v>
                      </c:pt>
                      <c:pt idx="18">
                        <c:v>21.225694444445253</c:v>
                      </c:pt>
                      <c:pt idx="19">
                        <c:v>22.145833333335759</c:v>
                      </c:pt>
                      <c:pt idx="20">
                        <c:v>23.020833333335759</c:v>
                      </c:pt>
                      <c:pt idx="21">
                        <c:v>23.90625</c:v>
                      </c:pt>
                      <c:pt idx="22">
                        <c:v>24.930555555554747</c:v>
                      </c:pt>
                      <c:pt idx="23">
                        <c:v>26.243055555554747</c:v>
                      </c:pt>
                      <c:pt idx="24">
                        <c:v>27.03125</c:v>
                      </c:pt>
                      <c:pt idx="25">
                        <c:v>28.145833333335759</c:v>
                      </c:pt>
                      <c:pt idx="26">
                        <c:v>29.201388888890506</c:v>
                      </c:pt>
                      <c:pt idx="27">
                        <c:v>30.041666666664241</c:v>
                      </c:pt>
                      <c:pt idx="28">
                        <c:v>33.152777777781012</c:v>
                      </c:pt>
                      <c:pt idx="29">
                        <c:v>35.194444444445253</c:v>
                      </c:pt>
                      <c:pt idx="30">
                        <c:v>36.274305555554747</c:v>
                      </c:pt>
                      <c:pt idx="31">
                        <c:v>37.902777777781012</c:v>
                      </c:pt>
                      <c:pt idx="32">
                        <c:v>38.902777777781012</c:v>
                      </c:pt>
                      <c:pt idx="33">
                        <c:v>43.263888888890506</c:v>
                      </c:pt>
                      <c:pt idx="34">
                        <c:v>43.951388888890506</c:v>
                      </c:pt>
                      <c:pt idx="35">
                        <c:v>44.902777777781012</c:v>
                      </c:pt>
                      <c:pt idx="36">
                        <c:v>47.173611111109494</c:v>
                      </c:pt>
                      <c:pt idx="37">
                        <c:v>47.944444444445253</c:v>
                      </c:pt>
                      <c:pt idx="38">
                        <c:v>48.989583333335759</c:v>
                      </c:pt>
                      <c:pt idx="39">
                        <c:v>51.225694444445253</c:v>
                      </c:pt>
                      <c:pt idx="40">
                        <c:v>54.138888888890506</c:v>
                      </c:pt>
                      <c:pt idx="41">
                        <c:v>55.180555555554747</c:v>
                      </c:pt>
                      <c:pt idx="42">
                        <c:v>56.048611111109494</c:v>
                      </c:pt>
                      <c:pt idx="43">
                        <c:v>57.979166666664241</c:v>
                      </c:pt>
                      <c:pt idx="44">
                        <c:v>59.003472222218988</c:v>
                      </c:pt>
                      <c:pt idx="45">
                        <c:v>61.961805555554747</c:v>
                      </c:pt>
                      <c:pt idx="46">
                        <c:v>62.975694444445253</c:v>
                      </c:pt>
                      <c:pt idx="47">
                        <c:v>65.034722222218988</c:v>
                      </c:pt>
                      <c:pt idx="48">
                        <c:v>67.96875</c:v>
                      </c:pt>
                      <c:pt idx="49">
                        <c:v>69.048611111109494</c:v>
                      </c:pt>
                      <c:pt idx="50">
                        <c:v>70.1875</c:v>
                      </c:pt>
                      <c:pt idx="51">
                        <c:v>71.21875</c:v>
                      </c:pt>
                      <c:pt idx="52">
                        <c:v>71.951388888890506</c:v>
                      </c:pt>
                      <c:pt idx="53">
                        <c:v>72.899305555554747</c:v>
                      </c:pt>
                      <c:pt idx="54">
                        <c:v>77.201388888890506</c:v>
                      </c:pt>
                      <c:pt idx="55">
                        <c:v>78.201388888890506</c:v>
                      </c:pt>
                      <c:pt idx="56">
                        <c:v>78.972222222218988</c:v>
                      </c:pt>
                      <c:pt idx="57">
                        <c:v>81.979166666664241</c:v>
                      </c:pt>
                      <c:pt idx="58">
                        <c:v>83.197916666664241</c:v>
                      </c:pt>
                      <c:pt idx="59">
                        <c:v>84.215277777781012</c:v>
                      </c:pt>
                      <c:pt idx="60">
                        <c:v>85.267361111109494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'Metabolitos cuantificables'!$F$3:$F$63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462500</c:v>
                      </c:pt>
                      <c:pt idx="1">
                        <c:v>850000</c:v>
                      </c:pt>
                      <c:pt idx="2">
                        <c:v>1753333.3333333333</c:v>
                      </c:pt>
                      <c:pt idx="3">
                        <c:v>2136666.6666666665</c:v>
                      </c:pt>
                      <c:pt idx="4">
                        <c:v>3270000</c:v>
                      </c:pt>
                      <c:pt idx="5">
                        <c:v>2815000</c:v>
                      </c:pt>
                      <c:pt idx="6">
                        <c:v>2655000</c:v>
                      </c:pt>
                      <c:pt idx="7">
                        <c:v>2197500</c:v>
                      </c:pt>
                      <c:pt idx="8">
                        <c:v>2813333.3333333335</c:v>
                      </c:pt>
                      <c:pt idx="9">
                        <c:v>2880000</c:v>
                      </c:pt>
                      <c:pt idx="10">
                        <c:v>3210000</c:v>
                      </c:pt>
                      <c:pt idx="11">
                        <c:v>2870000</c:v>
                      </c:pt>
                      <c:pt idx="12">
                        <c:v>2380000</c:v>
                      </c:pt>
                      <c:pt idx="13">
                        <c:v>3353333.3333333335</c:v>
                      </c:pt>
                      <c:pt idx="14">
                        <c:v>3673333.3333333335</c:v>
                      </c:pt>
                      <c:pt idx="15">
                        <c:v>4250000</c:v>
                      </c:pt>
                      <c:pt idx="16">
                        <c:v>5190000</c:v>
                      </c:pt>
                      <c:pt idx="17">
                        <c:v>6375000</c:v>
                      </c:pt>
                      <c:pt idx="18">
                        <c:v>7245000</c:v>
                      </c:pt>
                      <c:pt idx="19">
                        <c:v>6360000</c:v>
                      </c:pt>
                      <c:pt idx="20">
                        <c:v>6900000</c:v>
                      </c:pt>
                      <c:pt idx="21">
                        <c:v>6850000</c:v>
                      </c:pt>
                      <c:pt idx="22">
                        <c:v>7995000</c:v>
                      </c:pt>
                      <c:pt idx="23">
                        <c:v>7470000</c:v>
                      </c:pt>
                      <c:pt idx="24">
                        <c:v>8280000</c:v>
                      </c:pt>
                      <c:pt idx="25">
                        <c:v>8830000</c:v>
                      </c:pt>
                      <c:pt idx="26">
                        <c:v>8760000</c:v>
                      </c:pt>
                      <c:pt idx="27">
                        <c:v>8805000</c:v>
                      </c:pt>
                      <c:pt idx="28">
                        <c:v>8800000</c:v>
                      </c:pt>
                      <c:pt idx="29">
                        <c:v>9705000</c:v>
                      </c:pt>
                      <c:pt idx="30">
                        <c:v>9375000</c:v>
                      </c:pt>
                      <c:pt idx="31">
                        <c:v>7485000</c:v>
                      </c:pt>
                      <c:pt idx="32">
                        <c:v>6900000</c:v>
                      </c:pt>
                      <c:pt idx="33">
                        <c:v>5595000</c:v>
                      </c:pt>
                      <c:pt idx="34">
                        <c:v>5313333.333333333</c:v>
                      </c:pt>
                      <c:pt idx="35">
                        <c:v>5400000</c:v>
                      </c:pt>
                      <c:pt idx="36">
                        <c:v>5326666.666666667</c:v>
                      </c:pt>
                      <c:pt idx="37">
                        <c:v>5613333.333333333</c:v>
                      </c:pt>
                      <c:pt idx="38">
                        <c:v>5190000</c:v>
                      </c:pt>
                      <c:pt idx="39">
                        <c:v>5170000</c:v>
                      </c:pt>
                      <c:pt idx="40">
                        <c:v>6110000</c:v>
                      </c:pt>
                      <c:pt idx="41">
                        <c:v>5593333.333333333</c:v>
                      </c:pt>
                      <c:pt idx="42">
                        <c:v>6086666.666666667</c:v>
                      </c:pt>
                      <c:pt idx="43">
                        <c:v>6752500</c:v>
                      </c:pt>
                      <c:pt idx="44">
                        <c:v>7325000</c:v>
                      </c:pt>
                      <c:pt idx="45">
                        <c:v>7940000</c:v>
                      </c:pt>
                      <c:pt idx="46">
                        <c:v>9210000</c:v>
                      </c:pt>
                      <c:pt idx="47">
                        <c:v>9330000</c:v>
                      </c:pt>
                      <c:pt idx="48">
                        <c:v>10780000</c:v>
                      </c:pt>
                      <c:pt idx="49">
                        <c:v>10493333.333333334</c:v>
                      </c:pt>
                      <c:pt idx="50">
                        <c:v>8626666.666666666</c:v>
                      </c:pt>
                      <c:pt idx="51">
                        <c:v>9600000</c:v>
                      </c:pt>
                      <c:pt idx="52">
                        <c:v>9753333.333333334</c:v>
                      </c:pt>
                      <c:pt idx="53">
                        <c:v>9173333.333333334</c:v>
                      </c:pt>
                      <c:pt idx="54">
                        <c:v>10760000</c:v>
                      </c:pt>
                      <c:pt idx="55">
                        <c:v>10720000</c:v>
                      </c:pt>
                      <c:pt idx="56">
                        <c:v>10740000</c:v>
                      </c:pt>
                      <c:pt idx="57">
                        <c:v>10440000</c:v>
                      </c:pt>
                      <c:pt idx="58">
                        <c:v>10306666.666666666</c:v>
                      </c:pt>
                      <c:pt idx="59">
                        <c:v>9773333.333333334</c:v>
                      </c:pt>
                      <c:pt idx="60">
                        <c:v>11000000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0F8-4FE8-8A21-858E6F1DE467}"/>
                  </c:ext>
                </c:extLst>
              </c15:ser>
            </c15:filteredScatterSeries>
          </c:ext>
        </c:extLst>
      </c:scatterChart>
      <c:valAx>
        <c:axId val="260211007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qTRP 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(nmol/e6cell/h)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valAx>
        <c:axId val="934116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129376"/>
        <c:crosses val="max"/>
        <c:crossBetween val="midCat"/>
      </c:valAx>
      <c:valAx>
        <c:axId val="934129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4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cuantificables'!$E$4:$E$63</c:f>
              <c:numCache>
                <c:formatCode>0.0</c:formatCode>
                <c:ptCount val="6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  <c:pt idx="59">
                  <c:v>85.267361111109494</c:v>
                </c:pt>
              </c:numCache>
            </c:numRef>
          </c:xVal>
          <c:yVal>
            <c:numRef>
              <c:f>'Metabolitos cuantificables'!$BG$4:$BG$63</c:f>
              <c:numCache>
                <c:formatCode>0.00</c:formatCode>
                <c:ptCount val="60"/>
                <c:pt idx="0">
                  <c:v>-19.229588428044362</c:v>
                </c:pt>
                <c:pt idx="1">
                  <c:v>-18.032929477400682</c:v>
                </c:pt>
                <c:pt idx="2">
                  <c:v>-10.882622835404378</c:v>
                </c:pt>
                <c:pt idx="3">
                  <c:v>-9.8362951120198101</c:v>
                </c:pt>
                <c:pt idx="4">
                  <c:v>-6.6096479328222477</c:v>
                </c:pt>
                <c:pt idx="5">
                  <c:v>-5.2533279456971762</c:v>
                </c:pt>
                <c:pt idx="6">
                  <c:v>-6.8856554567810813</c:v>
                </c:pt>
                <c:pt idx="7">
                  <c:v>-7.8213004090607967</c:v>
                </c:pt>
                <c:pt idx="8">
                  <c:v>-5.6019282493942502</c:v>
                </c:pt>
                <c:pt idx="9">
                  <c:v>-6.1713907751788151</c:v>
                </c:pt>
                <c:pt idx="10">
                  <c:v>-6.7074797347759798</c:v>
                </c:pt>
                <c:pt idx="11">
                  <c:v>-9.285515067739869</c:v>
                </c:pt>
                <c:pt idx="12">
                  <c:v>-7.8430215385516586</c:v>
                </c:pt>
                <c:pt idx="13">
                  <c:v>-6.5834013971367922</c:v>
                </c:pt>
                <c:pt idx="14">
                  <c:v>-5.884051644704841</c:v>
                </c:pt>
                <c:pt idx="15">
                  <c:v>-4.9085731318955972</c:v>
                </c:pt>
                <c:pt idx="16">
                  <c:v>-4.3434586290695893</c:v>
                </c:pt>
                <c:pt idx="17">
                  <c:v>-3.3712193133143766</c:v>
                </c:pt>
                <c:pt idx="18">
                  <c:v>-3.5772982934274573</c:v>
                </c:pt>
                <c:pt idx="19">
                  <c:v>-3.9046491734268733</c:v>
                </c:pt>
                <c:pt idx="20">
                  <c:v>-2.0859131291798296</c:v>
                </c:pt>
                <c:pt idx="21">
                  <c:v>-3.7498234340941097</c:v>
                </c:pt>
                <c:pt idx="22">
                  <c:v>-3.0828678106598169</c:v>
                </c:pt>
                <c:pt idx="23">
                  <c:v>-3.0342174522507435</c:v>
                </c:pt>
                <c:pt idx="24">
                  <c:v>-2.6197321058353538</c:v>
                </c:pt>
                <c:pt idx="25">
                  <c:v>-2.8456160654563218</c:v>
                </c:pt>
                <c:pt idx="26">
                  <c:v>-2.9027936340639036</c:v>
                </c:pt>
                <c:pt idx="27">
                  <c:v>-2.6255112375216325</c:v>
                </c:pt>
                <c:pt idx="28">
                  <c:v>-2.1477628149380328</c:v>
                </c:pt>
                <c:pt idx="29">
                  <c:v>-2.1414660072982343</c:v>
                </c:pt>
                <c:pt idx="30">
                  <c:v>-2.4747843376737149</c:v>
                </c:pt>
                <c:pt idx="31">
                  <c:v>-2.9057574164518307</c:v>
                </c:pt>
                <c:pt idx="32">
                  <c:v>-3.1719958134283557</c:v>
                </c:pt>
                <c:pt idx="33">
                  <c:v>-3.4301566019679215</c:v>
                </c:pt>
                <c:pt idx="34">
                  <c:v>-4.1223760041649884</c:v>
                </c:pt>
                <c:pt idx="35">
                  <c:v>-3.4626537030917883</c:v>
                </c:pt>
                <c:pt idx="36">
                  <c:v>-3.6152413625927107</c:v>
                </c:pt>
                <c:pt idx="37">
                  <c:v>-4.3137117034416468</c:v>
                </c:pt>
                <c:pt idx="38">
                  <c:v>-4.164009382004962</c:v>
                </c:pt>
                <c:pt idx="39">
                  <c:v>-2.9737176878126421</c:v>
                </c:pt>
                <c:pt idx="40">
                  <c:v>-4.2625366996371818</c:v>
                </c:pt>
                <c:pt idx="41">
                  <c:v>-4.1980266581836556</c:v>
                </c:pt>
                <c:pt idx="42">
                  <c:v>-3.639358981046823</c:v>
                </c:pt>
                <c:pt idx="43">
                  <c:v>-3.322013800743326</c:v>
                </c:pt>
                <c:pt idx="44">
                  <c:v>-3.0965277398468043</c:v>
                </c:pt>
                <c:pt idx="45">
                  <c:v>-2.5004001242552887</c:v>
                </c:pt>
                <c:pt idx="46">
                  <c:v>-2.5860690268072681</c:v>
                </c:pt>
                <c:pt idx="47">
                  <c:v>-2.3258620185363124</c:v>
                </c:pt>
                <c:pt idx="48">
                  <c:v>-2.2266867278426892</c:v>
                </c:pt>
                <c:pt idx="49">
                  <c:v>-3.1333623907469352</c:v>
                </c:pt>
                <c:pt idx="50">
                  <c:v>-2.0849236485703764</c:v>
                </c:pt>
                <c:pt idx="51">
                  <c:v>-2.3967498729906502</c:v>
                </c:pt>
                <c:pt idx="52">
                  <c:v>-2.4602035571471488</c:v>
                </c:pt>
                <c:pt idx="53">
                  <c:v>-2.3496102664076335</c:v>
                </c:pt>
                <c:pt idx="54">
                  <c:v>-2.072708813876619</c:v>
                </c:pt>
                <c:pt idx="55">
                  <c:v>-1.9496006811180042</c:v>
                </c:pt>
                <c:pt idx="56">
                  <c:v>-2.4686737435987922</c:v>
                </c:pt>
                <c:pt idx="57">
                  <c:v>-2.6086550068311816</c:v>
                </c:pt>
                <c:pt idx="58">
                  <c:v>-2.4661058362069035</c:v>
                </c:pt>
                <c:pt idx="59">
                  <c:v>-2.5333439203882464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5-4CF1-9A52-97ECA4E4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 b="0" i="0" baseline="0">
                    <a:effectLst/>
                  </a:rPr>
                  <a:t>qSER (nmol/e6cell/h)</a:t>
                </a:r>
                <a:endParaRPr lang="es-E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Spinacine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Valina+Betaina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TCA!$AI$3:$AI$63</c:f>
              <c:numCache>
                <c:formatCode>General</c:formatCode>
                <c:ptCount val="61"/>
                <c:pt idx="0">
                  <c:v>8074574</c:v>
                </c:pt>
                <c:pt idx="1">
                  <c:v>7137274</c:v>
                </c:pt>
                <c:pt idx="2">
                  <c:v>16647292</c:v>
                </c:pt>
                <c:pt idx="3">
                  <c:v>8888202</c:v>
                </c:pt>
                <c:pt idx="4">
                  <c:v>5584142</c:v>
                </c:pt>
                <c:pt idx="5">
                  <c:v>7698819</c:v>
                </c:pt>
                <c:pt idx="6">
                  <c:v>19105961</c:v>
                </c:pt>
                <c:pt idx="7">
                  <c:v>13289266</c:v>
                </c:pt>
                <c:pt idx="8">
                  <c:v>16941591</c:v>
                </c:pt>
                <c:pt idx="9">
                  <c:v>58781165</c:v>
                </c:pt>
                <c:pt idx="10">
                  <c:v>23473185</c:v>
                </c:pt>
                <c:pt idx="11">
                  <c:v>13082857</c:v>
                </c:pt>
                <c:pt idx="12">
                  <c:v>12358918</c:v>
                </c:pt>
                <c:pt idx="13">
                  <c:v>11596027</c:v>
                </c:pt>
                <c:pt idx="14">
                  <c:v>10987616</c:v>
                </c:pt>
                <c:pt idx="15">
                  <c:v>10194231</c:v>
                </c:pt>
                <c:pt idx="16">
                  <c:v>12990659</c:v>
                </c:pt>
                <c:pt idx="17">
                  <c:v>12724619</c:v>
                </c:pt>
                <c:pt idx="18">
                  <c:v>19005474</c:v>
                </c:pt>
                <c:pt idx="19">
                  <c:v>18338385</c:v>
                </c:pt>
                <c:pt idx="20">
                  <c:v>13570929</c:v>
                </c:pt>
                <c:pt idx="21">
                  <c:v>9819059</c:v>
                </c:pt>
                <c:pt idx="22">
                  <c:v>13676984</c:v>
                </c:pt>
                <c:pt idx="23">
                  <c:v>16448536</c:v>
                </c:pt>
                <c:pt idx="24">
                  <c:v>15595068</c:v>
                </c:pt>
                <c:pt idx="25">
                  <c:v>19840481</c:v>
                </c:pt>
                <c:pt idx="26">
                  <c:v>17827608</c:v>
                </c:pt>
                <c:pt idx="27">
                  <c:v>11801496</c:v>
                </c:pt>
                <c:pt idx="28">
                  <c:v>17749497</c:v>
                </c:pt>
                <c:pt idx="29">
                  <c:v>13596099</c:v>
                </c:pt>
                <c:pt idx="30">
                  <c:v>15072488</c:v>
                </c:pt>
                <c:pt idx="31">
                  <c:v>14427281</c:v>
                </c:pt>
                <c:pt idx="32">
                  <c:v>13735451</c:v>
                </c:pt>
                <c:pt idx="33">
                  <c:v>18640509</c:v>
                </c:pt>
                <c:pt idx="34">
                  <c:v>22264960</c:v>
                </c:pt>
                <c:pt idx="35">
                  <c:v>14277309</c:v>
                </c:pt>
                <c:pt idx="36">
                  <c:v>27996976</c:v>
                </c:pt>
                <c:pt idx="37">
                  <c:v>28175870</c:v>
                </c:pt>
                <c:pt idx="38">
                  <c:v>25166719</c:v>
                </c:pt>
                <c:pt idx="39">
                  <c:v>31821979</c:v>
                </c:pt>
                <c:pt idx="40">
                  <c:v>24114312</c:v>
                </c:pt>
                <c:pt idx="41">
                  <c:v>18545708</c:v>
                </c:pt>
                <c:pt idx="42">
                  <c:v>21553854</c:v>
                </c:pt>
                <c:pt idx="43">
                  <c:v>22391539</c:v>
                </c:pt>
                <c:pt idx="44">
                  <c:v>21731127</c:v>
                </c:pt>
                <c:pt idx="45">
                  <c:v>14252425</c:v>
                </c:pt>
                <c:pt idx="46">
                  <c:v>20448332</c:v>
                </c:pt>
                <c:pt idx="47">
                  <c:v>16926667</c:v>
                </c:pt>
                <c:pt idx="48">
                  <c:v>14618683</c:v>
                </c:pt>
                <c:pt idx="49">
                  <c:v>14781596</c:v>
                </c:pt>
                <c:pt idx="50">
                  <c:v>19105230</c:v>
                </c:pt>
                <c:pt idx="51">
                  <c:v>15497821</c:v>
                </c:pt>
                <c:pt idx="52">
                  <c:v>13043242</c:v>
                </c:pt>
                <c:pt idx="53">
                  <c:v>11490043</c:v>
                </c:pt>
                <c:pt idx="54">
                  <c:v>15464496</c:v>
                </c:pt>
                <c:pt idx="55">
                  <c:v>14629545</c:v>
                </c:pt>
                <c:pt idx="56">
                  <c:v>17260528</c:v>
                </c:pt>
                <c:pt idx="57">
                  <c:v>16943231</c:v>
                </c:pt>
                <c:pt idx="58">
                  <c:v>16068387</c:v>
                </c:pt>
                <c:pt idx="59">
                  <c:v>16126938</c:v>
                </c:pt>
                <c:pt idx="60">
                  <c:v>18571829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3-4DFD-8F86-A4AB17B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Arginosuccinate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Arginosuccinate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TCA!$D$3:$D$63</c:f>
              <c:numCache>
                <c:formatCode>General</c:formatCode>
                <c:ptCount val="61"/>
                <c:pt idx="0">
                  <c:v>276081</c:v>
                </c:pt>
                <c:pt idx="1">
                  <c:v>365317</c:v>
                </c:pt>
                <c:pt idx="2">
                  <c:v>814914</c:v>
                </c:pt>
                <c:pt idx="3">
                  <c:v>1060599</c:v>
                </c:pt>
                <c:pt idx="4">
                  <c:v>1063424</c:v>
                </c:pt>
                <c:pt idx="5">
                  <c:v>1532571</c:v>
                </c:pt>
                <c:pt idx="6">
                  <c:v>2103571</c:v>
                </c:pt>
                <c:pt idx="7">
                  <c:v>2613773</c:v>
                </c:pt>
                <c:pt idx="8">
                  <c:v>3610625</c:v>
                </c:pt>
                <c:pt idx="9">
                  <c:v>3293729</c:v>
                </c:pt>
                <c:pt idx="10">
                  <c:v>4423215</c:v>
                </c:pt>
                <c:pt idx="11">
                  <c:v>3784025</c:v>
                </c:pt>
                <c:pt idx="12">
                  <c:v>4335342</c:v>
                </c:pt>
                <c:pt idx="13">
                  <c:v>6844899</c:v>
                </c:pt>
                <c:pt idx="14">
                  <c:v>6691520</c:v>
                </c:pt>
                <c:pt idx="15">
                  <c:v>6370038</c:v>
                </c:pt>
                <c:pt idx="16">
                  <c:v>6963228</c:v>
                </c:pt>
                <c:pt idx="17">
                  <c:v>5745308</c:v>
                </c:pt>
                <c:pt idx="18">
                  <c:v>6504703</c:v>
                </c:pt>
                <c:pt idx="19">
                  <c:v>6507435</c:v>
                </c:pt>
                <c:pt idx="20">
                  <c:v>4365227</c:v>
                </c:pt>
                <c:pt idx="21">
                  <c:v>3539756</c:v>
                </c:pt>
                <c:pt idx="22">
                  <c:v>7689390</c:v>
                </c:pt>
                <c:pt idx="23">
                  <c:v>7337446</c:v>
                </c:pt>
                <c:pt idx="24">
                  <c:v>7064205</c:v>
                </c:pt>
                <c:pt idx="25">
                  <c:v>8146320</c:v>
                </c:pt>
                <c:pt idx="26">
                  <c:v>6805145</c:v>
                </c:pt>
                <c:pt idx="27">
                  <c:v>4004314</c:v>
                </c:pt>
                <c:pt idx="28">
                  <c:v>8080095</c:v>
                </c:pt>
                <c:pt idx="29">
                  <c:v>9621893</c:v>
                </c:pt>
                <c:pt idx="30">
                  <c:v>11793010</c:v>
                </c:pt>
                <c:pt idx="31">
                  <c:v>11251311</c:v>
                </c:pt>
                <c:pt idx="32">
                  <c:v>7912604</c:v>
                </c:pt>
                <c:pt idx="33">
                  <c:v>10292064</c:v>
                </c:pt>
                <c:pt idx="34">
                  <c:v>11071509</c:v>
                </c:pt>
                <c:pt idx="35">
                  <c:v>5978161</c:v>
                </c:pt>
                <c:pt idx="36">
                  <c:v>9307962</c:v>
                </c:pt>
                <c:pt idx="37">
                  <c:v>8999108</c:v>
                </c:pt>
                <c:pt idx="38">
                  <c:v>6469410</c:v>
                </c:pt>
                <c:pt idx="39">
                  <c:v>8579046</c:v>
                </c:pt>
                <c:pt idx="40">
                  <c:v>7896414</c:v>
                </c:pt>
                <c:pt idx="41">
                  <c:v>6847357</c:v>
                </c:pt>
                <c:pt idx="42">
                  <c:v>6713804</c:v>
                </c:pt>
                <c:pt idx="43">
                  <c:v>6214981</c:v>
                </c:pt>
                <c:pt idx="44">
                  <c:v>5420026</c:v>
                </c:pt>
                <c:pt idx="45">
                  <c:v>4957305</c:v>
                </c:pt>
                <c:pt idx="46">
                  <c:v>6562617</c:v>
                </c:pt>
                <c:pt idx="47">
                  <c:v>5642461</c:v>
                </c:pt>
                <c:pt idx="48">
                  <c:v>4865857</c:v>
                </c:pt>
                <c:pt idx="49">
                  <c:v>4647392</c:v>
                </c:pt>
                <c:pt idx="50">
                  <c:v>2602726</c:v>
                </c:pt>
                <c:pt idx="51">
                  <c:v>4406720</c:v>
                </c:pt>
                <c:pt idx="52">
                  <c:v>4881183</c:v>
                </c:pt>
                <c:pt idx="53">
                  <c:v>4148084</c:v>
                </c:pt>
                <c:pt idx="54">
                  <c:v>3999659</c:v>
                </c:pt>
                <c:pt idx="55">
                  <c:v>5622121</c:v>
                </c:pt>
                <c:pt idx="56">
                  <c:v>5510376</c:v>
                </c:pt>
                <c:pt idx="57">
                  <c:v>4619897</c:v>
                </c:pt>
                <c:pt idx="58">
                  <c:v>3542229</c:v>
                </c:pt>
                <c:pt idx="59">
                  <c:v>4038780</c:v>
                </c:pt>
                <c:pt idx="60">
                  <c:v>4848198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E-4C21-B2D0-B460E79B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cuantificables'!$D$3:$D$63</c:f>
              <c:numCache>
                <c:formatCode>0.0</c:formatCode>
                <c:ptCount val="61"/>
                <c:pt idx="0">
                  <c:v>0.50000000005820766</c:v>
                </c:pt>
                <c:pt idx="1">
                  <c:v>23.750000000058208</c:v>
                </c:pt>
                <c:pt idx="2">
                  <c:v>46.833333333372138</c:v>
                </c:pt>
                <c:pt idx="3">
                  <c:v>69.583333333313931</c:v>
                </c:pt>
                <c:pt idx="4">
                  <c:v>93.500000000058208</c:v>
                </c:pt>
                <c:pt idx="5">
                  <c:v>120.75</c:v>
                </c:pt>
                <c:pt idx="6">
                  <c:v>149.25</c:v>
                </c:pt>
                <c:pt idx="7">
                  <c:v>167.16666666674428</c:v>
                </c:pt>
                <c:pt idx="8">
                  <c:v>191.78333333332557</c:v>
                </c:pt>
                <c:pt idx="9">
                  <c:v>237.83333333325572</c:v>
                </c:pt>
                <c:pt idx="10">
                  <c:v>261.50000000005821</c:v>
                </c:pt>
                <c:pt idx="11">
                  <c:v>293.00000000005821</c:v>
                </c:pt>
                <c:pt idx="12">
                  <c:v>312.41666666662786</c:v>
                </c:pt>
                <c:pt idx="13">
                  <c:v>361.16666666662786</c:v>
                </c:pt>
                <c:pt idx="14">
                  <c:v>382.5</c:v>
                </c:pt>
                <c:pt idx="15">
                  <c:v>405.58333333331393</c:v>
                </c:pt>
                <c:pt idx="16">
                  <c:v>457.5</c:v>
                </c:pt>
                <c:pt idx="17">
                  <c:v>479.49999999994179</c:v>
                </c:pt>
                <c:pt idx="18">
                  <c:v>509.41666666668607</c:v>
                </c:pt>
                <c:pt idx="19">
                  <c:v>531.50000000005821</c:v>
                </c:pt>
                <c:pt idx="20">
                  <c:v>552.50000000005821</c:v>
                </c:pt>
                <c:pt idx="21">
                  <c:v>573.75</c:v>
                </c:pt>
                <c:pt idx="22">
                  <c:v>598.33333333331393</c:v>
                </c:pt>
                <c:pt idx="23">
                  <c:v>629.83333333331393</c:v>
                </c:pt>
                <c:pt idx="24">
                  <c:v>648.75</c:v>
                </c:pt>
                <c:pt idx="25">
                  <c:v>675.50000000005821</c:v>
                </c:pt>
                <c:pt idx="26">
                  <c:v>700.83333333337214</c:v>
                </c:pt>
                <c:pt idx="27">
                  <c:v>720.99999999994179</c:v>
                </c:pt>
                <c:pt idx="28">
                  <c:v>795.66666666674428</c:v>
                </c:pt>
                <c:pt idx="29">
                  <c:v>844.66666666668607</c:v>
                </c:pt>
                <c:pt idx="30">
                  <c:v>870.58333333331393</c:v>
                </c:pt>
                <c:pt idx="31">
                  <c:v>909.66666666674428</c:v>
                </c:pt>
                <c:pt idx="32">
                  <c:v>933.66666666674428</c:v>
                </c:pt>
                <c:pt idx="33">
                  <c:v>1038.3333333333721</c:v>
                </c:pt>
                <c:pt idx="34">
                  <c:v>1054.8333333333721</c:v>
                </c:pt>
                <c:pt idx="35">
                  <c:v>1077.6666666667443</c:v>
                </c:pt>
                <c:pt idx="36">
                  <c:v>1132.1666666666279</c:v>
                </c:pt>
                <c:pt idx="37">
                  <c:v>1150.6666666666861</c:v>
                </c:pt>
                <c:pt idx="38">
                  <c:v>1175.7500000000582</c:v>
                </c:pt>
                <c:pt idx="39">
                  <c:v>1229.4166666666861</c:v>
                </c:pt>
                <c:pt idx="40">
                  <c:v>1299.3333333333721</c:v>
                </c:pt>
                <c:pt idx="41">
                  <c:v>1324.3333333333139</c:v>
                </c:pt>
                <c:pt idx="42">
                  <c:v>1345.1666666666279</c:v>
                </c:pt>
                <c:pt idx="43">
                  <c:v>1391.4999999999418</c:v>
                </c:pt>
                <c:pt idx="44">
                  <c:v>1416.0833333332557</c:v>
                </c:pt>
                <c:pt idx="45">
                  <c:v>1487.0833333333139</c:v>
                </c:pt>
                <c:pt idx="46">
                  <c:v>1511.4166666666861</c:v>
                </c:pt>
                <c:pt idx="47">
                  <c:v>1560.8333333332557</c:v>
                </c:pt>
                <c:pt idx="48">
                  <c:v>1631.25</c:v>
                </c:pt>
                <c:pt idx="49">
                  <c:v>1657.1666666666279</c:v>
                </c:pt>
                <c:pt idx="50">
                  <c:v>1684.5</c:v>
                </c:pt>
                <c:pt idx="51">
                  <c:v>1709.25</c:v>
                </c:pt>
                <c:pt idx="52">
                  <c:v>1726.8333333333721</c:v>
                </c:pt>
                <c:pt idx="53">
                  <c:v>1749.5833333333139</c:v>
                </c:pt>
                <c:pt idx="54">
                  <c:v>1852.8333333333721</c:v>
                </c:pt>
                <c:pt idx="55">
                  <c:v>1876.8333333333721</c:v>
                </c:pt>
                <c:pt idx="56">
                  <c:v>1895.3333333332557</c:v>
                </c:pt>
                <c:pt idx="57">
                  <c:v>1967.4999999999418</c:v>
                </c:pt>
                <c:pt idx="58">
                  <c:v>1996.7499999999418</c:v>
                </c:pt>
                <c:pt idx="59">
                  <c:v>2021.1666666667443</c:v>
                </c:pt>
                <c:pt idx="60">
                  <c:v>2046.4166666666279</c:v>
                </c:pt>
              </c:numCache>
            </c:numRef>
          </c:xVal>
          <c:yVal>
            <c:numRef>
              <c:f>'Metabolitos cuantificables'!$BB$3:$BB$63</c:f>
              <c:numCache>
                <c:formatCode>General</c:formatCode>
                <c:ptCount val="61"/>
                <c:pt idx="0">
                  <c:v>15084885855</c:v>
                </c:pt>
                <c:pt idx="1">
                  <c:v>13938294775</c:v>
                </c:pt>
                <c:pt idx="2">
                  <c:v>15160909905</c:v>
                </c:pt>
                <c:pt idx="3">
                  <c:v>17279262362</c:v>
                </c:pt>
                <c:pt idx="4">
                  <c:v>14825799867</c:v>
                </c:pt>
                <c:pt idx="5">
                  <c:v>16575148507</c:v>
                </c:pt>
                <c:pt idx="6">
                  <c:v>20239392228</c:v>
                </c:pt>
                <c:pt idx="7">
                  <c:v>22156885458</c:v>
                </c:pt>
                <c:pt idx="8">
                  <c:v>21339345514</c:v>
                </c:pt>
                <c:pt idx="9">
                  <c:v>20407006956</c:v>
                </c:pt>
                <c:pt idx="10">
                  <c:v>23700635091</c:v>
                </c:pt>
                <c:pt idx="11">
                  <c:v>20476570258</c:v>
                </c:pt>
                <c:pt idx="12">
                  <c:v>20710226120</c:v>
                </c:pt>
                <c:pt idx="13">
                  <c:v>21693694507</c:v>
                </c:pt>
                <c:pt idx="14">
                  <c:v>21588470908</c:v>
                </c:pt>
                <c:pt idx="15">
                  <c:v>22576491423</c:v>
                </c:pt>
                <c:pt idx="16">
                  <c:v>22283337252</c:v>
                </c:pt>
                <c:pt idx="17">
                  <c:v>22445435620</c:v>
                </c:pt>
                <c:pt idx="18">
                  <c:v>22503491476</c:v>
                </c:pt>
                <c:pt idx="19">
                  <c:v>23873227336</c:v>
                </c:pt>
                <c:pt idx="20">
                  <c:v>18193575997</c:v>
                </c:pt>
                <c:pt idx="21">
                  <c:v>18265961450</c:v>
                </c:pt>
                <c:pt idx="22">
                  <c:v>23586097378</c:v>
                </c:pt>
                <c:pt idx="23">
                  <c:v>23839123315</c:v>
                </c:pt>
                <c:pt idx="24">
                  <c:v>22799513466</c:v>
                </c:pt>
                <c:pt idx="25">
                  <c:v>27490436262</c:v>
                </c:pt>
                <c:pt idx="26">
                  <c:v>23060187642</c:v>
                </c:pt>
                <c:pt idx="27">
                  <c:v>18975591762</c:v>
                </c:pt>
                <c:pt idx="28">
                  <c:v>23650593607</c:v>
                </c:pt>
                <c:pt idx="29">
                  <c:v>23677925865</c:v>
                </c:pt>
                <c:pt idx="30">
                  <c:v>23949988094</c:v>
                </c:pt>
                <c:pt idx="31">
                  <c:v>22699537290</c:v>
                </c:pt>
                <c:pt idx="32">
                  <c:v>20339730275</c:v>
                </c:pt>
                <c:pt idx="33">
                  <c:v>21186953278</c:v>
                </c:pt>
                <c:pt idx="34">
                  <c:v>22234619345</c:v>
                </c:pt>
                <c:pt idx="35">
                  <c:v>17717811127</c:v>
                </c:pt>
                <c:pt idx="36">
                  <c:v>24243872239</c:v>
                </c:pt>
                <c:pt idx="37">
                  <c:v>24579441658</c:v>
                </c:pt>
                <c:pt idx="38">
                  <c:v>20997854214</c:v>
                </c:pt>
                <c:pt idx="39">
                  <c:v>22908077362</c:v>
                </c:pt>
                <c:pt idx="40">
                  <c:v>22889715683</c:v>
                </c:pt>
                <c:pt idx="41">
                  <c:v>21782081373</c:v>
                </c:pt>
                <c:pt idx="42">
                  <c:v>21557315425</c:v>
                </c:pt>
                <c:pt idx="43">
                  <c:v>21937943686</c:v>
                </c:pt>
                <c:pt idx="44">
                  <c:v>24558593392</c:v>
                </c:pt>
                <c:pt idx="45">
                  <c:v>22144233348</c:v>
                </c:pt>
                <c:pt idx="46">
                  <c:v>29513562770</c:v>
                </c:pt>
                <c:pt idx="47">
                  <c:v>23517065815</c:v>
                </c:pt>
                <c:pt idx="48">
                  <c:v>22795022640</c:v>
                </c:pt>
                <c:pt idx="49">
                  <c:v>22543678046</c:v>
                </c:pt>
                <c:pt idx="50">
                  <c:v>23188857771</c:v>
                </c:pt>
                <c:pt idx="51">
                  <c:v>21931982329</c:v>
                </c:pt>
                <c:pt idx="52">
                  <c:v>22505638046</c:v>
                </c:pt>
                <c:pt idx="53">
                  <c:v>22556399127</c:v>
                </c:pt>
                <c:pt idx="54">
                  <c:v>22408400687</c:v>
                </c:pt>
                <c:pt idx="55">
                  <c:v>23088494498</c:v>
                </c:pt>
                <c:pt idx="56">
                  <c:v>25221770927</c:v>
                </c:pt>
                <c:pt idx="57">
                  <c:v>21780002509</c:v>
                </c:pt>
                <c:pt idx="58">
                  <c:v>19670608615</c:v>
                </c:pt>
                <c:pt idx="59">
                  <c:v>22453253002</c:v>
                </c:pt>
                <c:pt idx="60">
                  <c:v>22040105247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B-4B7A-8324-BDAB8F28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82751"/>
        <c:axId val="246794399"/>
      </c:scatterChart>
      <c:valAx>
        <c:axId val="2467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94399"/>
        <c:crosses val="autoZero"/>
        <c:crossBetween val="midCat"/>
      </c:valAx>
      <c:valAx>
        <c:axId val="2467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78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cuantificables'!$E$3:$E$63</c:f>
              <c:numCache>
                <c:formatCode>0.0</c:formatCode>
                <c:ptCount val="6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  <c:pt idx="53">
                  <c:v>72.899305555554747</c:v>
                </c:pt>
                <c:pt idx="54">
                  <c:v>77.201388888890506</c:v>
                </c:pt>
                <c:pt idx="55">
                  <c:v>78.201388888890506</c:v>
                </c:pt>
                <c:pt idx="56">
                  <c:v>78.972222222218988</c:v>
                </c:pt>
                <c:pt idx="57">
                  <c:v>81.979166666664241</c:v>
                </c:pt>
                <c:pt idx="58">
                  <c:v>83.197916666664241</c:v>
                </c:pt>
                <c:pt idx="59">
                  <c:v>84.215277777781012</c:v>
                </c:pt>
                <c:pt idx="60">
                  <c:v>85.267361111109494</c:v>
                </c:pt>
              </c:numCache>
            </c:numRef>
          </c:xVal>
          <c:yVal>
            <c:numRef>
              <c:f>'Metabolitos cuantificables'!$BF$3:$BF$63</c:f>
              <c:numCache>
                <c:formatCode>0.00</c:formatCode>
                <c:ptCount val="61"/>
                <c:pt idx="0">
                  <c:v>1.1457780613799673</c:v>
                </c:pt>
                <c:pt idx="1">
                  <c:v>0.85237660669269666</c:v>
                </c:pt>
                <c:pt idx="2">
                  <c:v>0.76529595223360747</c:v>
                </c:pt>
                <c:pt idx="3">
                  <c:v>0.75860442500017766</c:v>
                </c:pt>
                <c:pt idx="4">
                  <c:v>0.5461743609121017</c:v>
                </c:pt>
                <c:pt idx="5">
                  <c:v>0.53728330774458344</c:v>
                </c:pt>
                <c:pt idx="6">
                  <c:v>0.66096171594604247</c:v>
                </c:pt>
                <c:pt idx="7">
                  <c:v>0.67387247041854492</c:v>
                </c:pt>
                <c:pt idx="8">
                  <c:v>0.62807587408445165</c:v>
                </c:pt>
                <c:pt idx="9">
                  <c:v>0.69940780330963259</c:v>
                </c:pt>
                <c:pt idx="10">
                  <c:v>0.66135153362001142</c:v>
                </c:pt>
                <c:pt idx="11">
                  <c:v>0.59204180987843225</c:v>
                </c:pt>
                <c:pt idx="12">
                  <c:v>0.46456518114791356</c:v>
                </c:pt>
                <c:pt idx="13">
                  <c:v>0.33935382464639557</c:v>
                </c:pt>
                <c:pt idx="14">
                  <c:v>0.30002343474150872</c:v>
                </c:pt>
                <c:pt idx="15">
                  <c:v>0.26717398116031227</c:v>
                </c:pt>
                <c:pt idx="16">
                  <c:v>0.23067640674948217</c:v>
                </c:pt>
                <c:pt idx="17">
                  <c:v>0.18705243462217425</c:v>
                </c:pt>
                <c:pt idx="18">
                  <c:v>0.19995180014224467</c:v>
                </c:pt>
                <c:pt idx="19">
                  <c:v>0.18031439059334142</c:v>
                </c:pt>
                <c:pt idx="20">
                  <c:v>0.13958603466754582</c:v>
                </c:pt>
                <c:pt idx="21">
                  <c:v>0.31916251743758417</c:v>
                </c:pt>
                <c:pt idx="22">
                  <c:v>0.18576013005271622</c:v>
                </c:pt>
                <c:pt idx="23">
                  <c:v>0.17777442129410018</c:v>
                </c:pt>
                <c:pt idx="24">
                  <c:v>0.17380110565205428</c:v>
                </c:pt>
                <c:pt idx="25">
                  <c:v>0.20236238671430479</c:v>
                </c:pt>
                <c:pt idx="26">
                  <c:v>0.16501045689418703</c:v>
                </c:pt>
                <c:pt idx="27">
                  <c:v>0.13687266519135641</c:v>
                </c:pt>
                <c:pt idx="28">
                  <c:v>0.19311545765200219</c:v>
                </c:pt>
                <c:pt idx="29">
                  <c:v>0.21473999181435924</c:v>
                </c:pt>
                <c:pt idx="30">
                  <c:v>0.20877245083374815</c:v>
                </c:pt>
                <c:pt idx="31">
                  <c:v>0.18992728492141764</c:v>
                </c:pt>
                <c:pt idx="32">
                  <c:v>0.18212484063262779</c:v>
                </c:pt>
                <c:pt idx="33">
                  <c:v>0.23046965195363978</c:v>
                </c:pt>
                <c:pt idx="34">
                  <c:v>0.24840511085611072</c:v>
                </c:pt>
                <c:pt idx="35">
                  <c:v>0.20108746404664227</c:v>
                </c:pt>
                <c:pt idx="36">
                  <c:v>0.27064778780014581</c:v>
                </c:pt>
                <c:pt idx="37">
                  <c:v>0.26355880589457054</c:v>
                </c:pt>
                <c:pt idx="38">
                  <c:v>0.24115934149540241</c:v>
                </c:pt>
                <c:pt idx="39">
                  <c:v>0.2791809687278925</c:v>
                </c:pt>
                <c:pt idx="40">
                  <c:v>0.50843588781523419</c:v>
                </c:pt>
                <c:pt idx="41">
                  <c:v>0.3676911980035214</c:v>
                </c:pt>
                <c:pt idx="42">
                  <c:v>0.29614480261068477</c:v>
                </c:pt>
                <c:pt idx="43">
                  <c:v>0.23983059580112384</c:v>
                </c:pt>
                <c:pt idx="44">
                  <c:v>0.2242059160073572</c:v>
                </c:pt>
                <c:pt idx="45">
                  <c:v>0.19044718404331315</c:v>
                </c:pt>
                <c:pt idx="46">
                  <c:v>0.23089217641298251</c:v>
                </c:pt>
                <c:pt idx="47">
                  <c:v>0.18864954779876333</c:v>
                </c:pt>
                <c:pt idx="48">
                  <c:v>0.19235558024783492</c:v>
                </c:pt>
                <c:pt idx="49">
                  <c:v>0.1864680261563782</c:v>
                </c:pt>
                <c:pt idx="50">
                  <c:v>4.2908002569653513E-2</c:v>
                </c:pt>
                <c:pt idx="51">
                  <c:v>0.18445189973898271</c:v>
                </c:pt>
                <c:pt idx="52">
                  <c:v>0.18978071601253779</c:v>
                </c:pt>
                <c:pt idx="53">
                  <c:v>0.19302185451571449</c:v>
                </c:pt>
                <c:pt idx="54">
                  <c:v>0.19187870823201675</c:v>
                </c:pt>
                <c:pt idx="55">
                  <c:v>0.21498559313501164</c:v>
                </c:pt>
                <c:pt idx="56">
                  <c:v>0.24883709642493207</c:v>
                </c:pt>
                <c:pt idx="57">
                  <c:v>0.21147633571404736</c:v>
                </c:pt>
                <c:pt idx="58">
                  <c:v>0.18657823222847625</c:v>
                </c:pt>
                <c:pt idx="59">
                  <c:v>0.22001607717943833</c:v>
                </c:pt>
                <c:pt idx="60">
                  <c:v>0.2098625745860257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C-4CAA-956E-3F3D93BD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  <c:majorUnit val="10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SER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concentration</a:t>
                </a:r>
              </a:p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(mmol/L)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GLY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cuantificables'!$E$3:$E$63</c:f>
              <c:numCache>
                <c:formatCode>0.0</c:formatCode>
                <c:ptCount val="6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  <c:pt idx="53">
                  <c:v>72.899305555554747</c:v>
                </c:pt>
                <c:pt idx="54">
                  <c:v>77.201388888890506</c:v>
                </c:pt>
                <c:pt idx="55">
                  <c:v>78.201388888890506</c:v>
                </c:pt>
                <c:pt idx="56">
                  <c:v>78.972222222218988</c:v>
                </c:pt>
                <c:pt idx="57">
                  <c:v>81.979166666664241</c:v>
                </c:pt>
                <c:pt idx="58">
                  <c:v>83.197916666664241</c:v>
                </c:pt>
                <c:pt idx="59">
                  <c:v>84.215277777781012</c:v>
                </c:pt>
                <c:pt idx="60">
                  <c:v>85.267361111109494</c:v>
                </c:pt>
              </c:numCache>
            </c:numRef>
          </c:xVal>
          <c:yVal>
            <c:numRef>
              <c:f>'Metabolitos cuantificables'!$AG$3:$AG$63</c:f>
              <c:numCache>
                <c:formatCode>0.00</c:formatCode>
                <c:ptCount val="61"/>
                <c:pt idx="0">
                  <c:v>0.38177307165827606</c:v>
                </c:pt>
                <c:pt idx="1">
                  <c:v>0.41539841986880532</c:v>
                </c:pt>
                <c:pt idx="2">
                  <c:v>0.58755747683214232</c:v>
                </c:pt>
                <c:pt idx="3">
                  <c:v>0.73193314269906173</c:v>
                </c:pt>
                <c:pt idx="4">
                  <c:v>0.64190240284540923</c:v>
                </c:pt>
                <c:pt idx="5">
                  <c:v>0.74090505598114287</c:v>
                </c:pt>
                <c:pt idx="6">
                  <c:v>0.86956284299468889</c:v>
                </c:pt>
                <c:pt idx="7">
                  <c:v>0.83720086193000753</c:v>
                </c:pt>
                <c:pt idx="8">
                  <c:v>0.94291539499217114</c:v>
                </c:pt>
                <c:pt idx="9">
                  <c:v>0.89818930117678486</c:v>
                </c:pt>
                <c:pt idx="10">
                  <c:v>1.0218837737561233</c:v>
                </c:pt>
                <c:pt idx="11">
                  <c:v>0.95835773091491705</c:v>
                </c:pt>
                <c:pt idx="12">
                  <c:v>1.0264579915778944</c:v>
                </c:pt>
                <c:pt idx="13">
                  <c:v>1.173712508294255</c:v>
                </c:pt>
                <c:pt idx="14">
                  <c:v>1.1186958349466989</c:v>
                </c:pt>
                <c:pt idx="15">
                  <c:v>1.0951788650015177</c:v>
                </c:pt>
                <c:pt idx="16">
                  <c:v>1.2176710339335073</c:v>
                </c:pt>
                <c:pt idx="17">
                  <c:v>1.175231865838511</c:v>
                </c:pt>
                <c:pt idx="18">
                  <c:v>1.2504365225962708</c:v>
                </c:pt>
                <c:pt idx="19">
                  <c:v>1.2132720195016298</c:v>
                </c:pt>
                <c:pt idx="20">
                  <c:v>0.97796220374616261</c:v>
                </c:pt>
                <c:pt idx="21">
                  <c:v>0.88393522429673299</c:v>
                </c:pt>
                <c:pt idx="22">
                  <c:v>1.3203931991025197</c:v>
                </c:pt>
                <c:pt idx="23">
                  <c:v>1.2380478867445688</c:v>
                </c:pt>
                <c:pt idx="24">
                  <c:v>1.2189206617921928</c:v>
                </c:pt>
                <c:pt idx="25">
                  <c:v>1.3981882305301112</c:v>
                </c:pt>
                <c:pt idx="26">
                  <c:v>1.2972607093692885</c:v>
                </c:pt>
                <c:pt idx="27">
                  <c:v>1.1104026058123364</c:v>
                </c:pt>
                <c:pt idx="28">
                  <c:v>1.6507775508368687</c:v>
                </c:pt>
                <c:pt idx="29">
                  <c:v>1.7708210979044425</c:v>
                </c:pt>
                <c:pt idx="30">
                  <c:v>1.7756060824976334</c:v>
                </c:pt>
                <c:pt idx="31">
                  <c:v>1.6676946190991675</c:v>
                </c:pt>
                <c:pt idx="32">
                  <c:v>1.4237635410954008</c:v>
                </c:pt>
                <c:pt idx="33">
                  <c:v>1.3431797519040536</c:v>
                </c:pt>
                <c:pt idx="34">
                  <c:v>1.4472874967048102</c:v>
                </c:pt>
                <c:pt idx="35">
                  <c:v>1.0970898227616488</c:v>
                </c:pt>
                <c:pt idx="36">
                  <c:v>1.5671232446869914</c:v>
                </c:pt>
                <c:pt idx="37">
                  <c:v>1.4608467930989388</c:v>
                </c:pt>
                <c:pt idx="38">
                  <c:v>1.2821672536388675</c:v>
                </c:pt>
                <c:pt idx="39">
                  <c:v>1.357220778237842</c:v>
                </c:pt>
                <c:pt idx="40">
                  <c:v>1.1607693425999825</c:v>
                </c:pt>
                <c:pt idx="41">
                  <c:v>1.1882487229627723</c:v>
                </c:pt>
                <c:pt idx="42">
                  <c:v>1.1816900147159775</c:v>
                </c:pt>
                <c:pt idx="43">
                  <c:v>1.2534973793093387</c:v>
                </c:pt>
                <c:pt idx="44">
                  <c:v>1.3465434713569775</c:v>
                </c:pt>
                <c:pt idx="45">
                  <c:v>1.2899961681433423</c:v>
                </c:pt>
                <c:pt idx="46">
                  <c:v>1.5010416211573983</c:v>
                </c:pt>
                <c:pt idx="47">
                  <c:v>1.3642722200667261</c:v>
                </c:pt>
                <c:pt idx="48">
                  <c:v>1.4973983652210452</c:v>
                </c:pt>
                <c:pt idx="49">
                  <c:v>1.4735193253678633</c:v>
                </c:pt>
                <c:pt idx="50">
                  <c:v>1.6655971978400197</c:v>
                </c:pt>
                <c:pt idx="51">
                  <c:v>1.3972947005692731</c:v>
                </c:pt>
                <c:pt idx="52">
                  <c:v>1.351342952424712</c:v>
                </c:pt>
                <c:pt idx="53">
                  <c:v>1.3433894439578997</c:v>
                </c:pt>
                <c:pt idx="54">
                  <c:v>1.7122956304442283</c:v>
                </c:pt>
                <c:pt idx="55">
                  <c:v>1.6988108193055687</c:v>
                </c:pt>
                <c:pt idx="56">
                  <c:v>1.885873522220592</c:v>
                </c:pt>
                <c:pt idx="57">
                  <c:v>1.6020781162376425</c:v>
                </c:pt>
                <c:pt idx="58">
                  <c:v>1.4630862236301965</c:v>
                </c:pt>
                <c:pt idx="59">
                  <c:v>1.6529719042935342</c:v>
                </c:pt>
                <c:pt idx="60">
                  <c:v>1.54727814503356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1-43B3-ABC8-75BD69AD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Serine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concentration (mmol/L)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'Metabolitos cuantificables'!$E$3:$E$63</c:f>
              <c:numCache>
                <c:formatCode>0.0</c:formatCode>
                <c:ptCount val="6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  <c:pt idx="53">
                  <c:v>72.899305555554747</c:v>
                </c:pt>
                <c:pt idx="54">
                  <c:v>77.201388888890506</c:v>
                </c:pt>
                <c:pt idx="55">
                  <c:v>78.201388888890506</c:v>
                </c:pt>
                <c:pt idx="56">
                  <c:v>78.972222222218988</c:v>
                </c:pt>
                <c:pt idx="57">
                  <c:v>81.979166666664241</c:v>
                </c:pt>
                <c:pt idx="58">
                  <c:v>83.197916666664241</c:v>
                </c:pt>
                <c:pt idx="59">
                  <c:v>84.215277777781012</c:v>
                </c:pt>
                <c:pt idx="60">
                  <c:v>85.267361111109494</c:v>
                </c:pt>
              </c:numCache>
            </c:numRef>
          </c:xVal>
          <c:yVal>
            <c:numRef>
              <c:f>'Metabolitos cuantificables'!$AW$3:$AW$63</c:f>
              <c:numCache>
                <c:formatCode>0.00</c:formatCode>
                <c:ptCount val="61"/>
                <c:pt idx="0">
                  <c:v>0.65369749616015849</c:v>
                </c:pt>
                <c:pt idx="1">
                  <c:v>0.46040145073716177</c:v>
                </c:pt>
                <c:pt idx="2">
                  <c:v>0.46282578184704765</c:v>
                </c:pt>
                <c:pt idx="3">
                  <c:v>0.50626182375871298</c:v>
                </c:pt>
                <c:pt idx="4">
                  <c:v>0.40344597389979336</c:v>
                </c:pt>
                <c:pt idx="5">
                  <c:v>0.44554247436772454</c:v>
                </c:pt>
                <c:pt idx="6">
                  <c:v>0.50232337477933153</c:v>
                </c:pt>
                <c:pt idx="7">
                  <c:v>0.5463631270193674</c:v>
                </c:pt>
                <c:pt idx="8">
                  <c:v>0.53139507863291902</c:v>
                </c:pt>
                <c:pt idx="9">
                  <c:v>0.50032594806394037</c:v>
                </c:pt>
                <c:pt idx="10">
                  <c:v>0.57823944626740154</c:v>
                </c:pt>
                <c:pt idx="11">
                  <c:v>0.49825998331128635</c:v>
                </c:pt>
                <c:pt idx="12">
                  <c:v>0.4794222916103239</c:v>
                </c:pt>
                <c:pt idx="13">
                  <c:v>0.46232189414003466</c:v>
                </c:pt>
                <c:pt idx="14">
                  <c:v>0.45251398380848651</c:v>
                </c:pt>
                <c:pt idx="15">
                  <c:v>0.40534586381202692</c:v>
                </c:pt>
                <c:pt idx="16">
                  <c:v>0.35578077816969778</c:v>
                </c:pt>
                <c:pt idx="17">
                  <c:v>0.34876818866511566</c:v>
                </c:pt>
                <c:pt idx="18">
                  <c:v>0.34469528667112986</c:v>
                </c:pt>
                <c:pt idx="19">
                  <c:v>0.33370063942922734</c:v>
                </c:pt>
                <c:pt idx="20">
                  <c:v>0.2312499480995677</c:v>
                </c:pt>
                <c:pt idx="21">
                  <c:v>0.25874892735099897</c:v>
                </c:pt>
                <c:pt idx="22">
                  <c:v>0.28939504696568713</c:v>
                </c:pt>
                <c:pt idx="23">
                  <c:v>0.25805797320808438</c:v>
                </c:pt>
                <c:pt idx="24">
                  <c:v>0.22125774599611595</c:v>
                </c:pt>
                <c:pt idx="25">
                  <c:v>0.19989808706597004</c:v>
                </c:pt>
                <c:pt idx="26">
                  <c:v>0.19276192445975093</c:v>
                </c:pt>
                <c:pt idx="27">
                  <c:v>0.14378589583829782</c:v>
                </c:pt>
                <c:pt idx="28">
                  <c:v>0.16141889173374918</c:v>
                </c:pt>
                <c:pt idx="29">
                  <c:v>0.18391755456663464</c:v>
                </c:pt>
                <c:pt idx="30">
                  <c:v>0.2023837841027108</c:v>
                </c:pt>
                <c:pt idx="31">
                  <c:v>0.226192622360295</c:v>
                </c:pt>
                <c:pt idx="32">
                  <c:v>0.21405801889453502</c:v>
                </c:pt>
                <c:pt idx="33">
                  <c:v>0.29467682594373773</c:v>
                </c:pt>
                <c:pt idx="34">
                  <c:v>0.34294999486132127</c:v>
                </c:pt>
                <c:pt idx="35">
                  <c:v>0.23705140079115533</c:v>
                </c:pt>
                <c:pt idx="36">
                  <c:v>0.37874395218056339</c:v>
                </c:pt>
                <c:pt idx="37">
                  <c:v>0.37418050178192985</c:v>
                </c:pt>
                <c:pt idx="38">
                  <c:v>0.32041064644461092</c:v>
                </c:pt>
                <c:pt idx="39">
                  <c:v>0.36892633640354744</c:v>
                </c:pt>
                <c:pt idx="40">
                  <c:v>0.46943793207857398</c:v>
                </c:pt>
                <c:pt idx="41">
                  <c:v>0.41501514892290331</c:v>
                </c:pt>
                <c:pt idx="42">
                  <c:v>0.38126458776904126</c:v>
                </c:pt>
                <c:pt idx="43">
                  <c:v>0.34759272986047685</c:v>
                </c:pt>
                <c:pt idx="44">
                  <c:v>0.31118905374109324</c:v>
                </c:pt>
                <c:pt idx="45">
                  <c:v>0.25355825345050481</c:v>
                </c:pt>
                <c:pt idx="46">
                  <c:v>0.27829550857593111</c:v>
                </c:pt>
                <c:pt idx="47">
                  <c:v>0.22837426535494754</c:v>
                </c:pt>
                <c:pt idx="48">
                  <c:v>0.17105384285281844</c:v>
                </c:pt>
                <c:pt idx="49">
                  <c:v>0.15901357455963488</c:v>
                </c:pt>
                <c:pt idx="50">
                  <c:v>0.19303894935135607</c:v>
                </c:pt>
                <c:pt idx="51">
                  <c:v>0.13861724072825285</c:v>
                </c:pt>
                <c:pt idx="52">
                  <c:v>0.12088386282334082</c:v>
                </c:pt>
                <c:pt idx="53">
                  <c:v>9.9399747156368568E-2</c:v>
                </c:pt>
                <c:pt idx="54">
                  <c:v>9.8192226874091404E-2</c:v>
                </c:pt>
                <c:pt idx="55">
                  <c:v>0.10752231828369384</c:v>
                </c:pt>
                <c:pt idx="56">
                  <c:v>0.10469897483544877</c:v>
                </c:pt>
                <c:pt idx="57">
                  <c:v>0.12972161690019152</c:v>
                </c:pt>
                <c:pt idx="58">
                  <c:v>0.12131838888074004</c:v>
                </c:pt>
                <c:pt idx="59">
                  <c:v>0.15069239157248399</c:v>
                </c:pt>
                <c:pt idx="60">
                  <c:v>0.15047255514193295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2-494A-B498-EC38D32E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11007"/>
        <c:axId val="260210591"/>
      </c:scatterChart>
      <c:valAx>
        <c:axId val="260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60210591"/>
        <c:crosses val="autoZero"/>
        <c:crossBetween val="midCat"/>
      </c:valAx>
      <c:valAx>
        <c:axId val="260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Serine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concentration (mmol/L)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2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</xdr:row>
      <xdr:rowOff>0</xdr:rowOff>
    </xdr:from>
    <xdr:to>
      <xdr:col>6</xdr:col>
      <xdr:colOff>742950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16</xdr:row>
      <xdr:rowOff>85725</xdr:rowOff>
    </xdr:from>
    <xdr:to>
      <xdr:col>7</xdr:col>
      <xdr:colOff>19050</xdr:colOff>
      <xdr:row>30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</xdr:row>
      <xdr:rowOff>142875</xdr:rowOff>
    </xdr:from>
    <xdr:to>
      <xdr:col>13</xdr:col>
      <xdr:colOff>9525</xdr:colOff>
      <xdr:row>16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</xdr:row>
      <xdr:rowOff>142875</xdr:rowOff>
    </xdr:from>
    <xdr:to>
      <xdr:col>19</xdr:col>
      <xdr:colOff>247650</xdr:colOff>
      <xdr:row>16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447675</xdr:colOff>
      <xdr:row>1</xdr:row>
      <xdr:rowOff>133350</xdr:rowOff>
    </xdr:from>
    <xdr:to>
      <xdr:col>25</xdr:col>
      <xdr:colOff>447675</xdr:colOff>
      <xdr:row>16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666750</xdr:colOff>
      <xdr:row>1</xdr:row>
      <xdr:rowOff>114300</xdr:rowOff>
    </xdr:from>
    <xdr:to>
      <xdr:col>31</xdr:col>
      <xdr:colOff>666750</xdr:colOff>
      <xdr:row>16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32</xdr:row>
      <xdr:rowOff>100012</xdr:rowOff>
    </xdr:from>
    <xdr:to>
      <xdr:col>7</xdr:col>
      <xdr:colOff>685800</xdr:colOff>
      <xdr:row>46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666750</xdr:colOff>
      <xdr:row>62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7</xdr:col>
      <xdr:colOff>666750</xdr:colOff>
      <xdr:row>77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</xdr:colOff>
      <xdr:row>19</xdr:row>
      <xdr:rowOff>0</xdr:rowOff>
    </xdr:from>
    <xdr:to>
      <xdr:col>32</xdr:col>
      <xdr:colOff>9525</xdr:colOff>
      <xdr:row>33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561975</xdr:colOff>
      <xdr:row>19</xdr:row>
      <xdr:rowOff>38100</xdr:rowOff>
    </xdr:from>
    <xdr:to>
      <xdr:col>25</xdr:col>
      <xdr:colOff>561975</xdr:colOff>
      <xdr:row>33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79</xdr:row>
      <xdr:rowOff>95250</xdr:rowOff>
    </xdr:from>
    <xdr:to>
      <xdr:col>7</xdr:col>
      <xdr:colOff>685800</xdr:colOff>
      <xdr:row>93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79</xdr:row>
      <xdr:rowOff>0</xdr:rowOff>
    </xdr:from>
    <xdr:to>
      <xdr:col>15</xdr:col>
      <xdr:colOff>209550</xdr:colOff>
      <xdr:row>93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7</xdr:col>
      <xdr:colOff>666750</xdr:colOff>
      <xdr:row>109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66675</xdr:colOff>
      <xdr:row>109</xdr:row>
      <xdr:rowOff>161925</xdr:rowOff>
    </xdr:from>
    <xdr:to>
      <xdr:col>7</xdr:col>
      <xdr:colOff>733425</xdr:colOff>
      <xdr:row>124</xdr:row>
      <xdr:rowOff>47625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131885</xdr:colOff>
      <xdr:row>109</xdr:row>
      <xdr:rowOff>183173</xdr:rowOff>
    </xdr:from>
    <xdr:to>
      <xdr:col>15</xdr:col>
      <xdr:colOff>36635</xdr:colOff>
      <xdr:row>124</xdr:row>
      <xdr:rowOff>68873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51288</xdr:colOff>
      <xdr:row>125</xdr:row>
      <xdr:rowOff>36635</xdr:rowOff>
    </xdr:from>
    <xdr:to>
      <xdr:col>7</xdr:col>
      <xdr:colOff>718038</xdr:colOff>
      <xdr:row>139</xdr:row>
      <xdr:rowOff>112835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7327</xdr:colOff>
      <xdr:row>140</xdr:row>
      <xdr:rowOff>0</xdr:rowOff>
    </xdr:from>
    <xdr:to>
      <xdr:col>7</xdr:col>
      <xdr:colOff>674077</xdr:colOff>
      <xdr:row>154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7</xdr:col>
      <xdr:colOff>666750</xdr:colOff>
      <xdr:row>169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7</xdr:col>
      <xdr:colOff>666750</xdr:colOff>
      <xdr:row>184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754674</xdr:colOff>
      <xdr:row>184</xdr:row>
      <xdr:rowOff>161193</xdr:rowOff>
    </xdr:from>
    <xdr:to>
      <xdr:col>7</xdr:col>
      <xdr:colOff>659424</xdr:colOff>
      <xdr:row>199</xdr:row>
      <xdr:rowOff>46893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666750</xdr:colOff>
      <xdr:row>214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7</xdr:col>
      <xdr:colOff>666750</xdr:colOff>
      <xdr:row>229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7</xdr:col>
      <xdr:colOff>666750</xdr:colOff>
      <xdr:row>244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14654</xdr:colOff>
      <xdr:row>244</xdr:row>
      <xdr:rowOff>168519</xdr:rowOff>
    </xdr:from>
    <xdr:to>
      <xdr:col>7</xdr:col>
      <xdr:colOff>681404</xdr:colOff>
      <xdr:row>259</xdr:row>
      <xdr:rowOff>54219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7</xdr:col>
      <xdr:colOff>666750</xdr:colOff>
      <xdr:row>274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275</xdr:row>
      <xdr:rowOff>0</xdr:rowOff>
    </xdr:from>
    <xdr:to>
      <xdr:col>7</xdr:col>
      <xdr:colOff>666750</xdr:colOff>
      <xdr:row>289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7</xdr:col>
      <xdr:colOff>666750</xdr:colOff>
      <xdr:row>304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754673</xdr:colOff>
      <xdr:row>304</xdr:row>
      <xdr:rowOff>175846</xdr:rowOff>
    </xdr:from>
    <xdr:to>
      <xdr:col>7</xdr:col>
      <xdr:colOff>659423</xdr:colOff>
      <xdr:row>319</xdr:row>
      <xdr:rowOff>61546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320</xdr:row>
      <xdr:rowOff>0</xdr:rowOff>
    </xdr:from>
    <xdr:to>
      <xdr:col>7</xdr:col>
      <xdr:colOff>666750</xdr:colOff>
      <xdr:row>334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335</xdr:row>
      <xdr:rowOff>0</xdr:rowOff>
    </xdr:from>
    <xdr:to>
      <xdr:col>7</xdr:col>
      <xdr:colOff>666750</xdr:colOff>
      <xdr:row>349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666750</xdr:colOff>
      <xdr:row>364</xdr:row>
      <xdr:rowOff>76200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747346</xdr:colOff>
      <xdr:row>365</xdr:row>
      <xdr:rowOff>58615</xdr:rowOff>
    </xdr:from>
    <xdr:to>
      <xdr:col>7</xdr:col>
      <xdr:colOff>652096</xdr:colOff>
      <xdr:row>379</xdr:row>
      <xdr:rowOff>134815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740020</xdr:colOff>
      <xdr:row>32</xdr:row>
      <xdr:rowOff>95250</xdr:rowOff>
    </xdr:from>
    <xdr:to>
      <xdr:col>14</xdr:col>
      <xdr:colOff>644770</xdr:colOff>
      <xdr:row>46</xdr:row>
      <xdr:rowOff>171450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1DEC2AD-7292-4AC6-B422-38AC1E556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para%20cuantificacion-por%20areas%20ampliado-estados%20estacionarios-2807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bolitos cuantificables"/>
      <sheetName val="Referencias"/>
      <sheetName val="Hoja1"/>
    </sheetNames>
    <sheetDataSet>
      <sheetData sheetId="0">
        <row r="10">
          <cell r="D10">
            <v>93.500000000058208</v>
          </cell>
          <cell r="CW10">
            <v>3084503240</v>
          </cell>
        </row>
        <row r="11">
          <cell r="D11">
            <v>120.75</v>
          </cell>
          <cell r="CW11">
            <v>3791855887</v>
          </cell>
        </row>
        <row r="12">
          <cell r="D12">
            <v>149.25</v>
          </cell>
          <cell r="CW12">
            <v>4255502044</v>
          </cell>
        </row>
        <row r="13">
          <cell r="D13">
            <v>167.16666666674428</v>
          </cell>
          <cell r="CW13">
            <v>4582873525</v>
          </cell>
        </row>
        <row r="14">
          <cell r="D14">
            <v>191.78333333332557</v>
          </cell>
          <cell r="CW14">
            <v>4794360960</v>
          </cell>
        </row>
        <row r="15">
          <cell r="D15">
            <v>237.83333333325572</v>
          </cell>
          <cell r="CW15">
            <v>4815978967</v>
          </cell>
        </row>
        <row r="16">
          <cell r="D16">
            <v>261.50000000005821</v>
          </cell>
          <cell r="CW16">
            <v>5879207139</v>
          </cell>
        </row>
        <row r="17">
          <cell r="D17">
            <v>293.00000000005821</v>
          </cell>
          <cell r="CW17">
            <v>5112634651</v>
          </cell>
        </row>
        <row r="18">
          <cell r="D18">
            <v>598.33333333331393</v>
          </cell>
          <cell r="CW18">
            <v>5657096795</v>
          </cell>
        </row>
        <row r="19">
          <cell r="D19">
            <v>629.83333333331393</v>
          </cell>
          <cell r="CW19">
            <v>5677369640</v>
          </cell>
        </row>
        <row r="20">
          <cell r="D20">
            <v>648.75</v>
          </cell>
          <cell r="CW20">
            <v>5833910089</v>
          </cell>
        </row>
        <row r="21">
          <cell r="D21">
            <v>675.50000000005821</v>
          </cell>
          <cell r="CW21">
            <v>5681318862</v>
          </cell>
        </row>
        <row r="22">
          <cell r="D22">
            <v>700.83333333337214</v>
          </cell>
          <cell r="CW22">
            <v>5622778381</v>
          </cell>
        </row>
        <row r="23">
          <cell r="D23">
            <v>720.99999999994179</v>
          </cell>
          <cell r="CW23">
            <v>4142075872</v>
          </cell>
        </row>
        <row r="24">
          <cell r="D24">
            <v>795.66666666674428</v>
          </cell>
          <cell r="CW24">
            <v>5841274304</v>
          </cell>
        </row>
        <row r="25">
          <cell r="D25">
            <v>1038.3333333333721</v>
          </cell>
          <cell r="CW25">
            <v>5491006667</v>
          </cell>
        </row>
        <row r="26">
          <cell r="D26">
            <v>1054.8333333333721</v>
          </cell>
          <cell r="CW26">
            <v>6338494787</v>
          </cell>
        </row>
        <row r="27">
          <cell r="D27">
            <v>1077.6666666667443</v>
          </cell>
          <cell r="CW27">
            <v>4252024674</v>
          </cell>
        </row>
        <row r="28">
          <cell r="D28">
            <v>1132.1666666666279</v>
          </cell>
          <cell r="CW28">
            <v>7299840928</v>
          </cell>
        </row>
        <row r="29">
          <cell r="D29">
            <v>1150.6666666666861</v>
          </cell>
          <cell r="CW29">
            <v>7229907886</v>
          </cell>
        </row>
        <row r="30">
          <cell r="D30">
            <v>1560.8333333332557</v>
          </cell>
          <cell r="CW30">
            <v>6204311471</v>
          </cell>
        </row>
        <row r="31">
          <cell r="D31">
            <v>1631.25</v>
          </cell>
          <cell r="CW31">
            <v>5247369346</v>
          </cell>
        </row>
        <row r="32">
          <cell r="D32">
            <v>1657.1666666666279</v>
          </cell>
          <cell r="CW32">
            <v>4996887935</v>
          </cell>
        </row>
        <row r="33">
          <cell r="D33">
            <v>1684.5</v>
          </cell>
          <cell r="CW33">
            <v>5001746001</v>
          </cell>
        </row>
        <row r="34">
          <cell r="D34">
            <v>1709.25</v>
          </cell>
          <cell r="CW34">
            <v>4692565223</v>
          </cell>
        </row>
        <row r="35">
          <cell r="D35">
            <v>1726.8333333333721</v>
          </cell>
          <cell r="CW35">
            <v>4998597863</v>
          </cell>
        </row>
        <row r="36">
          <cell r="D36">
            <v>1749.5833333333139</v>
          </cell>
          <cell r="CW36">
            <v>4752578530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5"/>
  <sheetViews>
    <sheetView topLeftCell="BB1" zoomScaleNormal="100" workbookViewId="0">
      <pane xSplit="6840" ySplit="6000" topLeftCell="BA52" activePane="topRight"/>
      <selection activeCell="Z5" sqref="Z5"/>
      <selection pane="topRight" activeCell="BJ6" sqref="BJ6"/>
      <selection pane="bottomLeft" activeCell="C21" sqref="C21"/>
      <selection pane="bottomRight" activeCell="BQ65" sqref="BQ65"/>
    </sheetView>
  </sheetViews>
  <sheetFormatPr baseColWidth="10" defaultColWidth="9.140625" defaultRowHeight="15" x14ac:dyDescent="0.25"/>
  <cols>
    <col min="1" max="1" width="30" bestFit="1" customWidth="1"/>
    <col min="2" max="2" width="16.85546875" bestFit="1" customWidth="1"/>
    <col min="3" max="3" width="10.5703125" bestFit="1" customWidth="1"/>
    <col min="4" max="4" width="10.5703125" customWidth="1"/>
    <col min="5" max="5" width="17.28515625" bestFit="1" customWidth="1"/>
    <col min="6" max="6" width="10.5703125" customWidth="1"/>
    <col min="9" max="9" width="14.28515625" bestFit="1" customWidth="1"/>
    <col min="20" max="20" width="12.7109375" bestFit="1" customWidth="1"/>
    <col min="21" max="23" width="12.7109375" customWidth="1"/>
    <col min="28" max="28" width="12" bestFit="1" customWidth="1"/>
    <col min="29" max="31" width="12" customWidth="1"/>
    <col min="36" max="36" width="12.7109375" bestFit="1" customWidth="1"/>
    <col min="37" max="37" width="12.7109375" customWidth="1"/>
    <col min="39" max="39" width="12.7109375" bestFit="1" customWidth="1"/>
    <col min="40" max="41" width="12.7109375" customWidth="1"/>
    <col min="52" max="52" width="13.5703125" bestFit="1" customWidth="1"/>
    <col min="53" max="53" width="13.5703125" customWidth="1"/>
    <col min="55" max="55" width="12.7109375" bestFit="1" customWidth="1"/>
    <col min="56" max="56" width="12.7109375" customWidth="1"/>
    <col min="58" max="58" width="12.7109375" bestFit="1" customWidth="1"/>
    <col min="59" max="59" width="12.7109375" customWidth="1"/>
    <col min="61" max="61" width="12.7109375" bestFit="1" customWidth="1"/>
    <col min="62" max="62" width="12.7109375" customWidth="1"/>
    <col min="64" max="64" width="12.7109375" bestFit="1" customWidth="1"/>
    <col min="65" max="65" width="12.7109375" customWidth="1"/>
    <col min="67" max="67" width="12.7109375" bestFit="1" customWidth="1"/>
    <col min="68" max="72" width="12.7109375" customWidth="1"/>
    <col min="76" max="76" width="12.7109375" bestFit="1" customWidth="1"/>
    <col min="78" max="78" width="12.7109375" bestFit="1" customWidth="1"/>
    <col min="85" max="85" width="17.28515625" customWidth="1"/>
    <col min="86" max="86" width="17.7109375" customWidth="1"/>
    <col min="87" max="87" width="14.28515625" customWidth="1"/>
    <col min="89" max="89" width="19.42578125" bestFit="1" customWidth="1"/>
    <col min="93" max="93" width="16.140625" bestFit="1" customWidth="1"/>
  </cols>
  <sheetData>
    <row r="1" spans="1:98" x14ac:dyDescent="0.25">
      <c r="G1" s="24" t="s">
        <v>4</v>
      </c>
      <c r="H1" s="24"/>
      <c r="I1" s="24"/>
      <c r="J1" s="25" t="s">
        <v>5</v>
      </c>
      <c r="K1" s="25"/>
      <c r="L1" s="23"/>
      <c r="M1" s="24" t="s">
        <v>6</v>
      </c>
      <c r="N1" s="24"/>
      <c r="O1" s="19"/>
      <c r="P1" s="25" t="s">
        <v>7</v>
      </c>
      <c r="Q1" s="25"/>
      <c r="R1" s="23"/>
      <c r="S1" s="24" t="s">
        <v>8</v>
      </c>
      <c r="T1" s="24"/>
      <c r="U1" s="19"/>
      <c r="V1" s="19"/>
      <c r="W1" s="19"/>
      <c r="X1" s="25" t="s">
        <v>9</v>
      </c>
      <c r="Y1" s="25"/>
      <c r="Z1" s="23"/>
      <c r="AA1" s="24" t="s">
        <v>10</v>
      </c>
      <c r="AB1" s="24"/>
      <c r="AC1" s="19"/>
      <c r="AD1" s="19"/>
      <c r="AE1" s="19"/>
      <c r="AF1" s="25" t="s">
        <v>11</v>
      </c>
      <c r="AG1" s="25"/>
      <c r="AH1" s="23"/>
      <c r="AI1" s="24" t="s">
        <v>12</v>
      </c>
      <c r="AJ1" s="24"/>
      <c r="AK1" s="19"/>
      <c r="AL1" s="25" t="s">
        <v>13</v>
      </c>
      <c r="AM1" s="25"/>
      <c r="AN1" s="23"/>
      <c r="AO1" s="23"/>
      <c r="AP1" s="24" t="s">
        <v>14</v>
      </c>
      <c r="AQ1" s="24"/>
      <c r="AR1" s="19"/>
      <c r="AS1" s="25" t="s">
        <v>15</v>
      </c>
      <c r="AT1" s="25"/>
      <c r="AU1" s="23"/>
      <c r="AV1" s="24" t="s">
        <v>16</v>
      </c>
      <c r="AW1" s="24"/>
      <c r="AX1" s="19"/>
      <c r="AY1" s="25" t="s">
        <v>17</v>
      </c>
      <c r="AZ1" s="25"/>
      <c r="BA1" s="23"/>
      <c r="BB1" s="24" t="s">
        <v>18</v>
      </c>
      <c r="BC1" s="24"/>
      <c r="BD1" s="19"/>
      <c r="BE1" s="25" t="s">
        <v>19</v>
      </c>
      <c r="BF1" s="25"/>
      <c r="BG1" s="23"/>
      <c r="BH1" s="24" t="s">
        <v>20</v>
      </c>
      <c r="BI1" s="24"/>
      <c r="BJ1" s="19"/>
      <c r="BK1" s="25" t="s">
        <v>21</v>
      </c>
      <c r="BL1" s="25"/>
      <c r="BM1" s="23"/>
      <c r="BN1" s="24" t="s">
        <v>22</v>
      </c>
      <c r="BO1" s="24"/>
      <c r="BP1" s="19"/>
      <c r="BQ1" s="19" t="s">
        <v>215</v>
      </c>
      <c r="BR1" s="19"/>
      <c r="BS1" s="19"/>
      <c r="BT1" s="19"/>
      <c r="BU1" s="25" t="s">
        <v>95</v>
      </c>
      <c r="BV1" s="25"/>
      <c r="BW1" s="24" t="s">
        <v>23</v>
      </c>
      <c r="BX1" s="24"/>
      <c r="BY1" s="25" t="s">
        <v>94</v>
      </c>
      <c r="BZ1" s="25"/>
      <c r="CA1" s="24" t="s">
        <v>28</v>
      </c>
      <c r="CB1" s="24"/>
      <c r="CC1" s="25" t="s">
        <v>0</v>
      </c>
      <c r="CD1" s="25"/>
      <c r="CE1" s="24" t="s">
        <v>96</v>
      </c>
      <c r="CF1" s="24"/>
      <c r="CG1" s="5" t="s">
        <v>24</v>
      </c>
      <c r="CH1" s="4" t="s">
        <v>93</v>
      </c>
      <c r="CI1" s="5" t="s">
        <v>25</v>
      </c>
      <c r="CJ1" s="4" t="s">
        <v>91</v>
      </c>
      <c r="CK1" s="5" t="s">
        <v>158</v>
      </c>
      <c r="CL1" s="4" t="s">
        <v>26</v>
      </c>
      <c r="CM1" s="5" t="s">
        <v>92</v>
      </c>
      <c r="CN1" s="4" t="s">
        <v>27</v>
      </c>
      <c r="CO1" s="5" t="s">
        <v>157</v>
      </c>
      <c r="CP1" s="4" t="s">
        <v>159</v>
      </c>
      <c r="CQ1" s="5" t="s">
        <v>160</v>
      </c>
      <c r="CR1" s="4" t="s">
        <v>161</v>
      </c>
      <c r="CS1" s="5" t="s">
        <v>29</v>
      </c>
      <c r="CT1" s="5" t="s">
        <v>211</v>
      </c>
    </row>
    <row r="2" spans="1:98" x14ac:dyDescent="0.25">
      <c r="A2" t="s">
        <v>1</v>
      </c>
      <c r="B2" t="s">
        <v>199</v>
      </c>
      <c r="C2" t="s">
        <v>202</v>
      </c>
      <c r="D2" t="s">
        <v>201</v>
      </c>
      <c r="E2" t="s">
        <v>218</v>
      </c>
      <c r="F2" t="s">
        <v>200</v>
      </c>
      <c r="G2" t="s">
        <v>2</v>
      </c>
      <c r="H2" t="s">
        <v>204</v>
      </c>
      <c r="I2" t="s">
        <v>205</v>
      </c>
      <c r="J2" t="s">
        <v>2</v>
      </c>
      <c r="K2" t="s">
        <v>204</v>
      </c>
      <c r="L2" t="s">
        <v>205</v>
      </c>
      <c r="M2" t="s">
        <v>2</v>
      </c>
      <c r="N2" t="s">
        <v>204</v>
      </c>
      <c r="O2" t="s">
        <v>205</v>
      </c>
      <c r="P2" t="s">
        <v>2</v>
      </c>
      <c r="Q2" t="s">
        <v>204</v>
      </c>
      <c r="R2" t="s">
        <v>205</v>
      </c>
      <c r="S2" t="s">
        <v>2</v>
      </c>
      <c r="T2" t="s">
        <v>3</v>
      </c>
      <c r="U2" t="s">
        <v>224</v>
      </c>
      <c r="V2" t="s">
        <v>223</v>
      </c>
      <c r="W2" t="s">
        <v>225</v>
      </c>
      <c r="X2" t="s">
        <v>2</v>
      </c>
      <c r="Y2" t="s">
        <v>204</v>
      </c>
      <c r="Z2" t="s">
        <v>205</v>
      </c>
      <c r="AA2" t="s">
        <v>2</v>
      </c>
      <c r="AB2" t="s">
        <v>3</v>
      </c>
      <c r="AC2" t="s">
        <v>224</v>
      </c>
      <c r="AD2" t="s">
        <v>223</v>
      </c>
      <c r="AE2" t="s">
        <v>225</v>
      </c>
      <c r="AF2" t="s">
        <v>2</v>
      </c>
      <c r="AG2" t="s">
        <v>204</v>
      </c>
      <c r="AH2" t="s">
        <v>205</v>
      </c>
      <c r="AI2" t="s">
        <v>2</v>
      </c>
      <c r="AJ2" t="s">
        <v>204</v>
      </c>
      <c r="AK2" t="s">
        <v>205</v>
      </c>
      <c r="AL2" t="s">
        <v>2</v>
      </c>
      <c r="AM2" t="s">
        <v>3</v>
      </c>
      <c r="AN2" t="s">
        <v>224</v>
      </c>
      <c r="AO2" t="s">
        <v>223</v>
      </c>
      <c r="AP2" t="s">
        <v>2</v>
      </c>
      <c r="AQ2" t="s">
        <v>204</v>
      </c>
      <c r="AR2" t="s">
        <v>205</v>
      </c>
      <c r="AS2" t="s">
        <v>2</v>
      </c>
      <c r="AT2" t="s">
        <v>204</v>
      </c>
      <c r="AU2" t="s">
        <v>205</v>
      </c>
      <c r="AV2" t="s">
        <v>2</v>
      </c>
      <c r="AW2" t="s">
        <v>204</v>
      </c>
      <c r="AX2" t="s">
        <v>205</v>
      </c>
      <c r="AY2" t="s">
        <v>2</v>
      </c>
      <c r="AZ2" t="s">
        <v>204</v>
      </c>
      <c r="BA2" t="s">
        <v>205</v>
      </c>
      <c r="BB2" t="s">
        <v>2</v>
      </c>
      <c r="BC2" t="s">
        <v>204</v>
      </c>
      <c r="BD2" t="s">
        <v>205</v>
      </c>
      <c r="BE2" t="s">
        <v>2</v>
      </c>
      <c r="BF2" t="s">
        <v>204</v>
      </c>
      <c r="BG2" t="s">
        <v>205</v>
      </c>
      <c r="BH2" t="s">
        <v>2</v>
      </c>
      <c r="BI2" t="s">
        <v>204</v>
      </c>
      <c r="BJ2" t="s">
        <v>205</v>
      </c>
      <c r="BK2" t="s">
        <v>2</v>
      </c>
      <c r="BL2" t="s">
        <v>204</v>
      </c>
      <c r="BM2" t="s">
        <v>205</v>
      </c>
      <c r="BN2" t="s">
        <v>2</v>
      </c>
      <c r="BO2" t="s">
        <v>204</v>
      </c>
      <c r="BP2" t="s">
        <v>205</v>
      </c>
      <c r="BR2" t="s">
        <v>226</v>
      </c>
      <c r="BS2" t="s">
        <v>227</v>
      </c>
      <c r="BT2" t="s">
        <v>205</v>
      </c>
      <c r="BU2" t="s">
        <v>2</v>
      </c>
      <c r="BV2" t="s">
        <v>3</v>
      </c>
      <c r="BW2" t="s">
        <v>2</v>
      </c>
      <c r="BX2" t="s">
        <v>3</v>
      </c>
      <c r="BY2" t="s">
        <v>2</v>
      </c>
      <c r="BZ2" t="s">
        <v>3</v>
      </c>
      <c r="CA2" t="s">
        <v>2</v>
      </c>
      <c r="CB2" t="s">
        <v>3</v>
      </c>
      <c r="CC2" t="s">
        <v>2</v>
      </c>
      <c r="CD2" t="s">
        <v>3</v>
      </c>
      <c r="CE2" t="s">
        <v>2</v>
      </c>
      <c r="CF2" t="s">
        <v>3</v>
      </c>
      <c r="CG2" t="s">
        <v>2</v>
      </c>
    </row>
    <row r="3" spans="1:98" x14ac:dyDescent="0.25">
      <c r="A3" t="s">
        <v>30</v>
      </c>
      <c r="B3" s="3">
        <v>0</v>
      </c>
      <c r="C3" s="1">
        <v>43621</v>
      </c>
      <c r="D3" s="22">
        <v>0.50000000005820766</v>
      </c>
      <c r="E3" s="22">
        <v>2.0833333335758653E-2</v>
      </c>
      <c r="F3" s="18">
        <v>462500</v>
      </c>
      <c r="G3">
        <v>1497552986</v>
      </c>
      <c r="H3" s="3">
        <f>G3*Referencias!$D$5/'Metabolitos cuantificables'!$G$65</f>
        <v>1.0368012148809724</v>
      </c>
      <c r="I3" s="3"/>
      <c r="J3">
        <v>171483942</v>
      </c>
      <c r="K3" s="3">
        <f>J3*Referencias!$D$6/'Metabolitos cuantificables'!$J$65</f>
        <v>7.4595061453141306E-2</v>
      </c>
      <c r="L3" s="3"/>
      <c r="M3">
        <v>793306076</v>
      </c>
      <c r="N3" s="3">
        <f>M3*Referencias!$D$7/'Metabolitos cuantificables'!$M$65</f>
        <v>1.5977739451368953</v>
      </c>
      <c r="O3" s="3"/>
      <c r="P3">
        <v>389162322</v>
      </c>
      <c r="Q3" s="3">
        <f>P3*Referencias!$D$8/'Metabolitos cuantificables'!$P$65</f>
        <v>0.30710397424546554</v>
      </c>
      <c r="R3" s="3"/>
      <c r="S3">
        <v>8410954367</v>
      </c>
      <c r="T3" s="3">
        <f>S3*Referencias!$D$59/'Metabolitos cuantificables'!$S$65</f>
        <v>4.4760603788098265</v>
      </c>
      <c r="U3" s="3"/>
      <c r="V3" s="3"/>
      <c r="W3" s="3"/>
      <c r="X3">
        <v>566904392</v>
      </c>
      <c r="Y3" s="3">
        <f>X3*Referencias!$D$11/'Metabolitos cuantificables'!$X$65</f>
        <v>0.86458396559178707</v>
      </c>
      <c r="Z3" s="3"/>
      <c r="AA3">
        <v>546628279</v>
      </c>
      <c r="AB3" s="3">
        <f>AA3*Referencias!$D$49/'Metabolitos cuantificables'!$AA$65</f>
        <v>20.652556288799097</v>
      </c>
      <c r="AC3" s="3"/>
      <c r="AD3" s="3"/>
      <c r="AE3" s="3"/>
      <c r="AF3">
        <v>31260334</v>
      </c>
      <c r="AG3" s="3">
        <f>AF3*Referencias!$D$4/'Metabolitos cuantificables'!$AF$65</f>
        <v>0.38177307165827606</v>
      </c>
      <c r="AH3" s="3"/>
      <c r="AI3">
        <v>5518905247</v>
      </c>
      <c r="AJ3" s="2">
        <f>AI3*Referencias!$D$13/'Metabolitos cuantificables'!$AI$65</f>
        <v>0.98244015555001241</v>
      </c>
      <c r="AK3" s="2"/>
      <c r="AL3">
        <v>2196866814</v>
      </c>
      <c r="AM3" s="3">
        <f>AL3*Referencias!$D$58/'Metabolitos cuantificables'!$AL$65</f>
        <v>4.5998230700885614</v>
      </c>
      <c r="AN3" s="3"/>
      <c r="AO3" s="3"/>
      <c r="AP3">
        <v>6685677008</v>
      </c>
      <c r="AQ3" s="3">
        <f>AP3*Referencias!$D$14/'Metabolitos cuantificables'!$AP$65</f>
        <v>1.3207100660635327</v>
      </c>
      <c r="AR3" s="3"/>
      <c r="AS3">
        <v>868462201</v>
      </c>
      <c r="AT3" s="3">
        <f>AS3*Referencias!$D$15/'Metabolitos cuantificables'!$AS$65</f>
        <v>1.1579680010232365</v>
      </c>
      <c r="AU3" s="3"/>
      <c r="AV3">
        <v>2112817678</v>
      </c>
      <c r="AW3" s="3">
        <f>AV3*Referencias!$D$16/'Metabolitos cuantificables'!$AV$65</f>
        <v>0.65369749616015849</v>
      </c>
      <c r="AX3" s="3"/>
      <c r="AY3">
        <v>2581049140</v>
      </c>
      <c r="AZ3" s="3">
        <f>AY3*Referencias!$D$17/'Metabolitos cuantificables'!$AY$65</f>
        <v>0.38392998068514106</v>
      </c>
      <c r="BA3" s="3"/>
      <c r="BB3">
        <v>15084885855</v>
      </c>
      <c r="BC3" s="3">
        <f>BB3*Referencias!$D$18/'Metabolitos cuantificables'!$BB$65</f>
        <v>1.0997405854538567</v>
      </c>
      <c r="BD3" s="3"/>
      <c r="BE3">
        <v>585416664</v>
      </c>
      <c r="BF3" s="3">
        <f>BE3*Referencias!$D$19/'Metabolitos cuantificables'!$BE$65</f>
        <v>1.1457780613799673</v>
      </c>
      <c r="BG3" s="3"/>
      <c r="BH3">
        <v>1661770946</v>
      </c>
      <c r="BI3" s="3">
        <f>BH3*Referencias!$D$20/'Metabolitos cuantificables'!$BH$65</f>
        <v>0.71655391708114602</v>
      </c>
      <c r="BJ3" s="3"/>
      <c r="BK3">
        <v>1171678984</v>
      </c>
      <c r="BL3" s="3">
        <f>BK3*Referencias!$D$21/'Metabolitos cuantificables'!$BK$65</f>
        <v>0.17484268280323351</v>
      </c>
      <c r="BM3" s="3"/>
      <c r="BN3">
        <v>1034664416</v>
      </c>
      <c r="BO3" s="3">
        <f>BN3*Referencias!$D$22/'Metabolitos cuantificables'!$BN$65</f>
        <v>0.33447444098194973</v>
      </c>
      <c r="BP3" s="3"/>
      <c r="BQ3" s="18">
        <v>2657228906</v>
      </c>
      <c r="BR3" s="3">
        <f>BQ3*Referencias!$D$23/$BQ$65</f>
        <v>3.5080121364590777</v>
      </c>
      <c r="BS3" s="3"/>
      <c r="BT3" s="3"/>
      <c r="BU3">
        <v>2318901</v>
      </c>
      <c r="BV3" s="17">
        <f>BU3*Referencias!$D$53/'Metabolitos cuantificables'!$BU$65</f>
        <v>5.1664269533478954E-3</v>
      </c>
      <c r="BW3">
        <v>329200104</v>
      </c>
      <c r="BX3" s="17">
        <f>BW3*Referencias!$D$50/'Metabolitos cuantificables'!$BW$65</f>
        <v>1.8814230121930113E-2</v>
      </c>
      <c r="BY3">
        <v>1283717</v>
      </c>
      <c r="BZ3" s="17">
        <f>BY3*Referencias!$D$28/'Metabolitos cuantificables'!$BY$65</f>
        <v>2.3080120086253052E-3</v>
      </c>
      <c r="CA3">
        <v>267564093</v>
      </c>
      <c r="CB3" s="2">
        <f>CA3*Referencias!$D$55/'Metabolitos cuantificables'!$CA$65</f>
        <v>0.69551217522279984</v>
      </c>
      <c r="CC3">
        <v>3404705</v>
      </c>
      <c r="CD3" s="17">
        <f>CC3*Referencias!$D$56/'Metabolitos cuantificables'!$CC$65</f>
        <v>4.839746883003696E-3</v>
      </c>
      <c r="CE3">
        <v>3514899</v>
      </c>
      <c r="CF3" s="18">
        <f>CE3*Referencias!$D$31/'Metabolitos cuantificables'!$CE$65</f>
        <v>9.2408279692448095E-4</v>
      </c>
      <c r="CG3">
        <v>5042603</v>
      </c>
      <c r="CH3">
        <v>265983</v>
      </c>
      <c r="CI3">
        <v>287491348</v>
      </c>
      <c r="CJ3">
        <v>12728163</v>
      </c>
      <c r="CK3">
        <v>101568</v>
      </c>
      <c r="CL3">
        <v>1472917</v>
      </c>
      <c r="CM3">
        <v>79949</v>
      </c>
      <c r="CN3">
        <v>29156817</v>
      </c>
      <c r="CO3">
        <v>263406427</v>
      </c>
      <c r="CP3">
        <v>85563413</v>
      </c>
      <c r="CQ3">
        <v>33644140</v>
      </c>
      <c r="CR3">
        <v>20525790</v>
      </c>
      <c r="CS3">
        <v>11696204</v>
      </c>
      <c r="CT3" t="s">
        <v>197</v>
      </c>
    </row>
    <row r="4" spans="1:98" x14ac:dyDescent="0.25">
      <c r="A4" t="s">
        <v>31</v>
      </c>
      <c r="B4" s="3">
        <v>0</v>
      </c>
      <c r="C4" s="1">
        <v>43622</v>
      </c>
      <c r="D4" s="22">
        <v>23.750000000058208</v>
      </c>
      <c r="E4" s="22">
        <v>0.98958333333575865</v>
      </c>
      <c r="F4" s="18">
        <v>850000</v>
      </c>
      <c r="G4">
        <v>1311671486</v>
      </c>
      <c r="H4" s="3">
        <f>G4*Referencias!$D$5/'Metabolitos cuantificables'!$G$65</f>
        <v>0.90810983178763505</v>
      </c>
      <c r="I4" s="3">
        <f>((((H4-H3)/($D4-$D3))-$B4*Referencias!$H$5+$B4*(AVERAGE(H3:H4)))/AVERAGE($F3:$F4))*POWER(10,9)</f>
        <v>-8.4344582877353744</v>
      </c>
      <c r="J4">
        <v>140950134</v>
      </c>
      <c r="K4" s="3">
        <f>J4*Referencias!$D$6/'Metabolitos cuantificables'!$J$65</f>
        <v>6.131293568909503E-2</v>
      </c>
      <c r="L4" s="3">
        <f>((((K4-K3)/($D4-$D3))-$B4*Referencias!$H$6+$B4*(AVERAGE(K3:K4)))/AVERAGE($F3:$F4))*POWER(10,9)</f>
        <v>-0.87051310691137906</v>
      </c>
      <c r="M4">
        <v>684380811</v>
      </c>
      <c r="N4" s="3">
        <f>M4*Referencias!$D$7/'Metabolitos cuantificables'!$M$65</f>
        <v>1.3783908398647611</v>
      </c>
      <c r="O4" s="3">
        <f>((((N4-N3)/($D4-$D3))-$B4*Referencias!$H$7+$B4*(AVERAGE(N3:N4)))/AVERAGE($F3:$F4))*POWER(10,9)</f>
        <v>-14.378411405444536</v>
      </c>
      <c r="P4">
        <v>300245557</v>
      </c>
      <c r="Q4" s="3">
        <f>P4*Referencias!$D$8/'Metabolitos cuantificables'!$P$65</f>
        <v>0.23693610247356747</v>
      </c>
      <c r="R4" s="3">
        <f>((((Q4-Q3)/($D4-$D3))-$B4*Referencias!$H$8+$B4*(AVERAGE(Q3:Q4)))/AVERAGE($F3:$F4))*POWER(10,9)</f>
        <v>-4.5988159686651056</v>
      </c>
      <c r="S4">
        <v>6327891481</v>
      </c>
      <c r="T4" s="3">
        <f>S4*Referencias!$D$59/'Metabolitos cuantificables'!$S$65</f>
        <v>3.3675161109707554</v>
      </c>
      <c r="U4" s="3">
        <f>((((T4-T3)/($D4-$D3))-$B4*Referencias!$H$59+$B4*(AVERAGE(T3:T4)))/AVERAGE(F3:F4))*POWER(10,9)</f>
        <v>-72.654207006349779</v>
      </c>
      <c r="V4" s="3">
        <f>(((S4-S3)/($D4-$D3))+$B4*(AVERAGE(S3:S4)))/AVERAGE($F3:$F4)</f>
        <v>-136.52434685509473</v>
      </c>
      <c r="W4" s="3">
        <f>B4*POWER(10,12)*Referencias!$H$59/'Metabolitos cuantificables'!F4</f>
        <v>0</v>
      </c>
      <c r="X4">
        <v>502943021</v>
      </c>
      <c r="Y4" s="3">
        <f>X4*Referencias!$D$11/'Metabolitos cuantificables'!$X$65</f>
        <v>0.76703669560368026</v>
      </c>
      <c r="Z4" s="3">
        <f>((((Y4-Y3)/($D4-$D3))-$B4*Referencias!$H$11+$B4*(AVERAGE(Y3:Y4)))/AVERAGE($F3:$F4))*POWER(10,9)</f>
        <v>-6.3932670550320898</v>
      </c>
      <c r="AA4">
        <v>471412593</v>
      </c>
      <c r="AB4" s="3">
        <f>AA4*Referencias!$D$49/'Metabolitos cuantificables'!$AA$65</f>
        <v>17.810778340981585</v>
      </c>
      <c r="AC4" s="3">
        <f>((((AB4-AB3)/($D4-$D3))-$B4*Referencias!$H$49+$B4*(AVERAGE(AB3:AB4)))/AVERAGE($F3:$F4))*POWER(10,9)</f>
        <v>-186.25067963166489</v>
      </c>
      <c r="AD4" s="3">
        <f>(((AA4-AA3)/($D4-$D3))-$B4*Referencias!$F$49+$B4*(AVERAGE(AA3:AA4)))/AVERAGE($F3:$F4)</f>
        <v>-4.9296506953405022</v>
      </c>
      <c r="AE4" s="3">
        <f>B4*POWER(10,9)*Referencias!$H$49/'Metabolitos cuantificables'!F4</f>
        <v>0</v>
      </c>
      <c r="AF4">
        <v>34013644</v>
      </c>
      <c r="AG4" s="3">
        <f>AF4*Referencias!$D$4/'Metabolitos cuantificables'!$AF$65</f>
        <v>0.41539841986880532</v>
      </c>
      <c r="AH4" s="3">
        <f>((((AG4-AG3)/($D4-$D3))-$B4*Referencias!$H$4+$B4*(AVERAGE(AG3:AG4)))/AVERAGE($F3:$F4))*POWER(10,9)</f>
        <v>2.2038118642845599</v>
      </c>
      <c r="AI4">
        <v>4132953050</v>
      </c>
      <c r="AJ4" s="2">
        <f>AI4*Referencias!$D$13/'Metabolitos cuantificables'!$AI$65</f>
        <v>0.73572182445604839</v>
      </c>
      <c r="AK4" s="3">
        <f>((((AJ4-AJ3)/($D4-$D3))-$B4*Referencias!$H$13+$B4*(AVERAGE(AJ3:AJ4)))/AVERAGE($F3:$F4))*POWER(10,9)</f>
        <v>-16.169967424489194</v>
      </c>
      <c r="AL4">
        <v>3290040076</v>
      </c>
      <c r="AM4" s="3">
        <f>AL4*Referencias!$D$58/'Metabolitos cuantificables'!$AL$65</f>
        <v>6.8887208576590222</v>
      </c>
      <c r="AN4" s="3">
        <f>((((AM4-AM3)/($D4-$D3))+$B4*(AVERAGE(AM3:AM4)))/AVERAGE($F3:$F4))*POWER(10,9)</f>
        <v>150.01480635382435</v>
      </c>
      <c r="AO4" s="3">
        <f>(((AL4-AL3)/($D4-$D3))+$B4*(AVERAGE(AL3:AL4)))/AVERAGE($F3:$F4)</f>
        <v>71.646788292882746</v>
      </c>
      <c r="AP4">
        <v>5018226548</v>
      </c>
      <c r="AQ4" s="3">
        <f>AP4*Referencias!$D$14/'Metabolitos cuantificables'!$AP$65</f>
        <v>0.99131655744067826</v>
      </c>
      <c r="AR4" s="3">
        <f>((((AQ4-AQ3)/($D4-$D3))-$B4*Referencias!$H$14+$B4*(AVERAGE(AQ3:AQ4)))/AVERAGE($F3:$F4))*POWER(10,9)</f>
        <v>-21.588514646044732</v>
      </c>
      <c r="AS4">
        <v>714468467</v>
      </c>
      <c r="AT4" s="3">
        <f>AS4*Referencias!$D$15/'Metabolitos cuantificables'!$AS$65</f>
        <v>0.95263975976557924</v>
      </c>
      <c r="AU4" s="3">
        <f>((((AT4-AT3)/($D4-$D3))-$B4*Referencias!$H$15+$B4*(AVERAGE(AT3:AT4)))/AVERAGE($F3:$F4))*POWER(10,9)</f>
        <v>-13.457252883246355</v>
      </c>
      <c r="AV4">
        <v>1488064938</v>
      </c>
      <c r="AW4" s="3">
        <f>AV4*Referencias!$D$16/'Metabolitos cuantificables'!$AV$65</f>
        <v>0.46040145073716177</v>
      </c>
      <c r="AX4" s="3">
        <f>((((AW4-AW3)/($D4-$D3))-$B4*Referencias!$H$16+$B4*(AVERAGE(AW3:AW4)))/AVERAGE($F3:$F4))*POWER(10,9)</f>
        <v>-12.668660427108849</v>
      </c>
      <c r="AY4">
        <v>1979152836</v>
      </c>
      <c r="AZ4" s="3">
        <f>AY4*Referencias!$D$17/'Metabolitos cuantificables'!$AY$65</f>
        <v>0.29439815706043559</v>
      </c>
      <c r="BA4" s="3">
        <f>((((AZ4-AZ3)/($D4-$D3))-$B4*Referencias!$H$17+$B4*(AVERAGE(AZ3:AZ4)))/AVERAGE($F3:$F4))*POWER(10,9)</f>
        <v>-5.8679331407897077</v>
      </c>
      <c r="BB4">
        <v>13938294775</v>
      </c>
      <c r="BC4" s="3">
        <f>BB4*Referencias!$D$18/'Metabolitos cuantificables'!$BB$65</f>
        <v>1.0161501123328807</v>
      </c>
      <c r="BD4" s="3">
        <f>((((BC4-BC3)/($D4-$D3))-$B4*Referencias!$H$18+$B4*(AVERAGE(BC3:BC4)))/AVERAGE($F3:$F4))*POWER(10,9)</f>
        <v>-5.4785358727521398</v>
      </c>
      <c r="BE4">
        <v>435507963</v>
      </c>
      <c r="BF4" s="3">
        <f>BE4*Referencias!$D$19/'Metabolitos cuantificables'!$BE$65</f>
        <v>0.85237660669269666</v>
      </c>
      <c r="BG4" s="3">
        <f>((((BF4-BF3)/($D4-$D3))-$B4*Referencias!$H$19+$B4*(AVERAGE(BF3:BF4)))/AVERAGE($F3:$F4))*POWER(10,9)</f>
        <v>-19.229588428044362</v>
      </c>
      <c r="BH4">
        <v>1268414954</v>
      </c>
      <c r="BI4" s="3">
        <f>BH4*Referencias!$D$20/'Metabolitos cuantificables'!$BH$65</f>
        <v>0.54693921924724864</v>
      </c>
      <c r="BJ4" s="3">
        <f>((((BI4-BI3)/($D4-$D3))-$B4*Referencias!$H$20+$B4*(AVERAGE(BI3:BI4)))/AVERAGE($F3:$F4))*POWER(10,9)</f>
        <v>-11.116580298381395</v>
      </c>
      <c r="BK4">
        <v>914046361</v>
      </c>
      <c r="BL4" s="3">
        <f>BK4*Referencias!$D$21/'Metabolitos cuantificables'!$BK$65</f>
        <v>0.13639769949460223</v>
      </c>
      <c r="BM4" s="3">
        <f>((((BL4-BL3)/($D4-$D3))-$B4*Referencias!$H$21+$B4*(AVERAGE(BL3:BL4)))/AVERAGE($F3:$F4))*POWER(10,9)</f>
        <v>-2.5196916863823877</v>
      </c>
      <c r="BN4">
        <v>792214546</v>
      </c>
      <c r="BO4" s="3">
        <f>BN4*Referencias!$D$22/'Metabolitos cuantificables'!$BN$65</f>
        <v>0.25609802880388138</v>
      </c>
      <c r="BP4" s="3">
        <f>((((BO4-BO3)/($D4-$D3))-$B4*Referencias!$H$22+$B4*(AVERAGE(BO3:BO4)))/AVERAGE($F3:$F4))*POWER(10,9)</f>
        <v>-5.1368053040413466</v>
      </c>
      <c r="BQ4">
        <v>2148010406</v>
      </c>
      <c r="BR4" s="3">
        <f>BQ4*Referencias!$D$23/$BQ$65</f>
        <v>2.8357536516608977</v>
      </c>
      <c r="BS4" s="3">
        <f>((((BR4-BR3)/($D4-$D3))-$B4*Referencias!$H$23+$B4*(AVERAGE(BR3:BR4)))/AVERAGE($F3:$F4))*POWER(10,9)</f>
        <v>-44.059951896654916</v>
      </c>
      <c r="BT4" s="3"/>
      <c r="BU4">
        <v>1529943</v>
      </c>
      <c r="BV4" s="17">
        <f>BU4*Referencias!$D$53/'Metabolitos cuantificables'!$BU$65</f>
        <v>3.408657270097318E-3</v>
      </c>
      <c r="BW4">
        <v>7145671</v>
      </c>
      <c r="BX4" s="17">
        <f>BW4*Referencias!$D$50/'Metabolitos cuantificables'!$BW$65</f>
        <v>4.0838473905707658E-4</v>
      </c>
      <c r="BY4">
        <v>953628</v>
      </c>
      <c r="BZ4" s="17">
        <f>BY4*Referencias!$D$28/'Metabolitos cuantificables'!$BY$65</f>
        <v>1.7145405691140121E-3</v>
      </c>
      <c r="CA4">
        <v>110059875</v>
      </c>
      <c r="CB4" s="2">
        <f>CA4*Referencias!$D$55/'Metabolitos cuantificables'!$CA$65</f>
        <v>0.28609213668292721</v>
      </c>
      <c r="CC4">
        <v>2877630</v>
      </c>
      <c r="CD4" s="17">
        <f>CC4*Referencias!$D$56/'Metabolitos cuantificables'!$CC$65</f>
        <v>4.0905161601189899E-3</v>
      </c>
      <c r="CE4">
        <v>2726018</v>
      </c>
      <c r="CF4" s="18">
        <f>CE4*Referencias!$D$31/'Metabolitos cuantificables'!$CE$65</f>
        <v>7.1668242470309383E-4</v>
      </c>
      <c r="CG4">
        <v>7271473</v>
      </c>
      <c r="CH4">
        <v>360324</v>
      </c>
      <c r="CI4">
        <v>249141888</v>
      </c>
      <c r="CJ4">
        <v>11609670</v>
      </c>
      <c r="CK4">
        <v>305201</v>
      </c>
      <c r="CL4">
        <v>1447763</v>
      </c>
      <c r="CM4">
        <v>106533</v>
      </c>
      <c r="CN4">
        <v>32801760</v>
      </c>
      <c r="CO4">
        <v>197871929</v>
      </c>
      <c r="CP4">
        <v>132829464</v>
      </c>
      <c r="CQ4">
        <v>29369645</v>
      </c>
      <c r="CR4">
        <v>16920512</v>
      </c>
      <c r="CS4">
        <v>9852200</v>
      </c>
      <c r="CT4">
        <v>579172096</v>
      </c>
    </row>
    <row r="5" spans="1:98" x14ac:dyDescent="0.25">
      <c r="A5" t="s">
        <v>32</v>
      </c>
      <c r="B5" s="2">
        <f>0.6/24</f>
        <v>2.4999999999999998E-2</v>
      </c>
      <c r="C5" s="1">
        <v>43623</v>
      </c>
      <c r="D5" s="22">
        <v>46.833333333372138</v>
      </c>
      <c r="E5" s="22">
        <v>1.9513888888905058</v>
      </c>
      <c r="F5" s="18">
        <v>1753333.3333333333</v>
      </c>
      <c r="G5">
        <v>1567097202</v>
      </c>
      <c r="H5" s="3">
        <f>G5*Referencias!$D$5/'Metabolitos cuantificables'!$G$65</f>
        <v>1.0849487784802645</v>
      </c>
      <c r="I5" s="3">
        <f>((((H5-H4)/($D5-$D4))-$B5*Referencias!$H$5+$B5*(AVERAGE(H4:H5)))/AVERAGE($F4:$F5))*POWER(10,9)</f>
        <v>1.0612698102139801</v>
      </c>
      <c r="J5">
        <v>144520209</v>
      </c>
      <c r="K5" s="3">
        <f>J5*Referencias!$D$6/'Metabolitos cuantificables'!$J$65</f>
        <v>6.2865908876621371E-2</v>
      </c>
      <c r="L5" s="3">
        <f>((((K5-K4)/($D5-$D4))-$B5*Referencias!$H$6+$B5*(AVERAGE(K4:K5)))/AVERAGE($F4:$F5))*POWER(10,9)</f>
        <v>-31.440629439003242</v>
      </c>
      <c r="M5">
        <v>787446960</v>
      </c>
      <c r="N5" s="3">
        <f>M5*Referencias!$D$7/'Metabolitos cuantificables'!$M$65</f>
        <v>1.5859732755472491</v>
      </c>
      <c r="O5" s="3">
        <f>((((N5-N4)/($D5-$D4))-$B5*Referencias!$H$7+$B5*(AVERAGE(N4:N5)))/AVERAGE($F4:$F5))*POWER(10,9)</f>
        <v>-1.6474433956669059</v>
      </c>
      <c r="P5">
        <v>288061561</v>
      </c>
      <c r="Q5" s="3">
        <f>P5*Referencias!$D$8/'Metabolitos cuantificables'!$P$65</f>
        <v>0.22732121073748912</v>
      </c>
      <c r="R5" s="3">
        <f>((((Q5-Q4)/($D5-$D4))-$B5*Referencias!$H$8+$B5*(AVERAGE(Q4:Q5)))/AVERAGE($F4:$F5))*POWER(10,9)</f>
        <v>-4.4244907551989687</v>
      </c>
      <c r="S5">
        <v>5947676772</v>
      </c>
      <c r="T5" s="3">
        <f>S5*Referencias!$D$59/'Metabolitos cuantificables'!$S$65</f>
        <v>3.1651771230108641</v>
      </c>
      <c r="U5" s="3">
        <f>((((T5-T4)/($D5-$D4))-$B5*Referencias!$H$59+$B5*(AVERAGE(T4:T5)))/AVERAGE(F4:F5))*POWER(10,9)</f>
        <v>-50.614031350297722</v>
      </c>
      <c r="V5" s="3">
        <f>(((S5-S4)/($D5-$D4))-$B5*Referencias!$F$59+$B5*(AVERAGE(S4:S5)))/AVERAGE($F4:$F5)</f>
        <v>-89.433403686238591</v>
      </c>
      <c r="W5" s="3">
        <f>-B5*POWER(10,9)*Referencias!$H$59/'Metabolitos cuantificables'!F5</f>
        <v>-79.149624509319466</v>
      </c>
      <c r="X5">
        <v>608787872</v>
      </c>
      <c r="Y5" s="3">
        <f>X5*Referencias!$D$11/'Metabolitos cuantificables'!$X$65</f>
        <v>0.92846031889261726</v>
      </c>
      <c r="Z5" s="3">
        <f>((((Y5-Y4)/($D5-$D4))-$B5*Referencias!$H$11+$B5*(AVERAGE(Y4:Y5)))/AVERAGE($F4:$F5))*POWER(10,9)</f>
        <v>1.805293044668717</v>
      </c>
      <c r="AA5">
        <v>430718351</v>
      </c>
      <c r="AB5" s="3">
        <f>AA5*Referencias!$D$49/'Metabolitos cuantificables'!$AA$65</f>
        <v>16.273279905897855</v>
      </c>
      <c r="AC5" s="3">
        <f>((((AB5-AB4)/($D5-$D4))-$B5*Referencias!$H$49+$B5*(AVERAGE(AB4:AB5)))/AVERAGE($F4:$F5))*POWER(10,9)</f>
        <v>-173.4316509457565</v>
      </c>
      <c r="AD5" s="3">
        <f>(((AA5-AA4)/($D5-$D4))-$B5*Referencias!$F$49+$B5*(AVERAGE(AA4:AA5)))/AVERAGE($F4:$F5)</f>
        <v>-6.4103968735710772</v>
      </c>
      <c r="AE5" s="3">
        <f>-B5*POWER(10,9)*Referencias!$H$49/'Metabolitos cuantificables'!F5</f>
        <v>-333.76111977162975</v>
      </c>
      <c r="AF5">
        <v>48110368</v>
      </c>
      <c r="AG5" s="3">
        <f>AF5*Referencias!$D$4/'Metabolitos cuantificables'!$AF$65</f>
        <v>0.58755747683214232</v>
      </c>
      <c r="AH5" s="3">
        <f>((((AG5-AG4)/($D5-$D4))-$B5*Referencias!$H$4+$B5*(AVERAGE(AG4:AG5)))/AVERAGE($F4:$F5))*POWER(10,9)</f>
        <v>9.4065960540105458</v>
      </c>
      <c r="AI5">
        <v>4306268466</v>
      </c>
      <c r="AJ5" s="2">
        <f>AI5*Referencias!$D$13/'Metabolitos cuantificables'!$AI$65</f>
        <v>0.766574324478007</v>
      </c>
      <c r="AK5" s="3">
        <f>((((AJ5-AJ4)/($D5-$D4))-$B5*Referencias!$H$13+$B5*(AVERAGE(AJ4:AJ5)))/AVERAGE($F4:$F5))*POWER(10,9)</f>
        <v>-10.275941693830491</v>
      </c>
      <c r="AL5">
        <v>5109260135</v>
      </c>
      <c r="AM5" s="3">
        <f>AL5*Referencias!$D$58/'Metabolitos cuantificables'!$AL$65</f>
        <v>10.697823140796372</v>
      </c>
      <c r="AN5" s="3">
        <f t="shared" ref="AN5:AN63" si="0">((((AM5-AM4)/($D5-$D4))+$B5*(AVERAGE(AM4:AM5)))/AVERAGE($F4:$F5))*POWER(10,9)</f>
        <v>295.65715340142026</v>
      </c>
      <c r="AO5" s="3">
        <f t="shared" ref="AO5:AO63" si="1">(((AL5-AL4)/($D5-$D4))+$B5*(AVERAGE(AL4:AL5)))/AVERAGE($F4:$F5)</f>
        <v>141.20529827613174</v>
      </c>
      <c r="AP5">
        <v>5192532057</v>
      </c>
      <c r="AQ5" s="3">
        <f>AP5*Referencias!$D$14/'Metabolitos cuantificables'!$AP$65</f>
        <v>1.0257494263978779</v>
      </c>
      <c r="AR5" s="3">
        <f>((((AQ5-AQ4)/($D5-$D4))-$B5*Referencias!$H$14+$B5*(AVERAGE(AQ4:AQ5)))/AVERAGE($F4:$F5))*POWER(10,9)</f>
        <v>-10.996968332474614</v>
      </c>
      <c r="AS5">
        <v>713221491</v>
      </c>
      <c r="AT5" s="3">
        <f>AS5*Referencias!$D$15/'Metabolitos cuantificables'!$AS$65</f>
        <v>0.95097709867983327</v>
      </c>
      <c r="AU5" s="3">
        <f>((((AT5-AT4)/($D5-$D4))-$B5*Referencias!$H$15+$B5*(AVERAGE(AT4:AT5)))/AVERAGE($F4:$F5))*POWER(10,9)</f>
        <v>-9.5715253792867419</v>
      </c>
      <c r="AV5">
        <v>1495900626</v>
      </c>
      <c r="AW5" s="3">
        <f>AV5*Referencias!$D$16/'Metabolitos cuantificables'!$AV$65</f>
        <v>0.46282578184704765</v>
      </c>
      <c r="AX5" s="3">
        <f>((((AW5-AW4)/($D5-$D4))-$B5*Referencias!$H$16+$B5*(AVERAGE(AW4:AW5)))/AVERAGE($F4:$F5))*POWER(10,9)</f>
        <v>0.97012571953064652</v>
      </c>
      <c r="AY5">
        <v>2041598841</v>
      </c>
      <c r="AZ5" s="3">
        <f>AY5*Referencias!$D$17/'Metabolitos cuantificables'!$AY$65</f>
        <v>0.30368697420148166</v>
      </c>
      <c r="BA5" s="3">
        <f>((((AZ5-AZ4)/($D5-$D4))-$B5*Referencias!$H$17+$B5*(AVERAGE(AZ4:AZ5)))/AVERAGE($F4:$F5))*POWER(10,9)</f>
        <v>-2.4380194987301853</v>
      </c>
      <c r="BB5">
        <v>15160909905</v>
      </c>
      <c r="BC5" s="3">
        <f>BB5*Referencias!$D$18/'Metabolitos cuantificables'!$BB$65</f>
        <v>1.1052830028151297</v>
      </c>
      <c r="BD5" s="3">
        <f>((((BC5-BC4)/($D5-$D4))-$B5*Referencias!$H$18+$B5*(AVERAGE(BC4:BC5)))/AVERAGE($F4:$F5))*POWER(10,9)</f>
        <v>-1.4326869809847198</v>
      </c>
      <c r="BE5">
        <v>391015519</v>
      </c>
      <c r="BF5" s="3">
        <f>BE5*Referencias!$D$19/'Metabolitos cuantificables'!$BE$65</f>
        <v>0.76529595223360747</v>
      </c>
      <c r="BG5" s="3">
        <f>((((BF5-BF4)/($D5-$D4))-$B5*Referencias!$H$19+$B5*(AVERAGE(BF4:BF5)))/AVERAGE($F4:$F5))*POWER(10,9)</f>
        <v>-18.032929477400682</v>
      </c>
      <c r="BH5">
        <v>1319008553</v>
      </c>
      <c r="BI5" s="3">
        <f>BH5*Referencias!$D$20/'Metabolitos cuantificables'!$BH$65</f>
        <v>0.56875512692691188</v>
      </c>
      <c r="BJ5" s="3">
        <f>((((BI5-BI4)/($D5-$D4))-$B5*Referencias!$H$20+$B5*(AVERAGE(BI4:BI5)))/AVERAGE($F4:$F5))*POWER(10,9)</f>
        <v>-6.3164653874671242</v>
      </c>
      <c r="BK5">
        <v>963974382</v>
      </c>
      <c r="BL5" s="3">
        <f>BK5*Referencias!$D$21/'Metabolitos cuantificables'!$BK$65</f>
        <v>0.14384816097586423</v>
      </c>
      <c r="BM5" s="3">
        <f>((((BL5-BL4)/($D5-$D4))-$B5*Referencias!$H$21+$B5*(AVERAGE(BL4:BL5)))/AVERAGE($F4:$F5))*POWER(10,9)</f>
        <v>-1.4707526119934369</v>
      </c>
      <c r="BN5">
        <v>800384048</v>
      </c>
      <c r="BO5" s="3">
        <f>BN5*Referencias!$D$22/'Metabolitos cuantificables'!$BN$65</f>
        <v>0.25873897167607823</v>
      </c>
      <c r="BP5" s="3">
        <f>((((BO5-BO4)/($D5-$D4))-$B5*Referencias!$H$22+$B5*(AVERAGE(BO4:BO5)))/AVERAGE($F4:$F5))*POWER(10,9)</f>
        <v>-2.2894080792020266</v>
      </c>
      <c r="BQ5">
        <v>2907538741</v>
      </c>
      <c r="BR5" s="3">
        <f>BQ5*Referencias!$D$23/$BQ$65</f>
        <v>3.8384653906263608</v>
      </c>
      <c r="BS5" s="3">
        <f>((((BR5-BR4)/($D5-$D4))-$B5*Referencias!$H$23+$B5*(AVERAGE(BR4:BR5)))/AVERAGE($F4:$F5))*POWER(10,9)</f>
        <v>17.293852497758614</v>
      </c>
      <c r="BT5" s="3">
        <f>((((BQ5-BQ4)/($D5-$D4))-$B5*Referencias!$F$23+$B5*(AVERAGE(BQ4:BQ5)))/AVERAGE($F4:$F5))*POWER(10,9)</f>
        <v>13099648166.989899</v>
      </c>
      <c r="BU5">
        <v>2019496</v>
      </c>
      <c r="BV5" s="17">
        <f>BU5*Referencias!$D$53/'Metabolitos cuantificables'!$BU$65</f>
        <v>4.4993635202961501E-3</v>
      </c>
      <c r="BW5">
        <v>8271720</v>
      </c>
      <c r="BX5" s="17">
        <f>BW5*Referencias!$D$50/'Metabolitos cuantificables'!$BW$65</f>
        <v>4.7273995874609972E-4</v>
      </c>
      <c r="BY5">
        <v>1223103</v>
      </c>
      <c r="BZ5" s="17">
        <f>BY5*Referencias!$D$28/'Metabolitos cuantificables'!$BY$65</f>
        <v>2.199033285206659E-3</v>
      </c>
      <c r="CA5">
        <v>146483132</v>
      </c>
      <c r="CB5" s="2">
        <f>CA5*Referencias!$D$55/'Metabolitos cuantificables'!$CA$65</f>
        <v>0.38077157748804707</v>
      </c>
      <c r="CC5">
        <v>4374250</v>
      </c>
      <c r="CD5" s="17">
        <f>CC5*Referencias!$D$56/'Metabolitos cuantificables'!$CC$65</f>
        <v>6.2179433469210744E-3</v>
      </c>
      <c r="CE5">
        <v>2935619</v>
      </c>
      <c r="CF5" s="18">
        <f>CE5*Referencias!$D$31/'Metabolitos cuantificables'!$CE$65</f>
        <v>7.7178747276227509E-4</v>
      </c>
      <c r="CG5">
        <v>11681660</v>
      </c>
      <c r="CH5">
        <v>501287</v>
      </c>
      <c r="CI5">
        <v>327103970</v>
      </c>
      <c r="CJ5">
        <v>44125</v>
      </c>
      <c r="CK5">
        <v>411302</v>
      </c>
      <c r="CL5">
        <v>1947004</v>
      </c>
      <c r="CM5">
        <v>186666</v>
      </c>
      <c r="CN5">
        <v>50397666</v>
      </c>
      <c r="CO5">
        <v>235867586</v>
      </c>
      <c r="CP5">
        <v>216759290</v>
      </c>
      <c r="CQ5">
        <v>57328284</v>
      </c>
      <c r="CR5">
        <v>15886103</v>
      </c>
      <c r="CS5">
        <v>16224802</v>
      </c>
      <c r="CT5">
        <v>663886951</v>
      </c>
    </row>
    <row r="6" spans="1:98" x14ac:dyDescent="0.25">
      <c r="A6" t="s">
        <v>33</v>
      </c>
      <c r="B6" s="2">
        <f>0.6/24</f>
        <v>2.4999999999999998E-2</v>
      </c>
      <c r="C6" s="1">
        <v>43624</v>
      </c>
      <c r="D6" s="22">
        <v>69.583333333313931</v>
      </c>
      <c r="E6" s="22">
        <v>2.8993055555547471</v>
      </c>
      <c r="F6" s="18">
        <v>2136666.6666666665</v>
      </c>
      <c r="G6">
        <v>1756070050</v>
      </c>
      <c r="H6" s="3">
        <f>G6*Referencias!$D$5/'Metabolitos cuantificables'!$G$65</f>
        <v>1.2157803952694934</v>
      </c>
      <c r="I6" s="3">
        <f>((((H6-H5)/($D6-$D5))-$B6*Referencias!$H$5+$B6*(AVERAGE(H5:H6)))/AVERAGE($F5:$F6))*POWER(10,9)</f>
        <v>1.7055264168327586</v>
      </c>
      <c r="J6">
        <v>157067913</v>
      </c>
      <c r="K6" s="3">
        <f>J6*Referencias!$D$6/'Metabolitos cuantificables'!$J$65</f>
        <v>6.8324126946834762E-2</v>
      </c>
      <c r="L6" s="3">
        <f>((((K6-K5)/($D6-$D5))-$B6*Referencias!$H$6+$B6*(AVERAGE(K5:K6)))/AVERAGE($F5:$F6))*POWER(10,9)</f>
        <v>-20.907421373994381</v>
      </c>
      <c r="M6">
        <v>879858399</v>
      </c>
      <c r="N6" s="3">
        <f>M6*Referencias!$D$7/'Metabolitos cuantificables'!$M$65</f>
        <v>1.7720963797736782</v>
      </c>
      <c r="O6" s="3">
        <f>((((N6-N5)/($D6-$D5))-$B6*Referencias!$H$7+$B6*(AVERAGE(N5:N6)))/AVERAGE($F5:$F6))*POWER(10,9)</f>
        <v>1.010484087473049</v>
      </c>
      <c r="P6">
        <v>322975394</v>
      </c>
      <c r="Q6" s="3">
        <f>P6*Referencias!$D$8/'Metabolitos cuantificables'!$P$65</f>
        <v>0.25487315054332288</v>
      </c>
      <c r="R6" s="3">
        <f>((((Q6-Q5)/($D6-$D5))-$B6*Referencias!$H$8+$B6*(AVERAGE(Q5:Q6)))/AVERAGE($F5:$F6))*POWER(10,9)</f>
        <v>-2.0089435213713815</v>
      </c>
      <c r="S6">
        <v>6081537069</v>
      </c>
      <c r="T6" s="3">
        <f>S6*Referencias!$D$59/'Metabolitos cuantificables'!$S$65</f>
        <v>3.2364136017210829</v>
      </c>
      <c r="U6" s="3">
        <f>((((T6-T5)/($D6-$D5))-$B6*Referencias!$H$59+$B6*(AVERAGE(T5:T6)))/AVERAGE(F5:F6))*POWER(10,9)</f>
        <v>-28.598723457269557</v>
      </c>
      <c r="V6" s="3">
        <f>(((S6-S5)/($D6-$D5))-$B6*Referencias!$F$59+$B6*(AVERAGE(S5:S6)))/AVERAGE($F5:$F6)</f>
        <v>-49.941668987275321</v>
      </c>
      <c r="W6" s="3">
        <f>-B6*POWER(10,9)*Referencias!$H$59/'Metabolitos cuantificables'!F6</f>
        <v>-64.949613871922054</v>
      </c>
      <c r="X6">
        <v>686321331</v>
      </c>
      <c r="Y6" s="3">
        <f>X6*Referencias!$D$11/'Metabolitos cuantificables'!$X$65</f>
        <v>1.0467063342599991</v>
      </c>
      <c r="Z6" s="3">
        <f>((((Y6-Y5)/($D6-$D5))-$B6*Referencias!$H$11+$B6*(AVERAGE(Y5:Y6)))/AVERAGE($F5:$F6))*POWER(10,9)</f>
        <v>2.0824196189337729</v>
      </c>
      <c r="AA6">
        <v>485496182</v>
      </c>
      <c r="AB6" s="3">
        <f>AA6*Referencias!$D$49/'Metabolitos cuantificables'!$AA$65</f>
        <v>18.342880549639567</v>
      </c>
      <c r="AC6" s="3">
        <f>((((AB6-AB5)/($D6-$D5))-$B6*Referencias!$H$49+$B6*(AVERAGE(AB5:AB6)))/AVERAGE($F5:$F6))*POWER(10,9)</f>
        <v>-31.630351724441805</v>
      </c>
      <c r="AD6" s="3">
        <f>(((AA6-AA5)/($D6-$D5))-$B6*Referencias!$F$49+$B6*(AVERAGE(AA5:AA6)))/AVERAGE($F5:$F6)</f>
        <v>-2.0552240973818807</v>
      </c>
      <c r="AE6" s="3">
        <f>-B6*POWER(10,9)*Referencias!$H$49/'Metabolitos cuantificables'!F6</f>
        <v>-273.88197971899729</v>
      </c>
      <c r="AF6">
        <v>59932133</v>
      </c>
      <c r="AG6" s="3">
        <f>AF6*Referencias!$D$4/'Metabolitos cuantificables'!$AF$65</f>
        <v>0.73193314269906173</v>
      </c>
      <c r="AH6" s="3">
        <f>((((AG6-AG5)/($D6-$D5))-$B6*Referencias!$H$4+$B6*(AVERAGE(AG5:AG6)))/AVERAGE($F5:$F6))*POWER(10,9)</f>
        <v>7.7578229246513093</v>
      </c>
      <c r="AI6">
        <v>4847840594</v>
      </c>
      <c r="AJ6" s="2">
        <f>AI6*Referencias!$D$13/'Metabolitos cuantificables'!$AI$65</f>
        <v>0.86298152515663662</v>
      </c>
      <c r="AK6" s="3">
        <f>((((AJ6-AJ5)/($D6-$D5))-$B6*Referencias!$H$13+$B6*(AVERAGE(AJ5:AJ6)))/AVERAGE($F5:$F6))*POWER(10,9)</f>
        <v>-4.5676070745791657</v>
      </c>
      <c r="AL6">
        <v>6712059083</v>
      </c>
      <c r="AM6" s="3">
        <f>AL6*Referencias!$D$58/'Metabolitos cuantificables'!$AL$65</f>
        <v>14.053780602914999</v>
      </c>
      <c r="AN6" s="3">
        <f t="shared" si="0"/>
        <v>234.91499255335202</v>
      </c>
      <c r="AO6" s="3">
        <f t="shared" si="1"/>
        <v>112.19495693376312</v>
      </c>
      <c r="AP6">
        <v>5878858240</v>
      </c>
      <c r="AQ6" s="3">
        <f>AP6*Referencias!$D$14/'Metabolitos cuantificables'!$AP$65</f>
        <v>1.1613285005000862</v>
      </c>
      <c r="AR6" s="3">
        <f>((((AQ6-AQ5)/($D6-$D5))-$B6*Referencias!$H$14+$B6*(AVERAGE(AQ5:AQ6)))/AVERAGE($F5:$F6))*POWER(10,9)</f>
        <v>-3.9698687492457641</v>
      </c>
      <c r="AS6">
        <v>786019112</v>
      </c>
      <c r="AT6" s="3">
        <f>AS6*Referencias!$D$15/'Metabolitos cuantificables'!$AS$65</f>
        <v>1.048042135674595</v>
      </c>
      <c r="AU6" s="3">
        <f>((((AT6-AT5)/($D6-$D5))-$B6*Referencias!$H$15+$B6*(AVERAGE(AT5:AT6)))/AVERAGE($F5:$F6))*POWER(10,9)</f>
        <v>-3.5618417299061313</v>
      </c>
      <c r="AV6">
        <v>1636290390</v>
      </c>
      <c r="AW6" s="3">
        <f>AV6*Referencias!$D$16/'Metabolitos cuantificables'!$AV$65</f>
        <v>0.50626182375871298</v>
      </c>
      <c r="AX6" s="3">
        <f>((((AW6-AW5)/($D6-$D5))-$B6*Referencias!$H$16+$B6*(AVERAGE(AW5:AW6)))/AVERAGE($F5:$F6))*POWER(10,9)</f>
        <v>1.8716125282640024</v>
      </c>
      <c r="AY6">
        <v>2370438415</v>
      </c>
      <c r="AZ6" s="3">
        <f>AY6*Referencias!$D$17/'Metabolitos cuantificables'!$AY$65</f>
        <v>0.35260172337759765</v>
      </c>
      <c r="BA6" s="3">
        <f>((((AZ6-AZ5)/($D6-$D5))-$B6*Referencias!$H$17+$B6*(AVERAGE(AZ5:AZ6)))/AVERAGE($F5:$F6))*POWER(10,9)</f>
        <v>-0.35899686425994087</v>
      </c>
      <c r="BB6">
        <v>17279262362</v>
      </c>
      <c r="BC6" s="3">
        <f>BB6*Referencias!$D$18/'Metabolitos cuantificables'!$BB$65</f>
        <v>1.259718256329933</v>
      </c>
      <c r="BD6" s="3">
        <f>((((BC6-BC5)/($D6-$D5))-$B6*Referencias!$H$18+$B6*(AVERAGE(BC5:BC6)))/AVERAGE($F5:$F6))*POWER(10,9)</f>
        <v>2.1114298450647491</v>
      </c>
      <c r="BE6">
        <v>387596592</v>
      </c>
      <c r="BF6" s="3">
        <f>BE6*Referencias!$D$19/'Metabolitos cuantificables'!$BE$65</f>
        <v>0.75860442500017766</v>
      </c>
      <c r="BG6" s="3">
        <f>((((BF6-BF5)/($D6-$D5))-$B6*Referencias!$H$19+$B6*(AVERAGE(BF5:BF6)))/AVERAGE($F5:$F6))*POWER(10,9)</f>
        <v>-10.882622835404378</v>
      </c>
      <c r="BH6">
        <v>1449104220</v>
      </c>
      <c r="BI6" s="3">
        <f>BH6*Referencias!$D$20/'Metabolitos cuantificables'!$BH$65</f>
        <v>0.6248522442874741</v>
      </c>
      <c r="BJ6" s="3">
        <f>((((BI6-BI5)/($D6-$D5))-$B6*Referencias!$H$20+$B6*(AVERAGE(BI5:BI6)))/AVERAGE($F5:$F6))*POWER(10,9)</f>
        <v>-2.9446302056505695</v>
      </c>
      <c r="BK6">
        <v>1082320233</v>
      </c>
      <c r="BL6" s="3">
        <f>BK6*Referencias!$D$21/'Metabolitos cuantificables'!$BK$65</f>
        <v>0.16150820811337585</v>
      </c>
      <c r="BM6" s="3">
        <f>((((BL6-BL5)/($D6-$D5))-$B6*Referencias!$H$21+$B6*(AVERAGE(BL5:BL6)))/AVERAGE($F5:$F6))*POWER(10,9)</f>
        <v>-0.58974095539569882</v>
      </c>
      <c r="BN6">
        <v>836337799</v>
      </c>
      <c r="BO6" s="3">
        <f>BN6*Referencias!$D$22/'Metabolitos cuantificables'!$BN$65</f>
        <v>0.27036168777703401</v>
      </c>
      <c r="BP6" s="3">
        <f>((((BO6-BO5)/($D6-$D5))-$B6*Referencias!$H$22+$B6*(AVERAGE(BO5:BO6)))/AVERAGE($F5:$F6))*POWER(10,9)</f>
        <v>-1.2366431380990639</v>
      </c>
      <c r="BQ6">
        <v>3567906807</v>
      </c>
      <c r="BR6" s="3">
        <f>BQ6*Referencias!$D$23/$BQ$65</f>
        <v>4.710268036167057</v>
      </c>
      <c r="BS6" s="3">
        <f>((((BR6-BR5)/($D6-$D5))-$B6*Referencias!$H$23+$B6*(AVERAGE(BR5:BR6)))/AVERAGE($F5:$F6))*POWER(10,9)</f>
        <v>20.989450310590492</v>
      </c>
      <c r="BT6" s="3"/>
      <c r="BU6">
        <v>2710184</v>
      </c>
      <c r="BV6" s="17">
        <f>BU6*Referencias!$D$53/'Metabolitos cuantificables'!$BU$65</f>
        <v>6.0381912233994526E-3</v>
      </c>
      <c r="BW6">
        <v>25970907</v>
      </c>
      <c r="BX6" s="17">
        <f>BW6*Referencias!$D$50/'Metabolitos cuantificables'!$BW$65</f>
        <v>1.484272376697808E-3</v>
      </c>
      <c r="BY6">
        <v>1270891</v>
      </c>
      <c r="BZ6" s="17">
        <f>BY6*Referencias!$D$28/'Metabolitos cuantificables'!$BY$65</f>
        <v>2.2849519712318388E-3</v>
      </c>
      <c r="CA6">
        <v>189355959</v>
      </c>
      <c r="CB6" s="2">
        <f>CA6*Referencias!$D$55/'Metabolitos cuantificables'!$CA$65</f>
        <v>0.49221617691238306</v>
      </c>
      <c r="CC6">
        <v>5950875</v>
      </c>
      <c r="CD6" s="17">
        <f>CC6*Referencias!$D$56/'Metabolitos cuantificables'!$CC$65</f>
        <v>8.4590966713399898E-3</v>
      </c>
      <c r="CE6">
        <v>3529006</v>
      </c>
      <c r="CF6" s="18">
        <f>CE6*Referencias!$D$31/'Metabolitos cuantificables'!$CE$65</f>
        <v>9.2779159083753891E-4</v>
      </c>
      <c r="CG6">
        <v>13241475</v>
      </c>
      <c r="CH6">
        <v>541200</v>
      </c>
      <c r="CI6">
        <v>388134679</v>
      </c>
      <c r="CJ6">
        <v>99474</v>
      </c>
      <c r="CK6">
        <v>457638</v>
      </c>
      <c r="CL6">
        <v>2759451</v>
      </c>
      <c r="CM6">
        <v>226645</v>
      </c>
      <c r="CN6">
        <v>68926313</v>
      </c>
      <c r="CO6">
        <v>248241176</v>
      </c>
      <c r="CP6">
        <v>288415042</v>
      </c>
      <c r="CQ6">
        <v>29230768</v>
      </c>
      <c r="CR6">
        <v>17561820</v>
      </c>
      <c r="CS6">
        <v>18839495</v>
      </c>
      <c r="CT6">
        <v>603331301</v>
      </c>
    </row>
    <row r="7" spans="1:98" x14ac:dyDescent="0.25">
      <c r="A7" t="s">
        <v>34</v>
      </c>
      <c r="B7" s="20">
        <f>0.45/24</f>
        <v>1.8749999999999999E-2</v>
      </c>
      <c r="C7" s="1">
        <v>43625</v>
      </c>
      <c r="D7" s="22">
        <v>93.500000000058208</v>
      </c>
      <c r="E7" s="22">
        <v>3.8958333333357587</v>
      </c>
      <c r="F7" s="18">
        <v>3270000</v>
      </c>
      <c r="G7">
        <v>1451818522</v>
      </c>
      <c r="H7" s="3">
        <f>G7*Referencias!$D$5/'Metabolitos cuantificables'!$G$65</f>
        <v>1.0051378625452507</v>
      </c>
      <c r="I7" s="3">
        <f>((((H7-H6)/($D7-$D6))-$B7*Referencias!$H$5+$B7*(AVERAGE(H6:H7)))/AVERAGE($F6:$F7))*POWER(10,9)</f>
        <v>-4.2099041374019066</v>
      </c>
      <c r="J7">
        <v>122595004</v>
      </c>
      <c r="K7" s="3">
        <f>J7*Referencias!$D$6/'Metabolitos cuantificables'!$J$65</f>
        <v>5.3328502660780354E-2</v>
      </c>
      <c r="L7" s="3">
        <f>((((K7-K6)/($D7-$D6))-$B7*Referencias!$H$6+$B7*(AVERAGE(K6:K7)))/AVERAGE($F6:$F7))*POWER(10,9)</f>
        <v>-11.613458734148958</v>
      </c>
      <c r="M7">
        <v>758552765</v>
      </c>
      <c r="N7" s="3">
        <f>M7*Referencias!$D$7/'Metabolitos cuantificables'!$M$65</f>
        <v>1.5277783450741529</v>
      </c>
      <c r="O7" s="3">
        <f>((((N7-N6)/($D7-$D6))-$B7*Referencias!$H$7+$B7*(AVERAGE(N6:N7)))/AVERAGE($F6:$F7))*POWER(10,9)</f>
        <v>-5.7051227622535752</v>
      </c>
      <c r="P7">
        <v>241180863</v>
      </c>
      <c r="Q7" s="3">
        <f>P7*Referencias!$D$8/'Metabolitos cuantificables'!$P$65</f>
        <v>0.19032572618695381</v>
      </c>
      <c r="R7" s="3">
        <f>((((Q7-Q6)/($D7-$D6))-$B7*Referencias!$H$8+$B7*(AVERAGE(Q6:Q7)))/AVERAGE($F6:$F7))*POWER(10,9)</f>
        <v>-2.5466825211181612</v>
      </c>
      <c r="S7">
        <v>4866018875</v>
      </c>
      <c r="T7" s="3">
        <f>S7*Referencias!$D$59/'Metabolitos cuantificables'!$S$65</f>
        <v>2.5895508807399366</v>
      </c>
      <c r="U7" s="3">
        <f>((((T7-T6)/($D7-$D6))-$B7*Referencias!$H$59+$B7*(AVERAGE(T6:T7)))/AVERAGE(F6:F7))*POWER(10,9)</f>
        <v>-28.302045915783332</v>
      </c>
      <c r="V7" s="3">
        <f>(((S7-S6)/($D7-$D6))-$B7*Referencias!$F$59+$B7*(AVERAGE(S6:S7)))/AVERAGE($F6:$F7)</f>
        <v>-51.132795173819368</v>
      </c>
      <c r="W7" s="3">
        <f>-B7*POWER(10,9)*Referencias!$H$59/'Metabolitos cuantificables'!F7</f>
        <v>-31.829283250689635</v>
      </c>
      <c r="X7">
        <v>622484827</v>
      </c>
      <c r="Y7" s="3">
        <f>X7*Referencias!$D$11/'Metabolitos cuantificables'!$X$65</f>
        <v>0.94934949851010775</v>
      </c>
      <c r="Z7" s="3">
        <f>((((Y7-Y6)/($D7-$D6))-$B7*Referencias!$H$11+$B7*(AVERAGE(Y6:Y7)))/AVERAGE($F6:$F7))*POWER(10,9)</f>
        <v>-1.7516610478622852</v>
      </c>
      <c r="AA7">
        <v>343515739</v>
      </c>
      <c r="AB7" s="3">
        <f>AA7*Referencias!$D$49/'Metabolitos cuantificables'!$AA$65</f>
        <v>12.978615282700952</v>
      </c>
      <c r="AC7" s="3">
        <f>((((AB7-AB6)/($D7-$D6))-$B7*Referencias!$H$49+$B7*(AVERAGE(AB6:AB7)))/AVERAGE($F6:$F7))*POWER(10,9)</f>
        <v>-136.70037707124845</v>
      </c>
      <c r="AD7" s="3">
        <f>(((AA7-AA6)/($D7-$D6))-$B7*Referencias!$F$49+$B7*(AVERAGE(AA6:AA7)))/AVERAGE($F6:$F7)</f>
        <v>-4.2754289946955053</v>
      </c>
      <c r="AE7" s="3">
        <f>-B7*POWER(10,9)*Referencias!$H$49/'Metabolitos cuantificables'!F7</f>
        <v>-134.21892125372878</v>
      </c>
      <c r="AF7">
        <v>52560238</v>
      </c>
      <c r="AG7" s="3">
        <f>AF7*Referencias!$D$4/'Metabolitos cuantificables'!$AF$65</f>
        <v>0.64190240284540923</v>
      </c>
      <c r="AH7" s="3">
        <f>((((AG7-AG6)/($D7-$D6))-$B7*Referencias!$H$4+$B7*(AVERAGE(AG6:AG7)))/AVERAGE($F6:$F7))*POWER(10,9)</f>
        <v>1.2215360213188642</v>
      </c>
      <c r="AI7">
        <v>3925353579</v>
      </c>
      <c r="AJ7" s="2">
        <f>AI7*Referencias!$D$13/'Metabolitos cuantificables'!$AI$65</f>
        <v>0.69876629660164158</v>
      </c>
      <c r="AK7" s="3">
        <f>((((AJ7-AJ6)/($D7-$D6))-$B7*Referencias!$H$13+$B7*(AVERAGE(AJ6:AJ7)))/AVERAGE($F6:$F7))*POWER(10,9)</f>
        <v>-6.4154494715986985</v>
      </c>
      <c r="AL7">
        <v>5805896495</v>
      </c>
      <c r="AM7" s="3">
        <f>AL7*Referencias!$D$58/'Metabolitos cuantificables'!$AL$65</f>
        <v>12.15644775097746</v>
      </c>
      <c r="AN7" s="3">
        <f t="shared" si="0"/>
        <v>61.549901538748969</v>
      </c>
      <c r="AO7" s="3">
        <f t="shared" si="1"/>
        <v>29.396116771256985</v>
      </c>
      <c r="AP7">
        <v>4815913660</v>
      </c>
      <c r="AQ7" s="3">
        <f>AP7*Referencias!$D$14/'Metabolitos cuantificables'!$AP$65</f>
        <v>0.95135102106249847</v>
      </c>
      <c r="AR7" s="3">
        <f>((((AQ7-AQ6)/($D7-$D6))-$B7*Referencias!$H$14+$B7*(AVERAGE(AQ6:AQ7)))/AVERAGE($F6:$F7))*POWER(10,9)</f>
        <v>-7.3012516912848788</v>
      </c>
      <c r="AS7">
        <v>554286852</v>
      </c>
      <c r="AT7" s="3">
        <f>AS7*Referencias!$D$15/'Metabolitos cuantificables'!$AS$65</f>
        <v>0.73906087940827092</v>
      </c>
      <c r="AU7" s="3">
        <f>((((AT7-AT6)/($D7-$D6))-$B7*Referencias!$H$15+$B7*(AVERAGE(AT6:AT7)))/AVERAGE($F6:$F7))*POWER(10,9)</f>
        <v>-8.6195712838776188</v>
      </c>
      <c r="AV7">
        <v>1303978967</v>
      </c>
      <c r="AW7" s="3">
        <f>AV7*Referencias!$D$16/'Metabolitos cuantificables'!$AV$65</f>
        <v>0.40344597389979336</v>
      </c>
      <c r="AX7" s="3">
        <f>((((AW7-AW6)/($D7-$D6))-$B7*Referencias!$H$16+$B7*(AVERAGE(AW6:AW7)))/AVERAGE($F6:$F7))*POWER(10,9)</f>
        <v>-1.3159120472781245</v>
      </c>
      <c r="AY7">
        <v>1986570430</v>
      </c>
      <c r="AZ7" s="3">
        <f>AY7*Referencias!$D$17/'Metabolitos cuantificables'!$AY$65</f>
        <v>0.29550152106734873</v>
      </c>
      <c r="BA7" s="3">
        <f>((((AZ7-AZ6)/($D7-$D6))-$B7*Referencias!$H$17+$B7*(AVERAGE(AZ6:AZ7)))/AVERAGE($F6:$F7))*POWER(10,9)</f>
        <v>-1.7017747296508166</v>
      </c>
      <c r="BB7">
        <v>14825799867</v>
      </c>
      <c r="BC7" s="3">
        <f>BB7*Referencias!$D$18/'Metabolitos cuantificables'!$BB$65</f>
        <v>1.0808523168342059</v>
      </c>
      <c r="BD7" s="3">
        <f>((((BC7-BC6)/($D7-$D6))-$B7*Referencias!$H$18+$B7*(AVERAGE(BC6:BC7)))/AVERAGE($F6:$F7))*POWER(10,9)</f>
        <v>-3.5951825137012783</v>
      </c>
      <c r="BE7">
        <v>279058906</v>
      </c>
      <c r="BF7" s="3">
        <f>BE7*Referencias!$D$19/'Metabolitos cuantificables'!$BE$65</f>
        <v>0.5461743609121017</v>
      </c>
      <c r="BG7" s="3">
        <f>((((BF7-BF6)/($D7-$D6))-$B7*Referencias!$H$19+$B7*(AVERAGE(BF6:BF7)))/AVERAGE($F6:$F7))*POWER(10,9)</f>
        <v>-9.8362951120198101</v>
      </c>
      <c r="BH7">
        <v>1126225092</v>
      </c>
      <c r="BI7" s="3">
        <f>BH7*Referencias!$D$20/'Metabolitos cuantificables'!$BH$65</f>
        <v>0.4856270974830692</v>
      </c>
      <c r="BJ7" s="3">
        <f>((((BI7-BI6)/($D7-$D6))-$B7*Referencias!$H$20+$B7*(AVERAGE(BI6:BI7)))/AVERAGE($F6:$F7))*POWER(10,9)</f>
        <v>-4.7147055238445548</v>
      </c>
      <c r="BK7">
        <v>873081964</v>
      </c>
      <c r="BL7" s="3">
        <f>BK7*Referencias!$D$21/'Metabolitos cuantificables'!$BK$65</f>
        <v>0.13028482628555546</v>
      </c>
      <c r="BM7" s="3">
        <f>((((BL7-BL6)/($D7-$D6))-$B7*Referencias!$H$21+$B7*(AVERAGE(BL6:BL7)))/AVERAGE($F6:$F7))*POWER(10,9)</f>
        <v>-1.0635564087702722</v>
      </c>
      <c r="BN7">
        <v>676458060</v>
      </c>
      <c r="BO7" s="3">
        <f>BN7*Referencias!$D$22/'Metabolitos cuantificables'!$BN$65</f>
        <v>0.21867760016425869</v>
      </c>
      <c r="BP7" s="3">
        <f>((((BO7-BO6)/($D7-$D6))-$B7*Referencias!$H$22+$B7*(AVERAGE(BO6:BO7)))/AVERAGE($F6:$F7))*POWER(10,9)</f>
        <v>-1.7473620769636669</v>
      </c>
      <c r="BQ7">
        <v>3084503240</v>
      </c>
      <c r="BR7" s="3">
        <f>BQ7*Referencias!$D$23/$BQ$65</f>
        <v>4.0720898287817091</v>
      </c>
      <c r="BS7" s="3">
        <f>((((BR7-BR6)/($D7-$D6))-$B7*Referencias!$H$23+$B7*(AVERAGE(BR6:BR7)))/AVERAGE($F6:$F7))*POWER(10,9)</f>
        <v>-8.3658074633866306</v>
      </c>
      <c r="BT7" s="3"/>
      <c r="BU7">
        <v>1895294</v>
      </c>
      <c r="BV7" s="17">
        <f>BU7*Referencias!$D$53/'Metabolitos cuantificables'!$BU$65</f>
        <v>4.2226459888190775E-3</v>
      </c>
      <c r="BW7">
        <v>21685963</v>
      </c>
      <c r="BX7" s="17">
        <f>BW7*Referencias!$D$50/'Metabolitos cuantificables'!$BW$65</f>
        <v>1.2393820455708663E-3</v>
      </c>
      <c r="BY7">
        <v>1121615</v>
      </c>
      <c r="BZ7" s="17">
        <f>BY7*Referencias!$D$28/'Metabolitos cuantificables'!$BY$65</f>
        <v>2.0165666490778509E-3</v>
      </c>
      <c r="CA7">
        <v>124219376</v>
      </c>
      <c r="CB7" s="2">
        <f>CA7*Referencias!$D$55/'Metabolitos cuantificables'!$CA$65</f>
        <v>0.3228986649063515</v>
      </c>
      <c r="CC7">
        <v>5372758</v>
      </c>
      <c r="CD7" s="17">
        <f>CC7*Referencias!$D$56/'Metabolitos cuantificables'!$CC$65</f>
        <v>7.6373103642263188E-3</v>
      </c>
      <c r="CE7">
        <v>2973874</v>
      </c>
      <c r="CF7" s="18">
        <f>CE7*Referencias!$D$31/'Metabolitos cuantificables'!$CE$65</f>
        <v>7.8184488476653073E-4</v>
      </c>
      <c r="CG7">
        <v>10014134</v>
      </c>
      <c r="CH7">
        <v>397044</v>
      </c>
      <c r="CI7">
        <v>294499866</v>
      </c>
      <c r="CJ7">
        <v>41854</v>
      </c>
      <c r="CK7">
        <v>220002</v>
      </c>
      <c r="CL7">
        <v>2275340</v>
      </c>
      <c r="CM7">
        <v>280067</v>
      </c>
      <c r="CN7">
        <v>92005569</v>
      </c>
      <c r="CO7">
        <v>164457754</v>
      </c>
      <c r="CP7">
        <v>225855861</v>
      </c>
      <c r="CQ7">
        <v>32870886</v>
      </c>
      <c r="CR7">
        <v>12924884</v>
      </c>
      <c r="CS7">
        <v>15899718</v>
      </c>
      <c r="CT7" t="s">
        <v>197</v>
      </c>
    </row>
    <row r="8" spans="1:98" x14ac:dyDescent="0.25">
      <c r="A8" t="s">
        <v>35</v>
      </c>
      <c r="B8" s="20">
        <f t="shared" ref="B8:B14" si="2">0.45/24</f>
        <v>1.8749999999999999E-2</v>
      </c>
      <c r="C8" s="1">
        <v>43626</v>
      </c>
      <c r="D8" s="22">
        <v>120.75</v>
      </c>
      <c r="E8" s="22">
        <v>5.03125</v>
      </c>
      <c r="F8" s="18">
        <v>2815000</v>
      </c>
      <c r="G8">
        <v>1671807851</v>
      </c>
      <c r="H8" s="3">
        <f>G8*Referencias!$D$5/'Metabolitos cuantificables'!$G$65</f>
        <v>1.1574431270002141</v>
      </c>
      <c r="I8" s="3">
        <f>((((H8-H7)/($D8-$D7))-$B8*Referencias!$H$5+$B8*(AVERAGE(H7:H8)))/AVERAGE($F7:$F8))*POWER(10,9)</f>
        <v>0.81145479918343899</v>
      </c>
      <c r="J8">
        <v>134303257</v>
      </c>
      <c r="K8" s="3">
        <f>J8*Referencias!$D$6/'Metabolitos cuantificables'!$J$65</f>
        <v>5.8421561765077859E-2</v>
      </c>
      <c r="L8" s="3">
        <f>((((K8-K7)/($D8-$D7))-$B8*Referencias!$H$6+$B8*(AVERAGE(K7:K8)))/AVERAGE($F7:$F8))*POWER(10,9)</f>
        <v>-10.08183752331799</v>
      </c>
      <c r="M8">
        <v>804329688</v>
      </c>
      <c r="N8" s="3">
        <f>M8*Referencias!$D$7/'Metabolitos cuantificables'!$M$65</f>
        <v>1.6199762710332348</v>
      </c>
      <c r="O8" s="3">
        <f>((((N8-N7)/($D8-$D7))-$B8*Referencias!$H$7+$B8*(AVERAGE(N7:N8)))/AVERAGE($F7:$F8))*POWER(10,9)</f>
        <v>-1.0682584111929361</v>
      </c>
      <c r="P8">
        <v>266834898</v>
      </c>
      <c r="Q8" s="3">
        <f>P8*Referencias!$D$8/'Metabolitos cuantificables'!$P$65</f>
        <v>0.21057037901830439</v>
      </c>
      <c r="R8" s="3">
        <f>((((Q8-Q7)/($D8-$D7))-$B8*Referencias!$H$8+$B8*(AVERAGE(Q7:Q8)))/AVERAGE($F7:$F8))*POWER(10,9)</f>
        <v>-1.2680690815814613</v>
      </c>
      <c r="S8">
        <v>4879756262</v>
      </c>
      <c r="T8" s="3">
        <f>S8*Referencias!$D$59/'Metabolitos cuantificables'!$S$65</f>
        <v>2.596861510541987</v>
      </c>
      <c r="U8" s="3">
        <f>((((T8-T7)/($D8-$D7))-$B8*Referencias!$H$59+$B8*(AVERAGE(T7:T8)))/AVERAGE(F7:F8))*POWER(10,9)</f>
        <v>-18.139970441660051</v>
      </c>
      <c r="V8" s="3">
        <f>(((S8-S7)/($D8-$D7))-$B8*Referencias!$F$59+$B8*(AVERAGE(S7:S8)))/AVERAGE($F7:$F8)</f>
        <v>-32.265735420146555</v>
      </c>
      <c r="W8" s="3">
        <f>-B8*POWER(10,9)*Referencias!$H$59/'Metabolitos cuantificables'!F8</f>
        <v>-36.973980898669666</v>
      </c>
      <c r="X8">
        <v>691047465</v>
      </c>
      <c r="Y8" s="3">
        <f>X8*Referencias!$D$11/'Metabolitos cuantificables'!$X$65</f>
        <v>1.0539141451947891</v>
      </c>
      <c r="Z8" s="3">
        <f>((((Y8-Y7)/($D8-$D7))-$B8*Referencias!$H$11+$B8*(AVERAGE(Y7:Y8)))/AVERAGE($F7:$F8))*POWER(10,9)</f>
        <v>1.0649641279970345</v>
      </c>
      <c r="AA8">
        <v>365011824</v>
      </c>
      <c r="AB8" s="3">
        <f>AA8*Referencias!$D$49/'Metabolitos cuantificables'!$AA$65</f>
        <v>13.790774335766169</v>
      </c>
      <c r="AC8" s="3">
        <f>((((AB8-AB7)/($D8-$D7))-$B8*Referencias!$H$49+$B8*(AVERAGE(AB7:AB8)))/AVERAGE($F7:$F8))*POWER(10,9)</f>
        <v>-51.973325514922841</v>
      </c>
      <c r="AD8" s="3">
        <f>(((AA8-AA7)/($D8-$D7))-$B8*Referencias!$F$49+$B8*(AVERAGE(AA7:AA8)))/AVERAGE($F7:$F8)</f>
        <v>-1.9596183731421568</v>
      </c>
      <c r="AE8" s="3">
        <f>-B8*POWER(10,9)*Referencias!$H$49/'Metabolitos cuantificables'!F8</f>
        <v>-155.91327619882529</v>
      </c>
      <c r="AF8">
        <v>60666771</v>
      </c>
      <c r="AG8" s="3">
        <f>AF8*Referencias!$D$4/'Metabolitos cuantificables'!$AF$65</f>
        <v>0.74090505598114287</v>
      </c>
      <c r="AH8" s="3">
        <f>((((AG8-AG7)/($D8-$D7))-$B8*Referencias!$H$4+$B8*(AVERAGE(AG7:AG8)))/AVERAGE($F7:$F8))*POWER(10,9)</f>
        <v>3.5443901755686094</v>
      </c>
      <c r="AI8">
        <v>4605232689</v>
      </c>
      <c r="AJ8" s="2">
        <f>AI8*Referencias!$D$13/'Metabolitos cuantificables'!$AI$65</f>
        <v>0.81979402016089042</v>
      </c>
      <c r="AK8" s="3">
        <f>((((AJ8-AJ7)/($D8-$D7))-$B8*Referencias!$H$13+$B8*(AVERAGE(AJ7:AJ8)))/AVERAGE($F7:$F8))*POWER(10,9)</f>
        <v>-2.116829894149769</v>
      </c>
      <c r="AL8">
        <v>8439460903</v>
      </c>
      <c r="AM8" s="3">
        <f>AL8*Referencias!$D$58/'Metabolitos cuantificables'!$AL$65</f>
        <v>17.670632881948503</v>
      </c>
      <c r="AN8" s="3">
        <f t="shared" si="0"/>
        <v>158.41718934574416</v>
      </c>
      <c r="AO8" s="3">
        <f t="shared" si="1"/>
        <v>75.65975054647464</v>
      </c>
      <c r="AP8">
        <v>5218658510</v>
      </c>
      <c r="AQ8" s="3">
        <f>AP8*Referencias!$D$14/'Metabolitos cuantificables'!$AP$65</f>
        <v>1.0309105296678007</v>
      </c>
      <c r="AR8" s="3">
        <f>((((AQ8-AQ7)/($D8-$D7))-$B8*Referencias!$H$14+$B8*(AVERAGE(AQ7:AQ8)))/AVERAGE($F7:$F8))*POWER(10,9)</f>
        <v>-3.0439521365379214</v>
      </c>
      <c r="AS8">
        <v>712578215</v>
      </c>
      <c r="AT8" s="3">
        <f>AS8*Referencias!$D$15/'Metabolitos cuantificables'!$AS$65</f>
        <v>0.95011938371772153</v>
      </c>
      <c r="AU8" s="3">
        <f>((((AT8-AT7)/($D8-$D7))-$B8*Referencias!$H$15+$B8*(AVERAGE(AT7:AT8)))/AVERAGE($F7:$F8))*POWER(10,9)</f>
        <v>-1.1685314840166106</v>
      </c>
      <c r="AV8">
        <v>1440039195</v>
      </c>
      <c r="AW8" s="3">
        <f>AV8*Referencias!$D$16/'Metabolitos cuantificables'!$AV$65</f>
        <v>0.44554247436772454</v>
      </c>
      <c r="AX8" s="3">
        <f>((((AW8-AW7)/($D8-$D7))-$B8*Referencias!$H$16+$B8*(AVERAGE(AW7:AW8)))/AVERAGE($F7:$F8))*POWER(10,9)</f>
        <v>0.56438897457505643</v>
      </c>
      <c r="AY8">
        <v>2401225015</v>
      </c>
      <c r="AZ8" s="3">
        <f>AY8*Referencias!$D$17/'Metabolitos cuantificables'!$AY$65</f>
        <v>0.35718121725866386</v>
      </c>
      <c r="BA8" s="3">
        <f>((((AZ8-AZ7)/($D8-$D7))-$B8*Referencias!$H$17+$B8*(AVERAGE(AZ7:AZ8)))/AVERAGE($F7:$F8))*POWER(10,9)</f>
        <v>3.0701198747871829E-2</v>
      </c>
      <c r="BB8">
        <v>16575148507</v>
      </c>
      <c r="BC8" s="3">
        <f>BB8*Referencias!$D$18/'Metabolitos cuantificables'!$BB$65</f>
        <v>1.208385910128108</v>
      </c>
      <c r="BD8" s="3">
        <f>((((BC8-BC7)/($D8-$D7))-$B8*Referencias!$H$18+$B8*(AVERAGE(BC7:BC8)))/AVERAGE($F7:$F8))*POWER(10,9)</f>
        <v>0.64375665731263709</v>
      </c>
      <c r="BE8">
        <v>274516167</v>
      </c>
      <c r="BF8" s="3">
        <f>BE8*Referencias!$D$19/'Metabolitos cuantificables'!$BE$65</f>
        <v>0.53728330774458344</v>
      </c>
      <c r="BG8" s="3">
        <f>((((BF8-BF7)/($D8-$D7))-$B8*Referencias!$H$19+$B8*(AVERAGE(BF7:BF8)))/AVERAGE($F7:$F8))*POWER(10,9)</f>
        <v>-6.6096479328222477</v>
      </c>
      <c r="BH8">
        <v>1252819980</v>
      </c>
      <c r="BI8" s="3">
        <f>BH8*Referencias!$D$20/'Metabolitos cuantificables'!$BH$65</f>
        <v>0.54021468255139604</v>
      </c>
      <c r="BJ8" s="3">
        <f>((((BI8-BI7)/($D8-$D7))-$B8*Referencias!$H$20+$B8*(AVERAGE(BI7:BI8)))/AVERAGE($F7:$F8))*POWER(10,9)</f>
        <v>-1.8781998738663521</v>
      </c>
      <c r="BK8">
        <v>981873199</v>
      </c>
      <c r="BL8" s="3">
        <f>BK8*Referencias!$D$21/'Metabolitos cuantificables'!$BK$65</f>
        <v>0.14651909493134099</v>
      </c>
      <c r="BM8" s="3">
        <f>((((BL8-BL7)/($D8-$D7))-$B8*Referencias!$H$21+$B8*(AVERAGE(BL7:BL8)))/AVERAGE($F7:$F8))*POWER(10,9)</f>
        <v>-0.36628108326758385</v>
      </c>
      <c r="BN8">
        <v>726839294</v>
      </c>
      <c r="BO8" s="3">
        <f>BN8*Referencias!$D$22/'Metabolitos cuantificables'!$BN$65</f>
        <v>0.2349642674329345</v>
      </c>
      <c r="BP8" s="3">
        <f>((((BO8-BO7)/($D8-$D7))-$B8*Referencias!$H$22+$B8*(AVERAGE(BO7:BO8)))/AVERAGE($F7:$F8))*POWER(10,9)</f>
        <v>-0.75492849733671508</v>
      </c>
      <c r="BQ8">
        <v>3791855887</v>
      </c>
      <c r="BR8" s="3">
        <f>BQ8*Referencias!$D$23/$BQ$65</f>
        <v>5.0059204313426964</v>
      </c>
      <c r="BS8" s="3">
        <f>((((BR8-BR7)/($D8-$D7))-$B8*Referencias!$H$23+$B8*(AVERAGE(BR7:BR8)))/AVERAGE($F7:$F8))*POWER(10,9)</f>
        <v>13.511453520060064</v>
      </c>
      <c r="BT8" s="3"/>
      <c r="BU8">
        <v>2619399</v>
      </c>
      <c r="BV8" s="17">
        <f>BU8*Referencias!$D$53/'Metabolitos cuantificables'!$BU$65</f>
        <v>5.8359255505830241E-3</v>
      </c>
      <c r="BW8">
        <v>25908158</v>
      </c>
      <c r="BX8" s="17">
        <f>BW8*Referencias!$D$50/'Metabolitos cuantificables'!$BW$65</f>
        <v>1.4806861866827497E-3</v>
      </c>
      <c r="BY8">
        <v>1126084</v>
      </c>
      <c r="BZ8" s="17">
        <f>BY8*Referencias!$D$28/'Metabolitos cuantificables'!$BY$65</f>
        <v>2.0246015241060277E-3</v>
      </c>
      <c r="CA8">
        <v>145488509</v>
      </c>
      <c r="CB8" s="2">
        <f>CA8*Referencias!$D$55/'Metabolitos cuantificables'!$CA$65</f>
        <v>0.37818613189069394</v>
      </c>
      <c r="CC8">
        <v>6276967</v>
      </c>
      <c r="CD8" s="17">
        <f>CC8*Referencias!$D$56/'Metabolitos cuantificables'!$CC$65</f>
        <v>8.9226324961977788E-3</v>
      </c>
      <c r="CE8">
        <v>2994160</v>
      </c>
      <c r="CF8" s="18">
        <f>CE8*Referencias!$D$31/'Metabolitos cuantificables'!$CE$65</f>
        <v>7.8717816564271236E-4</v>
      </c>
      <c r="CG8">
        <v>12658009</v>
      </c>
      <c r="CH8">
        <v>513648</v>
      </c>
      <c r="CI8">
        <v>352991254</v>
      </c>
      <c r="CJ8">
        <v>40219</v>
      </c>
      <c r="CK8">
        <v>292283</v>
      </c>
      <c r="CL8">
        <v>3447763</v>
      </c>
      <c r="CM8">
        <v>571663</v>
      </c>
      <c r="CN8">
        <v>100302543</v>
      </c>
      <c r="CO8">
        <v>162910986</v>
      </c>
      <c r="CP8">
        <v>334368860</v>
      </c>
      <c r="CQ8">
        <v>22248820</v>
      </c>
      <c r="CR8">
        <v>13500361</v>
      </c>
      <c r="CS8">
        <v>16021344</v>
      </c>
      <c r="CT8">
        <v>939526680</v>
      </c>
    </row>
    <row r="9" spans="1:98" x14ac:dyDescent="0.25">
      <c r="A9" t="s">
        <v>36</v>
      </c>
      <c r="B9" s="20">
        <f t="shared" si="2"/>
        <v>1.8749999999999999E-2</v>
      </c>
      <c r="C9" s="1">
        <v>43627</v>
      </c>
      <c r="D9" s="22">
        <v>149.25</v>
      </c>
      <c r="E9" s="22">
        <v>6.21875</v>
      </c>
      <c r="F9" s="18">
        <v>2655000</v>
      </c>
      <c r="G9">
        <v>1898243978</v>
      </c>
      <c r="H9" s="3">
        <f>G9*Referencias!$D$5/'Metabolitos cuantificables'!$G$65</f>
        <v>1.3142117046474173</v>
      </c>
      <c r="I9" s="3">
        <f>((((H9-H8)/($D9-$D8))-$B9*Referencias!$H$5+$B9*(AVERAGE(H8:H9)))/AVERAGE($F8:$F9))*POWER(10,9)</f>
        <v>1.9297573406895328</v>
      </c>
      <c r="J9">
        <v>165374101</v>
      </c>
      <c r="K9" s="3">
        <f>J9*Referencias!$D$6/'Metabolitos cuantificables'!$J$65</f>
        <v>7.1937296769472414E-2</v>
      </c>
      <c r="L9" s="3">
        <f>((((K9-K8)/($D9-$D8))-$B9*Referencias!$H$6+$B9*(AVERAGE(K8:K9)))/AVERAGE($F8:$F9))*POWER(10,9)</f>
        <v>-11.046507552291255</v>
      </c>
      <c r="M9">
        <v>949215059</v>
      </c>
      <c r="N9" s="3">
        <f>M9*Referencias!$D$7/'Metabolitos cuantificables'!$M$65</f>
        <v>1.9117855459382374</v>
      </c>
      <c r="O9" s="3">
        <f>((((N9-N8)/($D9-$D8))-$B9*Referencias!$H$7+$B9*(AVERAGE(N8:N9)))/AVERAGE($F8:$F9))*POWER(10,9)</f>
        <v>2.6345166696861377</v>
      </c>
      <c r="P9">
        <v>320777816</v>
      </c>
      <c r="Q9" s="3">
        <f>P9*Referencias!$D$8/'Metabolitos cuantificables'!$P$65</f>
        <v>0.25313895147172211</v>
      </c>
      <c r="R9" s="3">
        <f>((((Q9-Q8)/($D9-$D8))-$B9*Referencias!$H$8+$B9*(AVERAGE(Q8:Q9)))/AVERAGE($F8:$F9))*POWER(10,9)</f>
        <v>-0.92084647611645998</v>
      </c>
      <c r="S9">
        <v>6062367835</v>
      </c>
      <c r="T9" s="3">
        <f>S9*Referencias!$D$59/'Metabolitos cuantificables'!$S$65</f>
        <v>3.2262123040970963</v>
      </c>
      <c r="U9" s="3">
        <f>((((T9-T8)/($D9-$D8))-$B9*Referencias!$H$59+$B9*(AVERAGE(T8:T9)))/AVERAGE(F8:F9))*POWER(10,9)</f>
        <v>-10.021190213208005</v>
      </c>
      <c r="V9" s="3">
        <f>(((S9-S8)/($D9-$D8))-$B9*Referencias!$F$59+$B9*(AVERAGE(S8:S9)))/AVERAGE($F8:$F9)</f>
        <v>-16.805012759449458</v>
      </c>
      <c r="W9" s="3">
        <f>-B9*POWER(10,9)*Referencias!$H$59/'Metabolitos cuantificables'!F9</f>
        <v>-39.202168071470851</v>
      </c>
      <c r="X9">
        <v>880695005</v>
      </c>
      <c r="Y9" s="3">
        <f>X9*Referencias!$D$11/'Metabolitos cuantificables'!$X$65</f>
        <v>1.3431449652621121</v>
      </c>
      <c r="Z9" s="3">
        <f>((((Y9-Y8)/($D9-$D8))-$B9*Referencias!$H$11+$B9*(AVERAGE(Y8:Y9)))/AVERAGE($F8:$F9))*POWER(10,9)</f>
        <v>4.8421210041770326</v>
      </c>
      <c r="AA9">
        <v>330216902</v>
      </c>
      <c r="AB9" s="3">
        <f>AA9*Referencias!$D$49/'Metabolitos cuantificables'!$AA$65</f>
        <v>12.476162353956546</v>
      </c>
      <c r="AC9" s="3">
        <f>((((AB9-AB8)/($D9-$D8))-$B9*Referencias!$H$49+$B9*(AVERAGE(AB8:AB9)))/AVERAGE($F8:$F9))*POWER(10,9)</f>
        <v>-87.30167357857006</v>
      </c>
      <c r="AD9" s="3">
        <f>(((AA9-AA8)/($D9-$D8))-$B9*Referencias!$F$49+$B9*(AVERAGE(AA8:AA9)))/AVERAGE($F8:$F9)</f>
        <v>-2.9603426359288303</v>
      </c>
      <c r="AE9" s="3">
        <f>-B9*POWER(10,9)*Referencias!$H$49/'Metabolitos cuantificables'!F9</f>
        <v>-165.3091798492253</v>
      </c>
      <c r="AF9">
        <v>71201525</v>
      </c>
      <c r="AG9" s="3">
        <f>AF9*Referencias!$D$4/'Metabolitos cuantificables'!$AF$65</f>
        <v>0.86956284299468889</v>
      </c>
      <c r="AH9" s="3">
        <f>((((AG9-AG8)/($D9-$D8))-$B9*Referencias!$H$4+$B9*(AVERAGE(AG8:AG9)))/AVERAGE($F8:$F9))*POWER(10,9)</f>
        <v>5.045450517772947</v>
      </c>
      <c r="AI9">
        <v>4943325512</v>
      </c>
      <c r="AJ9" s="2">
        <f>AI9*Referencias!$D$13/'Metabolitos cuantificables'!$AI$65</f>
        <v>0.87997913854084775</v>
      </c>
      <c r="AK9" s="3">
        <f>((((AJ9-AJ8)/($D9-$D8))-$B9*Referencias!$H$13+$B9*(AVERAGE(AJ8:AJ9)))/AVERAGE($F8:$F9))*POWER(10,9)</f>
        <v>-2.5854516895541511</v>
      </c>
      <c r="AL9">
        <v>9878152019</v>
      </c>
      <c r="AM9" s="3">
        <f>AL9*Referencias!$D$58/'Metabolitos cuantificables'!$AL$65</f>
        <v>20.682979622285877</v>
      </c>
      <c r="AN9" s="3">
        <f t="shared" si="0"/>
        <v>170.11389180297633</v>
      </c>
      <c r="AO9" s="3">
        <f t="shared" si="1"/>
        <v>81.246073557161864</v>
      </c>
      <c r="AP9">
        <v>6099005331</v>
      </c>
      <c r="AQ9" s="3">
        <f>AP9*Referencias!$D$14/'Metabolitos cuantificables'!$AP$65</f>
        <v>1.2048170625036645</v>
      </c>
      <c r="AR9" s="3">
        <f>((((AQ9-AQ8)/($D9-$D8))-$B9*Referencias!$H$14+$B9*(AVERAGE(AQ8:AQ9)))/AVERAGE($F8:$F9))*POWER(10,9)</f>
        <v>-1.3537885277243145</v>
      </c>
      <c r="AS9">
        <v>880903411</v>
      </c>
      <c r="AT9" s="3">
        <f>AS9*Referencias!$D$15/'Metabolitos cuantificables'!$AS$65</f>
        <v>1.1745565446091539</v>
      </c>
      <c r="AU9" s="3">
        <f>((((AT9-AT8)/($D9-$D8))-$B9*Referencias!$H$15+$B9*(AVERAGE(AT8:AT9)))/AVERAGE($F8:$F9))*POWER(10,9)</f>
        <v>0.24030592664867256</v>
      </c>
      <c r="AV9">
        <v>1623560917</v>
      </c>
      <c r="AW9" s="3">
        <f>AV9*Referencias!$D$16/'Metabolitos cuantificables'!$AV$65</f>
        <v>0.50232337477933153</v>
      </c>
      <c r="AX9" s="3">
        <f>((((AW9-AW8)/($D9-$D8))-$B9*Referencias!$H$16+$B9*(AVERAGE(AW8:AW9)))/AVERAGE($F8:$F9))*POWER(10,9)</f>
        <v>1.1303896447114818</v>
      </c>
      <c r="AY9">
        <v>2614290815</v>
      </c>
      <c r="AZ9" s="3">
        <f>AY9*Referencias!$D$17/'Metabolitos cuantificables'!$AY$65</f>
        <v>0.38887466594622516</v>
      </c>
      <c r="BA9" s="3">
        <f>((((AZ9-AZ8)/($D9-$D8))-$B9*Referencias!$H$17+$B9*(AVERAGE(AZ8:AZ9)))/AVERAGE($F8:$F9))*POWER(10,9)</f>
        <v>-6.677975430420921E-2</v>
      </c>
      <c r="BB9">
        <v>20239392228</v>
      </c>
      <c r="BC9" s="3">
        <f>BB9*Referencias!$D$18/'Metabolitos cuantificables'!$BB$65</f>
        <v>1.475522007392144</v>
      </c>
      <c r="BD9" s="3">
        <f>((((BC9-BC8)/($D9-$D8))-$B9*Referencias!$H$18+$B9*(AVERAGE(BC8:BC9)))/AVERAGE($F8:$F9))*POWER(10,9)</f>
        <v>3.7849076819295422</v>
      </c>
      <c r="BE9">
        <v>337707638</v>
      </c>
      <c r="BF9" s="3">
        <f>BE9*Referencias!$D$19/'Metabolitos cuantificables'!$BE$65</f>
        <v>0.66096171594604247</v>
      </c>
      <c r="BG9" s="3">
        <f>((((BF9-BF8)/($D9-$D8))-$B9*Referencias!$H$19+$B9*(AVERAGE(BF8:BF9)))/AVERAGE($F8:$F9))*POWER(10,9)</f>
        <v>-5.2533279456971762</v>
      </c>
      <c r="BH9">
        <v>1503797069</v>
      </c>
      <c r="BI9" s="3">
        <f>BH9*Referencias!$D$20/'Metabolitos cuantificables'!$BH$65</f>
        <v>0.64843574433699147</v>
      </c>
      <c r="BJ9" s="3">
        <f>((((BI9-BI8)/($D9-$D8))-$B9*Referencias!$H$20+$B9*(AVERAGE(BI8:BI9)))/AVERAGE($F8:$F9))*POWER(10,9)</f>
        <v>-0.87534769464125817</v>
      </c>
      <c r="BK9">
        <v>1120661697</v>
      </c>
      <c r="BL9" s="3">
        <f>BK9*Referencias!$D$21/'Metabolitos cuantificables'!$BK$65</f>
        <v>0.16722967663837893</v>
      </c>
      <c r="BM9" s="3">
        <f>((((BL9-BL8)/($D9-$D8))-$B9*Referencias!$H$21+$B9*(AVERAGE(BL8:BL9)))/AVERAGE($F8:$F9))*POWER(10,9)</f>
        <v>-0.23294995399350676</v>
      </c>
      <c r="BN9">
        <v>886064941</v>
      </c>
      <c r="BO9" s="3">
        <f>BN9*Referencias!$D$22/'Metabolitos cuantificables'!$BN$65</f>
        <v>0.28643690768880109</v>
      </c>
      <c r="BP9" s="3">
        <f>((((BO9-BO8)/($D9-$D8))-$B9*Referencias!$H$22+$B9*(AVERAGE(BO8:BO9)))/AVERAGE($F8:$F9))*POWER(10,9)</f>
        <v>-0.1657202030489561</v>
      </c>
      <c r="BQ9">
        <v>4255502044</v>
      </c>
      <c r="BR9" s="3">
        <f>BQ9*Referencias!$D$23/$BQ$65</f>
        <v>5.6180153630612404</v>
      </c>
      <c r="BS9" s="3">
        <f>((((BR9-BR8)/($D9-$D8))-$B9*Referencias!$H$23+$B9*(AVERAGE(BR8:BR9)))/AVERAGE($F8:$F9))*POWER(10,9)</f>
        <v>15.652523374252787</v>
      </c>
      <c r="BT9" s="3"/>
      <c r="BU9">
        <v>1747208</v>
      </c>
      <c r="BV9" s="17">
        <f>BU9*Referencias!$D$53/'Metabolitos cuantificables'!$BU$65</f>
        <v>3.8927157754061392E-3</v>
      </c>
      <c r="BW9">
        <v>38141967</v>
      </c>
      <c r="BX9" s="17">
        <f>BW9*Referencias!$D$50/'Metabolitos cuantificables'!$BW$65</f>
        <v>2.1798648776886909E-3</v>
      </c>
      <c r="BY9">
        <v>1382546</v>
      </c>
      <c r="BZ9" s="17">
        <f>BY9*Referencias!$D$28/'Metabolitos cuantificables'!$BY$65</f>
        <v>2.485697992997585E-3</v>
      </c>
      <c r="CA9">
        <v>153535405</v>
      </c>
      <c r="CB9" s="2">
        <f>CA9*Referencias!$D$55/'Metabolitos cuantificables'!$CA$65</f>
        <v>0.39910341596270749</v>
      </c>
      <c r="CC9">
        <v>5936559</v>
      </c>
      <c r="CD9" s="17">
        <f>CC9*Referencias!$D$56/'Metabolitos cuantificables'!$CC$65</f>
        <v>8.4387466508897366E-3</v>
      </c>
      <c r="CE9">
        <v>3295068</v>
      </c>
      <c r="CF9" s="18">
        <f>CE9*Referencias!$D$31/'Metabolitos cuantificables'!$CE$65</f>
        <v>8.6628823573489764E-4</v>
      </c>
      <c r="CG9">
        <v>13908729</v>
      </c>
      <c r="CH9">
        <v>714379</v>
      </c>
      <c r="CI9">
        <v>347020936</v>
      </c>
      <c r="CJ9">
        <v>124431</v>
      </c>
      <c r="CK9">
        <v>226657</v>
      </c>
      <c r="CL9">
        <v>4649348</v>
      </c>
      <c r="CM9">
        <v>1137239</v>
      </c>
      <c r="CN9">
        <v>138798601</v>
      </c>
      <c r="CO9">
        <v>197569575</v>
      </c>
      <c r="CP9">
        <v>380151857</v>
      </c>
      <c r="CQ9">
        <v>35687681</v>
      </c>
      <c r="CR9">
        <v>12883266</v>
      </c>
      <c r="CS9">
        <v>16520759</v>
      </c>
      <c r="CT9" t="s">
        <v>197</v>
      </c>
    </row>
    <row r="10" spans="1:98" x14ac:dyDescent="0.25">
      <c r="A10" t="s">
        <v>37</v>
      </c>
      <c r="B10" s="20">
        <f t="shared" si="2"/>
        <v>1.8749999999999999E-2</v>
      </c>
      <c r="C10" s="1">
        <v>43628</v>
      </c>
      <c r="D10" s="22">
        <v>167.16666666674428</v>
      </c>
      <c r="E10" s="22">
        <v>6.9652777777810115</v>
      </c>
      <c r="F10" s="18">
        <v>2197500</v>
      </c>
      <c r="G10">
        <v>1980612160</v>
      </c>
      <c r="H10" s="3">
        <f>G10*Referencias!$D$5/'Metabolitos cuantificables'!$G$65</f>
        <v>1.3712376876767329</v>
      </c>
      <c r="I10" s="3">
        <f>((((H10-H9)/($D10-$D9))-$B10*Referencias!$H$5+$B10*(AVERAGE(H9:H10)))/AVERAGE($F9:$F10))*POWER(10,9)</f>
        <v>2.0461222257686047</v>
      </c>
      <c r="J10">
        <v>153821886</v>
      </c>
      <c r="K10" s="3">
        <f>J10*Referencias!$D$6/'Metabolitos cuantificables'!$J$65</f>
        <v>6.6912113782689325E-2</v>
      </c>
      <c r="L10" s="3">
        <f>((((K10-K9)/($D10-$D9))-$B10*Referencias!$H$6+$B10*(AVERAGE(K9:K10)))/AVERAGE($F9:$F10))*POWER(10,9)</f>
        <v>-12.73047331305051</v>
      </c>
      <c r="M10">
        <v>939032608</v>
      </c>
      <c r="N10" s="3">
        <f>M10*Referencias!$D$7/'Metabolitos cuantificables'!$M$65</f>
        <v>1.8912773771524065</v>
      </c>
      <c r="O10" s="3">
        <f>((((N10-N9)/($D10-$D9))-$B10*Referencias!$H$7+$B10*(AVERAGE(N9:N10)))/AVERAGE($F9:$F10))*POWER(10,9)</f>
        <v>-0.67376113086928058</v>
      </c>
      <c r="P10">
        <v>336851687</v>
      </c>
      <c r="Q10" s="3">
        <f>P10*Referencias!$D$8/'Metabolitos cuantificables'!$P$65</f>
        <v>0.26582350335803995</v>
      </c>
      <c r="R10" s="3">
        <f>((((Q10-Q9)/($D10-$D9))-$B10*Referencias!$H$8+$B10*(AVERAGE(Q9:Q10)))/AVERAGE($F9:$F10))*POWER(10,9)</f>
        <v>-1.1483467093932322</v>
      </c>
      <c r="S10">
        <v>5894272676</v>
      </c>
      <c r="T10" s="3">
        <f>S10*Referencias!$D$59/'Metabolitos cuantificables'!$S$65</f>
        <v>3.1367570475067552</v>
      </c>
      <c r="U10" s="3">
        <f>((((T10-T9)/($D10-$D9))-$B10*Referencias!$H$59+$B10*(AVERAGE(T9:T10)))/AVERAGE(F9:F10))*POWER(10,9)</f>
        <v>-20.369611577154476</v>
      </c>
      <c r="V10" s="3">
        <f>(((S10-S9)/($D10-$D9))-$B10*Referencias!$F$59+$B10*(AVERAGE(S9:S10)))/AVERAGE($F9:$F10)</f>
        <v>-35.99291780077521</v>
      </c>
      <c r="W10" s="3">
        <f>-B10*POWER(10,9)*Referencias!$H$59/'Metabolitos cuantificables'!F10</f>
        <v>-47.363711594882865</v>
      </c>
      <c r="X10">
        <v>897720471</v>
      </c>
      <c r="Y10" s="3">
        <f>X10*Referencias!$D$11/'Metabolitos cuantificables'!$X$65</f>
        <v>1.3691104457171095</v>
      </c>
      <c r="Z10" s="3">
        <f>((((Y10-Y9)/($D10-$D9))-$B10*Referencias!$H$11+$B10*(AVERAGE(Y9:Y10)))/AVERAGE($F9:$F10))*POWER(10,9)</f>
        <v>3.0907583947695012</v>
      </c>
      <c r="AA10">
        <v>371557228</v>
      </c>
      <c r="AB10" s="3">
        <f>AA10*Referencias!$D$49/'Metabolitos cuantificables'!$AA$65</f>
        <v>14.038070953479084</v>
      </c>
      <c r="AC10" s="3">
        <f>((((AB10-AB9)/($D10-$D9))-$B10*Referencias!$H$49+$B10*(AVERAGE(AB9:AB10)))/AVERAGE($F9:$F10))*POWER(10,9)</f>
        <v>-42.513607961266345</v>
      </c>
      <c r="AD10" s="3">
        <f>(((AA10-AA9)/($D10-$D9))-$B10*Referencias!$F$49+$B10*(AVERAGE(AA9:AA10)))/AVERAGE($F9:$F10)</f>
        <v>-1.8575713376926759</v>
      </c>
      <c r="AE10" s="3">
        <f>-B10*POWER(10,9)*Referencias!$H$49/'Metabolitos cuantificables'!F10</f>
        <v>-199.72508418643602</v>
      </c>
      <c r="AF10">
        <v>68551662</v>
      </c>
      <c r="AG10" s="3">
        <f>AF10*Referencias!$D$4/'Metabolitos cuantificables'!$AF$65</f>
        <v>0.83720086193000753</v>
      </c>
      <c r="AH10" s="3">
        <f>((((AG10-AG9)/($D10-$D9))-$B10*Referencias!$H$4+$B10*(AVERAGE(AG9:AG10)))/AVERAGE($F9:$F10))*POWER(10,9)</f>
        <v>3.4545170220245076</v>
      </c>
      <c r="AI10">
        <v>5412708609</v>
      </c>
      <c r="AJ10" s="2">
        <f>AI10*Referencias!$D$13/'Metabolitos cuantificables'!$AI$65</f>
        <v>0.96353571039536468</v>
      </c>
      <c r="AK10" s="3">
        <f>((((AJ10-AJ9)/($D10-$D9))-$B10*Referencias!$H$13+$B10*(AVERAGE(AJ9:AJ10)))/AVERAGE($F9:$F10))*POWER(10,9)</f>
        <v>-1.3072716948024332</v>
      </c>
      <c r="AL10">
        <v>10983456506</v>
      </c>
      <c r="AM10" s="3">
        <f>AL10*Referencias!$D$58/'Metabolitos cuantificables'!$AL$65</f>
        <v>22.997277897618197</v>
      </c>
      <c r="AN10" s="3">
        <f t="shared" si="0"/>
        <v>222.01856797368734</v>
      </c>
      <c r="AO10" s="3">
        <f t="shared" si="1"/>
        <v>106.03564890242751</v>
      </c>
      <c r="AP10">
        <v>6348517100</v>
      </c>
      <c r="AQ10" s="3">
        <f>AP10*Referencias!$D$14/'Metabolitos cuantificables'!$AP$65</f>
        <v>1.2541064171232945</v>
      </c>
      <c r="AR10" s="3">
        <f>((((AQ10-AQ9)/($D10-$D9))-$B10*Referencias!$H$14+$B10*(AVERAGE(AQ9:AQ10)))/AVERAGE($F9:$F10))*POWER(10,9)</f>
        <v>-2.0447604494617955</v>
      </c>
      <c r="AS10">
        <v>871830912</v>
      </c>
      <c r="AT10" s="3">
        <f>AS10*Referencias!$D$15/'Metabolitos cuantificables'!$AS$65</f>
        <v>1.1624596870611588</v>
      </c>
      <c r="AU10" s="3">
        <f>((((AT10-AT9)/($D10-$D9))-$B10*Referencias!$H$15+$B10*(AVERAGE(AT9:AT10)))/AVERAGE($F9:$F10))*POWER(10,9)</f>
        <v>-2.4326571840334958</v>
      </c>
      <c r="AV10">
        <v>1765901935</v>
      </c>
      <c r="AW10" s="3">
        <f>AV10*Referencias!$D$16/'Metabolitos cuantificables'!$AV$65</f>
        <v>0.5463631270193674</v>
      </c>
      <c r="AX10" s="3">
        <f>((((AW10-AW9)/($D10-$D9))-$B10*Referencias!$H$16+$B10*(AVERAGE(AW9:AW10)))/AVERAGE($F9:$F10))*POWER(10,9)</f>
        <v>1.8557566965090559</v>
      </c>
      <c r="AY10">
        <v>3075406049</v>
      </c>
      <c r="AZ10" s="3">
        <f>AY10*Referencias!$D$17/'Metabolitos cuantificables'!$AY$65</f>
        <v>0.45746536425553525</v>
      </c>
      <c r="BA10" s="3">
        <f>((((AZ10-AZ9)/($D10-$D9))-$B10*Referencias!$H$17+$B10*(AVERAGE(AZ9:AZ10)))/AVERAGE($F9:$F10))*POWER(10,9)</f>
        <v>1.4317520717507954</v>
      </c>
      <c r="BB10">
        <v>22156885458</v>
      </c>
      <c r="BC10" s="3">
        <f>BB10*Referencias!$D$18/'Metabolitos cuantificables'!$BB$65</f>
        <v>1.6153139254506452</v>
      </c>
      <c r="BD10" s="3">
        <f>((((BC10-BC9)/($D10-$D9))-$B10*Referencias!$H$18+$B10*(AVERAGE(BC9:BC10)))/AVERAGE($F9:$F10))*POWER(10,9)</f>
        <v>5.1914748566843727</v>
      </c>
      <c r="BE10">
        <v>344304178</v>
      </c>
      <c r="BF10" s="3">
        <f>BE10*Referencias!$D$19/'Metabolitos cuantificables'!$BE$65</f>
        <v>0.67387247041854492</v>
      </c>
      <c r="BG10" s="3">
        <f>((((BF10-BF9)/($D10-$D9))-$B10*Referencias!$H$19+$B10*(AVERAGE(BF9:BF10)))/AVERAGE($F9:$F10))*POWER(10,9)</f>
        <v>-6.8856554567810813</v>
      </c>
      <c r="BH10">
        <v>1464526985</v>
      </c>
      <c r="BI10" s="3">
        <f>BH10*Referencias!$D$20/'Metabolitos cuantificables'!$BH$65</f>
        <v>0.6315025246402346</v>
      </c>
      <c r="BJ10" s="3">
        <f>((((BI10-BI9)/($D10-$D9))-$B10*Referencias!$H$20+$B10*(AVERAGE(BI9:BI10)))/AVERAGE($F9:$F10))*POWER(10,9)</f>
        <v>-2.5886007624569305</v>
      </c>
      <c r="BK10">
        <v>1183346167</v>
      </c>
      <c r="BL10" s="3">
        <f>BK10*Referencias!$D$21/'Metabolitos cuantificables'!$BK$65</f>
        <v>0.17658370709771404</v>
      </c>
      <c r="BM10" s="3">
        <f>((((BL10-BL9)/($D10-$D9))-$B10*Referencias!$H$21+$B10*(AVERAGE(BL9:BL10)))/AVERAGE($F9:$F10))*POWER(10,9)</f>
        <v>-0.23075282496384833</v>
      </c>
      <c r="BN10">
        <v>984028644</v>
      </c>
      <c r="BO10" s="3">
        <f>BN10*Referencias!$D$22/'Metabolitos cuantificables'!$BN$65</f>
        <v>0.31810548958912493</v>
      </c>
      <c r="BP10" s="3">
        <f>((((BO10-BO9)/($D10-$D9))-$B10*Referencias!$H$22+$B10*(AVERAGE(BO9:BO10)))/AVERAGE($F9:$F10))*POWER(10,9)</f>
        <v>0.11857615940553805</v>
      </c>
      <c r="BQ10">
        <v>4582873525</v>
      </c>
      <c r="BR10" s="3">
        <f>BQ10*Referencias!$D$23/$BQ$65</f>
        <v>6.0502036197392606</v>
      </c>
      <c r="BS10" s="3">
        <f>((((BR10-BR9)/($D10-$D9))-$B10*Referencias!$H$23+$B10*(AVERAGE(BR9:BR10)))/AVERAGE($F9:$F10))*POWER(10,9)</f>
        <v>22.769676013652013</v>
      </c>
      <c r="BT10" s="3"/>
      <c r="BU10">
        <v>2033562</v>
      </c>
      <c r="BV10" s="17">
        <f>BU10*Referencias!$D$53/'Metabolitos cuantificables'!$BU$65</f>
        <v>4.5307020558894295E-3</v>
      </c>
      <c r="BW10">
        <v>57517013</v>
      </c>
      <c r="BX10" s="17">
        <f>BW10*Referencias!$D$50/'Metabolitos cuantificables'!$BW$65</f>
        <v>3.2871748986690653E-3</v>
      </c>
      <c r="BY10">
        <v>1713474</v>
      </c>
      <c r="BZ10" s="17">
        <f>BY10*Referencias!$D$28/'Metabolitos cuantificables'!$BY$65</f>
        <v>3.0806778818596586E-3</v>
      </c>
      <c r="CA10">
        <v>155320627</v>
      </c>
      <c r="CB10" s="2">
        <f>CA10*Referencias!$D$55/'Metabolitos cuantificables'!$CA$65</f>
        <v>0.40374396254186151</v>
      </c>
      <c r="CC10">
        <v>6145004</v>
      </c>
      <c r="CD10" s="17">
        <f>CC10*Referencias!$D$56/'Metabolitos cuantificables'!$CC$65</f>
        <v>8.7350486914564516E-3</v>
      </c>
      <c r="CE10">
        <v>3747359</v>
      </c>
      <c r="CF10" s="18">
        <f>CE10*Referencias!$D$31/'Metabolitos cuantificables'!$CE$65</f>
        <v>9.851975791623389E-4</v>
      </c>
      <c r="CG10">
        <v>15426890</v>
      </c>
      <c r="CH10">
        <v>724897</v>
      </c>
      <c r="CI10">
        <v>430614503</v>
      </c>
      <c r="CJ10">
        <v>30227</v>
      </c>
      <c r="CK10">
        <v>328045</v>
      </c>
      <c r="CL10">
        <v>5391609</v>
      </c>
      <c r="CM10">
        <v>1029518</v>
      </c>
      <c r="CN10">
        <v>167239584</v>
      </c>
      <c r="CO10">
        <v>193181669</v>
      </c>
      <c r="CP10">
        <v>427200689</v>
      </c>
      <c r="CQ10">
        <v>23261172</v>
      </c>
      <c r="CR10">
        <v>13595686</v>
      </c>
      <c r="CS10">
        <v>16342325</v>
      </c>
      <c r="CT10" t="s">
        <v>197</v>
      </c>
    </row>
    <row r="11" spans="1:98" x14ac:dyDescent="0.25">
      <c r="A11" t="s">
        <v>38</v>
      </c>
      <c r="B11" s="20">
        <f t="shared" si="2"/>
        <v>1.8749999999999999E-2</v>
      </c>
      <c r="C11" s="1">
        <v>43629</v>
      </c>
      <c r="D11" s="22">
        <v>191.78333333332557</v>
      </c>
      <c r="E11" s="22">
        <v>7.9909722222218988</v>
      </c>
      <c r="F11" s="18">
        <v>2813333.3333333335</v>
      </c>
      <c r="G11">
        <v>2029254805</v>
      </c>
      <c r="H11" s="3">
        <f>G11*Referencias!$D$5/'Metabolitos cuantificables'!$G$65</f>
        <v>1.404914461655683</v>
      </c>
      <c r="I11" s="3">
        <f>((((H11-H10)/($D11-$D10))-$B11*Referencias!$H$5+$B11*(AVERAGE(H10:H11)))/AVERAGE($F10:$F11))*POWER(10,9)</f>
        <v>1.596518685471938</v>
      </c>
      <c r="J11">
        <v>151097040</v>
      </c>
      <c r="K11" s="3">
        <f>J11*Referencias!$D$6/'Metabolitos cuantificables'!$J$65</f>
        <v>6.5726812975804752E-2</v>
      </c>
      <c r="L11" s="3">
        <f>((((K11-K10)/($D11-$D10))-$B11*Referencias!$H$6+$B11*(AVERAGE(K10:K11)))/AVERAGE($F10:$F11))*POWER(10,9)</f>
        <v>-12.258723101005376</v>
      </c>
      <c r="M11">
        <v>972612223</v>
      </c>
      <c r="N11" s="3">
        <f>M11*Referencias!$D$7/'Metabolitos cuantificables'!$M$65</f>
        <v>1.9589090713469788</v>
      </c>
      <c r="O11" s="3">
        <f>((((N11-N10)/($D11-$D10))-$B11*Referencias!$H$7+$B11*(AVERAGE(N10:N11)))/AVERAGE($F10:$F11))*POWER(10,9)</f>
        <v>1.0773084592220112</v>
      </c>
      <c r="P11">
        <v>334421337</v>
      </c>
      <c r="Q11" s="3">
        <f>P11*Referencias!$D$8/'Metabolitos cuantificables'!$P$65</f>
        <v>0.26390561433946363</v>
      </c>
      <c r="R11" s="3">
        <f>((((Q11-Q10)/($D11-$D10))-$B11*Referencias!$H$8+$B11*(AVERAGE(Q10:Q11)))/AVERAGE($F10:$F11))*POWER(10,9)</f>
        <v>-1.3854477612528231</v>
      </c>
      <c r="S11">
        <v>5428412751</v>
      </c>
      <c r="T11" s="3">
        <f>S11*Referencias!$D$59/'Metabolitos cuantificables'!$S$65</f>
        <v>2.8888402165049043</v>
      </c>
      <c r="U11" s="3">
        <f>((((T11-T10)/($D11-$D10))-$B11*Referencias!$H$59+$B11*(AVERAGE(T10:T11)))/AVERAGE(F10:F11))*POWER(10,9)</f>
        <v>-23.015284990324925</v>
      </c>
      <c r="V11" s="3">
        <f>(((S11-S10)/($D11-$D10))-$B11*Referencias!$F$59+$B11*(AVERAGE(S10:S11)))/AVERAGE($F10:$F11)</f>
        <v>-41.036553123803863</v>
      </c>
      <c r="W11" s="3">
        <f>-B11*POWER(10,9)*Referencias!$H$59/'Metabolitos cuantificables'!F11</f>
        <v>-36.995884915789723</v>
      </c>
      <c r="X11">
        <v>939590898</v>
      </c>
      <c r="Y11" s="3">
        <f>X11*Referencias!$D$11/'Metabolitos cuantificables'!$X$65</f>
        <v>1.4329668919319087</v>
      </c>
      <c r="Z11" s="3">
        <f>((((Y11-Y10)/($D11-$D10))-$B11*Referencias!$H$11+$B11*(AVERAGE(Y10:Y11)))/AVERAGE($F10:$F11))*POWER(10,9)</f>
        <v>3.786128729496228</v>
      </c>
      <c r="AA11">
        <v>385355869</v>
      </c>
      <c r="AB11" s="3">
        <f>AA11*Referencias!$D$49/'Metabolitos cuantificables'!$AA$65</f>
        <v>14.55940733673896</v>
      </c>
      <c r="AC11" s="3">
        <f>((((AB11-AB10)/($D11-$D10))-$B11*Referencias!$H$49+$B11*(AVERAGE(AB10:AB11)))/AVERAGE($F10:$F11))*POWER(10,9)</f>
        <v>-59.717143252084782</v>
      </c>
      <c r="AD11" s="3">
        <f>(((AA11-AA10)/($D11-$D10))-$B11*Referencias!$F$49+$B11*(AVERAGE(AA10:AA11)))/AVERAGE($F10:$F11)</f>
        <v>-2.2897712606136382</v>
      </c>
      <c r="AE11" s="3">
        <f>-B11*POWER(10,9)*Referencias!$H$49/'Metabolitos cuantificables'!F11</f>
        <v>-156.00564188377717</v>
      </c>
      <c r="AF11">
        <v>77207777</v>
      </c>
      <c r="AG11" s="3">
        <f>AF11*Referencias!$D$4/'Metabolitos cuantificables'!$AF$65</f>
        <v>0.94291539499217114</v>
      </c>
      <c r="AH11" s="3">
        <f>((((AG11-AG10)/($D11-$D10))-$B11*Referencias!$H$4+$B11*(AVERAGE(AG10:AG11)))/AVERAGE($F10:$F11))*POWER(10,9)</f>
        <v>6.0548337707235946</v>
      </c>
      <c r="AI11">
        <v>5618430884</v>
      </c>
      <c r="AJ11" s="2">
        <f>AI11*Referencias!$D$13/'Metabolitos cuantificables'!$AI$65</f>
        <v>1.0001570718439903</v>
      </c>
      <c r="AK11" s="3">
        <f>((((AJ11-AJ10)/($D11-$D10))-$B11*Referencias!$H$13+$B11*(AVERAGE(AJ10:AJ11)))/AVERAGE($F10:$F11))*POWER(10,9)</f>
        <v>-2.0839077120744669</v>
      </c>
      <c r="AL11">
        <v>13692064753</v>
      </c>
      <c r="AM11" s="3">
        <f>AL11*Referencias!$D$58/'Metabolitos cuantificables'!$AL$65</f>
        <v>28.668590615796813</v>
      </c>
      <c r="AN11" s="3">
        <f t="shared" si="0"/>
        <v>285.28292590074437</v>
      </c>
      <c r="AO11" s="3">
        <f t="shared" si="1"/>
        <v>136.25058680791821</v>
      </c>
      <c r="AP11">
        <v>6662074342</v>
      </c>
      <c r="AQ11" s="3">
        <f>AP11*Referencias!$D$14/'Metabolitos cuantificables'!$AP$65</f>
        <v>1.3160475197671988</v>
      </c>
      <c r="AR11" s="3">
        <f>((((AQ11-AQ10)/($D11-$D10))-$B11*Referencias!$H$14+$B11*(AVERAGE(AQ10:AQ11)))/AVERAGE($F10:$F11))*POWER(10,9)</f>
        <v>-1.6576572127299265</v>
      </c>
      <c r="AS11">
        <v>938658793</v>
      </c>
      <c r="AT11" s="3">
        <f>AS11*Referencias!$D$15/'Metabolitos cuantificables'!$AS$65</f>
        <v>1.2515649442445842</v>
      </c>
      <c r="AU11" s="3">
        <f>((((AT11-AT10)/($D11-$D10))-$B11*Referencias!$H$15+$B11*(AVERAGE(AT10:AT11)))/AVERAGE($F10:$F11))*POWER(10,9)</f>
        <v>-0.35339221895839573</v>
      </c>
      <c r="AV11">
        <v>1717523660</v>
      </c>
      <c r="AW11" s="3">
        <f>AV11*Referencias!$D$16/'Metabolitos cuantificables'!$AV$65</f>
        <v>0.53139507863291902</v>
      </c>
      <c r="AX11" s="3">
        <f>((((AW11-AW10)/($D11-$D10))-$B11*Referencias!$H$16+$B11*(AVERAGE(AW10:AW11)))/AVERAGE($F10:$F11))*POWER(10,9)</f>
        <v>0.68212164125832486</v>
      </c>
      <c r="AY11">
        <v>3447531465</v>
      </c>
      <c r="AZ11" s="3">
        <f>AY11*Referencias!$D$17/'Metabolitos cuantificables'!$AY$65</f>
        <v>0.51281886433547952</v>
      </c>
      <c r="BA11" s="3">
        <f>((((AZ11-AZ10)/($D11-$D10))-$B11*Referencias!$H$17+$B11*(AVERAGE(AZ10:AZ11)))/AVERAGE($F10:$F11))*POWER(10,9)</f>
        <v>1.2197835771916057</v>
      </c>
      <c r="BB11">
        <v>21339345514</v>
      </c>
      <c r="BC11" s="3">
        <f>BB11*Referencias!$D$18/'Metabolitos cuantificables'!$BB$65</f>
        <v>1.5557124233054722</v>
      </c>
      <c r="BD11" s="3">
        <f>((((BC11-BC10)/($D11-$D10))-$B11*Referencias!$H$18+$B11*(AVERAGE(BC10:BC11)))/AVERAGE($F10:$F11))*POWER(10,9)</f>
        <v>1.2469289152474177</v>
      </c>
      <c r="BE11">
        <v>320905152</v>
      </c>
      <c r="BF11" s="3">
        <f>BE11*Referencias!$D$19/'Metabolitos cuantificables'!$BE$65</f>
        <v>0.62807587408445165</v>
      </c>
      <c r="BG11" s="3">
        <f>((((BF11-BF10)/($D11-$D10))-$B11*Referencias!$H$19+$B11*(AVERAGE(BF10:BF11)))/AVERAGE($F10:$F11))*POWER(10,9)</f>
        <v>-7.8213004090607967</v>
      </c>
      <c r="BH11">
        <v>1525181082</v>
      </c>
      <c r="BI11" s="3">
        <f>BH11*Referencias!$D$20/'Metabolitos cuantificables'!$BH$65</f>
        <v>0.65765650867575143</v>
      </c>
      <c r="BJ11" s="3">
        <f>((((BI11-BI10)/($D11-$D10))-$B11*Referencias!$H$20+$B11*(AVERAGE(BI10:BI11)))/AVERAGE($F10:$F11))*POWER(10,9)</f>
        <v>-1.6710145613228433</v>
      </c>
      <c r="BK11">
        <v>1168828864</v>
      </c>
      <c r="BL11" s="3">
        <f>BK11*Referencias!$D$21/'Metabolitos cuantificables'!$BK$65</f>
        <v>0.17441737635503732</v>
      </c>
      <c r="BM11" s="3">
        <f>((((BL11-BL10)/($D11-$D10))-$B11*Referencias!$H$21+$B11*(AVERAGE(BL10:BL11)))/AVERAGE($F10:$F11))*POWER(10,9)</f>
        <v>-0.44007345976839163</v>
      </c>
      <c r="BN11">
        <v>907518612</v>
      </c>
      <c r="BO11" s="3">
        <f>BN11*Referencias!$D$22/'Metabolitos cuantificables'!$BN$65</f>
        <v>0.29337220429683258</v>
      </c>
      <c r="BP11" s="3">
        <f>((((BO11-BO10)/($D11-$D10))-$B11*Referencias!$H$22+$B11*(AVERAGE(BO10:BO11)))/AVERAGE($F10:$F11))*POWER(10,9)</f>
        <v>-0.96573650278761392</v>
      </c>
      <c r="BQ11">
        <v>4794360960</v>
      </c>
      <c r="BR11" s="3">
        <f>BQ11*Referencias!$D$23/$BQ$65</f>
        <v>6.3294044394403395</v>
      </c>
      <c r="BS11" s="3">
        <f>((((BR11-BR10)/($D11-$D10))-$B11*Referencias!$H$23+$B11*(AVERAGE(BR10:BR11)))/AVERAGE($F10:$F11))*POWER(10,9)</f>
        <v>19.611111792604298</v>
      </c>
      <c r="BT11" s="3"/>
      <c r="BU11">
        <v>4310228</v>
      </c>
      <c r="BV11" s="17">
        <f>BU11*Referencias!$D$53/'Metabolitos cuantificables'!$BU$65</f>
        <v>9.60303096780535E-3</v>
      </c>
      <c r="BW11">
        <v>44290784</v>
      </c>
      <c r="BX11" s="17">
        <f>BW11*Referencias!$D$50/'Metabolitos cuantificables'!$BW$65</f>
        <v>2.5312780656250957E-3</v>
      </c>
      <c r="BY11">
        <v>1568370</v>
      </c>
      <c r="BZ11" s="17">
        <f>BY11*Referencias!$D$28/'Metabolitos cuantificables'!$BY$65</f>
        <v>2.8197934544511522E-3</v>
      </c>
      <c r="CA11">
        <v>179436352</v>
      </c>
      <c r="CB11" s="2">
        <f>CA11*Referencias!$D$55/'Metabolitos cuantificables'!$CA$65</f>
        <v>0.46643092536921238</v>
      </c>
      <c r="CC11">
        <v>7288557</v>
      </c>
      <c r="CD11" s="17">
        <f>CC11*Referencias!$D$56/'Metabolitos cuantificables'!$CC$65</f>
        <v>1.036059541791279E-2</v>
      </c>
      <c r="CE11">
        <v>3372304</v>
      </c>
      <c r="CF11" s="18">
        <f>CE11*Referencias!$D$31/'Metabolitos cuantificables'!$CE$65</f>
        <v>8.8659392841717937E-4</v>
      </c>
      <c r="CG11">
        <v>16733887</v>
      </c>
      <c r="CH11">
        <v>845696</v>
      </c>
      <c r="CI11">
        <v>376651884</v>
      </c>
      <c r="CJ11">
        <v>19872</v>
      </c>
      <c r="CK11">
        <v>376367</v>
      </c>
      <c r="CL11">
        <v>5890507</v>
      </c>
      <c r="CM11">
        <v>1732717</v>
      </c>
      <c r="CN11">
        <v>149205979</v>
      </c>
      <c r="CO11">
        <v>300580707</v>
      </c>
      <c r="CP11">
        <v>455037664</v>
      </c>
      <c r="CQ11">
        <v>37044180</v>
      </c>
      <c r="CR11">
        <v>14066372</v>
      </c>
      <c r="CS11">
        <v>15216854</v>
      </c>
      <c r="CT11">
        <v>1097395650</v>
      </c>
    </row>
    <row r="12" spans="1:98" x14ac:dyDescent="0.25">
      <c r="A12" t="s">
        <v>39</v>
      </c>
      <c r="B12" s="20">
        <f t="shared" si="2"/>
        <v>1.8749999999999999E-2</v>
      </c>
      <c r="C12" s="1">
        <v>43631</v>
      </c>
      <c r="D12" s="22">
        <v>237.83333333325572</v>
      </c>
      <c r="E12" s="22">
        <v>9.9097222222189885</v>
      </c>
      <c r="F12" s="18">
        <v>2880000</v>
      </c>
      <c r="G12">
        <v>1958230258</v>
      </c>
      <c r="H12" s="3">
        <f>G12*Referencias!$D$5/'Metabolitos cuantificables'!$G$65</f>
        <v>1.3557420201431725</v>
      </c>
      <c r="I12" s="3">
        <f>((((H12-H11)/($D12-$D11))-$B12*Referencias!$H$5+$B12*(AVERAGE(H11:H12)))/AVERAGE($F11:$F12))*POWER(10,9)</f>
        <v>0.49841434003105634</v>
      </c>
      <c r="J12">
        <v>132381142</v>
      </c>
      <c r="K12" s="3">
        <f>J12*Referencias!$D$6/'Metabolitos cuantificables'!$J$65</f>
        <v>5.7585446821178304E-2</v>
      </c>
      <c r="L12" s="3">
        <f>((((K12-K11)/($D12-$D11))-$B12*Referencias!$H$6+$B12*(AVERAGE(K11:K12)))/AVERAGE($F11:$F12))*POWER(10,9)</f>
        <v>-10.86509030020915</v>
      </c>
      <c r="M12">
        <v>906106681</v>
      </c>
      <c r="N12" s="3">
        <f>M12*Referencias!$D$7/'Metabolitos cuantificables'!$M$65</f>
        <v>1.8249622563287518</v>
      </c>
      <c r="O12" s="3">
        <f>((((N12-N11)/($D12-$D11))-$B12*Referencias!$H$7+$B12*(AVERAGE(N11:N12)))/AVERAGE($F11:$F12))*POWER(10,9)</f>
        <v>-1.2571608185370902</v>
      </c>
      <c r="P12">
        <v>326513827</v>
      </c>
      <c r="Q12" s="3">
        <f>P12*Referencias!$D$8/'Metabolitos cuantificables'!$P$65</f>
        <v>0.25766547337487722</v>
      </c>
      <c r="R12" s="3">
        <f>((((Q12-Q11)/($D12-$D11))-$B12*Referencias!$H$8+$B12*(AVERAGE(Q11:Q12)))/AVERAGE($F11:$F12))*POWER(10,9)</f>
        <v>-1.2664648266347911</v>
      </c>
      <c r="S12">
        <v>5021946722</v>
      </c>
      <c r="T12" s="3">
        <f>S12*Referencias!$D$59/'Metabolitos cuantificables'!$S$65</f>
        <v>2.6725310548624077</v>
      </c>
      <c r="U12" s="3">
        <f>((((T12-T11)/($D12-$D11))-$B12*Referencias!$H$59+$B12*(AVERAGE(T11:T12)))/AVERAGE(F11:F12))*POWER(10,9)</f>
        <v>-19.897365777925227</v>
      </c>
      <c r="V12" s="3">
        <f>(((S12-S11)/($D12-$D11))-$B12*Referencias!$F$59+$B12*(AVERAGE(S11:S12)))/AVERAGE($F11:$F12)</f>
        <v>-35.44277635529933</v>
      </c>
      <c r="W12" s="3">
        <f>-B12*POWER(10,9)*Referencias!$H$59/'Metabolitos cuantificables'!F12</f>
        <v>-36.139498690887187</v>
      </c>
      <c r="X12">
        <v>877546738</v>
      </c>
      <c r="Y12" s="3">
        <f>X12*Referencias!$D$11/'Metabolitos cuantificables'!$X$65</f>
        <v>1.3383435539377107</v>
      </c>
      <c r="Z12" s="3">
        <f>((((Y12-Y11)/($D12-$D11))-$B12*Referencias!$H$11+$B12*(AVERAGE(Y11:Y12)))/AVERAGE($F11:$F12))*POWER(10,9)</f>
        <v>1.597855424702828</v>
      </c>
      <c r="AA12">
        <v>289518100</v>
      </c>
      <c r="AB12" s="3">
        <f>AA12*Referencias!$D$49/'Metabolitos cuantificables'!$AA$65</f>
        <v>10.938491634232056</v>
      </c>
      <c r="AC12" s="3">
        <f>((((AB12-AB11)/($D12-$D11))-$B12*Referencias!$H$49+$B12*(AVERAGE(AB11:AB12)))/AVERAGE($F11:$F12))*POWER(10,9)</f>
        <v>-97.827808281010391</v>
      </c>
      <c r="AD12" s="3">
        <f>(((AA12-AA11)/($D12-$D11))-$B12*Referencias!$F$49+$B12*(AVERAGE(AA11:AA12)))/AVERAGE($F11:$F12)</f>
        <v>-3.2134623379928544</v>
      </c>
      <c r="AE12" s="3">
        <f>-B12*POWER(10,9)*Referencias!$H$49/'Metabolitos cuantificables'!F12</f>
        <v>-152.39440017350458</v>
      </c>
      <c r="AF12">
        <v>73545516</v>
      </c>
      <c r="AG12" s="3">
        <f>AF12*Referencias!$D$4/'Metabolitos cuantificables'!$AF$65</f>
        <v>0.89818930117678486</v>
      </c>
      <c r="AH12" s="3">
        <f>((((AG12-AG11)/($D12-$D11))-$B12*Referencias!$H$4+$B12*(AVERAGE(AG11:AG12)))/AVERAGE($F11:$F12))*POWER(10,9)</f>
        <v>3.6800824860063925</v>
      </c>
      <c r="AI12">
        <v>5371346032</v>
      </c>
      <c r="AJ12" s="2">
        <f>AI12*Referencias!$D$13/'Metabolitos cuantificables'!$AI$65</f>
        <v>0.95617260942458471</v>
      </c>
      <c r="AK12" s="3">
        <f>((((AJ12-AJ11)/($D12-$D11))-$B12*Referencias!$H$13+$B12*(AVERAGE(AJ11:AJ12)))/AVERAGE($F11:$F12))*POWER(10,9)</f>
        <v>-2.7164744526596278</v>
      </c>
      <c r="AL12">
        <v>13639922324</v>
      </c>
      <c r="AM12" s="3">
        <f>AL12*Referencias!$D$58/'Metabolitos cuantificables'!$AL$65</f>
        <v>28.559414244104097</v>
      </c>
      <c r="AN12" s="3">
        <f t="shared" si="0"/>
        <v>187.63760766668037</v>
      </c>
      <c r="AO12" s="3">
        <f t="shared" si="1"/>
        <v>89.615367169621493</v>
      </c>
      <c r="AP12">
        <v>6530265810</v>
      </c>
      <c r="AQ12" s="3">
        <f>AP12*Referencias!$D$14/'Metabolitos cuantificables'!$AP$65</f>
        <v>1.2900096398640635</v>
      </c>
      <c r="AR12" s="3">
        <f>((((AQ12-AQ11)/($D12-$D11))-$B12*Referencias!$H$14+$B12*(AVERAGE(AQ11:AQ12)))/AVERAGE($F11:$F12))*POWER(10,9)</f>
        <v>-2.4232488795143685</v>
      </c>
      <c r="AS12">
        <v>779286742</v>
      </c>
      <c r="AT12" s="3">
        <f>AS12*Referencias!$D$15/'Metabolitos cuantificables'!$AS$65</f>
        <v>1.0390654997057847</v>
      </c>
      <c r="AU12" s="3">
        <f>((((AT12-AT11)/($D12-$D11))-$B12*Referencias!$H$15+$B12*(AVERAGE(AT11:AT12)))/AVERAGE($F11:$F12))*POWER(10,9)</f>
        <v>-3.6099994667904944</v>
      </c>
      <c r="AV12">
        <v>1617105028</v>
      </c>
      <c r="AW12" s="3">
        <f>AV12*Referencias!$D$16/'Metabolitos cuantificables'!$AV$65</f>
        <v>0.50032594806394037</v>
      </c>
      <c r="AX12" s="3">
        <f>((((AW12-AW11)/($D12-$D11))-$B12*Referencias!$H$16+$B12*(AVERAGE(AW11:AW12)))/AVERAGE($F11:$F12))*POWER(10,9)</f>
        <v>0.42532663043797175</v>
      </c>
      <c r="AY12">
        <v>3369008385</v>
      </c>
      <c r="AZ12" s="3">
        <f>AY12*Referencias!$D$17/'Metabolitos cuantificables'!$AY$65</f>
        <v>0.5011385890084713</v>
      </c>
      <c r="BA12" s="3">
        <f>((((AZ12-AZ11)/($D12-$D11))-$B12*Referencias!$H$17+$B12*(AVERAGE(AZ11:AZ12)))/AVERAGE($F11:$F12))*POWER(10,9)</f>
        <v>0.3383748587747355</v>
      </c>
      <c r="BB12">
        <v>20407006956</v>
      </c>
      <c r="BC12" s="3">
        <f>BB12*Referencias!$D$18/'Metabolitos cuantificables'!$BB$65</f>
        <v>1.4877417033761418</v>
      </c>
      <c r="BD12" s="3">
        <f>((((BC12-BC11)/($D12-$D11))-$B12*Referencias!$H$18+$B12*(AVERAGE(BC11:BC12)))/AVERAGE($F11:$F12))*POWER(10,9)</f>
        <v>1.0093390570200154</v>
      </c>
      <c r="BE12">
        <v>357351041</v>
      </c>
      <c r="BF12" s="3">
        <f>BE12*Referencias!$D$19/'Metabolitos cuantificables'!$BE$65</f>
        <v>0.69940780330963259</v>
      </c>
      <c r="BG12" s="3">
        <f>((((BF12-BF11)/($D12-$D11))-$B12*Referencias!$H$19+$B12*(AVERAGE(BF11:BF12)))/AVERAGE($F11:$F12))*POWER(10,9)</f>
        <v>-5.6019282493942502</v>
      </c>
      <c r="BH12">
        <v>1407600121</v>
      </c>
      <c r="BI12" s="3">
        <f>BH12*Referencias!$D$20/'Metabolitos cuantificables'!$BH$65</f>
        <v>0.60695571962806794</v>
      </c>
      <c r="BJ12" s="3">
        <f>((((BI12-BI11)/($D12-$D11))-$B12*Referencias!$H$20+$B12*(AVERAGE(BI11:BI12)))/AVERAGE($F11:$F12))*POWER(10,9)</f>
        <v>-2.3115311339402571</v>
      </c>
      <c r="BK12">
        <v>1094007858</v>
      </c>
      <c r="BL12" s="3">
        <f>BK12*Referencias!$D$21/'Metabolitos cuantificables'!$BK$65</f>
        <v>0.16325228284587795</v>
      </c>
      <c r="BM12" s="3">
        <f>((((BL12-BL11)/($D12-$D11))-$B12*Referencias!$H$21+$B12*(AVERAGE(BL11:BL12)))/AVERAGE($F11:$F12))*POWER(10,9)</f>
        <v>-0.4854810650503591</v>
      </c>
      <c r="BN12">
        <v>856720133</v>
      </c>
      <c r="BO12" s="3">
        <f>BN12*Referencias!$D$22/'Metabolitos cuantificables'!$BN$65</f>
        <v>0.27695065485189801</v>
      </c>
      <c r="BP12" s="3">
        <f>((((BO12-BO11)/($D12-$D11))-$B12*Referencias!$H$22+$B12*(AVERAGE(BO11:BO12)))/AVERAGE($F11:$F12))*POWER(10,9)</f>
        <v>-0.75782111741221392</v>
      </c>
      <c r="BQ12">
        <v>4815978967</v>
      </c>
      <c r="BR12" s="3">
        <f>BQ12*Referencias!$D$23/$BQ$65</f>
        <v>6.3579440322284571</v>
      </c>
      <c r="BS12" s="3">
        <f>((((BR12-BR11)/($D12-$D11))-$B12*Referencias!$H$23+$B12*(AVERAGE(BR11:BR12)))/AVERAGE($F11:$F12))*POWER(10,9)</f>
        <v>14.507101551396318</v>
      </c>
      <c r="BT12" s="3"/>
      <c r="BU12">
        <v>3541243</v>
      </c>
      <c r="BV12" s="17">
        <f>BU12*Referencias!$D$53/'Metabolitos cuantificables'!$BU$65</f>
        <v>7.8897604009634578E-3</v>
      </c>
      <c r="BW12">
        <v>44077740</v>
      </c>
      <c r="BX12" s="17">
        <f>BW12*Referencias!$D$50/'Metabolitos cuantificables'!$BW$65</f>
        <v>2.5191023135721848E-3</v>
      </c>
      <c r="BY12">
        <v>1254201</v>
      </c>
      <c r="BZ12" s="17">
        <f>BY12*Referencias!$D$28/'Metabolitos cuantificables'!$BY$65</f>
        <v>2.2549447964230951E-3</v>
      </c>
      <c r="CA12">
        <v>160680108</v>
      </c>
      <c r="CB12" s="2">
        <f>CA12*Referencias!$D$55/'Metabolitos cuantificables'!$CA$65</f>
        <v>0.41767551907689798</v>
      </c>
      <c r="CC12">
        <v>7028960</v>
      </c>
      <c r="CD12" s="17">
        <f>CC12*Referencias!$D$56/'Metabolitos cuantificables'!$CC$65</f>
        <v>9.9915814294506151E-3</v>
      </c>
      <c r="CE12">
        <v>2717494</v>
      </c>
      <c r="CF12" s="18">
        <f>CE12*Referencias!$D$31/'Metabolitos cuantificables'!$CE$65</f>
        <v>7.144414266656013E-4</v>
      </c>
      <c r="CG12">
        <v>12603164</v>
      </c>
      <c r="CH12">
        <v>701971</v>
      </c>
      <c r="CI12">
        <v>353719991</v>
      </c>
      <c r="CJ12">
        <v>39207</v>
      </c>
      <c r="CK12">
        <v>417633</v>
      </c>
      <c r="CL12">
        <v>5680378</v>
      </c>
      <c r="CM12">
        <v>1858299</v>
      </c>
      <c r="CN12">
        <v>148186635</v>
      </c>
      <c r="CO12">
        <v>270571615</v>
      </c>
      <c r="CP12">
        <v>424214798</v>
      </c>
      <c r="CQ12">
        <v>46717364</v>
      </c>
      <c r="CR12">
        <v>10277160</v>
      </c>
      <c r="CS12">
        <v>12624012</v>
      </c>
      <c r="CT12" t="s">
        <v>197</v>
      </c>
    </row>
    <row r="13" spans="1:98" x14ac:dyDescent="0.25">
      <c r="A13" t="s">
        <v>40</v>
      </c>
      <c r="B13" s="20">
        <f t="shared" si="2"/>
        <v>1.8749999999999999E-2</v>
      </c>
      <c r="C13" s="1">
        <v>43632</v>
      </c>
      <c r="D13" s="22">
        <v>261.50000000005821</v>
      </c>
      <c r="E13" s="22">
        <v>10.895833333335759</v>
      </c>
      <c r="F13" s="18">
        <v>3210000</v>
      </c>
      <c r="G13">
        <v>2238204134</v>
      </c>
      <c r="H13" s="3">
        <f>G13*Referencias!$D$5/'Metabolitos cuantificables'!$G$65</f>
        <v>1.549576400285589</v>
      </c>
      <c r="I13" s="3">
        <f>((((H13-H12)/($D13-$D12))-$B13*Referencias!$H$5+$B13*(AVERAGE(H12:H13)))/AVERAGE($F12:$F13))*POWER(10,9)</f>
        <v>3.9517292941647977</v>
      </c>
      <c r="J13">
        <v>152407146</v>
      </c>
      <c r="K13" s="3">
        <f>J13*Referencias!$D$6/'Metabolitos cuantificables'!$J$65</f>
        <v>6.6296705622546734E-2</v>
      </c>
      <c r="L13" s="3">
        <f>((((K13-K12)/($D13-$D12))-$B13*Referencias!$H$6+$B13*(AVERAGE(K12:K13)))/AVERAGE($F12:$F13))*POWER(10,9)</f>
        <v>-9.9767068089522315</v>
      </c>
      <c r="M13">
        <v>986923884</v>
      </c>
      <c r="N13" s="3">
        <f>M13*Referencias!$D$7/'Metabolitos cuantificables'!$M$65</f>
        <v>1.9877337579959586</v>
      </c>
      <c r="O13" s="3">
        <f>((((N13-N12)/($D13-$D12))-$B13*Referencias!$H$7+$B13*(AVERAGE(N12:N13)))/AVERAGE($F12:$F13))*POWER(10,9)</f>
        <v>2.127391904688761</v>
      </c>
      <c r="P13">
        <v>366725717</v>
      </c>
      <c r="Q13" s="3">
        <f>P13*Referencias!$D$8/'Metabolitos cuantificables'!$P$65</f>
        <v>0.28939832759225309</v>
      </c>
      <c r="R13" s="3">
        <f>((((Q13-Q12)/($D13-$D12))-$B13*Referencias!$H$8+$B13*(AVERAGE(Q12:Q13)))/AVERAGE($F12:$F13))*POWER(10,9)</f>
        <v>-0.62064901364519265</v>
      </c>
      <c r="S13">
        <v>5762242344</v>
      </c>
      <c r="T13" s="3">
        <f>S13*Referencias!$D$59/'Metabolitos cuantificables'!$S$65</f>
        <v>3.0664944218783279</v>
      </c>
      <c r="U13" s="3">
        <f>((((T13-T12)/($D13-$D12))-$B13*Referencias!$H$59+$B13*(AVERAGE(T12:T13)))/AVERAGE(F12:F13))*POWER(10,9)</f>
        <v>-11.045009173737052</v>
      </c>
      <c r="V13" s="3">
        <f>(((S13-S12)/($D13-$D12))-$B13*Referencias!$F$59+$B13*(AVERAGE(S12:S13)))/AVERAGE($F12:$F13)</f>
        <v>-18.935105754007932</v>
      </c>
      <c r="W13" s="3">
        <f>-B13*POWER(10,9)*Referencias!$H$59/'Metabolitos cuantificables'!F13</f>
        <v>-32.424223124534301</v>
      </c>
      <c r="X13">
        <v>1064591903</v>
      </c>
      <c r="Y13" s="3">
        <f>X13*Referencias!$D$11/'Metabolitos cuantificables'!$X$65</f>
        <v>1.6236055007184478</v>
      </c>
      <c r="Z13" s="3">
        <f>((((Y13-Y12)/($D13-$D12))-$B13*Referencias!$H$11+$B13*(AVERAGE(Y12:Y13)))/AVERAGE($F12:$F13))*POWER(10,9)</f>
        <v>6.7139297344039939</v>
      </c>
      <c r="AA13">
        <v>272954911</v>
      </c>
      <c r="AB13" s="3">
        <f>AA13*Referencias!$D$49/'Metabolitos cuantificables'!$AA$65</f>
        <v>10.312705873988726</v>
      </c>
      <c r="AC13" s="3">
        <f>((((AB13-AB12)/($D13-$D12))-$B13*Referencias!$H$49+$B13*(AVERAGE(AB12:AB13)))/AVERAGE($F12:$F13))*POWER(10,9)</f>
        <v>-87.391641281195078</v>
      </c>
      <c r="AD13" s="3">
        <f>(((AA13-AA12)/($D13-$D12))-$B13*Referencias!$F$49+$B13*(AVERAGE(AA12:AA13)))/AVERAGE($F12:$F13)</f>
        <v>-2.8965847414069001</v>
      </c>
      <c r="AE13" s="3">
        <f>-B13*POWER(10,9)*Referencias!$H$49/'Metabolitos cuantificables'!F13</f>
        <v>-136.72768613697605</v>
      </c>
      <c r="AF13">
        <v>83673864</v>
      </c>
      <c r="AG13" s="3">
        <f>AF13*Referencias!$D$4/'Metabolitos cuantificables'!$AF$65</f>
        <v>1.0218837737561233</v>
      </c>
      <c r="AH13" s="3">
        <f>((((AG13-AG12)/($D13-$D12))-$B13*Referencias!$H$4+$B13*(AVERAGE(AG12:AG13)))/AVERAGE($F12:$F13))*POWER(10,9)</f>
        <v>5.7189078439429935</v>
      </c>
      <c r="AI13">
        <v>5922187692</v>
      </c>
      <c r="AJ13" s="2">
        <f>AI13*Referencias!$D$13/'Metabolitos cuantificables'!$AI$65</f>
        <v>1.0542299128051777</v>
      </c>
      <c r="AK13" s="3">
        <f>((((AJ13-AJ12)/($D13-$D12))-$B13*Referencias!$H$13+$B13*(AVERAGE(AJ12:AJ13)))/AVERAGE($F12:$F13))*POWER(10,9)</f>
        <v>-0.69870354269350343</v>
      </c>
      <c r="AL13">
        <v>16086449479</v>
      </c>
      <c r="AM13" s="3">
        <f>AL13*Referencias!$D$58/'Metabolitos cuantificables'!$AL$65</f>
        <v>33.681978788049697</v>
      </c>
      <c r="AN13" s="3">
        <f t="shared" si="0"/>
        <v>262.7124626784892</v>
      </c>
      <c r="AO13" s="3">
        <f t="shared" si="1"/>
        <v>125.47097618506326</v>
      </c>
      <c r="AP13">
        <v>6987006186</v>
      </c>
      <c r="AQ13" s="3">
        <f>AP13*Referencias!$D$14/'Metabolitos cuantificables'!$AP$65</f>
        <v>1.3802355977497098</v>
      </c>
      <c r="AR13" s="3">
        <f>((((AQ13-AQ12)/($D13-$D12))-$B13*Referencias!$H$14+$B13*(AVERAGE(AQ12:AQ13)))/AVERAGE($F12:$F13))*POWER(10,9)</f>
        <v>-0.63009126039369312</v>
      </c>
      <c r="AS13">
        <v>975625147</v>
      </c>
      <c r="AT13" s="3">
        <f>AS13*Referencias!$D$15/'Metabolitos cuantificables'!$AS$65</f>
        <v>1.3008541994329021</v>
      </c>
      <c r="AU13" s="3">
        <f>((((AT13-AT12)/($D13-$D12))-$B13*Referencias!$H$15+$B13*(AVERAGE(AT12:AT13)))/AVERAGE($F12:$F13))*POWER(10,9)</f>
        <v>1.9250092984875316</v>
      </c>
      <c r="AV13">
        <v>1868929484</v>
      </c>
      <c r="AW13" s="3">
        <f>AV13*Referencias!$D$16/'Metabolitos cuantificables'!$AV$65</f>
        <v>0.57823944626740154</v>
      </c>
      <c r="AX13" s="3">
        <f>((((AW13-AW12)/($D13-$D12))-$B13*Referencias!$H$16+$B13*(AVERAGE(AW12:AW13)))/AVERAGE($F12:$F13))*POWER(10,9)</f>
        <v>1.8445751269705599</v>
      </c>
      <c r="AY13">
        <v>3812960566</v>
      </c>
      <c r="AZ13" s="3">
        <f>AY13*Referencias!$D$17/'Metabolitos cuantificables'!$AY$65</f>
        <v>0.56717629035826278</v>
      </c>
      <c r="BA13" s="3">
        <f>((((AZ13-AZ12)/($D13-$D12))-$B13*Referencias!$H$17+$B13*(AVERAGE(AZ12:AZ13)))/AVERAGE($F12:$F13))*POWER(10,9)</f>
        <v>1.4833530505690935</v>
      </c>
      <c r="BB13">
        <v>23700635091</v>
      </c>
      <c r="BC13" s="3">
        <f>BB13*Referencias!$D$18/'Metabolitos cuantificables'!$BB$65</f>
        <v>1.7278586368597062</v>
      </c>
      <c r="BD13" s="3">
        <f>((((BC13-BC12)/($D13-$D12))-$B13*Referencias!$H$18+$B13*(AVERAGE(BC12:BC13)))/AVERAGE($F12:$F13))*POWER(10,9)</f>
        <v>5.2902885056122164</v>
      </c>
      <c r="BE13">
        <v>337906809</v>
      </c>
      <c r="BF13" s="3">
        <f>BE13*Referencias!$D$19/'Metabolitos cuantificables'!$BE$65</f>
        <v>0.66135153362001142</v>
      </c>
      <c r="BG13" s="3">
        <f>((((BF13-BF12)/($D13-$D12))-$B13*Referencias!$H$19+$B13*(AVERAGE(BF12:BF13)))/AVERAGE($F12:$F13))*POWER(10,9)</f>
        <v>-6.1713907751788151</v>
      </c>
      <c r="BH13">
        <v>1506427953</v>
      </c>
      <c r="BI13" s="3">
        <f>BH13*Referencias!$D$20/'Metabolitos cuantificables'!$BH$65</f>
        <v>0.64957017880289902</v>
      </c>
      <c r="BJ13" s="3">
        <f>((((BI13-BI12)/($D13-$D12))-$B13*Referencias!$H$20+$B13*(AVERAGE(BI12:BI13)))/AVERAGE($F12:$F13))*POWER(10,9)</f>
        <v>-1.2329598312592314</v>
      </c>
      <c r="BK13">
        <v>1275308189</v>
      </c>
      <c r="BL13" s="3">
        <f>BK13*Referencias!$D$21/'Metabolitos cuantificables'!$BK$65</f>
        <v>0.19030665242835246</v>
      </c>
      <c r="BM13" s="3">
        <f>((((BL13-BL12)/($D13-$D12))-$B13*Referencias!$H$21+$B13*(AVERAGE(BL12:BL13)))/AVERAGE($F12:$F13))*POWER(10,9)</f>
        <v>5.0100972031307978E-2</v>
      </c>
      <c r="BN13">
        <v>1006451169</v>
      </c>
      <c r="BO13" s="3">
        <f>BN13*Referencias!$D$22/'Metabolitos cuantificables'!$BN$65</f>
        <v>0.32535398620194245</v>
      </c>
      <c r="BP13" s="3">
        <f>((((BO13-BO12)/($D13-$D12))-$B13*Referencias!$H$22+$B13*(AVERAGE(BO12:BO13)))/AVERAGE($F12:$F13))*POWER(10,9)</f>
        <v>0.17877795360595097</v>
      </c>
      <c r="BQ13">
        <v>5879207139</v>
      </c>
      <c r="BR13" s="3">
        <f>BQ13*Referencias!$D$23/$BQ$65</f>
        <v>7.7615932710197812</v>
      </c>
      <c r="BS13" s="3">
        <f>((((BR13-BR12)/($D13-$D12))-$B13*Referencias!$H$23+$B13*(AVERAGE(BR12:BR13)))/AVERAGE($F12:$F13))*POWER(10,9)</f>
        <v>37.245656220514896</v>
      </c>
      <c r="BT13" s="3"/>
      <c r="BU13">
        <v>3873967</v>
      </c>
      <c r="BV13" s="17">
        <f>BU13*Referencias!$D$53/'Metabolitos cuantificables'!$BU$65</f>
        <v>8.6310573522458637E-3</v>
      </c>
      <c r="BW13">
        <v>53595008</v>
      </c>
      <c r="BX13" s="17">
        <f>BW13*Referencias!$D$50/'Metabolitos cuantificables'!$BW$65</f>
        <v>3.0630270210931809E-3</v>
      </c>
      <c r="BY13">
        <v>1612171</v>
      </c>
      <c r="BZ13" s="17">
        <f>BY13*Referencias!$D$28/'Metabolitos cuantificables'!$BY$65</f>
        <v>2.8985438597116551E-3</v>
      </c>
      <c r="CA13">
        <v>171182589</v>
      </c>
      <c r="CB13" s="2">
        <f>CA13*Referencias!$D$55/'Metabolitos cuantificables'!$CA$65</f>
        <v>0.44497590652292995</v>
      </c>
      <c r="CC13">
        <v>8116579</v>
      </c>
      <c r="CD13" s="17">
        <f>CC13*Referencias!$D$56/'Metabolitos cuantificables'!$CC$65</f>
        <v>1.1537618652982638E-2</v>
      </c>
      <c r="CE13">
        <v>3124389</v>
      </c>
      <c r="CF13" s="18">
        <f>CE13*Referencias!$D$31/'Metabolitos cuantificables'!$CE$65</f>
        <v>8.2141595698769214E-4</v>
      </c>
      <c r="CG13">
        <v>16176483</v>
      </c>
      <c r="CH13">
        <v>834887</v>
      </c>
      <c r="CI13">
        <v>388592766</v>
      </c>
      <c r="CJ13">
        <v>53823</v>
      </c>
      <c r="CK13">
        <v>667354</v>
      </c>
      <c r="CL13">
        <v>8763609</v>
      </c>
      <c r="CM13">
        <v>2728630</v>
      </c>
      <c r="CN13">
        <v>240035958</v>
      </c>
      <c r="CO13">
        <v>199189421</v>
      </c>
      <c r="CP13">
        <v>465156865</v>
      </c>
      <c r="CQ13">
        <v>33189310</v>
      </c>
      <c r="CR13">
        <v>10490082</v>
      </c>
      <c r="CS13">
        <v>14914437</v>
      </c>
      <c r="CT13" t="s">
        <v>197</v>
      </c>
    </row>
    <row r="14" spans="1:98" x14ac:dyDescent="0.25">
      <c r="A14" t="s">
        <v>41</v>
      </c>
      <c r="B14" s="20">
        <f t="shared" si="2"/>
        <v>1.8749999999999999E-2</v>
      </c>
      <c r="C14" s="1">
        <v>43633</v>
      </c>
      <c r="D14" s="22">
        <v>293.00000000005821</v>
      </c>
      <c r="E14" s="22">
        <v>12.208333333335759</v>
      </c>
      <c r="F14" s="18">
        <v>2870000</v>
      </c>
      <c r="G14">
        <v>1988019247</v>
      </c>
      <c r="H14" s="3">
        <f>G14*Referencias!$D$5/'Metabolitos cuantificables'!$G$65</f>
        <v>1.3763658379806776</v>
      </c>
      <c r="I14" s="3">
        <f>((((H14-H13)/($D14-$D13))-$B14*Referencias!$H$5+$B14*(AVERAGE(H13:H14)))/AVERAGE($F13:$F14))*POWER(10,9)</f>
        <v>-0.4811082543139617</v>
      </c>
      <c r="J14">
        <v>137753871</v>
      </c>
      <c r="K14" s="3">
        <f>J14*Referencias!$D$6/'Metabolitos cuantificables'!$J$65</f>
        <v>5.9922569733398705E-2</v>
      </c>
      <c r="L14" s="3">
        <f>((((K14-K13)/($D14-$D13))-$B14*Referencias!$H$6+$B14*(AVERAGE(K13:K14)))/AVERAGE($F13:$F14))*POWER(10,9)</f>
        <v>-10.173551507911212</v>
      </c>
      <c r="M14">
        <v>840952247</v>
      </c>
      <c r="N14" s="3">
        <f>M14*Referencias!$D$7/'Metabolitos cuantificables'!$M$65</f>
        <v>1.6937366673603125</v>
      </c>
      <c r="O14" s="3">
        <f>((((N14-N13)/($D14-$D13))-$B14*Referencias!$H$7+$B14*(AVERAGE(N13:N14)))/AVERAGE($F13:$F14))*POWER(10,9)</f>
        <v>-3.6063294749514578</v>
      </c>
      <c r="P14">
        <v>308673175</v>
      </c>
      <c r="Q14" s="3">
        <f>P14*Referencias!$D$8/'Metabolitos cuantificables'!$P$65</f>
        <v>0.2435866820258773</v>
      </c>
      <c r="R14" s="3">
        <f>((((Q14-Q13)/($D14-$D13))-$B14*Referencias!$H$8+$B14*(AVERAGE(Q13:Q14)))/AVERAGE($F13:$F14))*POWER(10,9)</f>
        <v>-1.5845485842148737</v>
      </c>
      <c r="S14">
        <v>5098293892</v>
      </c>
      <c r="T14" s="3">
        <f>S14*Referencias!$D$59/'Metabolitos cuantificables'!$S$65</f>
        <v>2.7131607536766156</v>
      </c>
      <c r="U14" s="3">
        <f>((((T14-T13)/($D14-$D13))-$B14*Referencias!$H$59+$B14*(AVERAGE(T13:T14)))/AVERAGE(F13:F14))*POWER(10,9)</f>
        <v>-20.103431186381883</v>
      </c>
      <c r="V14" s="3">
        <f>(((S14-S13)/($D14-$D13))-$B14*Referencias!$F$59+$B14*(AVERAGE(S13:S14)))/AVERAGE($F13:$F14)</f>
        <v>-35.953772250385065</v>
      </c>
      <c r="W14" s="3">
        <f>-B14*POWER(10,9)*Referencias!$H$59/'Metabolitos cuantificables'!F14</f>
        <v>-36.26542028911328</v>
      </c>
      <c r="X14">
        <v>870049222</v>
      </c>
      <c r="Y14" s="3">
        <f>X14*Referencias!$D$11/'Metabolitos cuantificables'!$X$65</f>
        <v>1.3269091177138193</v>
      </c>
      <c r="Z14" s="3">
        <f>((((Y14-Y13)/($D14-$D13))-$B14*Referencias!$H$11+$B14*(AVERAGE(Y13:Y14)))/AVERAGE($F13:$F14))*POWER(10,9)</f>
        <v>-0.37353167336450732</v>
      </c>
      <c r="AA14">
        <v>243645726</v>
      </c>
      <c r="AB14" s="3">
        <f>AA14*Referencias!$D$49/'Metabolitos cuantificables'!$AA$65</f>
        <v>9.2053544685717252</v>
      </c>
      <c r="AC14" s="3">
        <f>((((AB14-AB13)/($D14-$D13))-$B14*Referencias!$H$49+$B14*(AVERAGE(AB13:AB14)))/AVERAGE($F13:$F14))*POWER(10,9)</f>
        <v>-95.746075545582201</v>
      </c>
      <c r="AD14" s="3">
        <f>(((AA14-AA13)/($D14-$D13))-$B14*Referencias!$F$49+$B14*(AVERAGE(AA13:AA14)))/AVERAGE($F13:$F14)</f>
        <v>-3.1186681924211572</v>
      </c>
      <c r="AE14" s="3">
        <f>-B14*POWER(10,9)*Referencias!$H$49/'Metabolitos cuantificables'!F14</f>
        <v>-152.92539111487565</v>
      </c>
      <c r="AF14">
        <v>78472226</v>
      </c>
      <c r="AG14" s="3">
        <f>AF14*Referencias!$D$4/'Metabolitos cuantificables'!$AF$65</f>
        <v>0.95835773091491705</v>
      </c>
      <c r="AH14" s="3">
        <f>((((AG14-AG13)/($D14-$D13))-$B14*Referencias!$H$4+$B14*(AVERAGE(AG13:AG14)))/AVERAGE($F13:$F14))*POWER(10,9)</f>
        <v>3.5312258652960899</v>
      </c>
      <c r="AI14">
        <v>5307923471</v>
      </c>
      <c r="AJ14" s="2">
        <f>AI14*Referencias!$D$13/'Metabolitos cuantificables'!$AI$65</f>
        <v>0.94488253142803069</v>
      </c>
      <c r="AK14" s="3">
        <f>((((AJ14-AJ13)/($D14-$D13))-$B14*Referencias!$H$13+$B14*(AVERAGE(AJ13:AJ14)))/AVERAGE($F13:$F14))*POWER(10,9)</f>
        <v>-3.239476496468765</v>
      </c>
      <c r="AL14">
        <v>15871585672</v>
      </c>
      <c r="AM14" s="3">
        <f>AL14*Referencias!$D$58/'Metabolitos cuantificables'!$AL$65</f>
        <v>33.232094666687729</v>
      </c>
      <c r="AN14" s="3">
        <f t="shared" si="0"/>
        <v>201.65704047347722</v>
      </c>
      <c r="AO14" s="3">
        <f t="shared" si="1"/>
        <v>96.311021810042675</v>
      </c>
      <c r="AP14">
        <v>6490245342</v>
      </c>
      <c r="AQ14" s="3">
        <f>AP14*Referencias!$D$14/'Metabolitos cuantificables'!$AP$65</f>
        <v>1.2821038683359254</v>
      </c>
      <c r="AR14" s="3">
        <f>((((AQ14-AQ13)/($D14-$D13))-$B14*Referencias!$H$14+$B14*(AVERAGE(AQ13:AQ14)))/AVERAGE($F13:$F14))*POWER(10,9)</f>
        <v>-2.9343427338551251</v>
      </c>
      <c r="AS14">
        <v>878883757</v>
      </c>
      <c r="AT14" s="3">
        <f>AS14*Referencias!$D$15/'Metabolitos cuantificables'!$AS$65</f>
        <v>1.1718636298197185</v>
      </c>
      <c r="AU14" s="3">
        <f>((((AT14-AT13)/($D14-$D13))-$B14*Referencias!$H$15+$B14*(AVERAGE(AT13:AT14)))/AVERAGE($F13:$F14))*POWER(10,9)</f>
        <v>-2.6479596344636964</v>
      </c>
      <c r="AV14">
        <v>1610427617</v>
      </c>
      <c r="AW14" s="3">
        <f>AV14*Referencias!$D$16/'Metabolitos cuantificables'!$AV$65</f>
        <v>0.49825998331128635</v>
      </c>
      <c r="AX14" s="3">
        <f>((((AW14-AW13)/($D14-$D13))-$B14*Referencias!$H$16+$B14*(AVERAGE(AW13:AW14)))/AVERAGE($F13:$F14))*POWER(10,9)</f>
        <v>-7.6903740245742119E-2</v>
      </c>
      <c r="AY14">
        <v>3374269956</v>
      </c>
      <c r="AZ14" s="3">
        <f>AY14*Referencias!$D$17/'Metabolitos cuantificables'!$AY$65</f>
        <v>0.50192124549536143</v>
      </c>
      <c r="BA14" s="3">
        <f>((((AZ14-AZ13)/($D14-$D13))-$B14*Referencias!$H$17+$B14*(AVERAGE(AZ13:AZ14)))/AVERAGE($F13:$F14))*POWER(10,9)</f>
        <v>-0.11110746427270182</v>
      </c>
      <c r="BB14">
        <v>20476570258</v>
      </c>
      <c r="BC14" s="3">
        <f>BB14*Referencias!$D$18/'Metabolitos cuantificables'!$BB$65</f>
        <v>1.4928131097628348</v>
      </c>
      <c r="BD14" s="3">
        <f>((((BC14-BC13)/($D14-$D13))-$B14*Referencias!$H$18+$B14*(AVERAGE(BC13:BC14)))/AVERAGE($F13:$F14))*POWER(10,9)</f>
        <v>-0.47732755009806671</v>
      </c>
      <c r="BE14">
        <v>302494133</v>
      </c>
      <c r="BF14" s="3">
        <f>BE14*Referencias!$D$19/'Metabolitos cuantificables'!$BE$65</f>
        <v>0.59204180987843225</v>
      </c>
      <c r="BG14" s="3">
        <f>((((BF14-BF13)/($D14-$D13))-$B14*Referencias!$H$19+$B14*(AVERAGE(BF13:BF14)))/AVERAGE($F13:$F14))*POWER(10,9)</f>
        <v>-6.7074797347759798</v>
      </c>
      <c r="BH14">
        <v>1315671345</v>
      </c>
      <c r="BI14" s="3">
        <f>BH14*Referencias!$D$20/'Metabolitos cuantificables'!$BH$65</f>
        <v>0.56731612628108252</v>
      </c>
      <c r="BJ14" s="3">
        <f>((((BI14-BI13)/($D14-$D13))-$B14*Referencias!$H$20+$B14*(AVERAGE(BI13:BI14)))/AVERAGE($F13:$F14))*POWER(10,9)</f>
        <v>-2.8084982195554491</v>
      </c>
      <c r="BK14">
        <v>1126174856</v>
      </c>
      <c r="BL14" s="3">
        <f>BK14*Referencias!$D$21/'Metabolitos cuantificables'!$BK$65</f>
        <v>0.16805237255035135</v>
      </c>
      <c r="BM14" s="3">
        <f>((((BL14-BL13)/($D14-$D13))-$B14*Referencias!$H$21+$B14*(AVERAGE(BL13:BL14)))/AVERAGE($F13:$F14))*POWER(10,9)</f>
        <v>-0.54344379980100088</v>
      </c>
      <c r="BN14">
        <v>859722623</v>
      </c>
      <c r="BO14" s="3">
        <f>BN14*Referencias!$D$22/'Metabolitos cuantificables'!$BN$65</f>
        <v>0.27792126536944761</v>
      </c>
      <c r="BP14" s="3">
        <f>((((BO14-BO13)/($D14-$D13))-$B14*Referencias!$H$22+$B14*(AVERAGE(BO13:BO14)))/AVERAGE($F13:$F14))*POWER(10,9)</f>
        <v>-0.9860307575032401</v>
      </c>
      <c r="BQ14">
        <v>5112634651</v>
      </c>
      <c r="BR14" s="3">
        <f>BQ14*Referencias!$D$23/$BQ$65</f>
        <v>6.7495820042043535</v>
      </c>
      <c r="BS14" s="3">
        <f>((((BR14-BR13)/($D14-$D13))-$B14*Referencias!$H$23+$B14*(AVERAGE(BR13:BR14)))/AVERAGE($F13:$F14))*POWER(10,9)</f>
        <v>8.436896253153698</v>
      </c>
      <c r="BT14" s="3"/>
      <c r="BU14">
        <v>3013648</v>
      </c>
      <c r="BV14" s="17">
        <f>BU14*Referencias!$D$53/'Metabolitos cuantificables'!$BU$65</f>
        <v>6.7142979605869244E-3</v>
      </c>
      <c r="BW14">
        <v>48899902</v>
      </c>
      <c r="BX14" s="17">
        <f>BW14*Referencias!$D$50/'Metabolitos cuantificables'!$BW$65</f>
        <v>2.7946953782488188E-3</v>
      </c>
      <c r="BY14">
        <v>1399684</v>
      </c>
      <c r="BZ14" s="17">
        <f>BY14*Referencias!$D$28/'Metabolitos cuantificables'!$BY$65</f>
        <v>2.5165106330138974E-3</v>
      </c>
      <c r="CA14">
        <v>123211492</v>
      </c>
      <c r="CB14" s="2">
        <f>CA14*Referencias!$D$55/'Metabolitos cuantificables'!$CA$65</f>
        <v>0.32027874836466419</v>
      </c>
      <c r="CC14">
        <v>7797003</v>
      </c>
      <c r="CD14" s="17">
        <f>CC14*Referencias!$D$56/'Metabolitos cuantificables'!$CC$65</f>
        <v>1.1083345243132802E-2</v>
      </c>
      <c r="CE14">
        <v>2782790</v>
      </c>
      <c r="CF14" s="18">
        <f>CE14*Referencias!$D$31/'Metabolitos cuantificables'!$CE$65</f>
        <v>7.3160803950653391E-4</v>
      </c>
      <c r="CG14">
        <v>10995674</v>
      </c>
      <c r="CH14">
        <v>792140</v>
      </c>
      <c r="CI14">
        <v>368161846</v>
      </c>
      <c r="CJ14">
        <v>27142</v>
      </c>
      <c r="CK14">
        <v>578335</v>
      </c>
      <c r="CL14">
        <v>6571120</v>
      </c>
      <c r="CM14">
        <v>2385136</v>
      </c>
      <c r="CN14">
        <v>168426520</v>
      </c>
      <c r="CO14">
        <v>175702071</v>
      </c>
      <c r="CP14">
        <v>437088530</v>
      </c>
      <c r="CQ14">
        <v>25654008</v>
      </c>
      <c r="CR14">
        <v>8780075</v>
      </c>
      <c r="CS14">
        <v>12164823</v>
      </c>
      <c r="CT14">
        <v>567912738</v>
      </c>
    </row>
    <row r="15" spans="1:98" x14ac:dyDescent="0.25">
      <c r="A15" t="s">
        <v>42</v>
      </c>
      <c r="B15" s="2">
        <f t="shared" ref="B15:B24" si="3">0.4/24</f>
        <v>1.6666666666666666E-2</v>
      </c>
      <c r="C15" s="1">
        <v>43634</v>
      </c>
      <c r="D15" s="22">
        <v>312.41666666662786</v>
      </c>
      <c r="E15" s="22">
        <v>13.017361111109494</v>
      </c>
      <c r="F15" s="18">
        <v>2380000</v>
      </c>
      <c r="G15">
        <v>1955620371</v>
      </c>
      <c r="H15" s="3">
        <f>G15*Referencias!$D$5/'Metabolitos cuantificables'!$G$65</f>
        <v>1.3539351164558915</v>
      </c>
      <c r="I15" s="3">
        <f>((((H15-H14)/($D15-$D14))-$B15*Referencias!$H$5+$B15*(AVERAGE(H14:H15)))/AVERAGE($F14:$F15))*POWER(10,9)</f>
        <v>0.30557724474686826</v>
      </c>
      <c r="J15">
        <v>121264944</v>
      </c>
      <c r="K15" s="3">
        <f>J15*Referencias!$D$6/'Metabolitos cuantificables'!$J$65</f>
        <v>5.2749930076786654E-2</v>
      </c>
      <c r="L15" s="3">
        <f>((((K15-K14)/($D15-$D14))-$B15*Referencias!$H$6+$B15*(AVERAGE(K14:K15)))/AVERAGE($F14:$F15))*POWER(10,9)</f>
        <v>-10.588046970761525</v>
      </c>
      <c r="M15">
        <v>830584963</v>
      </c>
      <c r="N15" s="3">
        <f>M15*Referencias!$D$7/'Metabolitos cuantificables'!$M$65</f>
        <v>1.6728562319796128</v>
      </c>
      <c r="O15" s="3">
        <f>((((N15-N14)/($D15-$D14))-$B15*Referencias!$H$7+$B15*(AVERAGE(N14:N15)))/AVERAGE($F14:$F15))*POWER(10,9)</f>
        <v>-1.9612404051122878</v>
      </c>
      <c r="P15">
        <v>305256809</v>
      </c>
      <c r="Q15" s="3">
        <f>P15*Referencias!$D$8/'Metabolitos cuantificables'!$P$65</f>
        <v>0.24089068727827406</v>
      </c>
      <c r="R15" s="3">
        <f>((((Q15-Q14)/($D15-$D14))-$B15*Referencias!$H$8+$B15*(AVERAGE(Q14:Q15)))/AVERAGE($F14:$F15))*POWER(10,9)</f>
        <v>-1.3455761519507992</v>
      </c>
      <c r="S15">
        <v>5060036342</v>
      </c>
      <c r="T15" s="3">
        <f>S15*Referencias!$D$59/'Metabolitos cuantificables'!$S$65</f>
        <v>2.6928012205875764</v>
      </c>
      <c r="U15" s="3">
        <f>((((T15-T14)/($D15-$D14))-$B15*Referencias!$H$59+$B15*(AVERAGE(T14:T15)))/AVERAGE(F14:F15))*POWER(10,9)</f>
        <v>-18.48228311385861</v>
      </c>
      <c r="V15" s="3">
        <f>(((S15-S14)/($D15-$D14))-$B15*Referencias!$F$59+$B15*(AVERAGE(S14:S15)))/AVERAGE($F14:$F15)</f>
        <v>-32.853861397028965</v>
      </c>
      <c r="W15" s="3">
        <f>-B15*POWER(10,9)*Referencias!$H$59/'Metabolitos cuantificables'!F15</f>
        <v>-38.872738087676971</v>
      </c>
      <c r="X15">
        <v>997751023</v>
      </c>
      <c r="Y15" s="3">
        <f>X15*Referencias!$D$11/'Metabolitos cuantificables'!$X$65</f>
        <v>1.5216667013202509</v>
      </c>
      <c r="Z15" s="3">
        <f>((((Y15-Y14)/($D15-$D14))-$B15*Referencias!$H$11+$B15*(AVERAGE(Y14:Y15)))/AVERAGE($F14:$F15))*POWER(10,9)</f>
        <v>6.3024619476775996</v>
      </c>
      <c r="AA15">
        <v>52708466</v>
      </c>
      <c r="AB15" s="3">
        <f>AA15*Referencias!$D$49/'Metabolitos cuantificables'!$AA$65</f>
        <v>1.9914164758410779</v>
      </c>
      <c r="AC15" s="3">
        <f>((((AB15-AB14)/($D15-$D14))-$B15*Referencias!$H$49+$B15*(AVERAGE(AB14:AB15)))/AVERAGE($F14:$F15))*POWER(10,9)</f>
        <v>-254.61201031943446</v>
      </c>
      <c r="AD15" s="3">
        <f>(((AA15-AA14)/($D15-$D14))-$B15*Referencias!$F$49+$B15*(AVERAGE(AA14:AA15)))/AVERAGE($F14:$F15)</f>
        <v>-7.3406983667694048</v>
      </c>
      <c r="AE15" s="3">
        <f>-B15*POWER(10,9)*Referencias!$H$49/'Metabolitos cuantificables'!F15</f>
        <v>-163.92002707738305</v>
      </c>
      <c r="AF15">
        <v>84048410</v>
      </c>
      <c r="AG15" s="3">
        <f>AF15*Referencias!$D$4/'Metabolitos cuantificables'!$AF$65</f>
        <v>1.0264579915778944</v>
      </c>
      <c r="AH15" s="3">
        <f>((((AG15-AG14)/($D15-$D14))-$B15*Referencias!$H$4+$B15*(AVERAGE(AG14:AG15)))/AVERAGE($F14:$F15))*POWER(10,9)</f>
        <v>5.6686503120025762</v>
      </c>
      <c r="AI15">
        <v>5238591408</v>
      </c>
      <c r="AJ15" s="2">
        <f>AI15*Referencias!$D$13/'Metabolitos cuantificables'!$AI$65</f>
        <v>0.93254048174429161</v>
      </c>
      <c r="AK15" s="3">
        <f>((((AJ15-AJ14)/($D15-$D14))-$B15*Referencias!$H$13+$B15*(AVERAGE(AJ14:AJ15)))/AVERAGE($F14:$F15))*POWER(10,9)</f>
        <v>-2.7877583320016961</v>
      </c>
      <c r="AL15">
        <v>19214809212</v>
      </c>
      <c r="AM15" s="3">
        <f>AL15*Referencias!$D$58/'Metabolitos cuantificables'!$AL$65</f>
        <v>40.232171626180254</v>
      </c>
      <c r="AN15" s="3">
        <f t="shared" si="0"/>
        <v>370.56045872277184</v>
      </c>
      <c r="AO15" s="3">
        <f t="shared" si="1"/>
        <v>176.97897548328976</v>
      </c>
      <c r="AP15">
        <v>6346752015</v>
      </c>
      <c r="AQ15" s="3">
        <f>AP15*Referencias!$D$14/'Metabolitos cuantificables'!$AP$65</f>
        <v>1.2537577365746875</v>
      </c>
      <c r="AR15" s="3">
        <f>((((AQ15-AQ14)/($D15-$D14))-$B15*Referencias!$H$14+$B15*(AVERAGE(AQ14:AQ15)))/AVERAGE($F14:$F15))*POWER(10,9)</f>
        <v>-2.923415467778165</v>
      </c>
      <c r="AS15">
        <v>812848725</v>
      </c>
      <c r="AT15" s="3">
        <f>AS15*Referencias!$D$15/'Metabolitos cuantificables'!$AS$65</f>
        <v>1.0838155214340024</v>
      </c>
      <c r="AU15" s="3">
        <f>((((AT15-AT14)/($D15-$D14))-$B15*Referencias!$H$15+$B15*(AVERAGE(AT14:AT15)))/AVERAGE($F14:$F15))*POWER(10,9)</f>
        <v>-3.7557150541364872</v>
      </c>
      <c r="AV15">
        <v>1549542256</v>
      </c>
      <c r="AW15" s="3">
        <f>AV15*Referencias!$D$16/'Metabolitos cuantificables'!$AV$65</f>
        <v>0.4794222916103239</v>
      </c>
      <c r="AX15" s="3">
        <f>((((AW15-AW14)/($D15-$D14))-$B15*Referencias!$H$16+$B15*(AVERAGE(AW14:AW15)))/AVERAGE($F14:$F15))*POWER(10,9)</f>
        <v>9.7313230760049621E-2</v>
      </c>
      <c r="AY15">
        <v>3349997921</v>
      </c>
      <c r="AZ15" s="3">
        <f>AY15*Referencias!$D$17/'Metabolitos cuantificables'!$AY$65</f>
        <v>0.4983107904349286</v>
      </c>
      <c r="BA15" s="3">
        <f>((((AZ15-AZ14)/($D15-$D14))-$B15*Referencias!$H$17+$B15*(AVERAGE(AZ14:AZ15)))/AVERAGE($F14:$F15))*POWER(10,9)</f>
        <v>0.29765706373550144</v>
      </c>
      <c r="BB15">
        <v>20710226120</v>
      </c>
      <c r="BC15" s="3">
        <f>BB15*Referencias!$D$18/'Metabolitos cuantificables'!$BB$65</f>
        <v>1.5098474338499102</v>
      </c>
      <c r="BD15" s="3">
        <f>((((BC15-BC14)/($D15-$D14))-$B15*Referencias!$H$18+$B15*(AVERAGE(BC14:BC15)))/AVERAGE($F14:$F15))*POWER(10,9)</f>
        <v>1.6774769980618558</v>
      </c>
      <c r="BE15">
        <v>237362023</v>
      </c>
      <c r="BF15" s="3">
        <f>BE15*Referencias!$D$19/'Metabolitos cuantificables'!$BE$65</f>
        <v>0.46456518114791356</v>
      </c>
      <c r="BG15" s="3">
        <f>((((BF15-BF14)/($D15-$D14))-$B15*Referencias!$H$19+$B15*(AVERAGE(BF14:BF15)))/AVERAGE($F14:$F15))*POWER(10,9)</f>
        <v>-9.285515067739869</v>
      </c>
      <c r="BH15">
        <v>1107002075</v>
      </c>
      <c r="BI15" s="3">
        <f>BH15*Referencias!$D$20/'Metabolitos cuantificables'!$BH$65</f>
        <v>0.47733815238950911</v>
      </c>
      <c r="BJ15" s="3">
        <f>((((BI15-BI14)/($D15-$D14))-$B15*Referencias!$H$20+$B15*(AVERAGE(BI14:BI15)))/AVERAGE($F14:$F15))*POWER(10,9)</f>
        <v>-4.3190133016209344</v>
      </c>
      <c r="BK15">
        <v>1064749970</v>
      </c>
      <c r="BL15" s="3">
        <f>BK15*Referencias!$D$21/'Metabolitos cuantificables'!$BK$65</f>
        <v>0.15888630231628562</v>
      </c>
      <c r="BM15" s="3">
        <f>((((BL15-BL14)/($D15-$D14))-$B15*Referencias!$H$21+$B15*(AVERAGE(BL14:BL15)))/AVERAGE($F14:$F15))*POWER(10,9)</f>
        <v>-0.59978198714272124</v>
      </c>
      <c r="BN15">
        <v>827617879</v>
      </c>
      <c r="BO15" s="3">
        <f>BN15*Referencias!$D$22/'Metabolitos cuantificables'!$BN$65</f>
        <v>0.26754281208912467</v>
      </c>
      <c r="BP15" s="3">
        <f>((((BO15-BO14)/($D15-$D14))-$B15*Referencias!$H$22+$B15*(AVERAGE(BO14:BO15)))/AVERAGE($F14:$F15))*POWER(10,9)</f>
        <v>-0.89228843715692074</v>
      </c>
      <c r="BQ15">
        <v>5513225132</v>
      </c>
      <c r="BR15" s="3">
        <f>BQ15*Referencias!$D$23/$BQ$65</f>
        <v>7.2784322910294277</v>
      </c>
      <c r="BS15" s="3">
        <f>((((BR15-BR14)/($D15-$D14))-$B15*Referencias!$H$23+$B15*(AVERAGE(BR14:BR15)))/AVERAGE($F14:$F15))*POWER(10,9)</f>
        <v>28.406319559708972</v>
      </c>
      <c r="BT15" s="3"/>
      <c r="BU15">
        <v>3178067</v>
      </c>
      <c r="BV15" s="17">
        <f>BU15*Referencias!$D$53/'Metabolitos cuantificables'!$BU$65</f>
        <v>7.0806175030091794E-3</v>
      </c>
      <c r="BW15">
        <v>56016622</v>
      </c>
      <c r="BX15" s="17">
        <f>BW15*Referencias!$D$50/'Metabolitos cuantificables'!$BW$65</f>
        <v>3.2014255285933114E-3</v>
      </c>
      <c r="BY15">
        <v>1405229</v>
      </c>
      <c r="BZ15" s="17">
        <f>BY15*Referencias!$D$28/'Metabolitos cuantificables'!$BY$65</f>
        <v>2.5264800628709669E-3</v>
      </c>
      <c r="CA15">
        <v>132569608</v>
      </c>
      <c r="CB15" s="2">
        <f>CA15*Referencias!$D$55/'Metabolitos cuantificables'!$CA$65</f>
        <v>0.34460444746042174</v>
      </c>
      <c r="CC15">
        <v>7494373</v>
      </c>
      <c r="CD15" s="17">
        <f>CC15*Referencias!$D$56/'Metabolitos cuantificables'!$CC$65</f>
        <v>1.0653160366850302E-2</v>
      </c>
      <c r="CE15">
        <v>3470299</v>
      </c>
      <c r="CF15" s="18">
        <f>CE15*Referencias!$D$31/'Metabolitos cuantificables'!$CE$65</f>
        <v>9.1235725580855374E-4</v>
      </c>
      <c r="CG15">
        <v>15274319</v>
      </c>
      <c r="CH15">
        <v>745140</v>
      </c>
      <c r="CI15">
        <v>317869131</v>
      </c>
      <c r="CJ15">
        <v>48889</v>
      </c>
      <c r="CK15">
        <v>862936</v>
      </c>
      <c r="CL15">
        <v>8349162</v>
      </c>
      <c r="CM15">
        <v>2708878</v>
      </c>
      <c r="CN15">
        <v>200592187</v>
      </c>
      <c r="CO15">
        <v>208646418</v>
      </c>
      <c r="CP15">
        <v>432888930</v>
      </c>
      <c r="CQ15">
        <v>23279964</v>
      </c>
      <c r="CR15">
        <v>2178598</v>
      </c>
      <c r="CS15">
        <v>13216252</v>
      </c>
      <c r="CT15">
        <v>440252823</v>
      </c>
    </row>
    <row r="16" spans="1:98" x14ac:dyDescent="0.25">
      <c r="A16" t="s">
        <v>43</v>
      </c>
      <c r="B16" s="2">
        <f t="shared" si="3"/>
        <v>1.6666666666666666E-2</v>
      </c>
      <c r="C16" s="1">
        <v>43636</v>
      </c>
      <c r="D16" s="22">
        <v>361.16666666662786</v>
      </c>
      <c r="E16" s="22">
        <v>15.048611111109494</v>
      </c>
      <c r="F16" s="18">
        <v>3353333.3333333335</v>
      </c>
      <c r="G16">
        <v>1887690560</v>
      </c>
      <c r="H16" s="3">
        <f>G16*Referencias!$D$5/'Metabolitos cuantificables'!$G$65</f>
        <v>1.3069052542541177</v>
      </c>
      <c r="I16" s="3">
        <f>((((H16-H15)/($D16-$D15))-$B16*Referencias!$H$5+$B16*(AVERAGE(H15:H16)))/AVERAGE($F15:$F16))*POWER(10,9)</f>
        <v>0.14435485143465029</v>
      </c>
      <c r="J16">
        <v>115275669</v>
      </c>
      <c r="K16" s="3">
        <f>J16*Referencias!$D$6/'Metabolitos cuantificables'!$J$65</f>
        <v>5.0144611284402223E-2</v>
      </c>
      <c r="L16" s="3">
        <f>((((K16-K15)/($D16-$D15))-$B16*Referencias!$H$6+$B16*(AVERAGE(K15:K16)))/AVERAGE($F15:$F16))*POWER(10,9)</f>
        <v>-9.6136543213405368</v>
      </c>
      <c r="M16">
        <v>796801869</v>
      </c>
      <c r="N16" s="3">
        <f>M16*Referencias!$D$7/'Metabolitos cuantificables'!$M$65</f>
        <v>1.6048147168415001</v>
      </c>
      <c r="O16" s="3">
        <f>((((N16-N15)/($D16-$D15))-$B16*Referencias!$H$7+$B16*(AVERAGE(N15:N16)))/AVERAGE($F15:$F16))*POWER(10,9)</f>
        <v>-2.1661424913763945</v>
      </c>
      <c r="P16">
        <v>314740050</v>
      </c>
      <c r="Q16" s="3">
        <f>P16*Referencias!$D$8/'Metabolitos cuantificables'!$P$65</f>
        <v>0.24837430230261739</v>
      </c>
      <c r="R16" s="3">
        <f>((((Q16-Q15)/($D16-$D15))-$B16*Referencias!$H$8+$B16*(AVERAGE(Q15:Q16)))/AVERAGE($F15:$F16))*POWER(10,9)</f>
        <v>-1.1162375569364757</v>
      </c>
      <c r="S16">
        <v>4591369134</v>
      </c>
      <c r="T16" s="3">
        <f>S16*Referencias!$D$59/'Metabolitos cuantificables'!$S$65</f>
        <v>2.443390436859302</v>
      </c>
      <c r="U16" s="3">
        <f>((((T16-T15)/($D16-$D15))-$B16*Referencias!$H$59+$B16*(AVERAGE(T15:T16)))/AVERAGE(F15:F16))*POWER(10,9)</f>
        <v>-19.127315631579254</v>
      </c>
      <c r="V16" s="3">
        <f>(((S16-S15)/($D16-$D15))-$B16*Referencias!$F$59+$B16*(AVERAGE(S15:S16)))/AVERAGE($F15:$F16)</f>
        <v>-34.224104492695282</v>
      </c>
      <c r="W16" s="3">
        <f>-B16*POWER(10,9)*Referencias!$H$59/'Metabolitos cuantificables'!F16</f>
        <v>-27.589597410140513</v>
      </c>
      <c r="X16">
        <v>1355966334</v>
      </c>
      <c r="Y16" s="3">
        <f>X16*Referencias!$D$11/'Metabolitos cuantificables'!$X$65</f>
        <v>2.0679796572447047</v>
      </c>
      <c r="Z16" s="3">
        <f>((((Y16-Y15)/($D16-$D15))-$B16*Referencias!$H$11+$B16*(AVERAGE(Y15:Y16)))/AVERAGE($F15:$F16))*POWER(10,9)</f>
        <v>8.3356522884678022</v>
      </c>
      <c r="AA16">
        <v>17776211</v>
      </c>
      <c r="AB16" s="3">
        <f>AA16*Referencias!$D$49/'Metabolitos cuantificables'!$AA$65</f>
        <v>0.67161581715217067</v>
      </c>
      <c r="AC16" s="3">
        <f>((((AB16-AB15)/($D16-$D15))-$B16*Referencias!$H$49+$B16*(AVERAGE(AB15:AB16)))/AVERAGE($F15:$F16))*POWER(10,9)</f>
        <v>-137.79438233498223</v>
      </c>
      <c r="AD16" s="3">
        <f>(((AA16-AA15)/($D16-$D15))-$B16*Referencias!$F$49+$B16*(AVERAGE(AA15:AA16)))/AVERAGE($F15:$F16)</f>
        <v>-4.1980673097793666</v>
      </c>
      <c r="AE16" s="3">
        <f>-B16*POWER(10,9)*Referencias!$H$49/'Metabolitos cuantificables'!F16</f>
        <v>-116.34085420800348</v>
      </c>
      <c r="AF16">
        <v>96105901</v>
      </c>
      <c r="AG16" s="3">
        <f>AF16*Referencias!$D$4/'Metabolitos cuantificables'!$AF$65</f>
        <v>1.173712508294255</v>
      </c>
      <c r="AH16" s="3">
        <f>((((AG16-AG15)/($D16-$D15))-$B16*Referencias!$H$4+$B16*(AVERAGE(AG15:AG16)))/AVERAGE($F15:$F16))*POWER(10,9)</f>
        <v>5.6470207405395811</v>
      </c>
      <c r="AI16">
        <v>5017810518</v>
      </c>
      <c r="AJ16" s="2">
        <f>AI16*Referencias!$D$13/'Metabolitos cuantificables'!$AI$65</f>
        <v>0.89323848212544033</v>
      </c>
      <c r="AK16" s="3">
        <f>((((AJ16-AJ15)/($D16-$D15))-$B16*Referencias!$H$13+$B16*(AVERAGE(AJ15:AJ16)))/AVERAGE($F15:$F16))*POWER(10,9)</f>
        <v>-2.7623670415819452</v>
      </c>
      <c r="AL16">
        <v>19219285945</v>
      </c>
      <c r="AM16" s="3">
        <f>AL16*Referencias!$D$58/'Metabolitos cuantificables'!$AL$65</f>
        <v>40.241545057287134</v>
      </c>
      <c r="AN16" s="3">
        <f t="shared" si="0"/>
        <v>234.00229576934171</v>
      </c>
      <c r="AO16" s="3">
        <f t="shared" si="1"/>
        <v>111.7590546728533</v>
      </c>
      <c r="AP16">
        <v>6077513069</v>
      </c>
      <c r="AQ16" s="3">
        <f>AP16*Referencias!$D$14/'Metabolitos cuantificables'!$AP$65</f>
        <v>1.200571412178064</v>
      </c>
      <c r="AR16" s="3">
        <f>((((AQ16-AQ15)/($D16-$D15))-$B16*Referencias!$H$14+$B16*(AVERAGE(AQ15:AQ16)))/AVERAGE($F15:$F16))*POWER(10,9)</f>
        <v>-2.7852968544178371</v>
      </c>
      <c r="AS16">
        <v>768430754</v>
      </c>
      <c r="AT16" s="3">
        <f>AS16*Referencias!$D$15/'Metabolitos cuantificables'!$AS$65</f>
        <v>1.0245906190385348</v>
      </c>
      <c r="AU16" s="3">
        <f>((((AT16-AT15)/($D16-$D15))-$B16*Referencias!$H$15+$B16*(AVERAGE(AT15:AT16)))/AVERAGE($F15:$F16))*POWER(10,9)</f>
        <v>-2.7091501302395526</v>
      </c>
      <c r="AV16">
        <v>1494272009</v>
      </c>
      <c r="AW16" s="3">
        <f>AV16*Referencias!$D$16/'Metabolitos cuantificables'!$AV$65</f>
        <v>0.46232189414003466</v>
      </c>
      <c r="AX16" s="3">
        <f>((((AW16-AW15)/($D16-$D15))-$B16*Referencias!$H$16+$B16*(AVERAGE(AW15:AW16)))/AVERAGE($F15:$F16))*POWER(10,9)</f>
        <v>0.20070952923754579</v>
      </c>
      <c r="AY16">
        <v>3441750390</v>
      </c>
      <c r="AZ16" s="3">
        <f>AY16*Referencias!$D$17/'Metabolitos cuantificables'!$AY$65</f>
        <v>0.51195893184574415</v>
      </c>
      <c r="BA16" s="3">
        <f>((((AZ16-AZ15)/($D16-$D15))-$B16*Referencias!$H$17+$B16*(AVERAGE(AZ15:AZ16)))/AVERAGE($F15:$F16))*POWER(10,9)</f>
        <v>0.46426926872909036</v>
      </c>
      <c r="BB16">
        <v>21693694507</v>
      </c>
      <c r="BC16" s="3">
        <f>BB16*Referencias!$D$18/'Metabolitos cuantificables'!$BB$65</f>
        <v>1.5815456959442331</v>
      </c>
      <c r="BD16" s="3">
        <f>((((BC16-BC15)/($D16-$D15))-$B16*Referencias!$H$18+$B16*(AVERAGE(BC15:BC16)))/AVERAGE($F15:$F16))*POWER(10,9)</f>
        <v>2.0010155841908395</v>
      </c>
      <c r="BE16">
        <v>173387317</v>
      </c>
      <c r="BF16" s="3">
        <f>BE16*Referencias!$D$19/'Metabolitos cuantificables'!$BE$65</f>
        <v>0.33935382464639557</v>
      </c>
      <c r="BG16" s="3">
        <f>((((BF16-BF15)/($D16-$D15))-$B16*Referencias!$H$19+$B16*(AVERAGE(BF15:BF16)))/AVERAGE($F15:$F16))*POWER(10,9)</f>
        <v>-7.8430215385516586</v>
      </c>
      <c r="BH16">
        <v>1035138886</v>
      </c>
      <c r="BI16" s="3">
        <f>BH16*Referencias!$D$20/'Metabolitos cuantificables'!$BH$65</f>
        <v>0.44635081945060917</v>
      </c>
      <c r="BJ16" s="3">
        <f>((((BI16-BI15)/($D16-$D15))-$B16*Referencias!$H$20+$B16*(AVERAGE(BI15:BI16)))/AVERAGE($F15:$F16))*POWER(10,9)</f>
        <v>-2.9117556969309866</v>
      </c>
      <c r="BK16">
        <v>1067337643</v>
      </c>
      <c r="BL16" s="3">
        <f>BK16*Referencias!$D$21/'Metabolitos cuantificables'!$BK$65</f>
        <v>0.15927244536034102</v>
      </c>
      <c r="BM16" s="3">
        <f>((((BL16-BL15)/($D16-$D15))-$B16*Referencias!$H$21+$B16*(AVERAGE(BL15:BL16)))/AVERAGE($F15:$F16))*POWER(10,9)</f>
        <v>-0.4073025371428099</v>
      </c>
      <c r="BN16">
        <v>792889696</v>
      </c>
      <c r="BO16" s="3">
        <f>BN16*Referencias!$D$22/'Metabolitos cuantificables'!$BN$65</f>
        <v>0.2563162835494171</v>
      </c>
      <c r="BP16" s="3">
        <f>((((BO16-BO15)/($D16-$D15))-$B16*Referencias!$H$22+$B16*(AVERAGE(BO15:BO16)))/AVERAGE($F15:$F16))*POWER(10,9)</f>
        <v>-0.77374667871720115</v>
      </c>
      <c r="BQ16">
        <v>5620862622</v>
      </c>
      <c r="BR16" s="3">
        <f>BQ16*Referencias!$D$23/$BQ$65</f>
        <v>7.420532815528988</v>
      </c>
      <c r="BS16" s="3">
        <f>((((BR16-BR15)/($D16-$D15))-$B16*Referencias!$H$23+$B16*(AVERAGE(BR15:BR16)))/AVERAGE($F15:$F16))*POWER(10,9)</f>
        <v>19.477605877543343</v>
      </c>
      <c r="BT16" s="3"/>
      <c r="BU16">
        <v>3516558</v>
      </c>
      <c r="BV16" s="17">
        <f>BU16*Referencias!$D$53/'Metabolitos cuantificables'!$BU$65</f>
        <v>7.834763120207016E-3</v>
      </c>
      <c r="BW16">
        <v>118497016</v>
      </c>
      <c r="BX16" s="17">
        <f>BW16*Referencias!$D$50/'Metabolitos cuantificables'!$BW$65</f>
        <v>6.7722643483309301E-3</v>
      </c>
      <c r="BY16">
        <v>1451501</v>
      </c>
      <c r="BZ16" s="17">
        <f>BY16*Referencias!$D$28/'Metabolitos cuantificables'!$BY$65</f>
        <v>2.6096731121669644E-3</v>
      </c>
      <c r="CA16">
        <v>142641226</v>
      </c>
      <c r="CB16" s="2">
        <f>CA16*Referencias!$D$55/'Metabolitos cuantificables'!$CA$65</f>
        <v>0.37078483984660454</v>
      </c>
      <c r="CC16">
        <v>10500783</v>
      </c>
      <c r="CD16" s="17">
        <f>CC16*Referencias!$D$56/'Metabolitos cuantificables'!$CC$65</f>
        <v>1.4926735735797432E-2</v>
      </c>
      <c r="CE16">
        <v>3598668</v>
      </c>
      <c r="CF16" s="18">
        <f>CE16*Referencias!$D$31/'Metabolitos cuantificables'!$CE$65</f>
        <v>9.4610604476618766E-4</v>
      </c>
      <c r="CG16">
        <v>30934945</v>
      </c>
      <c r="CH16">
        <v>752031</v>
      </c>
      <c r="CI16">
        <v>324174305</v>
      </c>
      <c r="CJ16">
        <v>78679</v>
      </c>
      <c r="CK16">
        <v>1636267</v>
      </c>
      <c r="CL16">
        <v>12299921</v>
      </c>
      <c r="CM16">
        <v>3968710</v>
      </c>
      <c r="CN16">
        <v>302196555</v>
      </c>
      <c r="CO16">
        <v>253037500</v>
      </c>
      <c r="CP16">
        <v>400175040</v>
      </c>
      <c r="CQ16">
        <v>28642855</v>
      </c>
      <c r="CR16">
        <v>818837</v>
      </c>
      <c r="CS16">
        <v>12399704</v>
      </c>
      <c r="CT16">
        <v>862300481</v>
      </c>
    </row>
    <row r="17" spans="1:98" x14ac:dyDescent="0.25">
      <c r="A17" t="s">
        <v>44</v>
      </c>
      <c r="B17" s="2">
        <f t="shared" si="3"/>
        <v>1.6666666666666666E-2</v>
      </c>
      <c r="C17" s="1">
        <v>43637</v>
      </c>
      <c r="D17" s="22">
        <v>382.5</v>
      </c>
      <c r="E17" s="22">
        <v>15.9375</v>
      </c>
      <c r="F17" s="18">
        <v>3673333.3333333335</v>
      </c>
      <c r="G17">
        <v>1913633741</v>
      </c>
      <c r="H17" s="3">
        <f>G17*Referencias!$D$5/'Metabolitos cuantificables'!$G$65</f>
        <v>1.3248665029245383</v>
      </c>
      <c r="I17" s="3">
        <f>((((H17-H16)/($D17-$D16))-$B17*Referencias!$H$5+$B17*(AVERAGE(H16:H17)))/AVERAGE($F16:$F17))*POWER(10,9)</f>
        <v>0.56306284104273985</v>
      </c>
      <c r="J17">
        <v>110552929</v>
      </c>
      <c r="K17" s="3">
        <f>J17*Referencias!$D$6/'Metabolitos cuantificables'!$J$65</f>
        <v>4.8090231868939466E-2</v>
      </c>
      <c r="L17" s="3">
        <f>((((K17-K16)/($D17-$D16))-$B17*Referencias!$H$6+$B17*(AVERAGE(K16:K17)))/AVERAGE($F16:$F17))*POWER(10,9)</f>
        <v>-7.8674088627820815</v>
      </c>
      <c r="M17">
        <v>789390616</v>
      </c>
      <c r="N17" s="3">
        <f>M17*Referencias!$D$7/'Metabolitos cuantificables'!$M$65</f>
        <v>1.5898879347299542</v>
      </c>
      <c r="O17" s="3">
        <f>((((N17-N16)/($D17-$D16))-$B17*Referencias!$H$7+$B17*(AVERAGE(N16:N17)))/AVERAGE($F16:$F17))*POWER(10,9)</f>
        <v>-1.7661234752528847</v>
      </c>
      <c r="P17">
        <v>301542654</v>
      </c>
      <c r="Q17" s="3">
        <f>P17*Referencias!$D$8/'Metabolitos cuantificables'!$P$65</f>
        <v>0.23795969499823605</v>
      </c>
      <c r="R17" s="3">
        <f>((((Q17-Q16)/($D17-$D16))-$B17*Referencias!$H$8+$B17*(AVERAGE(Q16:Q17)))/AVERAGE($F16:$F17))*POWER(10,9)</f>
        <v>-1.1003797062784451</v>
      </c>
      <c r="S17">
        <v>4330825877</v>
      </c>
      <c r="T17" s="3">
        <f>S17*Referencias!$D$59/'Metabolitos cuantificables'!$S$65</f>
        <v>2.3047370452537872</v>
      </c>
      <c r="U17" s="3">
        <f>((((T17-T16)/($D17-$D16))-$B17*Referencias!$H$59+$B17*(AVERAGE(T16:T17)))/AVERAGE(F16:F17))*POWER(10,9)</f>
        <v>-16.920900957085045</v>
      </c>
      <c r="V17" s="3">
        <f>(((S17-S16)/($D17-$D16))-$B17*Referencias!$F$59+$B17*(AVERAGE(S16:S17)))/AVERAGE($F16:$F17)</f>
        <v>-30.394250173044746</v>
      </c>
      <c r="W17" s="3">
        <f>-B17*POWER(10,9)*Referencias!$H$59/'Metabolitos cuantificables'!F17</f>
        <v>-25.186147907986712</v>
      </c>
      <c r="X17">
        <v>1358142513</v>
      </c>
      <c r="Y17" s="3">
        <f>X17*Referencias!$D$11/'Metabolitos cuantificables'!$X$65</f>
        <v>2.0712985404571276</v>
      </c>
      <c r="Z17" s="3">
        <f>((((Y17-Y16)/($D17-$D16))-$B17*Referencias!$H$11+$B17*(AVERAGE(Y16:Y17)))/AVERAGE($F16:$F17))*POWER(10,9)</f>
        <v>4.9596645905949632</v>
      </c>
      <c r="AA17">
        <v>12222194</v>
      </c>
      <c r="AB17" s="3">
        <f>AA17*Referencias!$D$49/'Metabolitos cuantificables'!$AA$65</f>
        <v>0.46177550495447856</v>
      </c>
      <c r="AC17" s="3">
        <f>((((AB17-AB16)/($D17-$D16))-$B17*Referencias!$H$49+$B17*(AVERAGE(AB16:AB17)))/AVERAGE($F16:$F17))*POWER(10,9)</f>
        <v>-111.15398521656505</v>
      </c>
      <c r="AD17" s="3">
        <f>(((AA17-AA16)/($D17-$D16))-$B17*Referencias!$F$49+$B17*(AVERAGE(AA16:AA17)))/AVERAGE($F16:$F17)</f>
        <v>-3.391545737567069</v>
      </c>
      <c r="AE17" s="3">
        <f>-B17*POWER(10,9)*Referencias!$H$49/'Metabolitos cuantificables'!F17</f>
        <v>-106.20589776157124</v>
      </c>
      <c r="AF17">
        <v>91601027</v>
      </c>
      <c r="AG17" s="3">
        <f>AF17*Referencias!$D$4/'Metabolitos cuantificables'!$AF$65</f>
        <v>1.1186958349466989</v>
      </c>
      <c r="AH17" s="3">
        <f>((((AG17-AG16)/($D17-$D16))-$B17*Referencias!$H$4+$B17*(AVERAGE(AG16:AG17)))/AVERAGE($F16:$F17))*POWER(10,9)</f>
        <v>3.2326174905180274</v>
      </c>
      <c r="AI17">
        <v>5174356601</v>
      </c>
      <c r="AJ17" s="2">
        <f>AI17*Referencias!$D$13/'Metabolitos cuantificables'!$AI$65</f>
        <v>0.92110581291842097</v>
      </c>
      <c r="AK17" s="3">
        <f>((((AJ17-AJ16)/($D17-$D16))-$B17*Referencias!$H$13+$B17*(AVERAGE(AJ16:AJ17)))/AVERAGE($F16:$F17))*POWER(10,9)</f>
        <v>-1.6797718494844798</v>
      </c>
      <c r="AL17">
        <v>18934059719</v>
      </c>
      <c r="AM17" s="3">
        <f>AL17*Referencias!$D$58/'Metabolitos cuantificables'!$AL$65</f>
        <v>39.644335355639242</v>
      </c>
      <c r="AN17" s="3">
        <f t="shared" si="0"/>
        <v>181.51464857960889</v>
      </c>
      <c r="AO17" s="3">
        <f t="shared" si="1"/>
        <v>86.691053469527787</v>
      </c>
      <c r="AP17">
        <v>5995749483</v>
      </c>
      <c r="AQ17" s="3">
        <f>AP17*Referencias!$D$14/'Metabolitos cuantificables'!$AP$65</f>
        <v>1.1844195713190997</v>
      </c>
      <c r="AR17" s="3">
        <f>((((AQ17-AQ16)/($D17-$D16))-$B17*Referencias!$H$14+$B17*(AVERAGE(AQ16:AQ17)))/AVERAGE($F16:$F17))*POWER(10,9)</f>
        <v>-2.342064053312813</v>
      </c>
      <c r="AS17">
        <v>760476526</v>
      </c>
      <c r="AT17" s="3">
        <f>AS17*Referencias!$D$15/'Metabolitos cuantificables'!$AS$65</f>
        <v>1.013984813182808</v>
      </c>
      <c r="AU17" s="3">
        <f>((((AT17-AT16)/($D17-$D16))-$B17*Referencias!$H$15+$B17*(AVERAGE(AT16:AT17)))/AVERAGE($F16:$F17))*POWER(10,9)</f>
        <v>-2.1718492311780127</v>
      </c>
      <c r="AV17">
        <v>1462571832</v>
      </c>
      <c r="AW17" s="3">
        <f>AV17*Referencias!$D$16/'Metabolitos cuantificables'!$AV$65</f>
        <v>0.45251398380848651</v>
      </c>
      <c r="AX17" s="3">
        <f>((((AW17-AW16)/($D17-$D16))-$B17*Referencias!$H$16+$B17*(AVERAGE(AW16:AW17)))/AVERAGE($F16:$F17))*POWER(10,9)</f>
        <v>6.8926851806765346E-2</v>
      </c>
      <c r="AY17">
        <v>3349361622</v>
      </c>
      <c r="AZ17" s="3">
        <f>AY17*Referencias!$D$17/'Metabolitos cuantificables'!$AY$65</f>
        <v>0.49821614122465435</v>
      </c>
      <c r="BA17" s="3">
        <f>((((AZ17-AZ16)/($D17-$D16))-$B17*Referencias!$H$17+$B17*(AVERAGE(AZ16:AZ17)))/AVERAGE($F16:$F17))*POWER(10,9)</f>
        <v>0.11554875943502174</v>
      </c>
      <c r="BB17">
        <v>21588470908</v>
      </c>
      <c r="BC17" s="3">
        <f>BB17*Referencias!$D$18/'Metabolitos cuantificables'!$BB$65</f>
        <v>1.5738745300182766</v>
      </c>
      <c r="BD17" s="3">
        <f>((((BC17-BC16)/($D17-$D16))-$B17*Referencias!$H$18+$B17*(AVERAGE(BC16:BC17)))/AVERAGE($F16:$F17))*POWER(10,9)</f>
        <v>1.263610339245604</v>
      </c>
      <c r="BE17">
        <v>153292094</v>
      </c>
      <c r="BF17" s="3">
        <f>BE17*Referencias!$D$19/'Metabolitos cuantificables'!$BE$65</f>
        <v>0.30002343474150872</v>
      </c>
      <c r="BG17" s="3">
        <f>((((BF17-BF16)/($D17-$D16))-$B17*Referencias!$H$19+$B17*(AVERAGE(BF16:BF17)))/AVERAGE($F16:$F17))*POWER(10,9)</f>
        <v>-6.5834013971367922</v>
      </c>
      <c r="BH17">
        <v>1038483920</v>
      </c>
      <c r="BI17" s="3">
        <f>BH17*Referencias!$D$20/'Metabolitos cuantificables'!$BH$65</f>
        <v>0.44779319465956263</v>
      </c>
      <c r="BJ17" s="3">
        <f>((((BI17-BI16)/($D17-$D16))-$B17*Referencias!$H$20+$B17*(AVERAGE(BI16:BI17)))/AVERAGE($F16:$F17))*POWER(10,9)</f>
        <v>-2.2457282852804963</v>
      </c>
      <c r="BK17">
        <v>1105007523</v>
      </c>
      <c r="BL17" s="3">
        <f>BK17*Referencias!$D$21/'Metabolitos cuantificables'!$BK$65</f>
        <v>0.16489369740122925</v>
      </c>
      <c r="BM17" s="3">
        <f>((((BL17-BL16)/($D17-$D16))-$B17*Referencias!$H$21+$B17*(AVERAGE(BL16:BL17)))/AVERAGE($F16:$F17))*POWER(10,9)</f>
        <v>-0.24534070426195947</v>
      </c>
      <c r="BN17">
        <v>765610940</v>
      </c>
      <c r="BO17" s="3">
        <f>BN17*Referencias!$D$22/'Metabolitos cuantificables'!$BN$65</f>
        <v>0.24749792029782638</v>
      </c>
      <c r="BP17" s="3">
        <f>((((BO17-BO16)/($D17-$D16))-$B17*Referencias!$H$22+$B17*(AVERAGE(BO16:BO17)))/AVERAGE($F16:$F17))*POWER(10,9)</f>
        <v>-0.73098318493850489</v>
      </c>
      <c r="BQ17">
        <v>5665124916</v>
      </c>
      <c r="BR17" s="3">
        <f>BQ17*Referencias!$D$23/$BQ$65</f>
        <v>7.4789668722220028</v>
      </c>
      <c r="BS17" s="3">
        <f>((((BR17-BR16)/($D17-$D16))-$B17*Referencias!$H$23+$B17*(AVERAGE(BR16:BR17)))/AVERAGE($F16:$F17))*POWER(10,9)</f>
        <v>16.318160971310814</v>
      </c>
      <c r="BT17" s="3"/>
      <c r="BU17">
        <v>3468159</v>
      </c>
      <c r="BV17" s="17">
        <f>BU17*Referencias!$D$53/'Metabolitos cuantificables'!$BU$65</f>
        <v>7.7269319113218229E-3</v>
      </c>
      <c r="BW17">
        <v>48144651</v>
      </c>
      <c r="BX17" s="17">
        <f>BW17*Referencias!$D$50/'Metabolitos cuantificables'!$BW$65</f>
        <v>2.7515317645647299E-3</v>
      </c>
      <c r="BY17">
        <v>1346428</v>
      </c>
      <c r="BZ17" s="17">
        <f>BY17*Referencias!$D$28/'Metabolitos cuantificables'!$BY$65</f>
        <v>2.4207609564641992E-3</v>
      </c>
      <c r="CA17">
        <v>136189113</v>
      </c>
      <c r="CB17" s="2">
        <f>CA17*Referencias!$D$55/'Metabolitos cuantificables'!$CA$65</f>
        <v>0.35401307089547962</v>
      </c>
      <c r="CC17">
        <v>10053904</v>
      </c>
      <c r="CD17" s="17">
        <f>CC17*Referencias!$D$56/'Metabolitos cuantificables'!$CC$65</f>
        <v>1.4291502654714107E-2</v>
      </c>
      <c r="CE17">
        <v>3784211</v>
      </c>
      <c r="CF17" s="18">
        <f>CE17*Referencias!$D$31/'Metabolitos cuantificables'!$CE$65</f>
        <v>9.9488613614001067E-4</v>
      </c>
      <c r="CG17">
        <v>31684108</v>
      </c>
      <c r="CH17">
        <v>783454</v>
      </c>
      <c r="CI17">
        <v>326676513</v>
      </c>
      <c r="CJ17">
        <v>85811</v>
      </c>
      <c r="CK17">
        <v>1927474</v>
      </c>
      <c r="CL17">
        <v>11221925</v>
      </c>
      <c r="CM17">
        <v>3891378</v>
      </c>
      <c r="CN17">
        <v>285001482</v>
      </c>
      <c r="CO17">
        <v>308930391</v>
      </c>
      <c r="CP17">
        <v>414591999</v>
      </c>
      <c r="CQ17">
        <v>27487185</v>
      </c>
      <c r="CR17">
        <v>520573</v>
      </c>
      <c r="CS17">
        <v>12851325</v>
      </c>
      <c r="CT17" t="s">
        <v>197</v>
      </c>
    </row>
    <row r="18" spans="1:98" x14ac:dyDescent="0.25">
      <c r="A18" t="s">
        <v>45</v>
      </c>
      <c r="B18" s="2">
        <f t="shared" si="3"/>
        <v>1.6666666666666666E-2</v>
      </c>
      <c r="C18" s="1">
        <v>43638</v>
      </c>
      <c r="D18" s="22">
        <v>405.58333333331393</v>
      </c>
      <c r="E18" s="22">
        <v>16.899305555554747</v>
      </c>
      <c r="F18" s="18">
        <v>4250000</v>
      </c>
      <c r="G18">
        <v>1887933233</v>
      </c>
      <c r="H18" s="3">
        <f>G18*Referencias!$D$5/'Metabolitos cuantificables'!$G$65</f>
        <v>1.3070732641099099</v>
      </c>
      <c r="I18" s="3">
        <f>((((H18-H17)/($D18-$D17))-$B18*Referencias!$H$5+$B18*(AVERAGE(H17:H18)))/AVERAGE($F17:$F18))*POWER(10,9)</f>
        <v>9.2604401009693138E-2</v>
      </c>
      <c r="J18">
        <v>107460269</v>
      </c>
      <c r="K18" s="3">
        <f>J18*Referencias!$D$6/'Metabolitos cuantificables'!$J$65</f>
        <v>4.674493294436919E-2</v>
      </c>
      <c r="L18" s="3">
        <f>((((K18-K17)/($D18-$D17))-$B18*Referencias!$H$6+$B18*(AVERAGE(K17:K18)))/AVERAGE($F17:$F18))*POWER(10,9)</f>
        <v>-6.974625541470016</v>
      </c>
      <c r="M18">
        <v>742745596</v>
      </c>
      <c r="N18" s="3">
        <f>M18*Referencias!$D$7/'Metabolitos cuantificables'!$M$65</f>
        <v>1.4959416006716362</v>
      </c>
      <c r="O18" s="3">
        <f>((((N18-N17)/($D18-$D17))-$B18*Referencias!$H$7+$B18*(AVERAGE(N17:N18)))/AVERAGE($F17:$F18))*POWER(10,9)</f>
        <v>-2.6459673926937186</v>
      </c>
      <c r="P18">
        <v>282082277</v>
      </c>
      <c r="Q18" s="3">
        <f>P18*Referencias!$D$8/'Metabolitos cuantificables'!$P$65</f>
        <v>0.22260271211689986</v>
      </c>
      <c r="R18" s="3">
        <f>((((Q18-Q17)/($D18-$D17))-$B18*Referencias!$H$8+$B18*(AVERAGE(Q17:Q18)))/AVERAGE($F17:$F18))*POWER(10,9)</f>
        <v>-1.0747657616746353</v>
      </c>
      <c r="S18">
        <v>3877150048</v>
      </c>
      <c r="T18" s="3">
        <f>S18*Referencias!$D$59/'Metabolitos cuantificables'!$S$65</f>
        <v>2.0633042286666607</v>
      </c>
      <c r="U18" s="3">
        <f>((((T18-T17)/($D18-$D17))-$B18*Referencias!$H$59+$B18*(AVERAGE(T17:T18)))/AVERAGE(F17:F18))*POWER(10,9)</f>
        <v>-16.805037296440624</v>
      </c>
      <c r="V18" s="3">
        <f>(((S18-S17)/($D18-$D17))-$B18*Referencias!$F$59+$B18*(AVERAGE(S17:S18)))/AVERAGE($F17:$F18)</f>
        <v>-30.335166852302081</v>
      </c>
      <c r="W18" s="3">
        <f>-B18*POWER(10,9)*Referencias!$H$59/'Metabolitos cuantificables'!F18</f>
        <v>-21.768733329099106</v>
      </c>
      <c r="X18">
        <v>1376808672</v>
      </c>
      <c r="Y18" s="3">
        <f>X18*Referencias!$D$11/'Metabolitos cuantificables'!$X$65</f>
        <v>2.0997662362420404</v>
      </c>
      <c r="Z18" s="3">
        <f>((((Y18-Y17)/($D18-$D17))-$B18*Referencias!$H$11+$B18*(AVERAGE(Y17:Y18)))/AVERAGE($F17:$F18))*POWER(10,9)</f>
        <v>4.7372809461885312</v>
      </c>
      <c r="AA18">
        <v>11936669</v>
      </c>
      <c r="AB18" s="3">
        <f>AA18*Referencias!$D$49/'Metabolitos cuantificables'!$AA$65</f>
        <v>0.45098787950424213</v>
      </c>
      <c r="AC18" s="3">
        <f>((((AB18-AB17)/($D18-$D17))-$B18*Referencias!$H$49+$B18*(AVERAGE(AB17:AB18)))/AVERAGE($F17:$F18))*POWER(10,9)</f>
        <v>-96.674119527523501</v>
      </c>
      <c r="AD18" s="3">
        <f>(((AA18-AA17)/($D18-$D17))-$B18*Referencias!$F$49+$B18*(AVERAGE(AA17:AA18)))/AVERAGE($F17:$F18)</f>
        <v>-2.9574215334936165</v>
      </c>
      <c r="AE18" s="3">
        <f>-B18*POWER(10,9)*Referencias!$H$49/'Metabolitos cuantificables'!F18</f>
        <v>-91.795215163334504</v>
      </c>
      <c r="AF18">
        <v>89675411</v>
      </c>
      <c r="AG18" s="3">
        <f>AF18*Referencias!$D$4/'Metabolitos cuantificables'!$AF$65</f>
        <v>1.0951788650015177</v>
      </c>
      <c r="AH18" s="3">
        <f>((((AG18-AG17)/($D18-$D17))-$B18*Referencias!$H$4+$B18*(AVERAGE(AG17:AG18)))/AVERAGE($F17:$F18))*POWER(10,9)</f>
        <v>3.0953983889302576</v>
      </c>
      <c r="AI18">
        <v>4882634082</v>
      </c>
      <c r="AJ18" s="2">
        <f>AI18*Referencias!$D$13/'Metabolitos cuantificables'!$AI$65</f>
        <v>0.86917523898809423</v>
      </c>
      <c r="AK18" s="3">
        <f>((((AJ18-AJ17)/($D18-$D17))-$B18*Referencias!$H$13+$B18*(AVERAGE(AJ17:AJ18)))/AVERAGE($F17:$F18))*POWER(10,9)</f>
        <v>-2.4378897455399748</v>
      </c>
      <c r="AL18">
        <v>18882718980</v>
      </c>
      <c r="AM18" s="3">
        <f>AL18*Referencias!$D$58/'Metabolitos cuantificables'!$AL$65</f>
        <v>39.536837570984012</v>
      </c>
      <c r="AN18" s="3">
        <f t="shared" si="0"/>
        <v>165.38144652476558</v>
      </c>
      <c r="AO18" s="3">
        <f t="shared" si="1"/>
        <v>78.98586662694791</v>
      </c>
      <c r="AP18">
        <v>5721764020</v>
      </c>
      <c r="AQ18" s="3">
        <f>AP18*Referencias!$D$14/'Metabolitos cuantificables'!$AP$65</f>
        <v>1.1302956047400703</v>
      </c>
      <c r="AR18" s="3">
        <f>((((AQ18-AQ17)/($D18-$D17))-$B18*Referencias!$H$14+$B18*(AVERAGE(AQ17:AQ18)))/AVERAGE($F17:$F18))*POWER(10,9)</f>
        <v>-2.6255834588596882</v>
      </c>
      <c r="AS18">
        <v>719662255</v>
      </c>
      <c r="AT18" s="3">
        <f>AS18*Referencias!$D$15/'Metabolitos cuantificables'!$AS$65</f>
        <v>0.9595649204705281</v>
      </c>
      <c r="AU18" s="3">
        <f>((((AT18-AT17)/($D18-$D17))-$B18*Referencias!$H$15+$B18*(AVERAGE(AT17:AT18)))/AVERAGE($F17:$F18))*POWER(10,9)</f>
        <v>-2.5324453805548557</v>
      </c>
      <c r="AV18">
        <v>1310119607</v>
      </c>
      <c r="AW18" s="3">
        <f>AV18*Referencias!$D$16/'Metabolitos cuantificables'!$AV$65</f>
        <v>0.40534586381202692</v>
      </c>
      <c r="AX18" s="3">
        <f>((((AW18-AW17)/($D18-$D17))-$B18*Referencias!$H$16+$B18*(AVERAGE(AW17:AW18)))/AVERAGE($F17:$F18))*POWER(10,9)</f>
        <v>-0.45846252663978598</v>
      </c>
      <c r="AY18">
        <v>3244711128</v>
      </c>
      <c r="AZ18" s="3">
        <f>AY18*Referencias!$D$17/'Metabolitos cuantificables'!$AY$65</f>
        <v>0.48264942398651978</v>
      </c>
      <c r="BA18" s="3">
        <f>((((AZ18-AZ17)/($D18-$D17))-$B18*Referencias!$H$17+$B18*(AVERAGE(AZ17:AZ18)))/AVERAGE($F17:$F18))*POWER(10,9)</f>
        <v>3.320276764359463E-2</v>
      </c>
      <c r="BB18">
        <v>22576491423</v>
      </c>
      <c r="BC18" s="3">
        <f>BB18*Referencias!$D$18/'Metabolitos cuantificables'!$BB$65</f>
        <v>1.6459046580584149</v>
      </c>
      <c r="BD18" s="3">
        <f>((((BC18-BC17)/($D18-$D17))-$B18*Referencias!$H$18+$B18*(AVERAGE(BC17:BC18)))/AVERAGE($F17:$F18))*POWER(10,9)</f>
        <v>2.1344132113110237</v>
      </c>
      <c r="BE18">
        <v>136508200</v>
      </c>
      <c r="BF18" s="3">
        <f>BE18*Referencias!$D$19/'Metabolitos cuantificables'!$BE$65</f>
        <v>0.26717398116031227</v>
      </c>
      <c r="BG18" s="3">
        <f>((((BF18-BF17)/($D18-$D17))-$B18*Referencias!$H$19+$B18*(AVERAGE(BF17:BF18)))/AVERAGE($F17:$F18))*POWER(10,9)</f>
        <v>-5.884051644704841</v>
      </c>
      <c r="BH18">
        <v>977724314</v>
      </c>
      <c r="BI18" s="3">
        <f>BH18*Referencias!$D$20/'Metabolitos cuantificables'!$BH$65</f>
        <v>0.4215937152521238</v>
      </c>
      <c r="BJ18" s="3">
        <f>((((BI18-BI17)/($D18-$D17))-$B18*Referencias!$H$20+$B18*(AVERAGE(BI17:BI18)))/AVERAGE($F17:$F18))*POWER(10,9)</f>
        <v>-2.3472212233038023</v>
      </c>
      <c r="BK18">
        <v>1000891881</v>
      </c>
      <c r="BL18" s="3">
        <f>BK18*Referencias!$D$21/'Metabolitos cuantificables'!$BK$65</f>
        <v>0.14935713967710348</v>
      </c>
      <c r="BM18" s="3">
        <f>((((BL18-BL17)/($D18-$D17))-$B18*Referencias!$H$21+$B18*(AVERAGE(BL17:BL18)))/AVERAGE($F17:$F18))*POWER(10,9)</f>
        <v>-0.47483835513908879</v>
      </c>
      <c r="BN18">
        <v>722803074</v>
      </c>
      <c r="BO18" s="3">
        <f>BN18*Referencias!$D$22/'Metabolitos cuantificables'!$BN$65</f>
        <v>0.23365948454168628</v>
      </c>
      <c r="BP18" s="3">
        <f>((((BO18-BO17)/($D18-$D17))-$B18*Referencias!$H$22+$B18*(AVERAGE(BO17:BO18)))/AVERAGE($F17:$F18))*POWER(10,9)</f>
        <v>-0.7429026064765567</v>
      </c>
      <c r="BQ18">
        <v>5700543625</v>
      </c>
      <c r="BR18" s="3">
        <f>BQ18*Referencias!$D$23/$BQ$65</f>
        <v>7.5257258325619114</v>
      </c>
      <c r="BS18" s="3">
        <f>((((BR18-BR17)/($D18-$D17))-$B18*Referencias!$H$23+$B18*(AVERAGE(BR17:BR18)))/AVERAGE($F17:$F18))*POWER(10,9)</f>
        <v>14.512657100217274</v>
      </c>
      <c r="BT18" s="3"/>
      <c r="BU18">
        <v>4032762</v>
      </c>
      <c r="BV18" s="17">
        <f>BU18*Referencias!$D$53/'Metabolitos cuantificables'!$BU$65</f>
        <v>8.9848468275433788E-3</v>
      </c>
      <c r="BW18">
        <v>38398480</v>
      </c>
      <c r="BX18" s="17">
        <f>BW18*Referencias!$D$50/'Metabolitos cuantificables'!$BW$65</f>
        <v>2.194524941742822E-3</v>
      </c>
      <c r="BY18">
        <v>1308458</v>
      </c>
      <c r="BZ18" s="17">
        <f>BY18*Referencias!$D$28/'Metabolitos cuantificables'!$BY$65</f>
        <v>2.352494184295954E-3</v>
      </c>
      <c r="CA18">
        <v>158746234</v>
      </c>
      <c r="CB18" s="2">
        <f>CA18*Referencias!$D$55/'Metabolitos cuantificables'!$CA$65</f>
        <v>0.41264856311555825</v>
      </c>
      <c r="CC18">
        <v>11081122</v>
      </c>
      <c r="CD18" s="17">
        <f>CC18*Referencias!$D$56/'Metabolitos cuantificables'!$CC$65</f>
        <v>1.5751680588974283E-2</v>
      </c>
      <c r="CE18">
        <v>3528473</v>
      </c>
      <c r="CF18" s="18">
        <f>CE18*Referencias!$D$31/'Metabolitos cuantificables'!$CE$65</f>
        <v>9.2765146273406844E-4</v>
      </c>
      <c r="CG18">
        <v>32731006</v>
      </c>
      <c r="CH18">
        <v>809544</v>
      </c>
      <c r="CI18">
        <v>325514881</v>
      </c>
      <c r="CJ18">
        <v>71654</v>
      </c>
      <c r="CK18">
        <v>1351808</v>
      </c>
      <c r="CL18">
        <v>11539262</v>
      </c>
      <c r="CM18">
        <v>3547859</v>
      </c>
      <c r="CN18">
        <v>285354817</v>
      </c>
      <c r="CO18">
        <v>267261997</v>
      </c>
      <c r="CP18">
        <v>392844552</v>
      </c>
      <c r="CQ18">
        <v>27540243</v>
      </c>
      <c r="CR18">
        <v>572231</v>
      </c>
      <c r="CS18">
        <v>13101346</v>
      </c>
      <c r="CT18">
        <v>483895796</v>
      </c>
    </row>
    <row r="19" spans="1:98" x14ac:dyDescent="0.25">
      <c r="A19" t="s">
        <v>46</v>
      </c>
      <c r="B19" s="2">
        <f t="shared" si="3"/>
        <v>1.6666666666666666E-2</v>
      </c>
      <c r="C19" s="1">
        <v>43640</v>
      </c>
      <c r="D19" s="22">
        <v>457.5</v>
      </c>
      <c r="E19" s="22">
        <v>19.0625</v>
      </c>
      <c r="F19" s="18">
        <v>5190000</v>
      </c>
      <c r="G19">
        <v>1905092926</v>
      </c>
      <c r="H19" s="3">
        <f>G19*Referencias!$D$5/'Metabolitos cuantificables'!$G$65</f>
        <v>1.3189534384447794</v>
      </c>
      <c r="I19" s="3">
        <f>((((H19-H18)/($D19-$D18))-$B19*Referencias!$H$5+$B19*(AVERAGE(H18:H19)))/AVERAGE($F18:$F19))*POWER(10,9)</f>
        <v>0.27907840465018696</v>
      </c>
      <c r="J19">
        <v>96924543</v>
      </c>
      <c r="K19" s="3">
        <f>J19*Referencias!$D$6/'Metabolitos cuantificables'!$J$65</f>
        <v>4.2161919985502998E-2</v>
      </c>
      <c r="L19" s="3">
        <f>((((K19-K18)/($D19-$D18))-$B19*Referencias!$H$6+$B19*(AVERAGE(K18:K19)))/AVERAGE($F18:$F19))*POWER(10,9)</f>
        <v>-5.8708771937315731</v>
      </c>
      <c r="M19">
        <v>777660426</v>
      </c>
      <c r="N19" s="3">
        <f>M19*Referencias!$D$7/'Metabolitos cuantificables'!$M$65</f>
        <v>1.5662625113019539</v>
      </c>
      <c r="O19" s="3">
        <f>((((N19-N18)/($D19-$D18))-$B19*Referencias!$H$7+$B19*(AVERAGE(N18:N19)))/AVERAGE($F18:$F19))*POWER(10,9)</f>
        <v>-1.1133360573456472</v>
      </c>
      <c r="P19">
        <v>289455506</v>
      </c>
      <c r="Q19" s="3">
        <f>P19*Referencias!$D$8/'Metabolitos cuantificables'!$P$65</f>
        <v>0.22842122999726627</v>
      </c>
      <c r="R19" s="3">
        <f>((((Q19-Q18)/($D19-$D18))-$B19*Referencias!$H$8+$B19*(AVERAGE(Q18:Q19)))/AVERAGE($F18:$F19))*POWER(10,9)</f>
        <v>-0.75423564898464068</v>
      </c>
      <c r="S19">
        <v>3972112972</v>
      </c>
      <c r="T19" s="3">
        <f>S19*Referencias!$D$59/'Metabolitos cuantificables'!$S$65</f>
        <v>2.1138406794694413</v>
      </c>
      <c r="U19" s="3">
        <f>((((T19-T18)/($D19-$D18))-$B19*Referencias!$H$59+$B19*(AVERAGE(T18:T19)))/AVERAGE(F18:F19))*POWER(10,9)</f>
        <v>-12.019949356953241</v>
      </c>
      <c r="V19" s="3">
        <f>(((S19-S18)/($D19-$D18))-$B19*Referencias!$F$59+$B19*(AVERAGE(S18:S19)))/AVERAGE($F18:$F19)</f>
        <v>-21.543246956466106</v>
      </c>
      <c r="W19" s="3">
        <f>-B19*POWER(10,9)*Referencias!$H$59/'Metabolitos cuantificables'!F19</f>
        <v>-17.82603403635283</v>
      </c>
      <c r="X19">
        <v>1689855781</v>
      </c>
      <c r="Y19" s="3">
        <f>X19*Referencias!$D$11/'Metabolitos cuantificables'!$X$65</f>
        <v>2.5771933204835475</v>
      </c>
      <c r="Z19" s="3">
        <f>((((Y19-Y18)/($D19-$D18))-$B19*Referencias!$H$11+$B19*(AVERAGE(Y18:Y19)))/AVERAGE($F18:$F19))*POWER(10,9)</f>
        <v>6.5563744860978392</v>
      </c>
      <c r="AA19">
        <v>11793534</v>
      </c>
      <c r="AB19" s="3">
        <f>AA19*Referencias!$D$49/'Metabolitos cuantificables'!$AA$65</f>
        <v>0.44557999308862317</v>
      </c>
      <c r="AC19" s="3">
        <f>((((AB19-AB18)/($D19-$D18))-$B19*Referencias!$H$49+$B19*(AVERAGE(AB18:AB19)))/AVERAGE($F18:$F19))*POWER(10,9)</f>
        <v>-81.09373522293771</v>
      </c>
      <c r="AD19" s="3">
        <f>(((AA19-AA18)/($D19-$D18))-$B19*Referencias!$F$49+$B19*(AVERAGE(AA18:AA19)))/AVERAGE($F18:$F19)</f>
        <v>-2.4809911388892663</v>
      </c>
      <c r="AE19" s="3">
        <f>-B19*POWER(10,9)*Referencias!$H$49/'Metabolitos cuantificables'!F19</f>
        <v>-75.169492185774885</v>
      </c>
      <c r="AF19">
        <v>99705312</v>
      </c>
      <c r="AG19" s="3">
        <f>AF19*Referencias!$D$4/'Metabolitos cuantificables'!$AF$65</f>
        <v>1.2176710339335073</v>
      </c>
      <c r="AH19" s="3">
        <f>((((AG19-AG18)/($D19-$D18))-$B19*Referencias!$H$4+$B19*(AVERAGE(AG18:AG19)))/AVERAGE($F18:$F19))*POWER(10,9)</f>
        <v>3.4885413912227943</v>
      </c>
      <c r="AI19">
        <v>4551857855</v>
      </c>
      <c r="AJ19" s="2">
        <f>AI19*Referencias!$D$13/'Metabolitos cuantificables'!$AI$65</f>
        <v>0.81029257415474265</v>
      </c>
      <c r="AK19" s="3">
        <f>((((AJ19-AJ18)/($D19-$D18))-$B19*Referencias!$H$13+$B19*(AVERAGE(AJ18:AJ19)))/AVERAGE($F18:$F19))*POWER(10,9)</f>
        <v>-2.0055141470997642</v>
      </c>
      <c r="AL19">
        <v>14889625838</v>
      </c>
      <c r="AM19" s="3">
        <f>AL19*Referencias!$D$58/'Metabolitos cuantificables'!$AL$65</f>
        <v>31.176056735963389</v>
      </c>
      <c r="AN19" s="3">
        <f t="shared" si="0"/>
        <v>90.727074522095094</v>
      </c>
      <c r="AO19" s="3">
        <f t="shared" si="1"/>
        <v>43.331079502816209</v>
      </c>
      <c r="AP19">
        <v>5320568049</v>
      </c>
      <c r="AQ19" s="3">
        <f>AP19*Referencias!$D$14/'Metabolitos cuantificables'!$AP$65</f>
        <v>1.0510420666571201</v>
      </c>
      <c r="AR19" s="3">
        <f>((((AQ19-AQ18)/($D19-$D18))-$B19*Referencias!$H$14+$B19*(AVERAGE(AQ18:AQ19)))/AVERAGE($F18:$F19))*POWER(10,9)</f>
        <v>-2.2658894071362607</v>
      </c>
      <c r="AS19">
        <v>710129060</v>
      </c>
      <c r="AT19" s="3">
        <f>AS19*Referencias!$D$15/'Metabolitos cuantificables'!$AS$65</f>
        <v>0.94685379182865559</v>
      </c>
      <c r="AU19" s="3">
        <f>((((AT19-AT18)/($D19-$D18))-$B19*Referencias!$H$15+$B19*(AVERAGE(AT18:AT19)))/AVERAGE($F18:$F19))*POWER(10,9)</f>
        <v>-1.7964886223595649</v>
      </c>
      <c r="AV19">
        <v>1149920142</v>
      </c>
      <c r="AW19" s="3">
        <f>AV19*Referencias!$D$16/'Metabolitos cuantificables'!$AV$65</f>
        <v>0.35578077816969778</v>
      </c>
      <c r="AX19" s="3">
        <f>((((AW19-AW18)/($D19-$D18))-$B19*Referencias!$H$16+$B19*(AVERAGE(AW18:AW19)))/AVERAGE($F18:$F19))*POWER(10,9)</f>
        <v>-0.32493775345100306</v>
      </c>
      <c r="AY19">
        <v>2833069926</v>
      </c>
      <c r="AZ19" s="3">
        <f>AY19*Referencias!$D$17/'Metabolitos cuantificables'!$AY$65</f>
        <v>0.42141796725684738</v>
      </c>
      <c r="BA19" s="3">
        <f>((((AZ19-AZ18)/($D19-$D18))-$B19*Referencias!$H$17+$B19*(AVERAGE(AZ18:AZ19)))/AVERAGE($F18:$F19))*POWER(10,9)</f>
        <v>-0.21472334121468153</v>
      </c>
      <c r="BB19">
        <v>22283337252</v>
      </c>
      <c r="BC19" s="3">
        <f>BB19*Referencias!$D$18/'Metabolitos cuantificables'!$BB$65</f>
        <v>1.6245327005412871</v>
      </c>
      <c r="BD19" s="3">
        <f>((((BC19-BC18)/($D19-$D18))-$B19*Referencias!$H$18+$B19*(AVERAGE(BC18:BC19)))/AVERAGE($F18:$F19))*POWER(10,9)</f>
        <v>1.1326032712964205</v>
      </c>
      <c r="BE19">
        <v>117860358</v>
      </c>
      <c r="BF19" s="3">
        <f>BE19*Referencias!$D$19/'Metabolitos cuantificables'!$BE$65</f>
        <v>0.23067640674948217</v>
      </c>
      <c r="BG19" s="3">
        <f>((((BF19-BF18)/($D19-$D18))-$B19*Referencias!$H$19+$B19*(AVERAGE(BF18:BF19)))/AVERAGE($F18:$F19))*POWER(10,9)</f>
        <v>-4.9085731318955972</v>
      </c>
      <c r="BH19">
        <v>840721362</v>
      </c>
      <c r="BI19" s="3">
        <f>BH19*Referencias!$D$20/'Metabolitos cuantificables'!$BH$65</f>
        <v>0.36251818372740779</v>
      </c>
      <c r="BJ19" s="3">
        <f>((((BI19-BI18)/($D19-$D18))-$B19*Referencias!$H$20+$B19*(AVERAGE(BI18:BI19)))/AVERAGE($F18:$F19))*POWER(10,9)</f>
        <v>-2.1212773582415072</v>
      </c>
      <c r="BK19">
        <v>906833155</v>
      </c>
      <c r="BL19" s="3">
        <f>BK19*Referencias!$D$21/'Metabolitos cuantificables'!$BK$65</f>
        <v>0.13532131568480918</v>
      </c>
      <c r="BM19" s="3">
        <f>((((BL19-BL18)/($D19-$D18))-$B19*Referencias!$H$21+$B19*(AVERAGE(BL18:BL19)))/AVERAGE($F18:$F19))*POWER(10,9)</f>
        <v>-0.36544001599136305</v>
      </c>
      <c r="BN19">
        <v>673396898</v>
      </c>
      <c r="BO19" s="3">
        <f>BN19*Referencias!$D$22/'Metabolitos cuantificables'!$BN$65</f>
        <v>0.21768802283573366</v>
      </c>
      <c r="BP19" s="3">
        <f>((((BO19-BO18)/($D19-$D18))-$B19*Referencias!$H$22+$B19*(AVERAGE(BO18:BO19)))/AVERAGE($F18:$F19))*POWER(10,9)</f>
        <v>-0.61434020857501681</v>
      </c>
      <c r="BQ19">
        <v>6243112782</v>
      </c>
      <c r="BR19" s="3">
        <f>BQ19*Referencias!$D$23/$BQ$65</f>
        <v>8.2420130832863965</v>
      </c>
      <c r="BS19" s="3">
        <f>((((BR19-BR18)/($D19-$D18))-$B19*Referencias!$H$23+$B19*(AVERAGE(BR18:BR19)))/AVERAGE($F18:$F19))*POWER(10,9)</f>
        <v>16.022083592166343</v>
      </c>
      <c r="BT19" s="3"/>
      <c r="BU19">
        <v>2298523</v>
      </c>
      <c r="BV19" s="17">
        <f>BU19*Referencias!$D$53/'Metabolitos cuantificables'!$BU$65</f>
        <v>5.1210255116928517E-3</v>
      </c>
      <c r="BW19">
        <v>45632762</v>
      </c>
      <c r="BX19" s="17">
        <f>BW19*Referencias!$D$50/'Metabolitos cuantificables'!$BW$65</f>
        <v>2.6079739190096604E-3</v>
      </c>
      <c r="BY19">
        <v>1720955</v>
      </c>
      <c r="BZ19" s="17">
        <f>BY19*Referencias!$D$28/'Metabolitos cuantificables'!$BY$65</f>
        <v>3.0941280720780061E-3</v>
      </c>
      <c r="CA19">
        <v>146415806</v>
      </c>
      <c r="CB19" s="2">
        <f>CA19*Referencias!$D$55/'Metabolitos cuantificables'!$CA$65</f>
        <v>0.38059656875580639</v>
      </c>
      <c r="CC19">
        <v>12503275</v>
      </c>
      <c r="CD19" s="17">
        <f>CC19*Referencias!$D$56/'Metabolitos cuantificables'!$CC$65</f>
        <v>1.777325383802357E-2</v>
      </c>
      <c r="CE19">
        <v>2548615</v>
      </c>
      <c r="CF19" s="18">
        <f>CE19*Referencias!$D$31/'Metabolitos cuantificables'!$CE$65</f>
        <v>6.700423760351823E-4</v>
      </c>
      <c r="CG19">
        <v>34919584</v>
      </c>
      <c r="CH19">
        <v>810906</v>
      </c>
      <c r="CI19">
        <v>399175089</v>
      </c>
      <c r="CJ19">
        <v>102753</v>
      </c>
      <c r="CK19">
        <v>1467842</v>
      </c>
      <c r="CL19">
        <v>15408768</v>
      </c>
      <c r="CM19">
        <v>3873337</v>
      </c>
      <c r="CN19">
        <v>347155284</v>
      </c>
      <c r="CO19">
        <v>168382139</v>
      </c>
      <c r="CP19">
        <v>362029307</v>
      </c>
      <c r="CQ19">
        <v>50466668</v>
      </c>
      <c r="CR19">
        <v>754002</v>
      </c>
      <c r="CS19">
        <v>13475673</v>
      </c>
      <c r="CT19">
        <v>1785585390</v>
      </c>
    </row>
    <row r="20" spans="1:98" x14ac:dyDescent="0.25">
      <c r="A20" t="s">
        <v>47</v>
      </c>
      <c r="B20" s="2">
        <f t="shared" si="3"/>
        <v>1.6666666666666666E-2</v>
      </c>
      <c r="C20" s="1">
        <v>43641</v>
      </c>
      <c r="D20" s="22">
        <v>479.49999999994179</v>
      </c>
      <c r="E20" s="22">
        <v>19.979166666664241</v>
      </c>
      <c r="F20" s="18">
        <v>6375000</v>
      </c>
      <c r="G20">
        <v>1829044720</v>
      </c>
      <c r="H20" s="3">
        <f>G20*Referencias!$D$5/'Metabolitos cuantificables'!$G$65</f>
        <v>1.2663029659022884</v>
      </c>
      <c r="I20" s="3">
        <f>((((H20-H19)/($D20-$D19))-$B20*Referencias!$H$5+$B20*(AVERAGE(H19:H20)))/AVERAGE($F19:$F20))*POWER(10,9)</f>
        <v>-0.28439901787862182</v>
      </c>
      <c r="J20">
        <v>84249087</v>
      </c>
      <c r="K20" s="3">
        <f>J20*Referencias!$D$6/'Metabolitos cuantificables'!$J$65</f>
        <v>3.6648130133001305E-2</v>
      </c>
      <c r="L20" s="3">
        <f>((((K20-K19)/($D20-$D19))-$B20*Referencias!$H$6+$B20*(AVERAGE(K19:K20)))/AVERAGE($F19:$F20))*POWER(10,9)</f>
        <v>-4.8347653880230119</v>
      </c>
      <c r="M20">
        <v>681230933</v>
      </c>
      <c r="N20" s="3">
        <f>M20*Referencias!$D$7/'Metabolitos cuantificables'!$M$65</f>
        <v>1.3720467651740231</v>
      </c>
      <c r="O20" s="3">
        <f>((((N20-N19)/($D20-$D19))-$B20*Referencias!$H$7+$B20*(AVERAGE(N19:N20)))/AVERAGE($F19:$F20))*POWER(10,9)</f>
        <v>-2.8482295692907655</v>
      </c>
      <c r="P20">
        <v>255493343</v>
      </c>
      <c r="Q20" s="3">
        <f>P20*Referencias!$D$8/'Metabolitos cuantificables'!$P$65</f>
        <v>0.20162029208099927</v>
      </c>
      <c r="R20" s="3">
        <f>((((Q20-Q19)/($D20-$D19))-$B20*Referencias!$H$8+$B20*(AVERAGE(Q19:Q20)))/AVERAGE($F19:$F20))*POWER(10,9)</f>
        <v>-0.87594369129796479</v>
      </c>
      <c r="S20">
        <v>2948381190</v>
      </c>
      <c r="T20" s="3">
        <f>S20*Referencias!$D$59/'Metabolitos cuantificables'!$S$65</f>
        <v>1.5690409970556396</v>
      </c>
      <c r="U20" s="3">
        <f>((((T20-T19)/($D20-$D19))-$B20*Referencias!$H$59+$B20*(AVERAGE(T19:T20)))/AVERAGE(F19:F20))*POWER(10,9)</f>
        <v>-14.974502021431523</v>
      </c>
      <c r="V20" s="3">
        <f>(((S20-S19)/($D20-$D19))-$B20*Referencias!$F$59+$B20*(AVERAGE(S19:S20)))/AVERAGE($F19:$F20)</f>
        <v>-27.286860411485691</v>
      </c>
      <c r="W20" s="3">
        <f>-B20*POWER(10,9)*Referencias!$H$59/'Metabolitos cuantificables'!F20</f>
        <v>-14.51248888606607</v>
      </c>
      <c r="X20">
        <v>1572934089</v>
      </c>
      <c r="Y20" s="3">
        <f>X20*Referencias!$D$11/'Metabolitos cuantificables'!$X$65</f>
        <v>2.3988764445524442</v>
      </c>
      <c r="Z20" s="3">
        <f>((((Y20-Y19)/($D20-$D19))-$B20*Referencias!$H$11+$B20*(AVERAGE(Y19:Y20)))/AVERAGE($F19:$F20))*POWER(10,9)</f>
        <v>2.7907190309523449</v>
      </c>
      <c r="AA20">
        <v>11587414</v>
      </c>
      <c r="AB20" s="3">
        <f>AA20*Referencias!$D$49/'Metabolitos cuantificables'!$AA$65</f>
        <v>0.43779242507250293</v>
      </c>
      <c r="AC20" s="3">
        <f>((((AB20-AB19)/($D20-$D19))-$B20*Referencias!$H$49+$B20*(AVERAGE(AB19:AB20)))/AVERAGE($F19:$F20))*POWER(10,9)</f>
        <v>-66.255461822833098</v>
      </c>
      <c r="AD20" s="3">
        <f>(((AA20-AA19)/($D20-$D19))-$B20*Referencias!$F$49+$B20*(AVERAGE(AA19:AA20)))/AVERAGE($F19:$F20)</f>
        <v>-2.0267705508609701</v>
      </c>
      <c r="AE20" s="3">
        <f>-B20*POWER(10,9)*Referencias!$H$49/'Metabolitos cuantificables'!F20</f>
        <v>-61.196810108889672</v>
      </c>
      <c r="AF20">
        <v>96230309</v>
      </c>
      <c r="AG20" s="3">
        <f>AF20*Referencias!$D$4/'Metabolitos cuantificables'!$AF$65</f>
        <v>1.175231865838511</v>
      </c>
      <c r="AH20" s="3">
        <f>((((AG20-AG19)/($D20-$D19))-$B20*Referencias!$H$4+$B20*(AVERAGE(AG19:AG20)))/AVERAGE($F19:$F20))*POWER(10,9)</f>
        <v>2.2212833357616946</v>
      </c>
      <c r="AI20">
        <v>4619531623</v>
      </c>
      <c r="AJ20" s="2">
        <f>AI20*Referencias!$D$13/'Metabolitos cuantificables'!$AI$65</f>
        <v>0.82233942478634492</v>
      </c>
      <c r="AK20" s="3">
        <f>((((AJ20-AJ19)/($D20-$D19))-$B20*Referencias!$H$13+$B20*(AVERAGE(AJ19:AJ20)))/AVERAGE($F19:$F20))*POWER(10,9)</f>
        <v>-1.4136730785434404</v>
      </c>
      <c r="AL20">
        <v>16757926318</v>
      </c>
      <c r="AM20" s="3">
        <f>AL20*Referencias!$D$58/'Metabolitos cuantificables'!$AL$65</f>
        <v>35.087924125918661</v>
      </c>
      <c r="AN20" s="3">
        <f t="shared" si="0"/>
        <v>126.24504878599744</v>
      </c>
      <c r="AO20" s="3">
        <f t="shared" si="1"/>
        <v>60.294396954800483</v>
      </c>
      <c r="AP20">
        <v>5375532837</v>
      </c>
      <c r="AQ20" s="3">
        <f>AP20*Referencias!$D$14/'Metabolitos cuantificables'!$AP$65</f>
        <v>1.0618999870597636</v>
      </c>
      <c r="AR20" s="3">
        <f>((((AQ20-AQ19)/($D20-$D19))-$B20*Referencias!$H$14+$B20*(AVERAGE(AQ19:AQ20)))/AVERAGE($F19:$F20))*POWER(10,9)</f>
        <v>-1.5987664064666975</v>
      </c>
      <c r="AS20">
        <v>692125484</v>
      </c>
      <c r="AT20" s="3">
        <f>AS20*Referencias!$D$15/'Metabolitos cuantificables'!$AS$65</f>
        <v>0.92284864239557163</v>
      </c>
      <c r="AU20" s="3">
        <f>((((AT20-AT19)/($D20-$D19))-$B20*Referencias!$H$15+$B20*(AVERAGE(AT19:AT20)))/AVERAGE($F19:$F20))*POWER(10,9)</f>
        <v>-1.6656638631642455</v>
      </c>
      <c r="AV20">
        <v>1127254730</v>
      </c>
      <c r="AW20" s="3">
        <f>AV20*Referencias!$D$16/'Metabolitos cuantificables'!$AV$65</f>
        <v>0.34876818866511566</v>
      </c>
      <c r="AX20" s="3">
        <f>((((AW20-AW19)/($D20-$D19))-$B20*Referencias!$H$16+$B20*(AVERAGE(AW19:AW20)))/AVERAGE($F19:$F20))*POWER(10,9)</f>
        <v>-0.23678965698808221</v>
      </c>
      <c r="AY20">
        <v>2970924934</v>
      </c>
      <c r="AZ20" s="3">
        <f>AY20*Referencias!$D$17/'Metabolitos cuantificables'!$AY$65</f>
        <v>0.44192384207284946</v>
      </c>
      <c r="BA20" s="3">
        <f>((((AZ20-AZ19)/($D20-$D19))-$B20*Referencias!$H$17+$B20*(AVERAGE(AZ19:AZ20)))/AVERAGE($F19:$F20))*POWER(10,9)</f>
        <v>0.13119400021615679</v>
      </c>
      <c r="BB20">
        <v>22445435620</v>
      </c>
      <c r="BC20" s="3">
        <f>BB20*Referencias!$D$18/'Metabolitos cuantificables'!$BB$65</f>
        <v>1.6363502347168175</v>
      </c>
      <c r="BD20" s="3">
        <f>((((BC20-BC19)/($D20-$D19))-$B20*Referencias!$H$18+$B20*(AVERAGE(BC19:BC20)))/AVERAGE($F19:$F20))*POWER(10,9)</f>
        <v>1.0748096468889092</v>
      </c>
      <c r="BE20">
        <v>95571399</v>
      </c>
      <c r="BF20" s="3">
        <f>BE20*Referencias!$D$19/'Metabolitos cuantificables'!$BE$65</f>
        <v>0.18705243462217425</v>
      </c>
      <c r="BG20" s="3">
        <f>((((BF20-BF19)/($D20-$D19))-$B20*Referencias!$H$19+$B20*(AVERAGE(BF19:BF20)))/AVERAGE($F19:$F20))*POWER(10,9)</f>
        <v>-4.3434586290695893</v>
      </c>
      <c r="BH20">
        <v>900738425</v>
      </c>
      <c r="BI20" s="3">
        <f>BH20*Referencias!$D$20/'Metabolitos cuantificables'!$BH$65</f>
        <v>0.3883974793595002</v>
      </c>
      <c r="BJ20" s="3">
        <f>((((BI20-BI19)/($D20-$D19))-$B20*Referencias!$H$20+$B20*(AVERAGE(BI19:BI20)))/AVERAGE($F19:$F20))*POWER(10,9)</f>
        <v>-1.379133826618574</v>
      </c>
      <c r="BK20">
        <v>943085907</v>
      </c>
      <c r="BL20" s="3">
        <f>BK20*Referencias!$D$21/'Metabolitos cuantificables'!$BK$65</f>
        <v>0.14073109814676063</v>
      </c>
      <c r="BM20" s="3">
        <f>((((BL20-BL19)/($D20-$D19))-$B20*Referencias!$H$21+$B20*(AVERAGE(BL19:BL20)))/AVERAGE($F19:$F20))*POWER(10,9)</f>
        <v>-0.22144546510849733</v>
      </c>
      <c r="BN20">
        <v>640290079</v>
      </c>
      <c r="BO20" s="3">
        <f>BN20*Referencias!$D$22/'Metabolitos cuantificables'!$BN$65</f>
        <v>0.20698563024691227</v>
      </c>
      <c r="BP20" s="3">
        <f>((((BO20-BO19)/($D20-$D19))-$B20*Referencias!$H$22+$B20*(AVERAGE(BO19:BO20)))/AVERAGE($F19:$F20))*POWER(10,9)</f>
        <v>-0.57082642324950972</v>
      </c>
      <c r="BQ20">
        <v>6018865919</v>
      </c>
      <c r="BR20" s="3">
        <f>BQ20*Referencias!$D$23/$BQ$65</f>
        <v>7.9459675618822736</v>
      </c>
      <c r="BS20" s="3">
        <f>((((BR20-BR19)/($D20-$D19))-$B20*Referencias!$H$23+$B20*(AVERAGE(BR19:BR20)))/AVERAGE($F19:$F20))*POWER(10,9)</f>
        <v>8.9706475009468818</v>
      </c>
      <c r="BT20" s="3"/>
      <c r="BU20">
        <v>3727449</v>
      </c>
      <c r="BV20" s="17">
        <f>BU20*Referencias!$D$53/'Metabolitos cuantificables'!$BU$65</f>
        <v>8.3046205857126541E-3</v>
      </c>
      <c r="BW20">
        <v>46379366</v>
      </c>
      <c r="BX20" s="17">
        <f>BW20*Referencias!$D$50/'Metabolitos cuantificables'!$BW$65</f>
        <v>2.6506433449766508E-3</v>
      </c>
      <c r="BY20">
        <v>1238681</v>
      </c>
      <c r="BZ20" s="17">
        <f>BY20*Referencias!$D$28/'Metabolitos cuantificables'!$BY$65</f>
        <v>2.2270411803037597E-3</v>
      </c>
      <c r="CA20">
        <v>130145509</v>
      </c>
      <c r="CB20" s="2">
        <f>CA20*Referencias!$D$55/'Metabolitos cuantificables'!$CA$65</f>
        <v>0.33830318950932059</v>
      </c>
      <c r="CC20">
        <v>15351695</v>
      </c>
      <c r="CD20" s="17">
        <f>CC20*Referencias!$D$56/'Metabolitos cuantificables'!$CC$65</f>
        <v>2.1822248337249019E-2</v>
      </c>
      <c r="CE20">
        <v>2522945</v>
      </c>
      <c r="CF20" s="18">
        <f>CE20*Referencias!$D$31/'Metabolitos cuantificables'!$CE$65</f>
        <v>6.6329361728079085E-4</v>
      </c>
      <c r="CG20">
        <v>34340103</v>
      </c>
      <c r="CH20">
        <v>911545</v>
      </c>
      <c r="CI20">
        <v>351660390</v>
      </c>
      <c r="CJ20">
        <v>113823</v>
      </c>
      <c r="CK20">
        <v>1445049</v>
      </c>
      <c r="CL20">
        <v>12757419</v>
      </c>
      <c r="CM20">
        <v>3205824</v>
      </c>
      <c r="CN20">
        <v>321587792</v>
      </c>
      <c r="CO20">
        <v>260604046</v>
      </c>
      <c r="CP20">
        <v>357242728</v>
      </c>
      <c r="CQ20">
        <v>30837505</v>
      </c>
      <c r="CR20">
        <v>548928</v>
      </c>
      <c r="CS20">
        <v>13443404</v>
      </c>
      <c r="CT20">
        <v>596802999</v>
      </c>
    </row>
    <row r="21" spans="1:98" x14ac:dyDescent="0.25">
      <c r="A21" t="s">
        <v>48</v>
      </c>
      <c r="B21" s="2">
        <f t="shared" si="3"/>
        <v>1.6666666666666666E-2</v>
      </c>
      <c r="C21" s="1">
        <v>43642</v>
      </c>
      <c r="D21" s="22">
        <v>509.41666666668607</v>
      </c>
      <c r="E21" s="22">
        <v>21.225694444445253</v>
      </c>
      <c r="F21" s="18">
        <v>7245000</v>
      </c>
      <c r="G21">
        <v>1828298615</v>
      </c>
      <c r="H21" s="3">
        <f>G21*Referencias!$D$5/'Metabolitos cuantificables'!$G$65</f>
        <v>1.2657864148502318</v>
      </c>
      <c r="I21" s="3">
        <f>((((H21-H20)/($D21-$D20))-$B21*Referencias!$H$5+$B21*(AVERAGE(H20:H21)))/AVERAGE($F20:$F21))*POWER(10,9)</f>
        <v>4.2340839372066785E-2</v>
      </c>
      <c r="J21">
        <v>82307318</v>
      </c>
      <c r="K21" s="3">
        <f>J21*Referencias!$D$6/'Metabolitos cuantificables'!$J$65</f>
        <v>3.5803465751056987E-2</v>
      </c>
      <c r="L21" s="3">
        <f>((((K21-K20)/($D21-$D20))-$B21*Referencias!$H$6+$B21*(AVERAGE(K20:K21)))/AVERAGE($F20:$F21))*POWER(10,9)</f>
        <v>-4.0804148414541439</v>
      </c>
      <c r="M21">
        <v>679986901</v>
      </c>
      <c r="N21" s="3">
        <f>M21*Referencias!$D$7/'Metabolitos cuantificables'!$M$65</f>
        <v>1.3695411976804039</v>
      </c>
      <c r="O21" s="3">
        <f>((((N21-N20)/($D21-$D20))-$B21*Referencias!$H$7+$B21*(AVERAGE(N20:N21)))/AVERAGE($F20:$F21))*POWER(10,9)</f>
        <v>-1.3751827993971599</v>
      </c>
      <c r="P21">
        <v>270586444</v>
      </c>
      <c r="Q21" s="3">
        <f>P21*Referencias!$D$8/'Metabolitos cuantificables'!$P$65</f>
        <v>0.21353087807238469</v>
      </c>
      <c r="R21" s="3">
        <f>((((Q21-Q20)/($D21-$D20))-$B21*Referencias!$H$8+$B21*(AVERAGE(Q20:Q21)))/AVERAGE($F20:$F21))*POWER(10,9)</f>
        <v>-0.52465209591653583</v>
      </c>
      <c r="S21">
        <v>2859787161</v>
      </c>
      <c r="T21" s="3">
        <f>S21*Referencias!$D$59/'Metabolitos cuantificables'!$S$65</f>
        <v>1.5218938832201534</v>
      </c>
      <c r="U21" s="3">
        <f>((((T21-T20)/($D21-$D20))-$B21*Referencias!$H$59+$B21*(AVERAGE(T20:T21)))/AVERAGE(F20:F21))*POWER(10,9)</f>
        <v>-10.034548322244</v>
      </c>
      <c r="V21" s="3">
        <f>(((S21-S20)/($D21-$D20))-$B21*Referencias!$F$59+$B21*(AVERAGE(S20:S21)))/AVERAGE($F20:$F21)</f>
        <v>-18.132709187998884</v>
      </c>
      <c r="W21" s="3">
        <f>-B21*POWER(10,9)*Referencias!$H$59/'Metabolitos cuantificables'!F21</f>
        <v>-12.769788357304513</v>
      </c>
      <c r="X21">
        <v>1651585415</v>
      </c>
      <c r="Y21" s="3">
        <f>X21*Referencias!$D$11/'Metabolitos cuantificables'!$X$65</f>
        <v>2.5188273150902973</v>
      </c>
      <c r="Z21" s="3">
        <f>((((Y21-Y20)/($D21-$D20))-$B21*Referencias!$H$11+$B21*(AVERAGE(Y20:Y21)))/AVERAGE($F20:$F21))*POWER(10,9)</f>
        <v>4.0772043775897551</v>
      </c>
      <c r="AA21">
        <v>4172406</v>
      </c>
      <c r="AB21" s="3">
        <f>AA21*Referencias!$D$49/'Metabolitos cuantificables'!$AA$65</f>
        <v>0.15764067298597095</v>
      </c>
      <c r="AC21" s="3">
        <f>((((AB21-AB20)/($D21-$D20))-$B21*Referencias!$H$49+$B21*(AVERAGE(AB20:AB21)))/AVERAGE($F20:$F21))*POWER(10,9)</f>
        <v>-57.934232882495309</v>
      </c>
      <c r="AD21" s="3">
        <f>(((AA21-AA20)/($D21-$D20))-$B21*Referencias!$F$49+$B21*(AVERAGE(AA20:AA21)))/AVERAGE($F20:$F21)</f>
        <v>-1.7653151894356263</v>
      </c>
      <c r="AE21" s="3">
        <f>-B21*POWER(10,9)*Referencias!$H$49/'Metabolitos cuantificables'!F21</f>
        <v>-53.848124837014723</v>
      </c>
      <c r="AF21">
        <v>102388215</v>
      </c>
      <c r="AG21" s="3">
        <f>AF21*Referencias!$D$4/'Metabolitos cuantificables'!$AF$65</f>
        <v>1.2504365225962708</v>
      </c>
      <c r="AH21" s="3">
        <f>((((AG21-AG20)/($D21-$D20))-$B21*Referencias!$H$4+$B21*(AVERAGE(AG20:AG21)))/AVERAGE($F20:$F21))*POWER(10,9)</f>
        <v>2.5786306029125816</v>
      </c>
      <c r="AI21">
        <v>4450541469</v>
      </c>
      <c r="AJ21" s="2">
        <f>AI21*Referencias!$D$13/'Metabolitos cuantificables'!$AI$65</f>
        <v>0.79225688019610618</v>
      </c>
      <c r="AK21" s="3">
        <f>((((AJ21-AJ20)/($D21-$D20))-$B21*Referencias!$H$13+$B21*(AVERAGE(AJ20:AJ21)))/AVERAGE($F20:$F21))*POWER(10,9)</f>
        <v>-1.4505126008691418</v>
      </c>
      <c r="AL21">
        <v>16680714386</v>
      </c>
      <c r="AM21" s="3">
        <f>AL21*Referencias!$D$58/'Metabolitos cuantificables'!$AL$65</f>
        <v>34.926256962558384</v>
      </c>
      <c r="AN21" s="3">
        <f t="shared" si="0"/>
        <v>84.882172209491273</v>
      </c>
      <c r="AO21" s="3">
        <f t="shared" si="1"/>
        <v>40.539565193248663</v>
      </c>
      <c r="AP21">
        <v>5463521121</v>
      </c>
      <c r="AQ21" s="3">
        <f>AP21*Referencias!$D$14/'Metabolitos cuantificables'!$AP$65</f>
        <v>1.0792814747139541</v>
      </c>
      <c r="AR21" s="3">
        <f>((((AQ21-AQ20)/($D21-$D20))-$B21*Referencias!$H$14+$B21*(AVERAGE(AQ20:AQ21)))/AVERAGE($F20:$F21))*POWER(10,9)</f>
        <v>-1.3101444022900577</v>
      </c>
      <c r="AS21">
        <v>696554766</v>
      </c>
      <c r="AT21" s="3">
        <f>AS21*Referencias!$D$15/'Metabolitos cuantificables'!$AS$65</f>
        <v>0.928754445569967</v>
      </c>
      <c r="AU21" s="3">
        <f>((((AT21-AT20)/($D21-$D20))-$B21*Referencias!$H$15+$B21*(AVERAGE(AT20:AT21)))/AVERAGE($F20:$F21))*POWER(10,9)</f>
        <v>-1.2472801109443157</v>
      </c>
      <c r="AV21">
        <v>1114090691</v>
      </c>
      <c r="AW21" s="3">
        <f>AV21*Referencias!$D$16/'Metabolitos cuantificables'!$AV$65</f>
        <v>0.34469528667112986</v>
      </c>
      <c r="AX21" s="3">
        <f>((((AW21-AW20)/($D21-$D20))-$B21*Referencias!$H$16+$B21*(AVERAGE(AW20:AW21)))/AVERAGE($F20:$F21))*POWER(10,9)</f>
        <v>-0.18781245077728351</v>
      </c>
      <c r="AY21">
        <v>3041275023</v>
      </c>
      <c r="AZ21" s="3">
        <f>AY21*Referencias!$D$17/'Metabolitos cuantificables'!$AY$65</f>
        <v>0.45238838840495371</v>
      </c>
      <c r="BA21" s="3">
        <f>((((AZ21-AZ20)/($D21-$D20))-$B21*Referencias!$H$17+$B21*(AVERAGE(AZ20:AZ21)))/AVERAGE($F20:$F21))*POWER(10,9)</f>
        <v>6.3791597618111928E-2</v>
      </c>
      <c r="BB21">
        <v>22503491476</v>
      </c>
      <c r="BC21" s="3">
        <f>BB21*Referencias!$D$18/'Metabolitos cuantificables'!$BB$65</f>
        <v>1.6405827083119229</v>
      </c>
      <c r="BD21" s="3">
        <f>((((BC21-BC20)/($D21-$D20))-$B21*Referencias!$H$18+$B21*(AVERAGE(BC20:BC21)))/AVERAGE($F20:$F21))*POWER(10,9)</f>
        <v>0.87417792129974303</v>
      </c>
      <c r="BE21">
        <v>102162120</v>
      </c>
      <c r="BF21" s="3">
        <f>BE21*Referencias!$D$19/'Metabolitos cuantificables'!$BE$65</f>
        <v>0.19995180014224467</v>
      </c>
      <c r="BG21" s="3">
        <f>((((BF21-BF20)/($D21-$D20))-$B21*Referencias!$H$19+$B21*(AVERAGE(BF20:BF21)))/AVERAGE($F20:$F21))*POWER(10,9)</f>
        <v>-3.3712193133143766</v>
      </c>
      <c r="BH21">
        <v>908453684</v>
      </c>
      <c r="BI21" s="3">
        <f>BH21*Referencias!$D$20/'Metabolitos cuantificables'!$BH$65</f>
        <v>0.39172429107868018</v>
      </c>
      <c r="BJ21" s="3">
        <f>((((BI21-BI20)/($D21-$D20))-$B21*Referencias!$H$20+$B21*(AVERAGE(BI20:BI21)))/AVERAGE($F20:$F21))*POWER(10,9)</f>
        <v>-1.2917160240820673</v>
      </c>
      <c r="BK21">
        <v>938012359</v>
      </c>
      <c r="BL21" s="3">
        <f>BK21*Referencias!$D$21/'Metabolitos cuantificables'!$BK$65</f>
        <v>0.13997400276844923</v>
      </c>
      <c r="BM21" s="3">
        <f>((((BL21-BL20)/($D21-$D20))-$B21*Referencias!$H$21+$B21*(AVERAGE(BL20:BL21)))/AVERAGE($F20:$F21))*POWER(10,9)</f>
        <v>-0.22216476090244744</v>
      </c>
      <c r="BN21">
        <v>631532877</v>
      </c>
      <c r="BO21" s="3">
        <f>BN21*Referencias!$D$22/'Metabolitos cuantificables'!$BN$65</f>
        <v>0.2041547024618052</v>
      </c>
      <c r="BP21" s="3">
        <f>((((BO21-BO20)/($D21-$D20))-$B21*Referencias!$H$22+$B21*(AVERAGE(BO20:BO21)))/AVERAGE($F20:$F21))*POWER(10,9)</f>
        <v>-0.44372043824003393</v>
      </c>
      <c r="BQ21">
        <v>5786233615</v>
      </c>
      <c r="BR21" s="3">
        <f>BQ21*Referencias!$D$23/$BQ$65</f>
        <v>7.6388517752363656</v>
      </c>
      <c r="BS21" s="3">
        <f>((((BR21-BR20)/($D21-$D20))-$B21*Referencias!$H$23+$B21*(AVERAGE(BR20:BR21)))/AVERAGE($F20:$F21))*POWER(10,9)</f>
        <v>7.3476256687212009</v>
      </c>
      <c r="BT21" s="3"/>
      <c r="BU21">
        <v>3650982</v>
      </c>
      <c r="BV21" s="17">
        <f>BU21*Referencias!$D$53/'Metabolitos cuantificables'!$BU$65</f>
        <v>8.1342548953094625E-3</v>
      </c>
      <c r="BW21">
        <v>40943495</v>
      </c>
      <c r="BX21" s="17">
        <f>BW21*Referencias!$D$50/'Metabolitos cuantificables'!$BW$65</f>
        <v>2.3399759828936595E-3</v>
      </c>
      <c r="BY21">
        <v>1242062</v>
      </c>
      <c r="BZ21" s="17">
        <f>BY21*Referencias!$D$28/'Metabolitos cuantificables'!$BY$65</f>
        <v>2.2331199255421277E-3</v>
      </c>
      <c r="CA21">
        <v>140512564</v>
      </c>
      <c r="CB21" s="2">
        <f>CA21*Referencias!$D$55/'Metabolitos cuantificables'!$CA$65</f>
        <v>0.36525154753770672</v>
      </c>
      <c r="CC21">
        <v>17816640</v>
      </c>
      <c r="CD21" s="17">
        <f>CC21*Referencias!$D$56/'Metabolitos cuantificables'!$CC$65</f>
        <v>2.5326137772758276E-2</v>
      </c>
      <c r="CE21">
        <v>1807710</v>
      </c>
      <c r="CF21" s="18">
        <f>CE21*Referencias!$D$31/'Metabolitos cuantificables'!$CE$65</f>
        <v>4.7525511055320608E-4</v>
      </c>
      <c r="CG21">
        <v>41363710</v>
      </c>
      <c r="CH21">
        <v>943745</v>
      </c>
      <c r="CI21">
        <v>364119097</v>
      </c>
      <c r="CJ21">
        <v>81874</v>
      </c>
      <c r="CK21">
        <v>1910654</v>
      </c>
      <c r="CL21">
        <v>15761042</v>
      </c>
      <c r="CM21">
        <v>3701958</v>
      </c>
      <c r="CN21">
        <v>371393970</v>
      </c>
      <c r="CO21">
        <v>157427866</v>
      </c>
      <c r="CP21">
        <v>360061662</v>
      </c>
      <c r="CQ21">
        <v>30151660</v>
      </c>
      <c r="CR21">
        <v>235564</v>
      </c>
      <c r="CS21">
        <v>14453572</v>
      </c>
      <c r="CT21">
        <v>639010020</v>
      </c>
    </row>
    <row r="22" spans="1:98" x14ac:dyDescent="0.25">
      <c r="A22" t="s">
        <v>49</v>
      </c>
      <c r="B22" s="2">
        <f t="shared" si="3"/>
        <v>1.6666666666666666E-2</v>
      </c>
      <c r="C22" s="1">
        <v>43643</v>
      </c>
      <c r="D22" s="22">
        <v>531.50000000005821</v>
      </c>
      <c r="E22" s="22">
        <v>22.145833333335759</v>
      </c>
      <c r="F22" s="18">
        <v>6360000</v>
      </c>
      <c r="G22">
        <v>1815460324</v>
      </c>
      <c r="H22" s="3">
        <f>G22*Referencias!$D$5/'Metabolitos cuantificables'!$G$65</f>
        <v>1.2568980777895522</v>
      </c>
      <c r="I22" s="3">
        <f>((((H22-H21)/($D22-$D21))-$B22*Referencias!$H$5+$B22*(AVERAGE(H21:H22)))/AVERAGE($F21:$F22))*POWER(10,9)</f>
        <v>-2.5763668632718034E-2</v>
      </c>
      <c r="J22">
        <v>82736320</v>
      </c>
      <c r="K22" s="3">
        <f>J22*Referencias!$D$6/'Metabolitos cuantificables'!$J$65</f>
        <v>3.5990080486992558E-2</v>
      </c>
      <c r="L22" s="3">
        <f>((((K22-K21)/($D22-$D21))-$B22*Referencias!$H$6+$B22*(AVERAGE(K21:K22)))/AVERAGE($F21:$F22))*POWER(10,9)</f>
        <v>-4.0803270021061548</v>
      </c>
      <c r="M22">
        <v>653758422</v>
      </c>
      <c r="N22" s="3">
        <f>M22*Referencias!$D$7/'Metabolitos cuantificables'!$M$65</f>
        <v>1.3167152057529572</v>
      </c>
      <c r="O22" s="3">
        <f>((((N22-N21)/($D22-$D21))-$B22*Referencias!$H$7+$B22*(AVERAGE(N21:N22)))/AVERAGE($F21:$F22))*POWER(10,9)</f>
        <v>-1.783823597484993</v>
      </c>
      <c r="P22">
        <v>253556889</v>
      </c>
      <c r="Q22" s="3">
        <f>P22*Referencias!$D$8/'Metabolitos cuantificables'!$P$65</f>
        <v>0.20009215668421354</v>
      </c>
      <c r="R22" s="3">
        <f>((((Q22-Q21)/($D22-$D21))-$B22*Referencias!$H$8+$B22*(AVERAGE(Q21:Q22)))/AVERAGE($F21:$F22))*POWER(10,9)</f>
        <v>-0.67508806263119059</v>
      </c>
      <c r="S22">
        <v>2760045517</v>
      </c>
      <c r="T22" s="3">
        <f>S22*Referencias!$D$59/'Metabolitos cuantificables'!$S$65</f>
        <v>1.468814339407934</v>
      </c>
      <c r="U22" s="3">
        <f>((((T22-T21)/($D22-$D21))-$B22*Referencias!$H$59+$B22*(AVERAGE(T21:T22)))/AVERAGE(F21:F22))*POWER(10,9)</f>
        <v>-10.290062493306255</v>
      </c>
      <c r="V22" s="3">
        <f>(((S22-S21)/($D22-$D21))-$B22*Referencias!$F$59+$B22*(AVERAGE(S21:S22)))/AVERAGE($F21:$F22)</f>
        <v>-18.612047917423439</v>
      </c>
      <c r="W22" s="3">
        <f>-B22*POWER(10,9)*Referencias!$H$59/'Metabolitos cuantificables'!F22</f>
        <v>-14.546716454193584</v>
      </c>
      <c r="X22">
        <v>1746261904</v>
      </c>
      <c r="Y22" s="3">
        <f>X22*Referencias!$D$11/'Metabolitos cuantificables'!$X$65</f>
        <v>2.6632181073703598</v>
      </c>
      <c r="Z22" s="3">
        <f>((((Y22-Y21)/($D22-$D21))-$B22*Referencias!$H$11+$B22*(AVERAGE(Y21:Y22)))/AVERAGE($F21:$F22))*POWER(10,9)</f>
        <v>4.7772966000528676</v>
      </c>
      <c r="AA22">
        <v>3154465</v>
      </c>
      <c r="AB22" s="3">
        <f>AA22*Referencias!$D$49/'Metabolitos cuantificables'!$AA$65</f>
        <v>0.11918111169207667</v>
      </c>
      <c r="AC22" s="3">
        <f>((((AB22-AB21)/($D22-$D21))-$B22*Referencias!$H$49+$B22*(AVERAGE(AB21:AB22)))/AVERAGE($F21:$F22))*POWER(10,9)</f>
        <v>-57.267825252222231</v>
      </c>
      <c r="AD22" s="3">
        <f>(((AA22-AA21)/($D22-$D21))-$B22*Referencias!$F$49+$B22*(AVERAGE(AA21:AA22)))/AVERAGE($F21:$F22)</f>
        <v>-1.7479325300924362</v>
      </c>
      <c r="AE22" s="3">
        <f>-B22*POWER(10,9)*Referencias!$H$49/'Metabolitos cuantificables'!F22</f>
        <v>-61.341142208203095</v>
      </c>
      <c r="AF22">
        <v>99345112</v>
      </c>
      <c r="AG22" s="3">
        <f>AF22*Referencias!$D$4/'Metabolitos cuantificables'!$AF$65</f>
        <v>1.2132720195016298</v>
      </c>
      <c r="AH22" s="3">
        <f>((((AG22-AG21)/($D22-$D21))-$B22*Referencias!$H$4+$B22*(AVERAGE(AG21:AG22)))/AVERAGE($F21:$F22))*POWER(10,9)</f>
        <v>2.0111356279026604</v>
      </c>
      <c r="AI22">
        <v>4508716571</v>
      </c>
      <c r="AJ22" s="2">
        <f>AI22*Referencias!$D$13/'Metabolitos cuantificables'!$AI$65</f>
        <v>0.80261283915899762</v>
      </c>
      <c r="AK22" s="3">
        <f>((((AJ22-AJ21)/($D22-$D21))-$B22*Referencias!$H$13+$B22*(AVERAGE(AJ21:AJ22)))/AVERAGE($F21:$F22))*POWER(10,9)</f>
        <v>-1.2595200697394298</v>
      </c>
      <c r="AL22">
        <v>16088914283</v>
      </c>
      <c r="AM22" s="3">
        <f>AL22*Referencias!$D$58/'Metabolitos cuantificables'!$AL$65</f>
        <v>33.687139620845841</v>
      </c>
      <c r="AN22" s="3">
        <f t="shared" si="0"/>
        <v>75.805561322669433</v>
      </c>
      <c r="AO22" s="3">
        <f t="shared" si="1"/>
        <v>36.204592969965709</v>
      </c>
      <c r="AP22">
        <v>5392915914</v>
      </c>
      <c r="AQ22" s="3">
        <f>AP22*Referencias!$D$14/'Metabolitos cuantificables'!$AP$65</f>
        <v>1.0653338958091074</v>
      </c>
      <c r="AR22" s="3">
        <f>((((AQ22-AQ21)/($D22-$D21))-$B22*Referencias!$H$14+$B22*(AVERAGE(AQ21:AQ22)))/AVERAGE($F21:$F22))*POWER(10,9)</f>
        <v>-1.4856380380550622</v>
      </c>
      <c r="AS22">
        <v>683847587</v>
      </c>
      <c r="AT22" s="3">
        <f>AS22*Referencias!$D$15/'Metabolitos cuantificables'!$AS$65</f>
        <v>0.91181127101575932</v>
      </c>
      <c r="AU22" s="3">
        <f>((((AT22-AT21)/($D22-$D21))-$B22*Referencias!$H$15+$B22*(AVERAGE(AT21:AT22)))/AVERAGE($F21:$F22))*POWER(10,9)</f>
        <v>-1.4039841537721882</v>
      </c>
      <c r="AV22">
        <v>1078554858</v>
      </c>
      <c r="AW22" s="3">
        <f>AV22*Referencias!$D$16/'Metabolitos cuantificables'!$AV$65</f>
        <v>0.33370063942922734</v>
      </c>
      <c r="AX22" s="3">
        <f>((((AW22-AW21)/($D22-$D21))-$B22*Referencias!$H$16+$B22*(AVERAGE(AW21:AW22)))/AVERAGE($F21:$F22))*POWER(10,9)</f>
        <v>-0.25965379606960481</v>
      </c>
      <c r="AY22">
        <v>2989101268</v>
      </c>
      <c r="AZ22" s="3">
        <f>AY22*Referencias!$D$17/'Metabolitos cuantificables'!$AY$65</f>
        <v>0.44462756415756216</v>
      </c>
      <c r="BA22" s="3">
        <f>((((AZ22-AZ21)/($D22-$D21))-$B22*Referencias!$H$17+$B22*(AVERAGE(AZ21:AZ22)))/AVERAGE($F21:$F22))*POWER(10,9)</f>
        <v>-3.5909092717808684E-2</v>
      </c>
      <c r="BB22">
        <v>23873227336</v>
      </c>
      <c r="BC22" s="3">
        <f>BB22*Referencias!$D$18/'Metabolitos cuantificables'!$BB$65</f>
        <v>1.7404412111254692</v>
      </c>
      <c r="BD22" s="3">
        <f>((((BC22-BC21)/($D22-$D21))-$B22*Referencias!$H$18+$B22*(AVERAGE(BC21:BC22)))/AVERAGE($F21:$F22))*POWER(10,9)</f>
        <v>1.6465998491690854</v>
      </c>
      <c r="BE22">
        <v>92128705</v>
      </c>
      <c r="BF22" s="3">
        <f>BE22*Referencias!$D$19/'Metabolitos cuantificables'!$BE$65</f>
        <v>0.18031439059334142</v>
      </c>
      <c r="BG22" s="3">
        <f>((((BF22-BF21)/($D22-$D21))-$B22*Referencias!$H$19+$B22*(AVERAGE(BF21:BF22)))/AVERAGE($F21:$F22))*POWER(10,9)</f>
        <v>-3.5772982934274573</v>
      </c>
      <c r="BH22">
        <v>885332048</v>
      </c>
      <c r="BI22" s="3">
        <f>BH22*Referencias!$D$20/'Metabolitos cuantificables'!$BH$65</f>
        <v>0.3817542654954284</v>
      </c>
      <c r="BJ22" s="3">
        <f>((((BI22-BI21)/($D22-$D21))-$B22*Referencias!$H$20+$B22*(AVERAGE(BI21:BI22)))/AVERAGE($F21:$F22))*POWER(10,9)</f>
        <v>-1.3839943721090084</v>
      </c>
      <c r="BK22">
        <v>938603504</v>
      </c>
      <c r="BL22" s="3">
        <f>BK22*Referencias!$D$21/'Metabolitos cuantificables'!$BK$65</f>
        <v>0.14006221581923969</v>
      </c>
      <c r="BM22" s="3">
        <f>((((BL22-BL21)/($D22-$D21))-$B22*Referencias!$H$21+$B22*(AVERAGE(BL21:BL22)))/AVERAGE($F21:$F22))*POWER(10,9)</f>
        <v>-0.21892167270790414</v>
      </c>
      <c r="BN22">
        <v>658771373</v>
      </c>
      <c r="BO22" s="3">
        <f>BN22*Referencias!$D$22/'Metabolitos cuantificables'!$BN$65</f>
        <v>0.21296005092252687</v>
      </c>
      <c r="BP22" s="3">
        <f>((((BO22-BO21)/($D22-$D21))-$B22*Referencias!$H$22+$B22*(AVERAGE(BO21:BO22)))/AVERAGE($F21:$F22))*POWER(10,9)</f>
        <v>-0.36436449428482226</v>
      </c>
      <c r="BQ22">
        <v>6179540839</v>
      </c>
      <c r="BR22" s="3">
        <f>BQ22*Referencias!$D$23/$BQ$65</f>
        <v>8.1580868746414694</v>
      </c>
      <c r="BS22" s="3">
        <f>((((BR22-BR21)/($D22-$D21))-$B22*Referencias!$H$23+$B22*(AVERAGE(BR21:BR22)))/AVERAGE($F21:$F22))*POWER(10,9)</f>
        <v>12.581144181206557</v>
      </c>
      <c r="BT22" s="3"/>
      <c r="BU22">
        <v>3244208</v>
      </c>
      <c r="BV22" s="17">
        <f>BU22*Referencias!$D$53/'Metabolitos cuantificables'!$BU$65</f>
        <v>7.2279772415755868E-3</v>
      </c>
      <c r="BW22">
        <v>70325595</v>
      </c>
      <c r="BX22" s="17">
        <f>BW22*Referencias!$D$50/'Metabolitos cuantificables'!$BW$65</f>
        <v>4.0192026421463634E-3</v>
      </c>
      <c r="BY22">
        <v>1239687</v>
      </c>
      <c r="BZ22" s="17">
        <f>BY22*Referencias!$D$28/'Metabolitos cuantificables'!$BY$65</f>
        <v>2.2288498811939691E-3</v>
      </c>
      <c r="CA22">
        <v>157285197</v>
      </c>
      <c r="CB22" s="2">
        <f>CA22*Referencias!$D$55/'Metabolitos cuantificables'!$CA$65</f>
        <v>0.40885071038219095</v>
      </c>
      <c r="CC22">
        <v>19151586</v>
      </c>
      <c r="CD22" s="17">
        <f>CC22*Referencias!$D$56/'Metabolitos cuantificables'!$CC$65</f>
        <v>2.7223747328499009E-2</v>
      </c>
      <c r="CE22">
        <v>1799457</v>
      </c>
      <c r="CF22" s="18">
        <f>CE22*Referencias!$D$31/'Metabolitos cuantificables'!$CE$65</f>
        <v>4.7308535963774091E-4</v>
      </c>
      <c r="CG22">
        <v>47621074</v>
      </c>
      <c r="CH22">
        <v>839611</v>
      </c>
      <c r="CI22">
        <v>336028953</v>
      </c>
      <c r="CJ22">
        <v>122449</v>
      </c>
      <c r="CK22">
        <v>2085310</v>
      </c>
      <c r="CL22">
        <v>16033088</v>
      </c>
      <c r="CM22">
        <v>4021824</v>
      </c>
      <c r="CN22">
        <v>386087813</v>
      </c>
      <c r="CO22">
        <v>195544929</v>
      </c>
      <c r="CP22">
        <v>333764386</v>
      </c>
      <c r="CQ22">
        <v>30136203</v>
      </c>
      <c r="CR22">
        <v>165866</v>
      </c>
      <c r="CS22">
        <v>13531438</v>
      </c>
      <c r="CT22">
        <v>1530474853</v>
      </c>
    </row>
    <row r="23" spans="1:98" x14ac:dyDescent="0.25">
      <c r="A23" t="s">
        <v>50</v>
      </c>
      <c r="B23" s="2">
        <f t="shared" si="3"/>
        <v>1.6666666666666666E-2</v>
      </c>
      <c r="C23" s="1">
        <v>43644</v>
      </c>
      <c r="D23" s="22">
        <v>552.50000000005821</v>
      </c>
      <c r="E23" s="22">
        <v>23.020833333335759</v>
      </c>
      <c r="F23" s="18">
        <v>6900000</v>
      </c>
      <c r="G23">
        <v>1321913313</v>
      </c>
      <c r="H23" s="3">
        <f>G23*Referencias!$D$5/'Metabolitos cuantificables'!$G$65</f>
        <v>0.91520055830981539</v>
      </c>
      <c r="I23" s="3">
        <f>((((H23-H22)/($D23-$D22))-$B23*Referencias!$H$5+$B23*(AVERAGE(H22:H23)))/AVERAGE($F22:$F23))*POWER(10,9)</f>
        <v>-2.8605770553500824</v>
      </c>
      <c r="J23">
        <v>57139924</v>
      </c>
      <c r="K23" s="3">
        <f>J23*Referencias!$D$6/'Metabolitos cuantificables'!$J$65</f>
        <v>2.4855715890924782E-2</v>
      </c>
      <c r="L23" s="3">
        <f>((((K23-K22)/($D23-$D22))-$B23*Referencias!$H$6+$B23*(AVERAGE(K22:K23)))/AVERAGE($F22:$F23))*POWER(10,9)</f>
        <v>-4.2814953238579081</v>
      </c>
      <c r="M23">
        <v>480121500</v>
      </c>
      <c r="N23" s="3">
        <f>M23*Referencias!$D$7/'Metabolitos cuantificables'!$M$65</f>
        <v>0.96699829537173976</v>
      </c>
      <c r="O23" s="3">
        <f>((((N23-N22)/($D23-$D22))-$B23*Referencias!$H$7+$B23*(AVERAGE(N22:N23)))/AVERAGE($F22:$F23))*POWER(10,9)</f>
        <v>-4.4871870327697438</v>
      </c>
      <c r="P23">
        <v>195598802</v>
      </c>
      <c r="Q23" s="3">
        <f>P23*Referencias!$D$8/'Metabolitos cuantificables'!$P$65</f>
        <v>0.15435504943834699</v>
      </c>
      <c r="R23" s="3">
        <f>((((Q23-Q22)/($D23-$D22))-$B23*Referencias!$H$8+$B23*(AVERAGE(Q22:Q23)))/AVERAGE($F22:$F23))*POWER(10,9)</f>
        <v>-1.0037451078507487</v>
      </c>
      <c r="S23">
        <v>2125306400</v>
      </c>
      <c r="T23" s="3">
        <f>S23*Referencias!$D$59/'Metabolitos cuantificables'!$S$65</f>
        <v>1.1310250127137502</v>
      </c>
      <c r="U23" s="3">
        <f>((((T23-T22)/($D23-$D22))-$B23*Referencias!$H$59+$B23*(AVERAGE(T22:T23)))/AVERAGE(F22:F23))*POWER(10,9)</f>
        <v>-13.112668891007573</v>
      </c>
      <c r="V23" s="3">
        <f>(((S23-S22)/($D23-$D22))-$B23*Referencias!$F$59+$B23*(AVERAGE(S22:S23)))/AVERAGE($F22:$F23)</f>
        <v>-23.897164171574609</v>
      </c>
      <c r="W23" s="3">
        <f>-B23*POWER(10,9)*Referencias!$H$59/'Metabolitos cuantificables'!F23</f>
        <v>-13.408277775169738</v>
      </c>
      <c r="X23">
        <v>1338500047</v>
      </c>
      <c r="Y23" s="3">
        <f>X23*Referencias!$D$11/'Metabolitos cuantificables'!$X$65</f>
        <v>2.0413418821776448</v>
      </c>
      <c r="Z23" s="3">
        <f>((((Y23-Y22)/($D23-$D22))-$B23*Referencias!$H$11+$B23*(AVERAGE(Y22:Y23)))/AVERAGE($F22:$F23))*POWER(10,9)</f>
        <v>-1.1512955813241499</v>
      </c>
      <c r="AA23">
        <v>10242247</v>
      </c>
      <c r="AB23" s="3">
        <f>AA23*Referencias!$D$49/'Metabolitos cuantificables'!$AA$65</f>
        <v>0.38696970284496329</v>
      </c>
      <c r="AC23" s="3">
        <f>((((AB23-AB22)/($D23-$D22))-$B23*Referencias!$H$49+$B23*(AVERAGE(AB22:AB23)))/AVERAGE($F22:$F23))*POWER(10,9)</f>
        <v>-56.283544994833989</v>
      </c>
      <c r="AD23" s="3">
        <f>(((AA23-AA22)/($D23-$D22))-$B23*Referencias!$F$49+$B23*(AVERAGE(AA22:AA23)))/AVERAGE($F22:$F23)</f>
        <v>-1.727921592389092</v>
      </c>
      <c r="AE23" s="3">
        <f>-B23*POWER(10,9)*Referencias!$H$49/'Metabolitos cuantificables'!F23</f>
        <v>-56.540531078865456</v>
      </c>
      <c r="AF23">
        <v>80077479</v>
      </c>
      <c r="AG23" s="3">
        <f>AF23*Referencias!$D$4/'Metabolitos cuantificables'!$AF$65</f>
        <v>0.97796220374616261</v>
      </c>
      <c r="AH23" s="3">
        <f>((((AG23-AG22)/($D23-$D22))-$B23*Referencias!$H$4+$B23*(AVERAGE(AG22:AG23)))/AVERAGE($F22:$F23))*POWER(10,9)</f>
        <v>0.2847394205455121</v>
      </c>
      <c r="AI23">
        <v>3305319654</v>
      </c>
      <c r="AJ23" s="2">
        <f>AI23*Referencias!$D$13/'Metabolitos cuantificables'!$AI$65</f>
        <v>0.5883918294816618</v>
      </c>
      <c r="AK23" s="3">
        <f>((((AJ23-AJ22)/($D23-$D22))-$B23*Referencias!$H$13+$B23*(AVERAGE(AJ22:AJ23)))/AVERAGE($F22:$F23))*POWER(10,9)</f>
        <v>-3.1578748481085355</v>
      </c>
      <c r="AL23">
        <v>11348751930</v>
      </c>
      <c r="AM23" s="3">
        <f>AL23*Referencias!$D$58/'Metabolitos cuantificables'!$AL$65</f>
        <v>23.762137336526806</v>
      </c>
      <c r="AN23" s="3">
        <f t="shared" si="0"/>
        <v>0.92380365740987691</v>
      </c>
      <c r="AO23" s="3">
        <f t="shared" si="1"/>
        <v>0.44120688267614505</v>
      </c>
      <c r="AP23">
        <v>3961443496</v>
      </c>
      <c r="AQ23" s="3">
        <f>AP23*Referencias!$D$14/'Metabolitos cuantificables'!$AP$65</f>
        <v>0.78255624599403495</v>
      </c>
      <c r="AR23" s="3">
        <f>((((AQ23-AQ22)/($D23-$D22))-$B23*Referencias!$H$14+$B23*(AVERAGE(AQ22:AQ23)))/AVERAGE($F22:$F23))*POWER(10,9)</f>
        <v>-3.8329980221175868</v>
      </c>
      <c r="AS23">
        <v>482692760</v>
      </c>
      <c r="AT23" s="3">
        <f>AS23*Referencias!$D$15/'Metabolitos cuantificables'!$AS$65</f>
        <v>0.64360057324543107</v>
      </c>
      <c r="AU23" s="3">
        <f>((((AT23-AT22)/($D23-$D22))-$B23*Referencias!$H$15+$B23*(AVERAGE(AT22:AT23)))/AVERAGE($F22:$F23))*POWER(10,9)</f>
        <v>-3.6095904029336823</v>
      </c>
      <c r="AV23">
        <v>747423665</v>
      </c>
      <c r="AW23" s="3">
        <f>AV23*Referencias!$D$16/'Metabolitos cuantificables'!$AV$65</f>
        <v>0.2312499480995677</v>
      </c>
      <c r="AX23" s="3">
        <f>((((AW23-AW22)/($D23-$D22))-$B23*Referencias!$H$16+$B23*(AVERAGE(AW22:AW23)))/AVERAGE($F22:$F23))*POWER(10,9)</f>
        <v>-1.069744539928237</v>
      </c>
      <c r="AY23">
        <v>2084301075</v>
      </c>
      <c r="AZ23" s="3">
        <f>AY23*Referencias!$D$17/'Metabolitos cuantificables'!$AY$65</f>
        <v>0.31003891365926056</v>
      </c>
      <c r="BA23" s="3">
        <f>((((AZ23-AZ22)/($D23-$D22))-$B23*Referencias!$H$17+$B23*(AVERAGE(AZ22:AZ23)))/AVERAGE($F22:$F23))*POWER(10,9)</f>
        <v>-1.1294218751630454</v>
      </c>
      <c r="BB23">
        <v>18193575997</v>
      </c>
      <c r="BC23" s="3">
        <f>BB23*Referencias!$D$18/'Metabolitos cuantificables'!$BB$65</f>
        <v>1.3263748967519127</v>
      </c>
      <c r="BD23" s="3">
        <f>((((BC23-BC22)/($D23-$D22))-$B23*Referencias!$H$18+$B23*(AVERAGE(BC22:BC23)))/AVERAGE($F22:$F23))*POWER(10,9)</f>
        <v>-2.3614993912990268</v>
      </c>
      <c r="BE23">
        <v>71319214</v>
      </c>
      <c r="BF23" s="3">
        <f>BE23*Referencias!$D$19/'Metabolitos cuantificables'!$BE$65</f>
        <v>0.13958603466754582</v>
      </c>
      <c r="BG23" s="3">
        <f>((((BF23-BF22)/($D23-$D22))-$B23*Referencias!$H$19+$B23*(AVERAGE(BF22:BF23)))/AVERAGE($F22:$F23))*POWER(10,9)</f>
        <v>-3.9046491734268733</v>
      </c>
      <c r="BH23">
        <v>603863007</v>
      </c>
      <c r="BI23" s="3">
        <f>BH23*Referencias!$D$20/'Metabolitos cuantificables'!$BH$65</f>
        <v>0.26038510547304367</v>
      </c>
      <c r="BJ23" s="3">
        <f>((((BI23-BI22)/($D23-$D22))-$B23*Referencias!$H$20+$B23*(AVERAGE(BI22:BI23)))/AVERAGE($F22:$F23))*POWER(10,9)</f>
        <v>-2.3887067697801352</v>
      </c>
      <c r="BK23">
        <v>679962698</v>
      </c>
      <c r="BL23" s="3">
        <f>BK23*Referencias!$D$21/'Metabolitos cuantificables'!$BK$65</f>
        <v>0.10146678736062817</v>
      </c>
      <c r="BM23" s="3">
        <f>((((BL23-BL22)/($D23-$D22))-$B23*Referencias!$H$21+$B23*(AVERAGE(BL22:BL23)))/AVERAGE($F22:$F23))*POWER(10,9)</f>
        <v>-0.55082658208429292</v>
      </c>
      <c r="BN23">
        <v>459900500</v>
      </c>
      <c r="BO23" s="3">
        <f>BN23*Referencias!$D$22/'Metabolitos cuantificables'!$BN$65</f>
        <v>0.14867135688255773</v>
      </c>
      <c r="BP23" s="3">
        <f>((((BO23-BO22)/($D23-$D22))-$B23*Referencias!$H$22+$B23*(AVERAGE(BO22:BO23)))/AVERAGE($F22:$F23))*POWER(10,9)</f>
        <v>-0.96546754583308925</v>
      </c>
      <c r="BQ23">
        <v>4193802177</v>
      </c>
      <c r="BR23" s="3">
        <f>BQ23*Referencias!$D$23/$BQ$65</f>
        <v>5.5365606258479048</v>
      </c>
      <c r="BS23" s="3">
        <f>((((BR23-BR22)/($D23-$D22))-$B23*Referencias!$H$23+$B23*(AVERAGE(BR22:BR23)))/AVERAGE($F22:$F23))*POWER(10,9)</f>
        <v>-12.109046108296468</v>
      </c>
      <c r="BT23" s="3"/>
      <c r="BU23">
        <v>2699471</v>
      </c>
      <c r="BV23" s="17">
        <f>BU23*Referencias!$D$53/'Metabolitos cuantificables'!$BU$65</f>
        <v>6.0143230496605927E-3</v>
      </c>
      <c r="BW23">
        <v>29511050</v>
      </c>
      <c r="BX23" s="17">
        <f>BW23*Referencias!$D$50/'Metabolitos cuantificables'!$BW$65</f>
        <v>1.6865963257404854E-3</v>
      </c>
      <c r="BY23">
        <v>806647</v>
      </c>
      <c r="BZ23" s="17">
        <f>BY23*Referencias!$D$28/'Metabolitos cuantificables'!$BY$65</f>
        <v>1.4502814582354026E-3</v>
      </c>
      <c r="CA23">
        <v>117691548</v>
      </c>
      <c r="CB23" s="2">
        <f>CA23*Referencias!$D$55/'Metabolitos cuantificables'!$CA$65</f>
        <v>0.30593008066601285</v>
      </c>
      <c r="CC23">
        <v>15431878</v>
      </c>
      <c r="CD23" s="17">
        <f>CC23*Referencias!$D$56/'Metabolitos cuantificables'!$CC$65</f>
        <v>2.1936227499707996E-2</v>
      </c>
      <c r="CE23">
        <v>1373026</v>
      </c>
      <c r="CF23" s="18">
        <f>CE23*Referencias!$D$31/'Metabolitos cuantificables'!$CE$65</f>
        <v>3.6097472682146273E-4</v>
      </c>
      <c r="CG23">
        <v>32353947</v>
      </c>
      <c r="CH23">
        <v>757442</v>
      </c>
      <c r="CI23">
        <v>264495476</v>
      </c>
      <c r="CJ23">
        <v>88989</v>
      </c>
      <c r="CK23">
        <v>1443987</v>
      </c>
      <c r="CL23">
        <v>12215262</v>
      </c>
      <c r="CM23">
        <v>2995965</v>
      </c>
      <c r="CN23">
        <v>294742888</v>
      </c>
      <c r="CO23">
        <v>159167984</v>
      </c>
      <c r="CP23">
        <v>247382600</v>
      </c>
      <c r="CQ23">
        <v>27647376</v>
      </c>
      <c r="CR23">
        <v>654149</v>
      </c>
      <c r="CS23">
        <v>9656033</v>
      </c>
      <c r="CT23">
        <v>478024410</v>
      </c>
    </row>
    <row r="24" spans="1:98" x14ac:dyDescent="0.25">
      <c r="A24" t="s">
        <v>51</v>
      </c>
      <c r="B24" s="2">
        <f t="shared" si="3"/>
        <v>1.6666666666666666E-2</v>
      </c>
      <c r="C24" s="1">
        <v>43645</v>
      </c>
      <c r="D24" s="22">
        <v>573.75</v>
      </c>
      <c r="E24" s="22">
        <v>23.90625</v>
      </c>
      <c r="F24" s="18">
        <v>6850000</v>
      </c>
      <c r="G24">
        <v>1362791848</v>
      </c>
      <c r="H24" s="3">
        <f>G24*Referencias!$D$5/'Metabolitos cuantificables'!$G$65</f>
        <v>0.94350200416633911</v>
      </c>
      <c r="I24" s="3">
        <f>((((H24-H23)/($D24-$D23))-$B24*Referencias!$H$5+$B24*(AVERAGE(H23:H24)))/AVERAGE($F23:$F24))*POWER(10,9)</f>
        <v>-0.57805332745049032</v>
      </c>
      <c r="J24">
        <v>64117473</v>
      </c>
      <c r="K24" s="3">
        <f>J24*Referencias!$D$6/'Metabolitos cuantificables'!$J$65</f>
        <v>2.7890931260812327E-2</v>
      </c>
      <c r="L24" s="3">
        <f>((((K24-K23)/($D24-$D23))-$B24*Referencias!$H$6+$B24*(AVERAGE(K23:K24)))/AVERAGE($F23:$F24))*POWER(10,9)</f>
        <v>-4.0408386043668987</v>
      </c>
      <c r="M24">
        <v>474189906</v>
      </c>
      <c r="N24" s="3">
        <f>M24*Referencias!$D$7/'Metabolitos cuantificables'!$M$65</f>
        <v>0.95505165001876713</v>
      </c>
      <c r="O24" s="3">
        <f>((((N24-N23)/($D24-$D23))-$B24*Referencias!$H$7+$B24*(AVERAGE(N23:N24)))/AVERAGE($F23:$F24))*POWER(10,9)</f>
        <v>-2.4251522703303467</v>
      </c>
      <c r="P24">
        <v>206583742</v>
      </c>
      <c r="Q24" s="3">
        <f>P24*Referencias!$D$8/'Metabolitos cuantificables'!$P$65</f>
        <v>0.16302371683017119</v>
      </c>
      <c r="R24" s="3">
        <f>((((Q24-Q23)/($D24-$D23))-$B24*Referencias!$H$8+$B24*(AVERAGE(Q23:Q24)))/AVERAGE($F23:$F24))*POWER(10,9)</f>
        <v>-0.63677657506534857</v>
      </c>
      <c r="S24">
        <v>2962528529</v>
      </c>
      <c r="T24" s="3">
        <f>S24*Referencias!$D$59/'Metabolitos cuantificables'!$S$65</f>
        <v>1.5765697911496774</v>
      </c>
      <c r="U24" s="3">
        <f>((((T24-T23)/($D24-$D23))-$B24*Referencias!$H$59+$B24*(AVERAGE(T23:T24)))/AVERAGE(F23:F24))*POWER(10,9)</f>
        <v>-7.1253837837892888</v>
      </c>
      <c r="V24" s="3">
        <f>(((S24-S23)/($D24-$D23))-$B24*Referencias!$F$59+$B24*(AVERAGE(S23:S24)))/AVERAGE($F23:$F24)</f>
        <v>-12.672942452723456</v>
      </c>
      <c r="W24" s="3">
        <f>-B24*POWER(10,9)*Referencias!$H$59/'Metabolitos cuantificables'!F24</f>
        <v>-13.506148415864407</v>
      </c>
      <c r="X24">
        <v>1316568306</v>
      </c>
      <c r="Y24" s="3">
        <f>X24*Referencias!$D$11/'Metabolitos cuantificables'!$X$65</f>
        <v>2.007893858359703</v>
      </c>
      <c r="Z24" s="3">
        <f>((((Y24-Y23)/($D24-$D23))-$B24*Referencias!$H$11+$B24*(AVERAGE(Y23:Y24)))/AVERAGE($F23:$F24))*POWER(10,9)</f>
        <v>2.1738187371263762</v>
      </c>
      <c r="AA24">
        <v>143479050</v>
      </c>
      <c r="AB24" s="3">
        <f>AA24*Referencias!$D$49/'Metabolitos cuantificables'!$AA$65</f>
        <v>5.4208852162008627</v>
      </c>
      <c r="AC24" s="3">
        <f>((((AB24-AB23)/($D24-$D23))-$B24*Referencias!$H$49+$B24*(AVERAGE(AB23:AB24)))/AVERAGE($F23:$F24))*POWER(10,9)</f>
        <v>-15.249560966762292</v>
      </c>
      <c r="AD24" s="3">
        <f>(((AA24-AA23)/($D24-$D23))-$B24*Referencias!$F$49+$B24*(AVERAGE(AA23:AA24)))/AVERAGE($F23:$F24)</f>
        <v>-0.63335197737123916</v>
      </c>
      <c r="AE24" s="3">
        <f>-B24*POWER(10,9)*Referencias!$H$49/'Metabolitos cuantificables'!F24</f>
        <v>-56.953235685280532</v>
      </c>
      <c r="AF24">
        <v>72378364</v>
      </c>
      <c r="AG24" s="3">
        <f>AF24*Referencias!$D$4/'Metabolitos cuantificables'!$AF$65</f>
        <v>0.88393522429673299</v>
      </c>
      <c r="AH24" s="3">
        <f>((((AG24-AG23)/($D24-$D23))-$B24*Referencias!$H$4+$B24*(AVERAGE(AG23:AG24)))/AVERAGE($F23:$F24))*POWER(10,9)</f>
        <v>0.86164063325164575</v>
      </c>
      <c r="AI24">
        <v>3311294399</v>
      </c>
      <c r="AJ24" s="2">
        <f>AI24*Referencias!$D$13/'Metabolitos cuantificables'!$AI$65</f>
        <v>0.58945541530973211</v>
      </c>
      <c r="AK24" s="3">
        <f>((((AJ24-AJ23)/($D24-$D23))-$B24*Referencias!$H$13+$B24*(AVERAGE(AJ23:AJ24)))/AVERAGE($F23:$F24))*POWER(10,9)</f>
        <v>-1.8126502617822466</v>
      </c>
      <c r="AL24">
        <v>7979032891</v>
      </c>
      <c r="AM24" s="3">
        <f>AL24*Referencias!$D$58/'Metabolitos cuantificables'!$AL$65</f>
        <v>16.706583819795107</v>
      </c>
      <c r="AN24" s="3">
        <f t="shared" si="0"/>
        <v>0.75829747232613343</v>
      </c>
      <c r="AO24" s="3">
        <f t="shared" si="1"/>
        <v>0.36216144114894</v>
      </c>
      <c r="AP24">
        <v>3857344735</v>
      </c>
      <c r="AQ24" s="3">
        <f>AP24*Referencias!$D$14/'Metabolitos cuantificables'!$AP$65</f>
        <v>0.76199224307362323</v>
      </c>
      <c r="AR24" s="3">
        <f>((((AQ24-AQ23)/($D24-$D23))-$B24*Referencias!$H$14+$B24*(AVERAGE(AQ23:AQ24)))/AVERAGE($F23:$F24))*POWER(10,9)</f>
        <v>-2.2462166407439916</v>
      </c>
      <c r="AS24">
        <v>537225196</v>
      </c>
      <c r="AT24" s="3">
        <f>AS24*Referencias!$D$15/'Metabolitos cuantificables'!$AS$65</f>
        <v>0.71631164326452523</v>
      </c>
      <c r="AU24" s="3">
        <f>((((AT24-AT23)/($D24-$D23))-$B24*Referencias!$H$15+$B24*(AVERAGE(AT23:AT24)))/AVERAGE($F23:$F24))*POWER(10,9)</f>
        <v>-1.3624890958993539</v>
      </c>
      <c r="AV24">
        <v>836303200</v>
      </c>
      <c r="AW24" s="3">
        <f>AV24*Referencias!$D$16/'Metabolitos cuantificables'!$AV$65</f>
        <v>0.25874892735099897</v>
      </c>
      <c r="AX24" s="3">
        <f>((((AW24-AW23)/($D24-$D23))-$B24*Referencias!$H$16+$B24*(AVERAGE(AW23:AW24)))/AVERAGE($F23:$F24))*POWER(10,9)</f>
        <v>-0.2246298093831415</v>
      </c>
      <c r="AY24">
        <v>2185539211</v>
      </c>
      <c r="AZ24" s="3">
        <f>AY24*Referencias!$D$17/'Metabolitos cuantificables'!$AY$65</f>
        <v>0.32509804407127574</v>
      </c>
      <c r="BA24" s="3">
        <f>((((AZ24-AZ23)/($D24-$D23))-$B24*Referencias!$H$17+$B24*(AVERAGE(AZ23:AZ24)))/AVERAGE($F23:$F24))*POWER(10,9)</f>
        <v>-0.19876335254604138</v>
      </c>
      <c r="BB24">
        <v>18265961450</v>
      </c>
      <c r="BC24" s="3">
        <f>BB24*Referencias!$D$18/'Metabolitos cuantificables'!$BB$65</f>
        <v>1.3316520477509823</v>
      </c>
      <c r="BD24" s="3">
        <f>((((BC24-BC23)/($D24-$D23))-$B24*Referencias!$H$18+$B24*(AVERAGE(BC23:BC24)))/AVERAGE($F23:$F24))*POWER(10,9)</f>
        <v>0.13126730668149592</v>
      </c>
      <c r="BE24">
        <v>163070897</v>
      </c>
      <c r="BF24" s="3">
        <f>BE24*Referencias!$D$19/'Metabolitos cuantificables'!$BE$65</f>
        <v>0.31916251743758417</v>
      </c>
      <c r="BG24" s="3">
        <f>((((BF24-BF23)/($D24-$D23))-$B24*Referencias!$H$19+$B24*(AVERAGE(BF23:BF24)))/AVERAGE($F23:$F24))*POWER(10,9)</f>
        <v>-2.0859131291798296</v>
      </c>
      <c r="BH24">
        <v>797972126</v>
      </c>
      <c r="BI24" s="3">
        <f>BH24*Referencias!$D$20/'Metabolitos cuantificables'!$BH$65</f>
        <v>0.34408475727849791</v>
      </c>
      <c r="BJ24" s="3">
        <f>((((BI24-BI23)/($D24-$D23))-$B24*Referencias!$H$20+$B24*(AVERAGE(BI23:BI24)))/AVERAGE($F23:$F24))*POWER(10,9)</f>
        <v>-0.93567236330619574</v>
      </c>
      <c r="BK24">
        <v>704935076</v>
      </c>
      <c r="BL24" s="3">
        <f>BK24*Referencias!$D$21/'Metabolitos cuantificables'!$BK$65</f>
        <v>0.10519326673349404</v>
      </c>
      <c r="BM24" s="3">
        <f>((((BL24-BL23)/($D24-$D23))-$B24*Referencias!$H$21+$B24*(AVERAGE(BL23:BL24)))/AVERAGE($F23:$F24))*POWER(10,9)</f>
        <v>-0.2806274231405198</v>
      </c>
      <c r="BN24">
        <v>527299733</v>
      </c>
      <c r="BO24" s="3">
        <f>BN24*Referencias!$D$22/'Metabolitos cuantificables'!$BN$65</f>
        <v>0.17045940760864667</v>
      </c>
      <c r="BP24" s="3">
        <f>((((BO24-BO23)/($D24-$D23))-$B24*Referencias!$H$22+$B24*(AVERAGE(BO23:BO24)))/AVERAGE($F23:$F24))*POWER(10,9)</f>
        <v>-0.38815060937624396</v>
      </c>
      <c r="BQ24">
        <v>3841360895</v>
      </c>
      <c r="BR24" s="3">
        <f>BQ24*Referencias!$D$23/$BQ$65</f>
        <v>5.0712757977875569</v>
      </c>
      <c r="BS24" s="3">
        <f>((((BR24-BR23)/($D24-$D23))-$B24*Referencias!$H$23+$B24*(AVERAGE(BR23:BR24)))/AVERAGE($F23:$F24))*POWER(10,9)</f>
        <v>-0.44619268032515058</v>
      </c>
      <c r="BT24" s="3"/>
      <c r="BU24">
        <v>2388137</v>
      </c>
      <c r="BV24" s="17">
        <f>BU24*Referencias!$D$53/'Metabolitos cuantificables'!$BU$65</f>
        <v>5.3206822391673398E-3</v>
      </c>
      <c r="BW24">
        <v>179927497</v>
      </c>
      <c r="BX24" s="17">
        <f>BW24*Referencias!$D$50/'Metabolitos cuantificables'!$BW$65</f>
        <v>1.0283099223507201E-2</v>
      </c>
      <c r="BY24">
        <v>834511</v>
      </c>
      <c r="BZ24" s="17">
        <f>BY24*Referencias!$D$28/'Metabolitos cuantificables'!$BY$65</f>
        <v>1.5003785174847041E-3</v>
      </c>
      <c r="CA24">
        <v>162009658</v>
      </c>
      <c r="CB24" s="2">
        <f>CA24*Referencias!$D$55/'Metabolitos cuantificables'!$CA$65</f>
        <v>0.42113158151860791</v>
      </c>
      <c r="CC24">
        <v>16475046</v>
      </c>
      <c r="CD24" s="17">
        <f>CC24*Referencias!$D$56/'Metabolitos cuantificables'!$CC$65</f>
        <v>2.3419078165609796E-2</v>
      </c>
      <c r="CE24">
        <v>1782470</v>
      </c>
      <c r="CF24" s="18">
        <f>CE24*Referencias!$D$31/'Metabolitos cuantificables'!$CE$65</f>
        <v>4.6861940073782485E-4</v>
      </c>
      <c r="CG24">
        <v>51152674</v>
      </c>
      <c r="CH24">
        <v>709032</v>
      </c>
      <c r="CI24">
        <v>275160485</v>
      </c>
      <c r="CJ24">
        <v>75207</v>
      </c>
      <c r="CK24">
        <v>1533920</v>
      </c>
      <c r="CL24">
        <v>12442961</v>
      </c>
      <c r="CM24">
        <v>2581796</v>
      </c>
      <c r="CN24">
        <v>298759939</v>
      </c>
      <c r="CO24">
        <v>204608129</v>
      </c>
      <c r="CP24">
        <v>206081648</v>
      </c>
      <c r="CQ24">
        <v>29573985</v>
      </c>
      <c r="CR24">
        <v>5201812</v>
      </c>
      <c r="CS24">
        <v>8432774</v>
      </c>
      <c r="CT24">
        <v>638451239</v>
      </c>
    </row>
    <row r="25" spans="1:98" x14ac:dyDescent="0.25">
      <c r="A25" t="s">
        <v>52</v>
      </c>
      <c r="B25" s="21">
        <f t="shared" ref="B25:B30" si="4">0.4/24</f>
        <v>1.6666666666666666E-2</v>
      </c>
      <c r="C25" s="1">
        <v>43646</v>
      </c>
      <c r="D25" s="22">
        <v>598.33333333331393</v>
      </c>
      <c r="E25" s="22">
        <v>24.930555555554747</v>
      </c>
      <c r="F25" s="18">
        <v>7995000</v>
      </c>
      <c r="G25">
        <v>1795341797</v>
      </c>
      <c r="H25" s="3">
        <f>G25*Referencias!$D$5/'Metabolitos cuantificables'!$G$65</f>
        <v>1.2429694132079199</v>
      </c>
      <c r="I25" s="3">
        <f>((((H25-H24)/($D25-$D24))-$B25*Referencias!$H$5+$B25*(AVERAGE(H24:H25)))/AVERAGE($F24:$F25))*POWER(10,9)</f>
        <v>1.2943324843787385</v>
      </c>
      <c r="J25">
        <v>71752550</v>
      </c>
      <c r="K25" s="3">
        <f>J25*Referencias!$D$6/'Metabolitos cuantificables'!$J$65</f>
        <v>3.1212169572528217E-2</v>
      </c>
      <c r="L25" s="3">
        <f>((((K25-K24)/($D25-$D24))-$B25*Referencias!$H$6+$B25*(AVERAGE(K24:K25)))/AVERAGE($F24:$F25))*POWER(10,9)</f>
        <v>-3.7366827083437761</v>
      </c>
      <c r="M25">
        <v>615279329</v>
      </c>
      <c r="N25" s="3">
        <f>M25*Referencias!$D$7/'Metabolitos cuantificables'!$M$65</f>
        <v>1.2392156200471502</v>
      </c>
      <c r="O25" s="3">
        <f>((((N25-N24)/($D25-$D24))-$B25*Referencias!$H$7+$B25*(AVERAGE(N24:N25)))/AVERAGE($F24:$F25))*POWER(10,9)</f>
        <v>-0.30758325864741298</v>
      </c>
      <c r="P25">
        <v>262949000</v>
      </c>
      <c r="Q25" s="3">
        <f>P25*Referencias!$D$8/'Metabolitos cuantificables'!$P$65</f>
        <v>0.20750385728213153</v>
      </c>
      <c r="R25" s="3">
        <f>((((Q25-Q24)/($D25-$D24))-$B25*Referencias!$H$8+$B25*(AVERAGE(Q24:Q25)))/AVERAGE($F24:$F25))*POWER(10,9)</f>
        <v>-0.34132810576840322</v>
      </c>
      <c r="S25">
        <v>3080190060</v>
      </c>
      <c r="T25" s="3">
        <f>S25*Referencias!$D$59/'Metabolitos cuantificables'!$S$65</f>
        <v>1.6391857671779781</v>
      </c>
      <c r="U25" s="3">
        <f>((((T25-T24)/($D25-$D24))-$B25*Referencias!$H$59+$B25*(AVERAGE(T24:T25)))/AVERAGE(F24:F25))*POWER(10,9)</f>
        <v>-8.5108875867028146</v>
      </c>
      <c r="V25" s="3">
        <f>(((S25-S24)/($D25-$D24))-$B25*Referencias!$F$59+$B25*(AVERAGE(S24:S25)))/AVERAGE($F24:$F25)</f>
        <v>-15.329278839108445</v>
      </c>
      <c r="W25" s="3">
        <f>-B25*POWER(10,9)*Referencias!$H$59/'Metabolitos cuantificables'!F25</f>
        <v>-11.571872001084577</v>
      </c>
      <c r="X25">
        <v>1779612621</v>
      </c>
      <c r="Y25" s="3">
        <f>X25*Referencias!$D$11/'Metabolitos cuantificables'!$X$65</f>
        <v>2.7140811727586232</v>
      </c>
      <c r="Z25" s="3">
        <f>((((Y25-Y24)/($D25-$D24))-$B25*Referencias!$H$11+$B25*(AVERAGE(Y24:Y25)))/AVERAGE($F24:$F25))*POWER(10,9)</f>
        <v>6.8509872495028139</v>
      </c>
      <c r="AA25">
        <v>5623784</v>
      </c>
      <c r="AB25" s="3">
        <f>AA25*Referencias!$D$49/'Metabolitos cuantificables'!$AA$65</f>
        <v>0.21247622941960481</v>
      </c>
      <c r="AC25" s="3">
        <f>((((AB25-AB24)/($D25-$D24))-$B25*Referencias!$H$49+$B25*(AVERAGE(AB24:AB25)))/AVERAGE($F24:$F25))*POWER(10,9)</f>
        <v>-74.779719762733066</v>
      </c>
      <c r="AD25" s="3">
        <f>(((AA25-AA24)/($D25-$D24))-$B25*Referencias!$F$49+$B25*(AVERAGE(AA24:AA25)))/AVERAGE($F24:$F25)</f>
        <v>-2.192040562263883</v>
      </c>
      <c r="AE25" s="3">
        <f>-B25*POWER(10,9)*Referencias!$H$49/'Metabolitos cuantificables'!F25</f>
        <v>-48.79670599676944</v>
      </c>
      <c r="AF25">
        <v>108116406</v>
      </c>
      <c r="AG25" s="3">
        <f>AF25*Referencias!$D$4/'Metabolitos cuantificables'!$AF$65</f>
        <v>1.3203931991025197</v>
      </c>
      <c r="AH25" s="3">
        <f>((((AG25-AG24)/($D25-$D24))-$B25*Referencias!$H$4+$B25*(AVERAGE(AG24:AG25)))/AVERAGE($F24:$F25))*POWER(10,9)</f>
        <v>4.1706153881413783</v>
      </c>
      <c r="AI25">
        <v>4240309423</v>
      </c>
      <c r="AJ25" s="2">
        <f>AI25*Referencias!$D$13/'Metabolitos cuantificables'!$AI$65</f>
        <v>0.75483271820562625</v>
      </c>
      <c r="AK25" s="3">
        <f>((((AJ25-AJ24)/($D25-$D24))-$B25*Referencias!$H$13+$B25*(AVERAGE(AJ24:AJ25)))/AVERAGE($F24:$F25))*POWER(10,9)</f>
        <v>-0.59249604854393589</v>
      </c>
      <c r="AL25">
        <v>15697322361</v>
      </c>
      <c r="AM25" s="3">
        <f>AL25*Referencias!$D$58/'Metabolitos cuantificables'!$AL$65</f>
        <v>32.867220295105632</v>
      </c>
      <c r="AN25" s="3">
        <f t="shared" si="0"/>
        <v>144.22322088458796</v>
      </c>
      <c r="AO25" s="3">
        <f t="shared" si="1"/>
        <v>68.880738007047484</v>
      </c>
      <c r="AP25">
        <v>4991741814</v>
      </c>
      <c r="AQ25" s="3">
        <f>AP25*Referencias!$D$14/'Metabolitos cuantificables'!$AP$65</f>
        <v>0.98608467819360124</v>
      </c>
      <c r="AR25" s="3">
        <f>((((AQ25-AQ24)/($D25-$D24))-$B25*Referencias!$H$14+$B25*(AVERAGE(AQ24:AQ25)))/AVERAGE($F24:$F25))*POWER(10,9)</f>
        <v>-0.49354353288362174</v>
      </c>
      <c r="AS25">
        <v>618901342</v>
      </c>
      <c r="AT25" s="3">
        <f>AS25*Referencias!$D$15/'Metabolitos cuantificables'!$AS$65</f>
        <v>0.82521490169764844</v>
      </c>
      <c r="AU25" s="3">
        <f>((((AT25-AT24)/($D25-$D24))-$B25*Referencias!$H$15+$B25*(AVERAGE(AT24:AT25)))/AVERAGE($F24:$F25))*POWER(10,9)</f>
        <v>-0.92224912832181472</v>
      </c>
      <c r="AV25">
        <v>935354617</v>
      </c>
      <c r="AW25" s="3">
        <f>AV25*Referencias!$D$16/'Metabolitos cuantificables'!$AV$65</f>
        <v>0.28939504696568713</v>
      </c>
      <c r="AX25" s="3">
        <f>((((AW25-AW24)/($D25-$D24))-$B25*Referencias!$H$16+$B25*(AVERAGE(AW24:AW25)))/AVERAGE($F24:$F25))*POWER(10,9)</f>
        <v>-0.14917281858645334</v>
      </c>
      <c r="AY25">
        <v>2924637334</v>
      </c>
      <c r="AZ25" s="3">
        <f>AY25*Referencias!$D$17/'Metabolitos cuantificables'!$AY$65</f>
        <v>0.43503858092126929</v>
      </c>
      <c r="BA25" s="3">
        <f>((((AZ25-AZ24)/($D25-$D24))-$B25*Referencias!$H$17+$B25*(AVERAGE(AZ24:AZ25)))/AVERAGE($F24:$F25))*POWER(10,9)</f>
        <v>0.46327494991153706</v>
      </c>
      <c r="BB25">
        <v>23586097378</v>
      </c>
      <c r="BC25" s="3">
        <f>BB25*Referencias!$D$18/'Metabolitos cuantificables'!$BB$65</f>
        <v>1.7195084396648486</v>
      </c>
      <c r="BD25" s="3">
        <f>((((BC25-BC24)/($D25-$D24))-$B25*Referencias!$H$18+$B25*(AVERAGE(BC24:BC25)))/AVERAGE($F24:$F25))*POWER(10,9)</f>
        <v>2.6550957542673661</v>
      </c>
      <c r="BE25">
        <v>94911117</v>
      </c>
      <c r="BF25" s="3">
        <f>BE25*Referencias!$D$19/'Metabolitos cuantificables'!$BE$65</f>
        <v>0.18576013005271622</v>
      </c>
      <c r="BG25" s="3">
        <f>((((BF25-BF24)/($D25-$D24))-$B25*Referencias!$H$19+$B25*(AVERAGE(BF24:BF25)))/AVERAGE($F24:$F25))*POWER(10,9)</f>
        <v>-3.7498234340941097</v>
      </c>
      <c r="BH25">
        <v>839683343</v>
      </c>
      <c r="BI25" s="3">
        <f>BH25*Referencias!$D$20/'Metabolitos cuantificables'!$BH$65</f>
        <v>0.36207059100577244</v>
      </c>
      <c r="BJ25" s="3">
        <f>((((BI25-BI24)/($D25-$D24))-$B25*Referencias!$H$20+$B25*(AVERAGE(BI24:BI25)))/AVERAGE($F24:$F25))*POWER(10,9)</f>
        <v>-1.1845804595151932</v>
      </c>
      <c r="BK25">
        <v>920916645</v>
      </c>
      <c r="BL25" s="3">
        <f>BK25*Referencias!$D$21/'Metabolitos cuantificables'!$BK$65</f>
        <v>0.13742291109486435</v>
      </c>
      <c r="BM25" s="3">
        <f>((((BL25-BL24)/($D25-$D24))-$B25*Referencias!$H$21+$B25*(AVERAGE(BL24:BL25)))/AVERAGE($F24:$F25))*POWER(10,9)</f>
        <v>-6.6555274372614964E-2</v>
      </c>
      <c r="BN25">
        <v>585872668</v>
      </c>
      <c r="BO25" s="3">
        <f>BN25*Referencias!$D$22/'Metabolitos cuantificables'!$BN$65</f>
        <v>0.18939419398753482</v>
      </c>
      <c r="BP25" s="3">
        <f>((((BO25-BO24)/($D25-$D24))-$B25*Referencias!$H$22+$B25*(AVERAGE(BO24:BO25)))/AVERAGE($F24:$F25))*POWER(10,9)</f>
        <v>-0.34816704604846249</v>
      </c>
      <c r="BQ25">
        <v>5657096795</v>
      </c>
      <c r="BR25" s="3">
        <f>BQ25*Referencias!$D$23/$BQ$65</f>
        <v>7.4683683325789287</v>
      </c>
      <c r="BS25" s="3">
        <f>((((BR25-BR24)/($D25-$D24))-$B25*Referencias!$H$23+$B25*(AVERAGE(BR24:BR25)))/AVERAGE($F24:$F25))*POWER(10,9)</f>
        <v>17.842428880628816</v>
      </c>
      <c r="BT25" s="3"/>
      <c r="BU25">
        <v>4702925</v>
      </c>
      <c r="BV25" s="17">
        <f>BU25*Referencias!$D$53/'Metabolitos cuantificables'!$BU$65</f>
        <v>1.0477945578346661E-2</v>
      </c>
      <c r="BW25">
        <v>67156174</v>
      </c>
      <c r="BX25" s="17">
        <f>BW25*Referencias!$D$50/'Metabolitos cuantificables'!$BW$65</f>
        <v>3.8380659556060768E-3</v>
      </c>
      <c r="BY25">
        <v>1223766</v>
      </c>
      <c r="BZ25" s="17">
        <f>BY25*Referencias!$D$28/'Metabolitos cuantificables'!$BY$65</f>
        <v>2.2002253017973238E-3</v>
      </c>
      <c r="CA25">
        <v>132178981</v>
      </c>
      <c r="CB25" s="2">
        <f>CA25*Referencias!$D$55/'Metabolitos cuantificables'!$CA$65</f>
        <v>0.34358904277205515</v>
      </c>
      <c r="CC25">
        <v>20619377</v>
      </c>
      <c r="CD25" s="17">
        <f>CC25*Referencias!$D$56/'Metabolitos cuantificables'!$CC$65</f>
        <v>2.9310194441288774E-2</v>
      </c>
      <c r="CE25">
        <v>2983114</v>
      </c>
      <c r="CF25" s="18">
        <f>CE25*Referencias!$D$31/'Metabolitos cuantificables'!$CE$65</f>
        <v>7.8427412243270043E-4</v>
      </c>
      <c r="CG25">
        <v>59530054</v>
      </c>
      <c r="CH25">
        <v>930021</v>
      </c>
      <c r="CI25">
        <v>401420495</v>
      </c>
      <c r="CJ25">
        <v>132660</v>
      </c>
      <c r="CK25">
        <v>2729782</v>
      </c>
      <c r="CL25">
        <v>17353952</v>
      </c>
      <c r="CM25">
        <v>4635172</v>
      </c>
      <c r="CN25">
        <v>423475660</v>
      </c>
      <c r="CO25">
        <v>265937505</v>
      </c>
      <c r="CP25">
        <v>305739684</v>
      </c>
      <c r="CQ25">
        <v>31505979</v>
      </c>
      <c r="CR25">
        <v>346385</v>
      </c>
      <c r="CS25">
        <v>12588998</v>
      </c>
      <c r="CT25">
        <v>490007187</v>
      </c>
    </row>
    <row r="26" spans="1:98" x14ac:dyDescent="0.25">
      <c r="A26" t="s">
        <v>53</v>
      </c>
      <c r="B26" s="21">
        <f t="shared" si="4"/>
        <v>1.6666666666666666E-2</v>
      </c>
      <c r="C26" s="1">
        <v>43647</v>
      </c>
      <c r="D26" s="22">
        <v>629.83333333331393</v>
      </c>
      <c r="E26" s="22">
        <v>26.243055555554747</v>
      </c>
      <c r="F26" s="18">
        <v>7470000</v>
      </c>
      <c r="G26">
        <v>1665491850</v>
      </c>
      <c r="H26" s="3">
        <f>G26*Referencias!$D$5/'Metabolitos cuantificables'!$G$65</f>
        <v>1.1530703685260846</v>
      </c>
      <c r="I26" s="3">
        <f>((((H26-H25)/($D26-$D25))-$B26*Referencias!$H$5+$B26*(AVERAGE(H25:H26)))/AVERAGE($F25:$F26))*POWER(10,9)</f>
        <v>-0.47618197715363825</v>
      </c>
      <c r="J26">
        <v>66822311</v>
      </c>
      <c r="K26" s="3">
        <f>J26*Referencias!$D$6/'Metabolitos cuantificables'!$J$65</f>
        <v>2.9067528640587932E-2</v>
      </c>
      <c r="L26" s="3">
        <f>((((K26-K25)/($D26-$D25))-$B26*Referencias!$H$6+$B26*(AVERAGE(K25:K26)))/AVERAGE($F25:$F26))*POWER(10,9)</f>
        <v>-3.6118858691349285</v>
      </c>
      <c r="M26">
        <v>579179538</v>
      </c>
      <c r="N26" s="3">
        <f>M26*Referencias!$D$7/'Metabolitos cuantificables'!$M$65</f>
        <v>1.1665081150504442</v>
      </c>
      <c r="O26" s="3">
        <f>((((N26-N25)/($D26-$D25))-$B26*Referencias!$H$7+$B26*(AVERAGE(N25:N26)))/AVERAGE($F25:$F26))*POWER(10,9)</f>
        <v>-1.8607548180614357</v>
      </c>
      <c r="P26">
        <v>243391867</v>
      </c>
      <c r="Q26" s="3">
        <f>P26*Referencias!$D$8/'Metabolitos cuantificables'!$P$65</f>
        <v>0.19207052026666593</v>
      </c>
      <c r="R26" s="3">
        <f>((((Q26-Q25)/($D26-$D25))-$B26*Referencias!$H$8+$B26*(AVERAGE(Q25:Q26)))/AVERAGE($F25:$F26))*POWER(10,9)</f>
        <v>-0.59369673742087647</v>
      </c>
      <c r="S26">
        <v>2896680929</v>
      </c>
      <c r="T26" s="3">
        <f>S26*Referencias!$D$59/'Metabolitos cuantificables'!$S$65</f>
        <v>1.5415276519893333</v>
      </c>
      <c r="U26" s="3">
        <f>((((T26-T25)/($D26-$D25))-$B26*Referencias!$H$59+$B26*(AVERAGE(T25:T26)))/AVERAGE(F25:F26))*POWER(10,9)</f>
        <v>-8.9377858537316452</v>
      </c>
      <c r="V26" s="3">
        <f>(((S26-S25)/($D26-$D25))-$B26*Referencias!$F$59+$B26*(AVERAGE(S25:S26)))/AVERAGE($F25:$F26)</f>
        <v>-16.15806280649084</v>
      </c>
      <c r="W26" s="3">
        <f>-B26*POWER(10,9)*Referencias!$H$59/'Metabolitos cuantificables'!F26</f>
        <v>-12.38515617786763</v>
      </c>
      <c r="X26">
        <v>1776237888</v>
      </c>
      <c r="Y26" s="3">
        <f>X26*Referencias!$D$11/'Metabolitos cuantificables'!$X$65</f>
        <v>2.7089343789056772</v>
      </c>
      <c r="Z26" s="3">
        <f>((((Y26-Y25)/($D26-$D25))-$B26*Referencias!$H$11+$B26*(AVERAGE(Y25:Y26)))/AVERAGE($F25:$F26))*POWER(10,9)</f>
        <v>3.5957068580255975</v>
      </c>
      <c r="AA26">
        <v>11792754</v>
      </c>
      <c r="AB26" s="3">
        <f>AA26*Referencias!$D$49/'Metabolitos cuantificables'!$AA$65</f>
        <v>0.4455505233474405</v>
      </c>
      <c r="AC26" s="3">
        <f>((((AB26-AB25)/($D26-$D25))-$B26*Referencias!$H$49+$B26*(AVERAGE(AB25:AB26)))/AVERAGE($F25:$F26))*POWER(10,9)</f>
        <v>-48.787187098208335</v>
      </c>
      <c r="AD26" s="3">
        <f>(((AA26-AA25)/($D26-$D25))-$B26*Referencias!$F$49+$B26*(AVERAGE(AA25:AA26)))/AVERAGE($F25:$F26)</f>
        <v>-1.4955440955254826</v>
      </c>
      <c r="AE26" s="3">
        <f>-B26*POWER(10,9)*Referencias!$H$49/'Metabolitos cuantificables'!F26</f>
        <v>-52.226193366020304</v>
      </c>
      <c r="AF26">
        <v>101373809</v>
      </c>
      <c r="AG26" s="3">
        <f>AF26*Referencias!$D$4/'Metabolitos cuantificables'!$AF$65</f>
        <v>1.2380478867445688</v>
      </c>
      <c r="AH26" s="3">
        <f>((((AG26-AG25)/($D26-$D25))-$B26*Referencias!$H$4+$B26*(AVERAGE(AG25:AG26)))/AVERAGE($F25:$F26))*POWER(10,9)</f>
        <v>1.7509178102787863</v>
      </c>
      <c r="AI26">
        <v>4065758366</v>
      </c>
      <c r="AJ26" s="2">
        <f>AI26*Referencias!$D$13/'Metabolitos cuantificables'!$AI$65</f>
        <v>0.72376025728890436</v>
      </c>
      <c r="AK26" s="3">
        <f>((((AJ26-AJ25)/($D26-$D25))-$B26*Referencias!$H$13+$B26*(AVERAGE(AJ25:AJ26)))/AVERAGE($F25:$F26))*POWER(10,9)</f>
        <v>-1.4215628264737241</v>
      </c>
      <c r="AL26">
        <v>12650488585</v>
      </c>
      <c r="AM26" s="3">
        <f>AL26*Referencias!$D$58/'Metabolitos cuantificables'!$AL$65</f>
        <v>26.487727371703564</v>
      </c>
      <c r="AN26" s="3">
        <f t="shared" si="0"/>
        <v>37.775748984179721</v>
      </c>
      <c r="AO26" s="3">
        <f t="shared" si="1"/>
        <v>18.041626395804144</v>
      </c>
      <c r="AP26">
        <v>4499011416</v>
      </c>
      <c r="AQ26" s="3">
        <f>AP26*Referencias!$D$14/'Metabolitos cuantificables'!$AP$65</f>
        <v>0.88874913600162775</v>
      </c>
      <c r="AR26" s="3">
        <f>((((AQ26-AQ25)/($D26-$D25))-$B26*Referencias!$H$14+$B26*(AVERAGE(AQ25:AQ26)))/AVERAGE($F25:$F26))*POWER(10,9)</f>
        <v>-1.9156367440891695</v>
      </c>
      <c r="AS26">
        <v>582502560</v>
      </c>
      <c r="AT26" s="3">
        <f>AS26*Referencias!$D$15/'Metabolitos cuantificables'!$AS$65</f>
        <v>0.7766824212008715</v>
      </c>
      <c r="AU26" s="3">
        <f>((((AT26-AT25)/($D26-$D25))-$B26*Referencias!$H$15+$B26*(AVERAGE(AT25:AT26)))/AVERAGE($F25:$F26))*POWER(10,9)</f>
        <v>-1.5923674180804399</v>
      </c>
      <c r="AV26">
        <v>834069965</v>
      </c>
      <c r="AW26" s="3">
        <f>AV26*Referencias!$D$16/'Metabolitos cuantificables'!$AV$65</f>
        <v>0.25805797320808438</v>
      </c>
      <c r="AX26" s="3">
        <f>((((AW26-AW25)/($D26-$D25))-$B26*Referencias!$H$16+$B26*(AVERAGE(AW25:AW26)))/AVERAGE($F25:$F26))*POWER(10,9)</f>
        <v>-0.43381089561218966</v>
      </c>
      <c r="AY26">
        <v>2714189349</v>
      </c>
      <c r="AZ26" s="3">
        <f>AY26*Referencias!$D$17/'Metabolitos cuantificables'!$AY$65</f>
        <v>0.40373453112069979</v>
      </c>
      <c r="BA26" s="3">
        <f>((((AZ26-AZ25)/($D26-$D25))-$B26*Referencias!$H$17+$B26*(AVERAGE(AZ25:AZ26)))/AVERAGE($F25:$F26))*POWER(10,9)</f>
        <v>-0.1774296043290477</v>
      </c>
      <c r="BB26">
        <v>23839123315</v>
      </c>
      <c r="BC26" s="3">
        <f>BB26*Referencias!$D$18/'Metabolitos cuantificables'!$BB$65</f>
        <v>1.7379549095132869</v>
      </c>
      <c r="BD26" s="3">
        <f>((((BC26-BC25)/($D26-$D25))-$B26*Referencias!$H$18+$B26*(AVERAGE(BC25:BC26)))/AVERAGE($F25:$F26))*POWER(10,9)</f>
        <v>1.0218814707018948</v>
      </c>
      <c r="BE26">
        <v>90830949</v>
      </c>
      <c r="BF26" s="3">
        <f>BE26*Referencias!$D$19/'Metabolitos cuantificables'!$BE$65</f>
        <v>0.17777442129410018</v>
      </c>
      <c r="BG26" s="3">
        <f>((((BF26-BF25)/($D26-$D25))-$B26*Referencias!$H$19+$B26*(AVERAGE(BF25:BF26)))/AVERAGE($F25:$F26))*POWER(10,9)</f>
        <v>-3.0828678106598169</v>
      </c>
      <c r="BH26">
        <v>808678436</v>
      </c>
      <c r="BI26" s="3">
        <f>BH26*Referencias!$D$20/'Metabolitos cuantificables'!$BH$65</f>
        <v>0.34870130710231767</v>
      </c>
      <c r="BJ26" s="3">
        <f>((((BI26-BI25)/($D26-$D25))-$B26*Referencias!$H$20+$B26*(AVERAGE(BI25:BI26)))/AVERAGE($F25:$F26))*POWER(10,9)</f>
        <v>-1.281619923454232</v>
      </c>
      <c r="BK26">
        <v>896640310</v>
      </c>
      <c r="BL26" s="3">
        <f>BK26*Referencias!$D$21/'Metabolitos cuantificables'!$BK$65</f>
        <v>0.13380029807714205</v>
      </c>
      <c r="BM26" s="3">
        <f>((((BL26-BL25)/($D26-$D25))-$B26*Referencias!$H$21+$B26*(AVERAGE(BL25:BL26)))/AVERAGE($F25:$F26))*POWER(10,9)</f>
        <v>-0.21747876687148265</v>
      </c>
      <c r="BN26">
        <v>532013508</v>
      </c>
      <c r="BO26" s="3">
        <f>BN26*Referencias!$D$22/'Metabolitos cuantificables'!$BN$65</f>
        <v>0.17198322270623642</v>
      </c>
      <c r="BP26" s="3">
        <f>((((BO26-BO25)/($D26-$D25))-$B26*Referencias!$H$22+$B26*(AVERAGE(BO25:BO26)))/AVERAGE($F25:$F26))*POWER(10,9)</f>
        <v>-0.50365719827188271</v>
      </c>
      <c r="BQ26">
        <v>5677369640</v>
      </c>
      <c r="BR26" s="3">
        <f>BQ26*Referencias!$D$23/$BQ$65</f>
        <v>7.4951320736100353</v>
      </c>
      <c r="BS26" s="3">
        <f>((((BR26-BR25)/($D26-$D25))-$B26*Referencias!$H$23+$B26*(AVERAGE(BR25:BR26)))/AVERAGE($F25:$F26))*POWER(10,9)</f>
        <v>7.2389297593867141</v>
      </c>
      <c r="BT26" s="3"/>
      <c r="BU26">
        <v>4086507</v>
      </c>
      <c r="BV26" s="17">
        <f>BU26*Referencias!$D$53/'Metabolitos cuantificables'!$BU$65</f>
        <v>9.1045887296805038E-3</v>
      </c>
      <c r="BW26">
        <v>39670230</v>
      </c>
      <c r="BX26" s="17">
        <f>BW26*Referencias!$D$50/'Metabolitos cuantificables'!$BW$65</f>
        <v>2.2672071701711721E-3</v>
      </c>
      <c r="BY26">
        <v>1317417</v>
      </c>
      <c r="BZ26" s="17">
        <f>BY26*Referencias!$D$28/'Metabolitos cuantificables'!$BY$65</f>
        <v>2.3686016905339132E-3</v>
      </c>
      <c r="CA26">
        <v>105660829</v>
      </c>
      <c r="CB26" s="2">
        <f>CA26*Referencias!$D$55/'Metabolitos cuantificables'!$CA$65</f>
        <v>0.27465715668220958</v>
      </c>
      <c r="CC26">
        <v>21937717</v>
      </c>
      <c r="CD26" s="17">
        <f>CC26*Referencias!$D$56/'Metabolitos cuantificables'!$CC$65</f>
        <v>3.1184198769340421E-2</v>
      </c>
      <c r="CE26">
        <v>3431028</v>
      </c>
      <c r="CF26" s="18">
        <f>CE26*Referencias!$D$31/'Metabolitos cuantificables'!$CE$65</f>
        <v>9.0203273282282324E-4</v>
      </c>
      <c r="CG26">
        <v>62187201</v>
      </c>
      <c r="CH26">
        <v>977002</v>
      </c>
      <c r="CI26">
        <v>348503563</v>
      </c>
      <c r="CJ26">
        <v>124379</v>
      </c>
      <c r="CK26">
        <v>2378835</v>
      </c>
      <c r="CL26">
        <v>18586709</v>
      </c>
      <c r="CM26">
        <v>5044757</v>
      </c>
      <c r="CN26">
        <v>453864575</v>
      </c>
      <c r="CO26">
        <v>283765739</v>
      </c>
      <c r="CP26">
        <v>259956422</v>
      </c>
      <c r="CQ26">
        <v>25663776</v>
      </c>
      <c r="CR26">
        <v>764640</v>
      </c>
      <c r="CS26">
        <v>13337800</v>
      </c>
      <c r="CT26">
        <v>1283828616</v>
      </c>
    </row>
    <row r="27" spans="1:98" x14ac:dyDescent="0.25">
      <c r="A27" t="s">
        <v>54</v>
      </c>
      <c r="B27" s="21">
        <f>0.4/24</f>
        <v>1.6666666666666666E-2</v>
      </c>
      <c r="C27" s="1">
        <v>43648</v>
      </c>
      <c r="D27" s="22">
        <v>648.75</v>
      </c>
      <c r="E27" s="22">
        <v>27.03125</v>
      </c>
      <c r="F27" s="18">
        <v>8280000</v>
      </c>
      <c r="G27">
        <v>1719499920</v>
      </c>
      <c r="H27" s="3">
        <f>G27*Referencias!$D$5/'Metabolitos cuantificables'!$G$65</f>
        <v>1.1904617884710591</v>
      </c>
      <c r="I27" s="3">
        <f>((((H27-H26)/($D27-$D26))-$B27*Referencias!$H$5+$B27*(AVERAGE(H26:H27)))/AVERAGE($F26:$F27))*POWER(10,9)</f>
        <v>9.027761122711582E-2</v>
      </c>
      <c r="J27">
        <v>61919529</v>
      </c>
      <c r="K27" s="3">
        <f>J27*Referencias!$D$6/'Metabolitos cuantificables'!$J$65</f>
        <v>2.6934831431065221E-2</v>
      </c>
      <c r="L27" s="3">
        <f>((((K27-K26)/($D27-$D26))-$B27*Referencias!$H$6+$B27*(AVERAGE(K26:K27)))/AVERAGE($F26:$F27))*POWER(10,9)</f>
        <v>-3.5567250579294911</v>
      </c>
      <c r="M27">
        <v>563025310</v>
      </c>
      <c r="N27" s="3">
        <f>M27*Referencias!$D$7/'Metabolitos cuantificables'!$M$65</f>
        <v>1.1339723695380135</v>
      </c>
      <c r="O27" s="3">
        <f>((((N27-N26)/($D27-$D26))-$B27*Referencias!$H$7+$B27*(AVERAGE(N26:N27)))/AVERAGE($F26:$F27))*POWER(10,9)</f>
        <v>-1.863757493467443</v>
      </c>
      <c r="P27">
        <v>230867112</v>
      </c>
      <c r="Q27" s="3">
        <f>P27*Referencias!$D$8/'Metabolitos cuantificables'!$P$65</f>
        <v>0.18218672160603722</v>
      </c>
      <c r="R27" s="3">
        <f>((((Q27-Q26)/($D27-$D26))-$B27*Referencias!$H$8+$B27*(AVERAGE(Q26:Q27)))/AVERAGE($F26:$F27))*POWER(10,9)</f>
        <v>-0.6138768895304777</v>
      </c>
      <c r="S27">
        <v>2489021102</v>
      </c>
      <c r="T27" s="3">
        <f>S27*Referencias!$D$59/'Metabolitos cuantificables'!$S$65</f>
        <v>1.3245831864687099</v>
      </c>
      <c r="U27" s="3">
        <f>((((T27-T26)/($D27-$D26))-$B27*Referencias!$H$59+$B27*(AVERAGE(T26:T27)))/AVERAGE(F26:F27))*POWER(10,9)</f>
        <v>-10.171592324682214</v>
      </c>
      <c r="V27" s="3">
        <f>(((S27-S26)/($D27-$D26))-$B27*Referencias!$F$59+$B27*(AVERAGE(S26:S27)))/AVERAGE($F26:$F27)</f>
        <v>-18.48803062358839</v>
      </c>
      <c r="W27" s="3">
        <f>-B27*POWER(10,9)*Referencias!$H$59/'Metabolitos cuantificables'!F27</f>
        <v>-11.173564812641448</v>
      </c>
      <c r="X27">
        <v>1726568062</v>
      </c>
      <c r="Y27" s="3">
        <f>X27*Referencias!$D$11/'Metabolitos cuantificables'!$X$65</f>
        <v>2.6331830957275186</v>
      </c>
      <c r="Z27" s="3">
        <f>((((Y27-Y26)/($D27-$D26))-$B27*Referencias!$H$11+$B27*(AVERAGE(Y26:Y27)))/AVERAGE($F26:$F27))*POWER(10,9)</f>
        <v>2.9572787046675346</v>
      </c>
      <c r="AA27">
        <v>5034938</v>
      </c>
      <c r="AB27" s="3">
        <f>AA27*Referencias!$D$49/'Metabolitos cuantificables'!$AA$65</f>
        <v>0.1902286150395332</v>
      </c>
      <c r="AC27" s="3">
        <f>((((AB27-AB26)/($D27-$D26))-$B27*Referencias!$H$49+$B27*(AVERAGE(AB26:AB27)))/AVERAGE($F26:$F27))*POWER(10,9)</f>
        <v>-50.581422012485859</v>
      </c>
      <c r="AD27" s="3">
        <f>(((AA27-AA26)/($D27-$D26))-$B27*Referencias!$F$49+$B27*(AVERAGE(AA26:AA27)))/AVERAGE($F26:$F27)</f>
        <v>-1.5393375822933439</v>
      </c>
      <c r="AE27" s="3">
        <f>-B27*POWER(10,9)*Referencias!$H$49/'Metabolitos cuantificables'!F27</f>
        <v>-47.117109232387882</v>
      </c>
      <c r="AF27">
        <v>99807634</v>
      </c>
      <c r="AG27" s="3">
        <f>AF27*Referencias!$D$4/'Metabolitos cuantificables'!$AF$65</f>
        <v>1.2189206617921928</v>
      </c>
      <c r="AH27" s="3">
        <f>((((AG27-AG26)/($D27-$D26))-$B27*Referencias!$H$4+$B27*(AVERAGE(AG26:AG27)))/AVERAGE($F26:$F27))*POWER(10,9)</f>
        <v>1.8154125150680978</v>
      </c>
      <c r="AI27">
        <v>4034068391</v>
      </c>
      <c r="AJ27" s="2">
        <f>AI27*Referencias!$D$13/'Metabolitos cuantificables'!$AI$65</f>
        <v>0.71811901095924513</v>
      </c>
      <c r="AK27" s="3">
        <f>((((AJ27-AJ26)/($D27-$D26))-$B27*Referencias!$H$13+$B27*(AVERAGE(AJ26:AJ27)))/AVERAGE($F26:$F27))*POWER(10,9)</f>
        <v>-1.3472978349725335</v>
      </c>
      <c r="AL27">
        <v>14681050920</v>
      </c>
      <c r="AM27" s="3">
        <f>AL27*Referencias!$D$58/'Metabolitos cuantificables'!$AL$65</f>
        <v>30.739340357189672</v>
      </c>
      <c r="AN27" s="3">
        <f t="shared" si="0"/>
        <v>89.098044768675763</v>
      </c>
      <c r="AO27" s="3">
        <f t="shared" si="1"/>
        <v>42.553057968123454</v>
      </c>
      <c r="AP27">
        <v>4713068666</v>
      </c>
      <c r="AQ27" s="3">
        <f>AP27*Referencias!$D$14/'Metabolitos cuantificables'!$AP$65</f>
        <v>0.93103469129402283</v>
      </c>
      <c r="AR27" s="3">
        <f>((((AQ27-AQ26)/($D27-$D26))-$B27*Referencias!$H$14+$B27*(AVERAGE(AQ26:AQ27)))/AVERAGE($F26:$F27))*POWER(10,9)</f>
        <v>-1.262988450910246</v>
      </c>
      <c r="AS27">
        <v>555119090</v>
      </c>
      <c r="AT27" s="3">
        <f>AS27*Referencias!$D$15/'Metabolitos cuantificables'!$AS$65</f>
        <v>0.74017054770716284</v>
      </c>
      <c r="AU27" s="3">
        <f>((((AT27-AT26)/($D27-$D26))-$B27*Referencias!$H$15+$B27*(AVERAGE(AT26:AT27)))/AVERAGE($F26:$F27))*POWER(10,9)</f>
        <v>-1.7029985315352152</v>
      </c>
      <c r="AV27">
        <v>715127838</v>
      </c>
      <c r="AW27" s="3">
        <f>AV27*Referencias!$D$16/'Metabolitos cuantificables'!$AV$65</f>
        <v>0.22125774599611595</v>
      </c>
      <c r="AX27" s="3">
        <f>((((AW27-AW26)/($D27-$D26))-$B27*Referencias!$H$16+$B27*(AVERAGE(AW26:AW27)))/AVERAGE($F26:$F27))*POWER(10,9)</f>
        <v>-0.6187698176432187</v>
      </c>
      <c r="AY27">
        <v>2633891744</v>
      </c>
      <c r="AZ27" s="3">
        <f>AY27*Referencias!$D$17/'Metabolitos cuantificables'!$AY$65</f>
        <v>0.39179029594170084</v>
      </c>
      <c r="BA27" s="3">
        <f>((((AZ27-AZ26)/($D27-$D26))-$B27*Referencias!$H$17+$B27*(AVERAGE(AZ26:AZ27)))/AVERAGE($F26:$F27))*POWER(10,9)</f>
        <v>-0.17396961841047243</v>
      </c>
      <c r="BB27">
        <v>22799513466</v>
      </c>
      <c r="BC27" s="3">
        <f>BB27*Referencias!$D$18/'Metabolitos cuantificables'!$BB$65</f>
        <v>1.6621637397972828</v>
      </c>
      <c r="BD27" s="3">
        <f>((((BC27-BC26)/($D27-$D26))-$B27*Referencias!$H$18+$B27*(AVERAGE(BC26:BC27)))/AVERAGE($F26:$F27))*POWER(10,9)</f>
        <v>0.35957359960680396</v>
      </c>
      <c r="BE27">
        <v>88800848</v>
      </c>
      <c r="BF27" s="3">
        <f>BE27*Referencias!$D$19/'Metabolitos cuantificables'!$BE$65</f>
        <v>0.17380110565205428</v>
      </c>
      <c r="BG27" s="3">
        <f>((((BF27-BF26)/($D27-$D26))-$B27*Referencias!$H$19+$B27*(AVERAGE(BF26:BF27)))/AVERAGE($F26:$F27))*POWER(10,9)</f>
        <v>-3.0342174522507435</v>
      </c>
      <c r="BH27">
        <v>766412777</v>
      </c>
      <c r="BI27" s="3">
        <f>BH27*Referencias!$D$20/'Metabolitos cuantificables'!$BH$65</f>
        <v>0.33047639855678934</v>
      </c>
      <c r="BJ27" s="3">
        <f>((((BI27-BI26)/($D27-$D26))-$B27*Referencias!$H$20+$B27*(AVERAGE(BI26:BI27)))/AVERAGE($F26:$F27))*POWER(10,9)</f>
        <v>-1.3603073743128038</v>
      </c>
      <c r="BK27">
        <v>868471895</v>
      </c>
      <c r="BL27" s="3">
        <f>BK27*Referencias!$D$21/'Metabolitos cuantificables'!$BK$65</f>
        <v>0.12959689312052053</v>
      </c>
      <c r="BM27" s="3">
        <f>((((BL27-BL26)/($D27-$D26))-$B27*Referencias!$H$21+$B27*(AVERAGE(BL26:BL27)))/AVERAGE($F26:$F27))*POWER(10,9)</f>
        <v>-0.23543799655201311</v>
      </c>
      <c r="BN27">
        <v>479564395</v>
      </c>
      <c r="BO27" s="3">
        <f>BN27*Referencias!$D$22/'Metabolitos cuantificables'!$BN$65</f>
        <v>0.15502807524065071</v>
      </c>
      <c r="BP27" s="3">
        <f>((((BO27-BO26)/($D27-$D26))-$B27*Referencias!$H$22+$B27*(AVERAGE(BO26:BO27)))/AVERAGE($F26:$F27))*POWER(10,9)</f>
        <v>-0.57453863066802591</v>
      </c>
      <c r="BQ27">
        <v>5833910089</v>
      </c>
      <c r="BR27" s="3">
        <f>BQ27*Referencias!$D$23/$BQ$65</f>
        <v>7.7017931533908506</v>
      </c>
      <c r="BS27" s="3">
        <f>((((BR27-BR26)/($D27-$D26))-$B27*Referencias!$H$23+$B27*(AVERAGE(BR26:BR27)))/AVERAGE($F26:$F27))*POWER(10,9)</f>
        <v>8.634336942514933</v>
      </c>
      <c r="BT27" s="3"/>
      <c r="BU27">
        <v>4290099</v>
      </c>
      <c r="BV27" s="17">
        <f>BU27*Referencias!$D$53/'Metabolitos cuantificables'!$BU$65</f>
        <v>9.5581842890795493E-3</v>
      </c>
      <c r="BW27">
        <v>61586376</v>
      </c>
      <c r="BX27" s="17">
        <f>BW27*Referencias!$D$50/'Metabolitos cuantificables'!$BW$65</f>
        <v>3.5197444847700097E-3</v>
      </c>
      <c r="BY27">
        <v>1261915</v>
      </c>
      <c r="BZ27" s="17">
        <f>BY27*Referencias!$D$28/'Metabolitos cuantificables'!$BY$65</f>
        <v>2.2688139004659138E-3</v>
      </c>
      <c r="CA27">
        <v>156049948</v>
      </c>
      <c r="CB27" s="2">
        <f>CA27*Referencias!$D$55/'Metabolitos cuantificables'!$CA$65</f>
        <v>0.40563977609987006</v>
      </c>
      <c r="CC27">
        <v>25709816</v>
      </c>
      <c r="CD27" s="17">
        <f>CC27*Referencias!$D$56/'Metabolitos cuantificables'!$CC$65</f>
        <v>3.654619176950677E-2</v>
      </c>
      <c r="CE27">
        <v>2845905</v>
      </c>
      <c r="CF27" s="18">
        <f>CE27*Referencias!$D$31/'Metabolitos cuantificables'!$CE$65</f>
        <v>7.4820125761262696E-4</v>
      </c>
      <c r="CG27">
        <v>60576788</v>
      </c>
      <c r="CH27">
        <v>1009978</v>
      </c>
      <c r="CI27">
        <v>362686768</v>
      </c>
      <c r="CJ27">
        <v>207137</v>
      </c>
      <c r="CK27">
        <v>2236220</v>
      </c>
      <c r="CL27">
        <v>19164073</v>
      </c>
      <c r="CM27">
        <v>5022200</v>
      </c>
      <c r="CN27">
        <v>451964116</v>
      </c>
      <c r="CO27">
        <v>230207840</v>
      </c>
      <c r="CP27">
        <v>237478146</v>
      </c>
      <c r="CQ27">
        <v>26269485</v>
      </c>
      <c r="CR27">
        <v>159447</v>
      </c>
      <c r="CS27">
        <v>13705809</v>
      </c>
      <c r="CT27">
        <v>1280591529</v>
      </c>
    </row>
    <row r="28" spans="1:98" x14ac:dyDescent="0.25">
      <c r="A28" t="s">
        <v>55</v>
      </c>
      <c r="B28" s="21">
        <f t="shared" si="4"/>
        <v>1.6666666666666666E-2</v>
      </c>
      <c r="C28" s="1">
        <v>43649</v>
      </c>
      <c r="D28" s="22">
        <v>675.50000000005821</v>
      </c>
      <c r="E28" s="22">
        <v>28.145833333335759</v>
      </c>
      <c r="F28" s="18">
        <v>8830000</v>
      </c>
      <c r="G28">
        <v>1809573919</v>
      </c>
      <c r="H28" s="3">
        <f>G28*Referencias!$D$5/'Metabolitos cuantificables'!$G$65</f>
        <v>1.2528227416162505</v>
      </c>
      <c r="I28" s="3">
        <f>((((H28-H27)/($D28-$D27))-$B28*Referencias!$H$5+$B28*(AVERAGE(H27:H28)))/AVERAGE($F27:$F28))*POWER(10,9)</f>
        <v>0.22172035174826366</v>
      </c>
      <c r="J28">
        <v>64399688</v>
      </c>
      <c r="K28" s="3">
        <f>J28*Referencias!$D$6/'Metabolitos cuantificables'!$J$65</f>
        <v>2.8013694039778523E-2</v>
      </c>
      <c r="L28" s="3">
        <f>((((K28-K27)/($D28-$D27))-$B28*Referencias!$H$6+$B28*(AVERAGE(K27:K28)))/AVERAGE($F27:$F28))*POWER(10,9)</f>
        <v>-3.2571500609024406</v>
      </c>
      <c r="M28">
        <v>623870457</v>
      </c>
      <c r="N28" s="3">
        <f>M28*Referencias!$D$7/'Metabolitos cuantificables'!$M$65</f>
        <v>1.2565187529652146</v>
      </c>
      <c r="O28" s="3">
        <f>((((N28-N27)/($D28-$D27))-$B28*Referencias!$H$7+$B28*(AVERAGE(N27:N28)))/AVERAGE($F27:$F28))*POWER(10,9)</f>
        <v>-0.89139416656042014</v>
      </c>
      <c r="P28">
        <v>247695029</v>
      </c>
      <c r="Q28" s="3">
        <f>P28*Referencias!$D$8/'Metabolitos cuantificables'!$P$65</f>
        <v>0.19546632216555085</v>
      </c>
      <c r="R28" s="3">
        <f>((((Q28-Q27)/($D28-$D27))-$B28*Referencias!$H$8+$B28*(AVERAGE(Q27:Q28)))/AVERAGE($F27:$F28))*POWER(10,9)</f>
        <v>-0.44267176282505716</v>
      </c>
      <c r="S28">
        <v>2632025970</v>
      </c>
      <c r="T28" s="3">
        <f>S28*Referencias!$D$59/'Metabolitos cuantificables'!$S$65</f>
        <v>1.4006861345649599</v>
      </c>
      <c r="U28" s="3">
        <f>((((T28-T27)/($D28-$D27))-$B28*Referencias!$H$59+$B28*(AVERAGE(T27:T28)))/AVERAGE(F27:F28))*POWER(10,9)</f>
        <v>-7.8271851491650599</v>
      </c>
      <c r="V28" s="3">
        <f>(((S28-S27)/($D28-$D27))-$B28*Referencias!$F$59+$B28*(AVERAGE(S27:S28)))/AVERAGE($F27:$F28)</f>
        <v>-14.132369790059334</v>
      </c>
      <c r="W28" s="3">
        <f>-B28*POWER(10,9)*Referencias!$H$59/'Metabolitos cuantificables'!F28</f>
        <v>-10.47758965443615</v>
      </c>
      <c r="X28">
        <v>1942790956</v>
      </c>
      <c r="Y28" s="3">
        <f>X28*Referencias!$D$11/'Metabolitos cuantificables'!$X$65</f>
        <v>2.9629438980503422</v>
      </c>
      <c r="Z28" s="3">
        <f>((((Y28-Y27)/($D28-$D27))-$B28*Referencias!$H$11+$B28*(AVERAGE(Y27:Y28)))/AVERAGE($F27:$F28))*POWER(10,9)</f>
        <v>4.8787019918806482</v>
      </c>
      <c r="AA28">
        <v>5421443</v>
      </c>
      <c r="AB28" s="3">
        <f>AA28*Referencias!$D$49/'Metabolitos cuantificables'!$AA$65</f>
        <v>0.20483143852134267</v>
      </c>
      <c r="AC28" s="3">
        <f>((((AB28-AB27)/($D28-$D27))-$B28*Referencias!$H$49+$B28*(AVERAGE(AB27:AB28)))/AVERAGE($F27:$F28))*POWER(10,9)</f>
        <v>-45.153897999756914</v>
      </c>
      <c r="AD28" s="3">
        <f>(((AA28-AA27)/($D28-$D27))-$B28*Referencias!$F$49+$B28*(AVERAGE(AA27:AA28)))/AVERAGE($F27:$F28)</f>
        <v>-1.3797413862533896</v>
      </c>
      <c r="AE28" s="3">
        <f>-B28*POWER(10,9)*Referencias!$H$49/'Metabolitos cuantificables'!F28</f>
        <v>-44.182294954039826</v>
      </c>
      <c r="AF28">
        <v>114486417</v>
      </c>
      <c r="AG28" s="3">
        <f>AF28*Referencias!$D$4/'Metabolitos cuantificables'!$AF$65</f>
        <v>1.3981882305301112</v>
      </c>
      <c r="AH28" s="3">
        <f>((((AG28-AG27)/($D28-$D27))-$B28*Referencias!$H$4+$B28*(AVERAGE(AG27:AG28)))/AVERAGE($F27:$F28))*POWER(10,9)</f>
        <v>2.7286497498773281</v>
      </c>
      <c r="AI28">
        <v>3777170334</v>
      </c>
      <c r="AJ28" s="2">
        <f>AI28*Referencias!$D$13/'Metabolitos cuantificables'!$AI$65</f>
        <v>0.67238766465342292</v>
      </c>
      <c r="AK28" s="3">
        <f>((((AJ28-AJ27)/($D28-$D27))-$B28*Referencias!$H$13+$B28*(AVERAGE(AJ27:AJ28)))/AVERAGE($F27:$F28))*POWER(10,9)</f>
        <v>-1.455224168731768</v>
      </c>
      <c r="AL28">
        <v>13364873572</v>
      </c>
      <c r="AM28" s="3">
        <f>AL28*Referencias!$D$58/'Metabolitos cuantificables'!$AL$65</f>
        <v>27.983514245621681</v>
      </c>
      <c r="AN28" s="3">
        <f t="shared" si="0"/>
        <v>45.159039720546154</v>
      </c>
      <c r="AO28" s="3">
        <f t="shared" si="1"/>
        <v>21.56787211214748</v>
      </c>
      <c r="AP28">
        <v>4388247029</v>
      </c>
      <c r="AQ28" s="3">
        <f>AP28*Referencias!$D$14/'Metabolitos cuantificables'!$AP$65</f>
        <v>0.86686838395554322</v>
      </c>
      <c r="AR28" s="3">
        <f>((((AQ28-AQ27)/($D28-$D27))-$B28*Referencias!$H$14+$B28*(AVERAGE(AQ27:AQ28)))/AVERAGE($F27:$F28))*POWER(10,9)</f>
        <v>-1.7255960097821292</v>
      </c>
      <c r="AS28">
        <v>583778418</v>
      </c>
      <c r="AT28" s="3">
        <f>AS28*Referencias!$D$15/'Metabolitos cuantificables'!$AS$65</f>
        <v>0.77838359223185971</v>
      </c>
      <c r="AU28" s="3">
        <f>((((AT28-AT27)/($D28-$D27))-$B28*Referencias!$H$15+$B28*(AVERAGE(AT27:AT28)))/AVERAGE($F27:$F28))*POWER(10,9)</f>
        <v>-1.173380349438645</v>
      </c>
      <c r="AV28">
        <v>646091219</v>
      </c>
      <c r="AW28" s="3">
        <f>AV28*Referencias!$D$16/'Metabolitos cuantificables'!$AV$65</f>
        <v>0.19989808706597004</v>
      </c>
      <c r="AX28" s="3">
        <f>((((AW28-AW27)/($D28-$D27))-$B28*Referencias!$H$16+$B28*(AVERAGE(AW27:AW28)))/AVERAGE($F27:$F28))*POWER(10,9)</f>
        <v>-0.49217808227577392</v>
      </c>
      <c r="AY28">
        <v>2439182199</v>
      </c>
      <c r="AZ28" s="3">
        <f>AY28*Referencias!$D$17/'Metabolitos cuantificables'!$AY$65</f>
        <v>0.36282733251239452</v>
      </c>
      <c r="BA28" s="3">
        <f>((((AZ28-AZ27)/($D28-$D27))-$B28*Referencias!$H$17+$B28*(AVERAGE(AZ27:AZ28)))/AVERAGE($F27:$F28))*POWER(10,9)</f>
        <v>-0.25274323297758772</v>
      </c>
      <c r="BB28">
        <v>27490436262</v>
      </c>
      <c r="BC28" s="3">
        <f>BB28*Referencias!$D$18/'Metabolitos cuantificables'!$BB$65</f>
        <v>2.00414830842973</v>
      </c>
      <c r="BD28" s="3">
        <f>((((BC28-BC27)/($D28-$D27))-$B28*Referencias!$H$18+$B28*(AVERAGE(BC27:BC28)))/AVERAGE($F27:$F28))*POWER(10,9)</f>
        <v>2.5530066552413495</v>
      </c>
      <c r="BE28">
        <v>103393770</v>
      </c>
      <c r="BF28" s="3">
        <f>BE28*Referencias!$D$19/'Metabolitos cuantificables'!$BE$65</f>
        <v>0.20236238671430479</v>
      </c>
      <c r="BG28" s="3">
        <f>((((BF28-BF27)/($D28-$D27))-$B28*Referencias!$H$19+$B28*(AVERAGE(BF27:BF28)))/AVERAGE($F27:$F28))*POWER(10,9)</f>
        <v>-2.6197321058353538</v>
      </c>
      <c r="BH28">
        <v>837726183</v>
      </c>
      <c r="BI28" s="3">
        <f>BH28*Referencias!$D$20/'Metabolitos cuantificables'!$BH$65</f>
        <v>0.36122666563342781</v>
      </c>
      <c r="BJ28" s="3">
        <f>((((BI28-BI27)/($D28-$D27))-$B28*Referencias!$H$20+$B28*(AVERAGE(BI27:BI28)))/AVERAGE($F27:$F28))*POWER(10,9)</f>
        <v>-0.99299457647614242</v>
      </c>
      <c r="BK28">
        <v>845765949</v>
      </c>
      <c r="BL28" s="3">
        <f>BK28*Referencias!$D$21/'Metabolitos cuantificables'!$BK$65</f>
        <v>0.12620861990879811</v>
      </c>
      <c r="BM28" s="3">
        <f>((((BL28-BL27)/($D28-$D27))-$B28*Referencias!$H$21+$B28*(AVERAGE(BL27:BL28)))/AVERAGE($F27:$F28))*POWER(10,9)</f>
        <v>-0.21295104585483793</v>
      </c>
      <c r="BN28">
        <v>530106728</v>
      </c>
      <c r="BO28" s="3">
        <f>BN28*Referencias!$D$22/'Metabolitos cuantificables'!$BN$65</f>
        <v>0.17136682074564599</v>
      </c>
      <c r="BP28" s="3">
        <f>((((BO28-BO27)/($D28-$D27))-$B28*Referencias!$H$22+$B28*(AVERAGE(BO27:BO28)))/AVERAGE($F27:$F28))*POWER(10,9)</f>
        <v>-0.35330529748955375</v>
      </c>
      <c r="BQ28">
        <v>5681318862</v>
      </c>
      <c r="BR28" s="3">
        <f>BQ28*Referencias!$D$23/$BQ$65</f>
        <v>7.5003457451436724</v>
      </c>
      <c r="BS28" s="3">
        <f>((((BR28-BR27)/($D28-$D27))-$B28*Referencias!$H$23+$B28*(AVERAGE(BR27:BR28)))/AVERAGE($F27:$F28))*POWER(10,9)</f>
        <v>5.7958260270483173</v>
      </c>
      <c r="BT28" s="3"/>
      <c r="BU28">
        <v>3942978</v>
      </c>
      <c r="BV28" s="17">
        <f>BU28*Referencias!$D$53/'Metabolitos cuantificables'!$BU$65</f>
        <v>8.7848113462617779E-3</v>
      </c>
      <c r="BW28">
        <v>36121595</v>
      </c>
      <c r="BX28" s="17">
        <f>BW28*Referencias!$D$50/'Metabolitos cuantificables'!$BW$65</f>
        <v>2.0643978918705331E-3</v>
      </c>
      <c r="BY28">
        <v>1552631</v>
      </c>
      <c r="BZ28" s="17">
        <f>BY28*Referencias!$D$28/'Metabolitos cuantificables'!$BY$65</f>
        <v>2.7914960952950814E-3</v>
      </c>
      <c r="CA28">
        <v>152252749</v>
      </c>
      <c r="CB28" s="2">
        <f>CA28*Referencias!$D$55/'Metabolitos cuantificables'!$CA$65</f>
        <v>0.39576925084877129</v>
      </c>
      <c r="CC28">
        <v>28924883</v>
      </c>
      <c r="CD28" s="17">
        <f>CC28*Referencias!$D$56/'Metabolitos cuantificables'!$CC$65</f>
        <v>4.1116370534450587E-2</v>
      </c>
      <c r="CE28">
        <v>2792317</v>
      </c>
      <c r="CF28" s="18">
        <f>CE28*Referencias!$D$31/'Metabolitos cuantificables'!$CE$65</f>
        <v>7.3411273076688004E-4</v>
      </c>
      <c r="CG28">
        <v>67037893</v>
      </c>
      <c r="CH28">
        <v>1136538</v>
      </c>
      <c r="CI28">
        <v>392482374</v>
      </c>
      <c r="CJ28">
        <v>220395</v>
      </c>
      <c r="CK28">
        <v>2681411</v>
      </c>
      <c r="CL28">
        <v>22634761</v>
      </c>
      <c r="CM28">
        <v>5221536</v>
      </c>
      <c r="CN28">
        <v>522970887</v>
      </c>
      <c r="CO28">
        <v>268043472</v>
      </c>
      <c r="CP28">
        <v>249406007</v>
      </c>
      <c r="CQ28">
        <v>25773547</v>
      </c>
      <c r="CR28">
        <v>277896</v>
      </c>
      <c r="CS28">
        <v>15471941</v>
      </c>
      <c r="CT28">
        <v>1426730502</v>
      </c>
    </row>
    <row r="29" spans="1:98" x14ac:dyDescent="0.25">
      <c r="A29" t="s">
        <v>56</v>
      </c>
      <c r="B29" s="21">
        <f t="shared" si="4"/>
        <v>1.6666666666666666E-2</v>
      </c>
      <c r="C29" s="1">
        <v>43650</v>
      </c>
      <c r="D29" s="22">
        <v>700.83333333337214</v>
      </c>
      <c r="E29" s="22">
        <v>29.201388888890506</v>
      </c>
      <c r="F29" s="18">
        <v>8760000</v>
      </c>
      <c r="G29">
        <v>1653933781</v>
      </c>
      <c r="H29" s="3">
        <f>G29*Referencias!$D$5/'Metabolitos cuantificables'!$G$65</f>
        <v>1.1450683678670721</v>
      </c>
      <c r="I29" s="3">
        <f>((((H29-H28)/($D29-$D28))-$B29*Referencias!$H$5+$B29*(AVERAGE(H28:H29)))/AVERAGE($F28:$F29))*POWER(10,9)</f>
        <v>-0.5760288348345739</v>
      </c>
      <c r="J29">
        <v>59171949</v>
      </c>
      <c r="K29" s="3">
        <f>J29*Referencias!$D$6/'Metabolitos cuantificables'!$J$65</f>
        <v>2.5739641394277857E-2</v>
      </c>
      <c r="L29" s="3">
        <f>((((K29-K28)/($D29-$D28))-$B29*Referencias!$H$6+$B29*(AVERAGE(K28:K29)))/AVERAGE($F28:$F29))*POWER(10,9)</f>
        <v>-3.1841927500256348</v>
      </c>
      <c r="M29">
        <v>521487444</v>
      </c>
      <c r="N29" s="3">
        <f>M29*Referencias!$D$7/'Metabolitos cuantificables'!$M$65</f>
        <v>1.0503122009861372</v>
      </c>
      <c r="O29" s="3">
        <f>((((N29-N28)/($D29-$D28))-$B29*Referencias!$H$7+$B29*(AVERAGE(N28:N29)))/AVERAGE($F28:$F29))*POWER(10,9)</f>
        <v>-2.3927175319365204</v>
      </c>
      <c r="P29">
        <v>211577447</v>
      </c>
      <c r="Q29" s="3">
        <f>P29*Referencias!$D$8/'Metabolitos cuantificables'!$P$65</f>
        <v>0.16696445457638459</v>
      </c>
      <c r="R29" s="3">
        <f>((((Q29-Q28)/($D29-$D28))-$B29*Referencias!$H$8+$B29*(AVERAGE(Q28:Q29)))/AVERAGE($F28:$F29))*POWER(10,9)</f>
        <v>-0.62938221064428046</v>
      </c>
      <c r="S29">
        <v>1824260507</v>
      </c>
      <c r="T29" s="3">
        <f>S29*Referencias!$D$59/'Metabolitos cuantificables'!$S$65</f>
        <v>0.97081731985697095</v>
      </c>
      <c r="U29" s="3">
        <f>((((T29-T28)/($D29-$D28))-$B29*Referencias!$H$59+$B29*(AVERAGE(T28:T29)))/AVERAGE(F28:F29))*POWER(10,9)</f>
        <v>-10.20160246794442</v>
      </c>
      <c r="V29" s="3">
        <f>(((S29-S28)/($D29-$D28))-$B29*Referencias!$F$59+$B29*(AVERAGE(S28:S29)))/AVERAGE($F28:$F29)</f>
        <v>-18.609840859060121</v>
      </c>
      <c r="W29" s="3">
        <f>-B29*POWER(10,9)*Referencias!$H$59/'Metabolitos cuantificables'!F29</f>
        <v>-10.561314685921369</v>
      </c>
      <c r="X29">
        <v>1723969085</v>
      </c>
      <c r="Y29" s="3">
        <f>X29*Referencias!$D$11/'Metabolitos cuantificables'!$X$65</f>
        <v>2.6292194047192083</v>
      </c>
      <c r="Z29" s="3">
        <f>((((Y29-Y28)/($D29-$D28))-$B29*Referencias!$H$11+$B29*(AVERAGE(Y28:Y29)))/AVERAGE($F28:$F29))*POWER(10,9)</f>
        <v>1.8423448425459263</v>
      </c>
      <c r="AA29">
        <v>5646563</v>
      </c>
      <c r="AB29" s="3">
        <f>AA29*Referencias!$D$49/'Metabolitos cuantificables'!$AA$65</f>
        <v>0.21333685920729742</v>
      </c>
      <c r="AC29" s="3">
        <f>((((AB29-AB28)/($D29-$D28))-$B29*Referencias!$H$49+$B29*(AVERAGE(AB28:AB29)))/AVERAGE($F28:$F29))*POWER(10,9)</f>
        <v>-43.923728065893236</v>
      </c>
      <c r="AD29" s="3">
        <f>(((AA29-AA28)/($D29-$D28))-$B29*Referencias!$F$49+$B29*(AVERAGE(AA28:AA29)))/AVERAGE($F28:$F29)</f>
        <v>-1.3421436217913547</v>
      </c>
      <c r="AE29" s="3">
        <f>-B29*POWER(10,9)*Referencias!$H$49/'Metabolitos cuantificables'!F29</f>
        <v>-44.535349822394025</v>
      </c>
      <c r="AF29">
        <v>106222272</v>
      </c>
      <c r="AG29" s="3">
        <f>AF29*Referencias!$D$4/'Metabolitos cuantificables'!$AF$65</f>
        <v>1.2972607093692885</v>
      </c>
      <c r="AH29" s="3">
        <f>((((AG29-AG28)/($D29-$D28))-$B29*Referencias!$H$4+$B29*(AVERAGE(AG28:AG29)))/AVERAGE($F28:$F29))*POWER(10,9)</f>
        <v>1.5134576335280432</v>
      </c>
      <c r="AI29">
        <v>3798661236</v>
      </c>
      <c r="AJ29" s="2">
        <f>AI29*Referencias!$D$13/'Metabolitos cuantificables'!$AI$65</f>
        <v>0.67621333734734479</v>
      </c>
      <c r="AK29" s="3">
        <f>((((AJ29-AJ28)/($D29-$D28))-$B29*Referencias!$H$13+$B29*(AVERAGE(AJ28:AJ29)))/AVERAGE($F28:$F29))*POWER(10,9)</f>
        <v>-1.2436680244442322</v>
      </c>
      <c r="AL29">
        <v>13563803494</v>
      </c>
      <c r="AM29" s="3">
        <f>AL29*Referencias!$D$58/'Metabolitos cuantificables'!$AL$65</f>
        <v>28.400035829322256</v>
      </c>
      <c r="AN29" s="3">
        <f t="shared" si="0"/>
        <v>55.293298323260593</v>
      </c>
      <c r="AO29" s="3">
        <f t="shared" si="1"/>
        <v>26.407974887745915</v>
      </c>
      <c r="AP29">
        <v>4641036646</v>
      </c>
      <c r="AQ29" s="3">
        <f>AP29*Referencias!$D$14/'Metabolitos cuantificables'!$AP$65</f>
        <v>0.91680525517572786</v>
      </c>
      <c r="AR29" s="3">
        <f>((((AQ29-AQ28)/($D29-$D28))-$B29*Referencias!$H$14+$B29*(AVERAGE(AQ28:AQ29)))/AVERAGE($F28:$F29))*POWER(10,9)</f>
        <v>-1.1951244743320169</v>
      </c>
      <c r="AS29">
        <v>592706905</v>
      </c>
      <c r="AT29" s="3">
        <f>AS29*Referencias!$D$15/'Metabolitos cuantificables'!$AS$65</f>
        <v>0.790288430728742</v>
      </c>
      <c r="AU29" s="3">
        <f>((((AT29-AT28)/($D29-$D28))-$B29*Referencias!$H$15+$B29*(AVERAGE(AT28:AT29)))/AVERAGE($F28:$F29))*POWER(10,9)</f>
        <v>-1.2028672038455597</v>
      </c>
      <c r="AV29">
        <v>623026406</v>
      </c>
      <c r="AW29" s="3">
        <f>AV29*Referencias!$D$16/'Metabolitos cuantificables'!$AV$65</f>
        <v>0.19276192445975093</v>
      </c>
      <c r="AX29" s="3">
        <f>((((AW29-AW28)/($D29-$D28))-$B29*Referencias!$H$16+$B29*(AVERAGE(AW28:AW29)))/AVERAGE($F28:$F29))*POWER(10,9)</f>
        <v>-0.44698662648226173</v>
      </c>
      <c r="AY29">
        <v>2458674075</v>
      </c>
      <c r="AZ29" s="3">
        <f>AY29*Referencias!$D$17/'Metabolitos cuantificables'!$AY$65</f>
        <v>0.36572674091970486</v>
      </c>
      <c r="BA29" s="3">
        <f>((((AZ29-AZ28)/($D29-$D28))-$B29*Referencias!$H$17+$B29*(AVERAGE(AZ28:AZ29)))/AVERAGE($F28:$F29))*POWER(10,9)</f>
        <v>-0.13442145688164889</v>
      </c>
      <c r="BB29">
        <v>23060187642</v>
      </c>
      <c r="BC29" s="3">
        <f>BB29*Referencias!$D$18/'Metabolitos cuantificables'!$BB$65</f>
        <v>1.6811677928396807</v>
      </c>
      <c r="BD29" s="3">
        <f>((((BC29-BC28)/($D29-$D28))-$B29*Referencias!$H$18+$B29*(AVERAGE(BC28:BC29)))/AVERAGE($F28:$F29))*POWER(10,9)</f>
        <v>-0.40186033992935988</v>
      </c>
      <c r="BE29">
        <v>84309409</v>
      </c>
      <c r="BF29" s="3">
        <f>BE29*Referencias!$D$19/'Metabolitos cuantificables'!$BE$65</f>
        <v>0.16501045689418703</v>
      </c>
      <c r="BG29" s="3">
        <f>((((BF29-BF28)/($D29-$D28))-$B29*Referencias!$H$19+$B29*(AVERAGE(BF28:BF29)))/AVERAGE($F28:$F29))*POWER(10,9)</f>
        <v>-2.8456160654563218</v>
      </c>
      <c r="BH29">
        <v>722880627</v>
      </c>
      <c r="BI29" s="3">
        <f>BH29*Referencias!$D$20/'Metabolitos cuantificables'!$BH$65</f>
        <v>0.31170538039899326</v>
      </c>
      <c r="BJ29" s="3">
        <f>((((BI29-BI28)/($D29-$D28))-$B29*Referencias!$H$20+$B29*(AVERAGE(BI28:BI29)))/AVERAGE($F28:$F29))*POWER(10,9)</f>
        <v>-1.336648552878295</v>
      </c>
      <c r="BK29">
        <v>825969567</v>
      </c>
      <c r="BL29" s="3">
        <f>BK29*Referencias!$D$21/'Metabolitos cuantificables'!$BK$65</f>
        <v>0.12325452361967525</v>
      </c>
      <c r="BM29" s="3">
        <f>((((BL29-BL28)/($D29-$D28))-$B29*Referencias!$H$21+$B29*(AVERAGE(BL28:BL29)))/AVERAGE($F28:$F29))*POWER(10,9)</f>
        <v>-0.21200613091264672</v>
      </c>
      <c r="BN29">
        <v>463875802</v>
      </c>
      <c r="BO29" s="3">
        <f>BN29*Referencias!$D$22/'Metabolitos cuantificables'!$BN$65</f>
        <v>0.14995644690172047</v>
      </c>
      <c r="BP29" s="3">
        <f>((((BO29-BO28)/($D29-$D28))-$B29*Referencias!$H$22+$B29*(AVERAGE(BO28:BO29)))/AVERAGE($F28:$F29))*POWER(10,9)</f>
        <v>-0.51401147810617043</v>
      </c>
      <c r="BQ29">
        <v>5622778381</v>
      </c>
      <c r="BR29" s="3">
        <f>BQ29*Referencias!$D$23/$BQ$65</f>
        <v>7.423061956246733</v>
      </c>
      <c r="BS29" s="3">
        <f>((((BR29-BR28)/($D29-$D28))-$B29*Referencias!$H$23+$B29*(AVERAGE(BR28:BR29)))/AVERAGE($F28:$F29))*POWER(10,9)</f>
        <v>5.8829562298132219</v>
      </c>
      <c r="BT29" s="3"/>
      <c r="BU29">
        <v>3549607</v>
      </c>
      <c r="BV29" s="17">
        <f>BU29*Referencias!$D$53/'Metabolitos cuantificables'!$BU$65</f>
        <v>7.9083950882734393E-3</v>
      </c>
      <c r="BW29">
        <v>54891318</v>
      </c>
      <c r="BX29" s="17">
        <f>BW29*Referencias!$D$50/'Metabolitos cuantificables'!$BW$65</f>
        <v>3.1371128866594907E-3</v>
      </c>
      <c r="BY29">
        <v>1215356</v>
      </c>
      <c r="BZ29" s="17">
        <f>BY29*Referencias!$D$28/'Metabolitos cuantificables'!$BY$65</f>
        <v>2.1851048500213179E-3</v>
      </c>
      <c r="CA29">
        <v>140964192</v>
      </c>
      <c r="CB29" s="2">
        <f>CA29*Referencias!$D$55/'Metabolitos cuantificables'!$CA$65</f>
        <v>0.36642551960977965</v>
      </c>
      <c r="CC29">
        <v>30520398</v>
      </c>
      <c r="CD29" s="17">
        <f>CC29*Referencias!$D$56/'Metabolitos cuantificables'!$CC$65</f>
        <v>4.3384375764870149E-2</v>
      </c>
      <c r="CE29">
        <v>2910105</v>
      </c>
      <c r="CF29" s="18">
        <f>CE29*Referencias!$D$31/'Metabolitos cuantificables'!$CE$65</f>
        <v>7.6507972711133858E-4</v>
      </c>
      <c r="CG29">
        <v>53885670</v>
      </c>
      <c r="CH29">
        <v>1158129</v>
      </c>
      <c r="CI29">
        <v>370125104</v>
      </c>
      <c r="CJ29">
        <v>165393</v>
      </c>
      <c r="CK29">
        <v>2702180</v>
      </c>
      <c r="CL29">
        <v>21424273</v>
      </c>
      <c r="CM29">
        <v>4849234</v>
      </c>
      <c r="CN29">
        <v>509446491</v>
      </c>
      <c r="CO29">
        <v>142261124</v>
      </c>
      <c r="CP29">
        <v>256580805</v>
      </c>
      <c r="CQ29">
        <v>27920395</v>
      </c>
      <c r="CR29">
        <v>161951</v>
      </c>
      <c r="CS29">
        <v>15900089</v>
      </c>
      <c r="CT29">
        <v>1357546275</v>
      </c>
    </row>
    <row r="30" spans="1:98" x14ac:dyDescent="0.25">
      <c r="A30" t="s">
        <v>57</v>
      </c>
      <c r="B30" s="21">
        <f t="shared" si="4"/>
        <v>1.6666666666666666E-2</v>
      </c>
      <c r="C30" s="1">
        <v>43651</v>
      </c>
      <c r="D30" s="22">
        <v>720.99999999994179</v>
      </c>
      <c r="E30" s="22">
        <v>30.041666666664241</v>
      </c>
      <c r="F30" s="18">
        <v>8805000</v>
      </c>
      <c r="G30">
        <v>1261280929</v>
      </c>
      <c r="H30" s="3">
        <f>G30*Referencias!$D$5/'Metabolitos cuantificables'!$G$65</f>
        <v>0.87322292547811164</v>
      </c>
      <c r="I30" s="3">
        <f>((((H30-H29)/($D30-$D29))-$B30*Referencias!$H$5+$B30*(AVERAGE(H29:H30)))/AVERAGE($F29:$F30))*POWER(10,9)</f>
        <v>-1.9875869711265919</v>
      </c>
      <c r="J30">
        <v>43435398</v>
      </c>
      <c r="K30" s="3">
        <f>J30*Referencias!$D$6/'Metabolitos cuantificables'!$J$65</f>
        <v>1.8894283308763981E-2</v>
      </c>
      <c r="L30" s="3">
        <f>((((K30-K29)/($D30-$D29))-$B30*Referencias!$H$6+$B30*(AVERAGE(K29:K30)))/AVERAGE($F29:$F30))*POWER(10,9)</f>
        <v>-3.2258063573931479</v>
      </c>
      <c r="M30">
        <v>412981362</v>
      </c>
      <c r="N30" s="3">
        <f>M30*Referencias!$D$7/'Metabolitos cuantificables'!$M$65</f>
        <v>0.83177335960647336</v>
      </c>
      <c r="O30" s="3">
        <f>((((N30-N29)/($D30-$D29))-$B30*Referencias!$H$7+$B30*(AVERAGE(N29:N30)))/AVERAGE($F29:$F30))*POWER(10,9)</f>
        <v>-3.1062226115283966</v>
      </c>
      <c r="P30">
        <v>163755424</v>
      </c>
      <c r="Q30" s="3">
        <f>P30*Referencias!$D$8/'Metabolitos cuantificables'!$P$65</f>
        <v>0.12922613180073297</v>
      </c>
      <c r="R30" s="3">
        <f>((((Q30-Q29)/($D30-$D29))-$B30*Referencias!$H$8+$B30*(AVERAGE(Q29:Q30)))/AVERAGE($F29:$F30))*POWER(10,9)</f>
        <v>-0.77810033577014104</v>
      </c>
      <c r="S30">
        <v>1349579067</v>
      </c>
      <c r="T30" s="3">
        <f>S30*Referencias!$D$59/'Metabolitos cuantificables'!$S$65</f>
        <v>0.71820594028789742</v>
      </c>
      <c r="U30" s="3">
        <f>((((T30-T29)/($D30-$D29))-$B30*Referencias!$H$59+$B30*(AVERAGE(T29:T30)))/AVERAGE(F29:F30))*POWER(10,9)</f>
        <v>-10.357882940512841</v>
      </c>
      <c r="V30" s="3">
        <f>(((S30-S29)/($D30-$D29))-$B30*Referencias!$F$59+$B30*(AVERAGE(S29:S30)))/AVERAGE($F29:$F30)</f>
        <v>-18.902710130659727</v>
      </c>
      <c r="W30" s="3">
        <f>-B30*POWER(10,9)*Referencias!$H$59/'Metabolitos cuantificables'!F30</f>
        <v>-10.507338631308484</v>
      </c>
      <c r="X30">
        <v>1373252358</v>
      </c>
      <c r="Y30" s="3">
        <f>X30*Referencias!$D$11/'Metabolitos cuantificables'!$X$65</f>
        <v>2.0943425138218239</v>
      </c>
      <c r="Z30" s="3">
        <f>((((Y30-Y29)/($D30-$D29))-$B30*Referencias!$H$11+$B30*(AVERAGE(Y29:Y30)))/AVERAGE($F29:$F30))*POWER(10,9)</f>
        <v>-0.49922092247764627</v>
      </c>
      <c r="AA30">
        <v>6269503</v>
      </c>
      <c r="AB30" s="3">
        <f>AA30*Referencias!$D$49/'Metabolitos cuantificables'!$AA$65</f>
        <v>0.23687260353080783</v>
      </c>
      <c r="AC30" s="3">
        <f>((((AB30-AB29)/($D30-$D29))-$B30*Referencias!$H$49+$B30*(AVERAGE(AB29:AB30)))/AVERAGE($F29:$F30))*POWER(10,9)</f>
        <v>-43.861184995087534</v>
      </c>
      <c r="AD30" s="3">
        <f>(((AA30-AA29)/($D30-$D29))-$B30*Referencias!$F$49+$B30*(AVERAGE(AA29:AA30)))/AVERAGE($F29:$F30)</f>
        <v>-1.3407438333049553</v>
      </c>
      <c r="AE30" s="3">
        <f>-B30*POWER(10,9)*Referencias!$H$49/'Metabolitos cuantificables'!F30</f>
        <v>-44.307741560950788</v>
      </c>
      <c r="AF30">
        <v>90921961</v>
      </c>
      <c r="AG30" s="3">
        <f>AF30*Referencias!$D$4/'Metabolitos cuantificables'!$AF$65</f>
        <v>1.1104026058123364</v>
      </c>
      <c r="AH30" s="3">
        <f>((((AG30-AG29)/($D30-$D29))-$B30*Referencias!$H$4+$B30*(AVERAGE(AG29:AG30)))/AVERAGE($F29:$F30))*POWER(10,9)</f>
        <v>0.64115415434189105</v>
      </c>
      <c r="AI30">
        <v>2953033194</v>
      </c>
      <c r="AJ30" s="2">
        <f>AI30*Referencias!$D$13/'Metabolitos cuantificables'!$AI$65</f>
        <v>0.52568005077361135</v>
      </c>
      <c r="AK30" s="3">
        <f>((((AJ30-AJ29)/($D30-$D29))-$B30*Referencias!$H$13+$B30*(AVERAGE(AJ29:AJ30)))/AVERAGE($F29:$F30))*POWER(10,9)</f>
        <v>-2.2517617547502065</v>
      </c>
      <c r="AL30">
        <v>9871270332</v>
      </c>
      <c r="AM30" s="3">
        <f>AL30*Referencias!$D$58/'Metabolitos cuantificables'!$AL$65</f>
        <v>20.668570672948576</v>
      </c>
      <c r="AN30" s="3">
        <f t="shared" si="0"/>
        <v>2.9065319302719135</v>
      </c>
      <c r="AO30" s="3">
        <f t="shared" si="1"/>
        <v>1.3881541624866827</v>
      </c>
      <c r="AP30">
        <v>3292829523</v>
      </c>
      <c r="AQ30" s="3">
        <f>AP30*Referencias!$D$14/'Metabolitos cuantificables'!$AP$65</f>
        <v>0.65047609862897537</v>
      </c>
      <c r="AR30" s="3">
        <f>((((AQ30-AQ29)/($D30-$D29))-$B30*Referencias!$H$14+$B30*(AVERAGE(AQ29:AQ30)))/AVERAGE($F29:$F30))*POWER(10,9)</f>
        <v>-3.1303143225817527</v>
      </c>
      <c r="AS30">
        <v>425934281</v>
      </c>
      <c r="AT30" s="3">
        <f>AS30*Referencias!$D$15/'Metabolitos cuantificables'!$AS$65</f>
        <v>0.56792139873090397</v>
      </c>
      <c r="AU30" s="3">
        <f>((((AT30-AT29)/($D30-$D29))-$B30*Referencias!$H$15+$B30*(AVERAGE(AT29:AT30)))/AVERAGE($F29:$F30))*POWER(10,9)</f>
        <v>-2.7132890295899035</v>
      </c>
      <c r="AV30">
        <v>464730834</v>
      </c>
      <c r="AW30" s="3">
        <f>AV30*Referencias!$D$16/'Metabolitos cuantificables'!$AV$65</f>
        <v>0.14378589583829782</v>
      </c>
      <c r="AX30" s="3">
        <f>((((AW30-AW29)/($D30-$D29))-$B30*Referencias!$H$16+$B30*(AVERAGE(AW29:AW30)))/AVERAGE($F29:$F30))*POWER(10,9)</f>
        <v>-0.74531417557765078</v>
      </c>
      <c r="AY30">
        <v>1876858514</v>
      </c>
      <c r="AZ30" s="3">
        <f>AY30*Referencias!$D$17/'Metabolitos cuantificables'!$AY$65</f>
        <v>0.27918191942241072</v>
      </c>
      <c r="BA30" s="3">
        <f>((((AZ30-AZ29)/($D30-$D29))-$B30*Referencias!$H$17+$B30*(AVERAGE(AZ29:AZ30)))/AVERAGE($F29:$F30))*POWER(10,9)</f>
        <v>-0.7156516830261872</v>
      </c>
      <c r="BB30">
        <v>18975591762</v>
      </c>
      <c r="BC30" s="3">
        <f>BB30*Referencias!$D$18/'Metabolitos cuantificables'!$BB$65</f>
        <v>1.3833865628329118</v>
      </c>
      <c r="BD30" s="3">
        <f>((((BC30-BC29)/($D30-$D29))-$B30*Referencias!$H$18+$B30*(AVERAGE(BC29:BC30)))/AVERAGE($F29:$F30))*POWER(10,9)</f>
        <v>-1.2210824666233855</v>
      </c>
      <c r="BE30">
        <v>69932862</v>
      </c>
      <c r="BF30" s="3">
        <f>BE30*Referencias!$D$19/'Metabolitos cuantificables'!$BE$65</f>
        <v>0.13687266519135641</v>
      </c>
      <c r="BG30" s="3">
        <f>((((BF30-BF29)/($D30-$D29))-$B30*Referencias!$H$19+$B30*(AVERAGE(BF29:BF30)))/AVERAGE($F29:$F30))*POWER(10,9)</f>
        <v>-2.9027936340639036</v>
      </c>
      <c r="BH30">
        <v>546895204</v>
      </c>
      <c r="BI30" s="3">
        <f>BH30*Referencias!$D$20/'Metabolitos cuantificables'!$BH$65</f>
        <v>0.23582064760632329</v>
      </c>
      <c r="BJ30" s="3">
        <f>((((BI30-BI29)/($D30-$D29))-$B30*Referencias!$H$20+$B30*(AVERAGE(BI29:BI30)))/AVERAGE($F29:$F30))*POWER(10,9)</f>
        <v>-1.6634176953938893</v>
      </c>
      <c r="BK30">
        <v>625014665</v>
      </c>
      <c r="BL30" s="3">
        <f>BK30*Referencias!$D$21/'Metabolitos cuantificables'!$BK$65</f>
        <v>9.3267219359773237E-2</v>
      </c>
      <c r="BM30" s="3">
        <f>((((BL30-BL29)/($D30-$D29))-$B30*Referencias!$H$21+$B30*(AVERAGE(BL29:BL30)))/AVERAGE($F29:$F30))*POWER(10,9)</f>
        <v>-0.39959809775521332</v>
      </c>
      <c r="BN30">
        <v>363788885</v>
      </c>
      <c r="BO30" s="3">
        <f>BN30*Referencias!$D$22/'Metabolitos cuantificables'!$BN$65</f>
        <v>0.11760149674058357</v>
      </c>
      <c r="BP30" s="3">
        <f>((((BO30-BO29)/($D30-$D29))-$B30*Referencias!$H$22+$B30*(AVERAGE(BO29:BO30)))/AVERAGE($F29:$F30))*POWER(10,9)</f>
        <v>-0.65220685165453318</v>
      </c>
      <c r="BQ30">
        <v>4142075872</v>
      </c>
      <c r="BR30" s="3">
        <f>BQ30*Referencias!$D$23/$BQ$65</f>
        <v>5.4682727544852012</v>
      </c>
      <c r="BS30" s="3">
        <f>((((BR30-BR29)/($D30-$D29))-$B30*Referencias!$H$23+$B30*(AVERAGE(BR29:BR30)))/AVERAGE($F29:$F30))*POWER(10,9)</f>
        <v>-6.7263719471316579</v>
      </c>
      <c r="BT30" s="3"/>
      <c r="BU30">
        <v>2979075</v>
      </c>
      <c r="BV30" s="17">
        <f>BU30*Referencias!$D$53/'Metabolitos cuantificables'!$BU$65</f>
        <v>6.6372705760379081E-3</v>
      </c>
      <c r="BW30">
        <v>39405361</v>
      </c>
      <c r="BX30" s="17">
        <f>BW30*Referencias!$D$50/'Metabolitos cuantificables'!$BW$65</f>
        <v>2.2520695494425789E-3</v>
      </c>
      <c r="BY30">
        <v>835440</v>
      </c>
      <c r="BZ30" s="17">
        <f>BY30*Referencias!$D$28/'Metabolitos cuantificables'!$BY$65</f>
        <v>1.5020487790423629E-3</v>
      </c>
      <c r="CA30">
        <v>109518120</v>
      </c>
      <c r="CB30" s="2">
        <f>CA30*Referencias!$D$55/'Metabolitos cuantificables'!$CA$65</f>
        <v>0.2846838864417866</v>
      </c>
      <c r="CC30">
        <v>23574590</v>
      </c>
      <c r="CD30" s="17">
        <f>CC30*Referencias!$D$56/'Metabolitos cuantificables'!$CC$65</f>
        <v>3.351099389538597E-2</v>
      </c>
      <c r="CE30">
        <v>2007556</v>
      </c>
      <c r="CF30" s="18">
        <f>CE30*Referencias!$D$31/'Metabolitos cuantificables'!$CE$65</f>
        <v>5.277955251239149E-4</v>
      </c>
      <c r="CG30">
        <v>37087870</v>
      </c>
      <c r="CH30">
        <v>924877</v>
      </c>
      <c r="CI30">
        <v>270176169</v>
      </c>
      <c r="CJ30">
        <v>95465</v>
      </c>
      <c r="CK30">
        <v>2122776</v>
      </c>
      <c r="CL30">
        <v>15786234</v>
      </c>
      <c r="CM30">
        <v>3444320</v>
      </c>
      <c r="CN30">
        <v>385391926</v>
      </c>
      <c r="CO30">
        <v>193727179</v>
      </c>
      <c r="CP30">
        <v>183464129</v>
      </c>
      <c r="CQ30">
        <v>24678582</v>
      </c>
      <c r="CR30">
        <v>376894</v>
      </c>
      <c r="CS30">
        <v>11490985</v>
      </c>
      <c r="CT30" t="s">
        <v>197</v>
      </c>
    </row>
    <row r="31" spans="1:98" x14ac:dyDescent="0.25">
      <c r="A31" t="s">
        <v>58</v>
      </c>
      <c r="B31" s="21">
        <f>0.4/24</f>
        <v>1.6666666666666666E-2</v>
      </c>
      <c r="C31" s="1">
        <v>43654</v>
      </c>
      <c r="D31" s="22">
        <v>795.66666666674428</v>
      </c>
      <c r="E31" s="22">
        <v>33.152777777781012</v>
      </c>
      <c r="F31" s="18">
        <v>8800000</v>
      </c>
      <c r="G31">
        <v>1548268449</v>
      </c>
      <c r="H31" s="3">
        <f>G31*Referencias!$D$5/'Metabolitos cuantificables'!$G$65</f>
        <v>1.0719130634387308</v>
      </c>
      <c r="I31" s="3">
        <f>((((H31-H30)/($D31-$D30))-$B31*Referencias!$H$5+$B31*(AVERAGE(H30:H31)))/AVERAGE($F30:$F31))*POWER(10,9)</f>
        <v>-0.21864722355540048</v>
      </c>
      <c r="J31">
        <v>51093068</v>
      </c>
      <c r="K31" s="3">
        <f>J31*Referencias!$D$6/'Metabolitos cuantificables'!$J$65</f>
        <v>2.2225349515755402E-2</v>
      </c>
      <c r="L31" s="3">
        <f>((((K31-K30)/($D31-$D30))-$B31*Referencias!$H$6+$B31*(AVERAGE(K30:K31)))/AVERAGE($F30:$F31))*POWER(10,9)</f>
        <v>-3.1781741961607164</v>
      </c>
      <c r="M31">
        <v>480948662</v>
      </c>
      <c r="N31" s="3">
        <f>M31*Referencias!$D$7/'Metabolitos cuantificables'!$M$65</f>
        <v>0.96866425751673069</v>
      </c>
      <c r="O31" s="3">
        <f>((((N31-N30)/($D31-$D30))-$B31*Referencias!$H$7+$B31*(AVERAGE(N30:N31)))/AVERAGE($F30:$F31))*POWER(10,9)</f>
        <v>-1.7370977122537452</v>
      </c>
      <c r="P31">
        <v>215038728</v>
      </c>
      <c r="Q31" s="3">
        <f>P31*Referencias!$D$8/'Metabolitos cuantificables'!$P$65</f>
        <v>0.16969589359549989</v>
      </c>
      <c r="R31" s="3">
        <f>((((Q31-Q30)/($D31-$D30))-$B31*Referencias!$H$8+$B31*(AVERAGE(Q30:Q31)))/AVERAGE($F30:$F31))*POWER(10,9)</f>
        <v>-0.49958269562241808</v>
      </c>
      <c r="S31">
        <v>1656814485</v>
      </c>
      <c r="T31" s="3">
        <f>S31*Referencias!$D$59/'Metabolitos cuantificables'!$S$65</f>
        <v>0.88170751471950137</v>
      </c>
      <c r="U31" s="3">
        <f>((((T31-T30)/($D31-$D30))-$B31*Referencias!$H$59+$B31*(AVERAGE(T30:T31)))/AVERAGE(F30:F31))*POWER(10,9)</f>
        <v>-8.7469186361396005</v>
      </c>
      <c r="V31" s="3">
        <f>(((S31-S30)/($D31-$D30))-$B31*Referencias!$F$59+$B31*(AVERAGE(S30:S31)))/AVERAGE($F30:$F31)</f>
        <v>-15.876825053331656</v>
      </c>
      <c r="W31" s="3">
        <f>-B31*POWER(10,9)*Referencias!$H$59/'Metabolitos cuantificables'!F31</f>
        <v>-10.513308710076272</v>
      </c>
      <c r="X31">
        <v>2033734680</v>
      </c>
      <c r="Y31" s="3">
        <f>X31*Referencias!$D$11/'Metabolitos cuantificables'!$X$65</f>
        <v>3.1016418630885192</v>
      </c>
      <c r="Z31" s="3">
        <f>((((Y31-Y30)/($D31-$D30))-$B31*Referencias!$H$11+$B31*(AVERAGE(Y30:Y31)))/AVERAGE($F30:$F31))*POWER(10,9)</f>
        <v>4.4948461674800484</v>
      </c>
      <c r="AA31">
        <v>5992238</v>
      </c>
      <c r="AB31" s="3">
        <f>AA31*Referencias!$D$49/'Metabolitos cuantificables'!$AA$65</f>
        <v>0.22639705508335203</v>
      </c>
      <c r="AC31" s="3">
        <f>((((AB31-AB30)/($D31-$D30))-$B31*Referencias!$H$49+$B31*(AVERAGE(AB30:AB31)))/AVERAGE($F30:$F31))*POWER(10,9)</f>
        <v>-43.897686052777047</v>
      </c>
      <c r="AD31" s="3">
        <f>(((AA31-AA30)/($D31-$D30))-$B31*Referencias!$F$49+$B31*(AVERAGE(AA30:AA31)))/AVERAGE($F30:$F31)</f>
        <v>-1.3413013403366638</v>
      </c>
      <c r="AE31" s="3">
        <f>-B31*POWER(10,9)*Referencias!$H$49/'Metabolitos cuantificables'!F31</f>
        <v>-44.332916414110414</v>
      </c>
      <c r="AF31">
        <v>135168930</v>
      </c>
      <c r="AG31" s="3">
        <f>AF31*Referencias!$D$4/'Metabolitos cuantificables'!$AF$65</f>
        <v>1.6507775508368687</v>
      </c>
      <c r="AH31" s="3">
        <f>((((AG31-AG30)/($D31-$D30))-$B31*Referencias!$H$4+$B31*(AVERAGE(AG30:AG31)))/AVERAGE($F30:$F31))*POWER(10,9)</f>
        <v>2.849163938335372</v>
      </c>
      <c r="AI31">
        <v>3822646421</v>
      </c>
      <c r="AJ31" s="2">
        <f>AI31*Referencias!$D$13/'Metabolitos cuantificables'!$AI$65</f>
        <v>0.68048302632145874</v>
      </c>
      <c r="AK31" s="3">
        <f>((((AJ31-AJ30)/($D31-$D30))-$B31*Referencias!$H$13+$B31*(AVERAGE(AJ30:AJ31)))/AVERAGE($F30:$F31))*POWER(10,9)</f>
        <v>-1.1590800615222459</v>
      </c>
      <c r="AL31">
        <v>12723607588</v>
      </c>
      <c r="AM31" s="3">
        <f>AL31*Referencias!$D$58/'Metabolitos cuantificables'!$AL$65</f>
        <v>26.64082471684889</v>
      </c>
      <c r="AN31" s="3">
        <f t="shared" si="0"/>
        <v>53.874525056780215</v>
      </c>
      <c r="AO31" s="3">
        <f t="shared" si="1"/>
        <v>25.7303714542597</v>
      </c>
      <c r="AP31">
        <v>4789292410</v>
      </c>
      <c r="AQ31" s="3">
        <f>AP31*Referencias!$D$14/'Metabolitos cuantificables'!$AP$65</f>
        <v>0.94609217400720047</v>
      </c>
      <c r="AR31" s="3">
        <f>((((AQ31-AQ30)/($D31-$D30))-$B31*Referencias!$H$14+$B31*(AVERAGE(AQ30:AQ31)))/AVERAGE($F30:$F31))*POWER(10,9)</f>
        <v>-1.1453995521218467</v>
      </c>
      <c r="AS31">
        <v>586950321</v>
      </c>
      <c r="AT31" s="3">
        <f>AS31*Referencias!$D$15/'Metabolitos cuantificables'!$AS$65</f>
        <v>0.78261286343343917</v>
      </c>
      <c r="AU31" s="3">
        <f>((((AT31-AT30)/($D31-$D30))-$B31*Referencias!$H$15+$B31*(AVERAGE(AT30:AT31)))/AVERAGE($F30:$F31))*POWER(10,9)</f>
        <v>-1.1350897415485237</v>
      </c>
      <c r="AV31">
        <v>521722494</v>
      </c>
      <c r="AW31" s="3">
        <f>AV31*Referencias!$D$16/'Metabolitos cuantificables'!$AV$65</f>
        <v>0.16141889173374918</v>
      </c>
      <c r="AX31" s="3">
        <f>((((AW31-AW30)/($D31-$D30))-$B31*Referencias!$H$16+$B31*(AVERAGE(AW30:AW31)))/AVERAGE($F30:$F31))*POWER(10,9)</f>
        <v>-0.47057018899605368</v>
      </c>
      <c r="AY31">
        <v>2784741755</v>
      </c>
      <c r="AZ31" s="3">
        <f>AY31*Referencias!$D$17/'Metabolitos cuantificables'!$AY$65</f>
        <v>0.41422917202198478</v>
      </c>
      <c r="BA31" s="3">
        <f>((((AZ31-AZ30)/($D31-$D30))-$B31*Referencias!$H$17+$B31*(AVERAGE(AZ30:AZ31)))/AVERAGE($F30:$F31))*POWER(10,9)</f>
        <v>2.4893306813471055E-2</v>
      </c>
      <c r="BB31">
        <v>23650593607</v>
      </c>
      <c r="BC31" s="3">
        <f>BB31*Referencias!$D$18/'Metabolitos cuantificables'!$BB$65</f>
        <v>1.7242104388262485</v>
      </c>
      <c r="BD31" s="3">
        <f>((((BC31-BC30)/($D31-$D30))-$B31*Referencias!$H$18+$B31*(AVERAGE(BC30:BC31)))/AVERAGE($F30:$F31))*POWER(10,9)</f>
        <v>1.0184775735126967</v>
      </c>
      <c r="BE31">
        <v>98669202</v>
      </c>
      <c r="BF31" s="3">
        <f>BE31*Referencias!$D$19/'Metabolitos cuantificables'!$BE$65</f>
        <v>0.19311545765200219</v>
      </c>
      <c r="BG31" s="3">
        <f>((((BF31-BF30)/($D31-$D30))-$B31*Referencias!$H$19+$B31*(AVERAGE(BF30:BF31)))/AVERAGE($F30:$F31))*POWER(10,9)</f>
        <v>-2.6255112375216325</v>
      </c>
      <c r="BH31">
        <v>765133586</v>
      </c>
      <c r="BI31" s="3">
        <f>BH31*Referencias!$D$20/'Metabolitos cuantificables'!$BH$65</f>
        <v>0.32992481271762708</v>
      </c>
      <c r="BJ31" s="3">
        <f>((((BI31-BI30)/($D31-$D30))-$B31*Referencias!$H$20+$B31*(AVERAGE(BI30:BI31)))/AVERAGE($F30:$F31))*POWER(10,9)</f>
        <v>-1.0717335251586464</v>
      </c>
      <c r="BK31">
        <v>861683832</v>
      </c>
      <c r="BL31" s="3">
        <f>BK31*Referencias!$D$21/'Metabolitos cuantificables'!$BK$65</f>
        <v>0.12858395087083915</v>
      </c>
      <c r="BM31" s="3">
        <f>((((BL31-BL30)/($D31-$D30))-$B31*Referencias!$H$21+$B31*(AVERAGE(BL30:BL31)))/AVERAGE($F30:$F31))*POWER(10,9)</f>
        <v>-0.17098468559329774</v>
      </c>
      <c r="BN31">
        <v>477763871</v>
      </c>
      <c r="BO31" s="3">
        <f>BN31*Referencias!$D$22/'Metabolitos cuantificables'!$BN$65</f>
        <v>0.1544460225005915</v>
      </c>
      <c r="BP31" s="3">
        <f>((((BO31-BO30)/($D31-$D30))-$B31*Referencias!$H$22+$B31*(AVERAGE(BO30:BO31)))/AVERAGE($F30:$F31))*POWER(10,9)</f>
        <v>-0.40815249993953373</v>
      </c>
      <c r="BQ31">
        <v>5841274304</v>
      </c>
      <c r="BR31" s="3">
        <f>BQ31*Referencias!$D$23/$BQ$65</f>
        <v>7.711515219689753</v>
      </c>
      <c r="BS31" s="3">
        <f>((((BR31-BR30)/($D31-$D30))-$B31*Referencias!$H$23+$B31*(AVERAGE(BR30:BR31)))/AVERAGE($F30:$F31))*POWER(10,9)</f>
        <v>7.9868829762543445</v>
      </c>
      <c r="BT31" s="3"/>
      <c r="BU31">
        <v>4191085</v>
      </c>
      <c r="BV31" s="17">
        <f>BU31*Referencias!$D$53/'Metabolitos cuantificables'!$BU$65</f>
        <v>9.3375847040352601E-3</v>
      </c>
      <c r="BW31">
        <v>77729937</v>
      </c>
      <c r="BX31" s="17">
        <f>BW31*Referencias!$D$50/'Metabolitos cuantificables'!$BW$65</f>
        <v>4.4423707778692865E-3</v>
      </c>
      <c r="BY31">
        <v>1318572</v>
      </c>
      <c r="BZ31" s="17">
        <f>BY31*Referencias!$D$28/'Metabolitos cuantificables'!$BY$65</f>
        <v>2.3706782805221756E-3</v>
      </c>
      <c r="CA31">
        <v>134305991</v>
      </c>
      <c r="CB31" s="2">
        <f>CA31*Referencias!$D$55/'Metabolitos cuantificables'!$CA$65</f>
        <v>0.3491180408346638</v>
      </c>
      <c r="CC31">
        <v>38378375</v>
      </c>
      <c r="CD31" s="17">
        <f>CC31*Referencias!$D$56/'Metabolitos cuantificables'!$CC$65</f>
        <v>5.4554394809828446E-2</v>
      </c>
      <c r="CE31">
        <v>3753850</v>
      </c>
      <c r="CF31" s="18">
        <f>CE31*Referencias!$D$31/'Metabolitos cuantificables'!$CE$65</f>
        <v>9.8690409233237225E-4</v>
      </c>
      <c r="CG31">
        <v>70515556</v>
      </c>
      <c r="CH31">
        <v>1244461</v>
      </c>
      <c r="CI31">
        <v>388212299</v>
      </c>
      <c r="CJ31">
        <v>145983</v>
      </c>
      <c r="CK31">
        <v>5442010</v>
      </c>
      <c r="CL31">
        <v>23883479</v>
      </c>
      <c r="CM31">
        <v>6813745</v>
      </c>
      <c r="CN31">
        <v>554103548</v>
      </c>
      <c r="CO31">
        <v>177634046</v>
      </c>
      <c r="CP31">
        <v>208444976</v>
      </c>
      <c r="CQ31">
        <v>25243559</v>
      </c>
      <c r="CR31">
        <v>274149</v>
      </c>
      <c r="CS31">
        <v>14771146</v>
      </c>
      <c r="CT31">
        <v>1341676749</v>
      </c>
    </row>
    <row r="32" spans="1:98" x14ac:dyDescent="0.25">
      <c r="A32" t="s">
        <v>59</v>
      </c>
      <c r="B32" s="2">
        <f>0.35/24</f>
        <v>1.4583333333333332E-2</v>
      </c>
      <c r="C32" s="1">
        <v>43656</v>
      </c>
      <c r="D32" s="22">
        <v>844.66666666668607</v>
      </c>
      <c r="E32" s="22">
        <v>35.194444444445253</v>
      </c>
      <c r="F32" s="18">
        <v>9705000</v>
      </c>
      <c r="G32">
        <v>1625455841</v>
      </c>
      <c r="H32" s="3">
        <f>G32*Referencias!$D$5/'Metabolitos cuantificables'!$G$65</f>
        <v>1.1253522288954743</v>
      </c>
      <c r="I32" s="3">
        <f>((((H32-H31)/($D32-$D31))-$B32*Referencias!$H$5+$B32*(AVERAGE(H31:H32)))/AVERAGE($F31:$F32))*POWER(10,9)</f>
        <v>-0.11709526242392777</v>
      </c>
      <c r="J32">
        <v>53027073</v>
      </c>
      <c r="K32" s="3">
        <f>J32*Referencias!$D$6/'Metabolitos cuantificables'!$J$65</f>
        <v>2.3066636578223807E-2</v>
      </c>
      <c r="L32" s="3">
        <f>((((K32-K31)/($D32-$D31))-$B32*Referencias!$H$6+$B32*(AVERAGE(K31:K32)))/AVERAGE($F31:$F32))*POWER(10,9)</f>
        <v>-2.6447270430288441</v>
      </c>
      <c r="M32">
        <v>474603035</v>
      </c>
      <c r="N32" s="3">
        <f>M32*Referencias!$D$7/'Metabolitos cuantificables'!$M$65</f>
        <v>0.95588372073163586</v>
      </c>
      <c r="O32" s="3">
        <f>((((N32-N31)/($D32-$D31))-$B32*Referencias!$H$7+$B32*(AVERAGE(N31:N32)))/AVERAGE($F31:$F32))*POWER(10,9)</f>
        <v>-1.5497971784497988</v>
      </c>
      <c r="P32">
        <v>233419230</v>
      </c>
      <c r="Q32" s="3">
        <f>P32*Referencias!$D$8/'Metabolitos cuantificables'!$P$65</f>
        <v>0.18420070275538236</v>
      </c>
      <c r="R32" s="3">
        <f>((((Q32-Q31)/($D32-$D31))-$B32*Referencias!$H$8+$B32*(AVERAGE(Q31:Q32)))/AVERAGE($F31:$F32))*POWER(10,9)</f>
        <v>-0.39181430472404166</v>
      </c>
      <c r="S32">
        <v>1823035309</v>
      </c>
      <c r="T32" s="3">
        <f>S32*Referencias!$D$59/'Metabolitos cuantificables'!$S$65</f>
        <v>0.97016530583041605</v>
      </c>
      <c r="U32" s="3">
        <f>((((T32-T31)/($D32-$D31))-$B32*Referencias!$H$59+$B32*(AVERAGE(T31:T32)))/AVERAGE(F31:F32))*POWER(10,9)</f>
        <v>-7.094728636368056</v>
      </c>
      <c r="V32" s="3">
        <f>(((S32-S31)/($D32-$D31))-$B32*Referencias!$F$59+$B32*(AVERAGE(S31:S32)))/AVERAGE($F31:$F32)</f>
        <v>-12.865944523959193</v>
      </c>
      <c r="W32" s="3">
        <f>-B32*POWER(10,9)*Referencias!$H$59/'Metabolitos cuantificables'!F32</f>
        <v>-8.3413165448312512</v>
      </c>
      <c r="X32">
        <v>2092193607</v>
      </c>
      <c r="Y32" s="3">
        <f>X32*Referencias!$D$11/'Metabolitos cuantificables'!$X$65</f>
        <v>3.1907973743936791</v>
      </c>
      <c r="Z32" s="3">
        <f>((((Y32-Y31)/($D32-$D31))-$B32*Referencias!$H$11+$B32*(AVERAGE(Y31:Y32)))/AVERAGE($F31:$F32))*POWER(10,9)</f>
        <v>3.5266514245281031</v>
      </c>
      <c r="AA32">
        <v>3911605</v>
      </c>
      <c r="AB32" s="3">
        <f>AA32*Referencias!$D$49/'Metabolitos cuantificables'!$AA$65</f>
        <v>0.14778716276778647</v>
      </c>
      <c r="AC32" s="3">
        <f>((((AB32-AB31)/($D32-$D31))-$B32*Referencias!$H$49+$B32*(AVERAGE(AB31:AB32)))/AVERAGE($F31:$F32))*POWER(10,9)</f>
        <v>-36.772689901842575</v>
      </c>
      <c r="AD32" s="3">
        <f>(((AA32-AA31)/($D32-$D31))-$B32*Referencias!$F$49+$B32*(AVERAGE(AA31:AA32)))/AVERAGE($F31:$F32)</f>
        <v>-1.1226544309391826</v>
      </c>
      <c r="AE32" s="3">
        <f>-B32*POWER(10,9)*Referencias!$H$49/'Metabolitos cuantificables'!F32</f>
        <v>-35.173977989556946</v>
      </c>
      <c r="AF32">
        <v>144998333</v>
      </c>
      <c r="AG32" s="3">
        <f>AF32*Referencias!$D$4/'Metabolitos cuantificables'!$AF$65</f>
        <v>1.7708210979044425</v>
      </c>
      <c r="AH32" s="3">
        <f>((((AG32-AG31)/($D32-$D31))-$B32*Referencias!$H$4+$B32*(AVERAGE(AG31:AG32)))/AVERAGE($F31:$F32))*POWER(10,9)</f>
        <v>2.4725961412207988</v>
      </c>
      <c r="AI32">
        <v>3917174425</v>
      </c>
      <c r="AJ32" s="2">
        <f>AI32*Referencias!$D$13/'Metabolitos cuantificables'!$AI$65</f>
        <v>0.69731029600579963</v>
      </c>
      <c r="AK32" s="3">
        <f>((((AJ32-AJ31)/($D32-$D31))-$B32*Referencias!$H$13+$B32*(AVERAGE(AJ31:AJ32)))/AVERAGE($F31:$F32))*POWER(10,9)</f>
        <v>-0.98856148347741257</v>
      </c>
      <c r="AL32">
        <v>13175290683</v>
      </c>
      <c r="AM32" s="3">
        <f>AL32*Referencias!$D$58/'Metabolitos cuantificables'!$AL$65</f>
        <v>27.586563578899909</v>
      </c>
      <c r="AN32" s="3">
        <f t="shared" si="0"/>
        <v>44.821273467668902</v>
      </c>
      <c r="AO32" s="3">
        <f t="shared" si="1"/>
        <v>21.406555587461916</v>
      </c>
      <c r="AP32">
        <v>4496446632</v>
      </c>
      <c r="AQ32" s="3">
        <f>AP32*Referencias!$D$14/'Metabolitos cuantificables'!$AP$65</f>
        <v>0.88824248034924946</v>
      </c>
      <c r="AR32" s="3">
        <f>((((AQ32-AQ31)/($D32-$D31))-$B32*Referencias!$H$14+$B32*(AVERAGE(AQ31:AQ32)))/AVERAGE($F31:$F32))*POWER(10,9)</f>
        <v>-1.2681141085293599</v>
      </c>
      <c r="AS32">
        <v>575435282</v>
      </c>
      <c r="AT32" s="3">
        <f>AS32*Referencias!$D$15/'Metabolitos cuantificables'!$AS$65</f>
        <v>0.76725923413652686</v>
      </c>
      <c r="AU32" s="3">
        <f>((((AT32-AT31)/($D32-$D31))-$B32*Referencias!$H$15+$B32*(AVERAGE(AT31:AT32)))/AVERAGE($F31:$F32))*POWER(10,9)</f>
        <v>-1.0935881052997143</v>
      </c>
      <c r="AV32">
        <v>594440491</v>
      </c>
      <c r="AW32" s="3">
        <f>AV32*Referencias!$D$16/'Metabolitos cuantificables'!$AV$65</f>
        <v>0.18391755456663464</v>
      </c>
      <c r="AX32" s="3">
        <f>((((AW32-AW31)/($D32-$D31))-$B32*Referencias!$H$16+$B32*(AVERAGE(AW31:AW32)))/AVERAGE($F31:$F32))*POWER(10,9)</f>
        <v>-0.33280447831773935</v>
      </c>
      <c r="AY32">
        <v>2689201339</v>
      </c>
      <c r="AZ32" s="3">
        <f>AY32*Referencias!$D$17/'Metabolitos cuantificables'!$AY$65</f>
        <v>0.40001757507829755</v>
      </c>
      <c r="BA32" s="3">
        <f>((((AZ32-AZ31)/($D32-$D31))-$B32*Referencias!$H$17+$B32*(AVERAGE(AZ31:AZ32)))/AVERAGE($F31:$F32))*POWER(10,9)</f>
        <v>-8.6440566660145435E-2</v>
      </c>
      <c r="BB32">
        <v>23677925865</v>
      </c>
      <c r="BC32" s="3">
        <f>BB32*Referencias!$D$18/'Metabolitos cuantificables'!$BB$65</f>
        <v>1.7262030553898493</v>
      </c>
      <c r="BD32" s="3">
        <f>((((BC32-BC31)/($D32-$D31))-$B32*Referencias!$H$18+$B32*(AVERAGE(BC31:BC32)))/AVERAGE($F31:$F32))*POWER(10,9)</f>
        <v>0.69071544714037791</v>
      </c>
      <c r="BE32">
        <v>109717906</v>
      </c>
      <c r="BF32" s="3">
        <f>BE32*Referencias!$D$19/'Metabolitos cuantificables'!$BE$65</f>
        <v>0.21473999181435924</v>
      </c>
      <c r="BG32" s="3">
        <f>((((BF32-BF31)/($D32-$D31))-$B32*Referencias!$H$19+$B32*(AVERAGE(BF31:BF32)))/AVERAGE($F31:$F32))*POWER(10,9)</f>
        <v>-2.1477628149380328</v>
      </c>
      <c r="BH32">
        <v>768555869</v>
      </c>
      <c r="BI32" s="3">
        <f>BH32*Referencias!$D$20/'Metabolitos cuantificables'!$BH$65</f>
        <v>0.33140049761566487</v>
      </c>
      <c r="BJ32" s="3">
        <f>((((BI32-BI31)/($D32-$D31))-$B32*Referencias!$H$20+$B32*(AVERAGE(BI31:BI32)))/AVERAGE($F31:$F32))*POWER(10,9)</f>
        <v>-0.93276663832029105</v>
      </c>
      <c r="BK32">
        <v>902967225</v>
      </c>
      <c r="BL32" s="3">
        <f>BK32*Referencias!$D$21/'Metabolitos cuantificables'!$BK$65</f>
        <v>0.13474442595480654</v>
      </c>
      <c r="BM32" s="3">
        <f>((((BL32-BL31)/($D32-$D31))-$B32*Referencias!$H$21+$B32*(AVERAGE(BL31:BL32)))/AVERAGE($F31:$F32))*POWER(10,9)</f>
        <v>-0.14079028472322308</v>
      </c>
      <c r="BN32">
        <v>509396744</v>
      </c>
      <c r="BO32" s="3">
        <f>BN32*Referencias!$D$22/'Metabolitos cuantificables'!$BN$65</f>
        <v>0.16467193473813768</v>
      </c>
      <c r="BP32" s="3">
        <f>((((BO32-BO31)/($D32-$D31))-$B32*Referencias!$H$22+$B32*(AVERAGE(BO31:BO32)))/AVERAGE($F31:$F32))*POWER(10,9)</f>
        <v>-0.32677923146872606</v>
      </c>
      <c r="BQ32">
        <v>5883459889</v>
      </c>
      <c r="BR32" s="3">
        <f>BQ32*Referencias!$D$23/$BQ$65</f>
        <v>7.7672076531980112</v>
      </c>
      <c r="BS32" s="3">
        <f>((((BR32-BR31)/($D32-$D31))-$B32*Referencias!$H$23+$B32*(AVERAGE(BR31:BR32)))/AVERAGE($F31:$F32))*POWER(10,9)</f>
        <v>5.7420286225411497</v>
      </c>
      <c r="BT32" s="3"/>
      <c r="BU32">
        <v>4121218</v>
      </c>
      <c r="BV32" s="17">
        <f>BU32*Referencias!$D$53/'Metabolitos cuantificables'!$BU$65</f>
        <v>9.1819235732023535E-3</v>
      </c>
      <c r="BW32">
        <v>46202107</v>
      </c>
      <c r="BX32" s="17">
        <f>BW32*Referencias!$D$50/'Metabolitos cuantificables'!$BW$65</f>
        <v>2.6405127539572042E-3</v>
      </c>
      <c r="BY32">
        <v>1200862</v>
      </c>
      <c r="BZ32" s="17">
        <f>BY32*Referencias!$D$28/'Metabolitos cuantificables'!$BY$65</f>
        <v>2.1590458930603874E-3</v>
      </c>
      <c r="CA32">
        <v>142392035</v>
      </c>
      <c r="CB32" s="2">
        <f>CA32*Referencias!$D$55/'Metabolitos cuantificables'!$CA$65</f>
        <v>0.37013708710626975</v>
      </c>
      <c r="CC32">
        <v>43641138</v>
      </c>
      <c r="CD32" s="17">
        <f>CC32*Referencias!$D$56/'Metabolitos cuantificables'!$CC$65</f>
        <v>6.2035348615000166E-2</v>
      </c>
      <c r="CE32">
        <v>4371591</v>
      </c>
      <c r="CF32" s="18">
        <f>CE32*Referencias!$D$31/'Metabolitos cuantificables'!$CE$65</f>
        <v>1.1493109868277549E-3</v>
      </c>
      <c r="CG32">
        <v>89686399</v>
      </c>
      <c r="CH32">
        <v>1383369</v>
      </c>
      <c r="CI32">
        <v>350115092</v>
      </c>
      <c r="CJ32">
        <v>77666</v>
      </c>
      <c r="CK32">
        <v>6040659</v>
      </c>
      <c r="CL32">
        <v>25836464</v>
      </c>
      <c r="CM32">
        <v>7621830</v>
      </c>
      <c r="CN32">
        <v>617584111</v>
      </c>
      <c r="CO32">
        <v>263730497</v>
      </c>
      <c r="CP32">
        <v>199582387</v>
      </c>
      <c r="CQ32">
        <v>24382955</v>
      </c>
      <c r="CR32">
        <v>133671</v>
      </c>
      <c r="CS32">
        <v>13216334</v>
      </c>
      <c r="CT32" t="s">
        <v>197</v>
      </c>
    </row>
    <row r="33" spans="1:98" x14ac:dyDescent="0.25">
      <c r="A33" t="s">
        <v>60</v>
      </c>
      <c r="B33" s="2">
        <f t="shared" ref="B33:B35" si="5">0.35/24</f>
        <v>1.4583333333333332E-2</v>
      </c>
      <c r="C33" s="1">
        <v>43657</v>
      </c>
      <c r="D33" s="22">
        <v>870.58333333331393</v>
      </c>
      <c r="E33" s="22">
        <v>36.274305555554747</v>
      </c>
      <c r="F33" s="18">
        <v>9375000</v>
      </c>
      <c r="G33">
        <v>1635143344</v>
      </c>
      <c r="H33" s="3">
        <f>G33*Referencias!$D$5/'Metabolitos cuantificables'!$G$65</f>
        <v>1.1320591801509292</v>
      </c>
      <c r="I33" s="3">
        <f>((((H33-H32)/($D33-$D32))-$B33*Referencias!$H$5+$B33*(AVERAGE(H32:H33)))/AVERAGE($F32:$F33))*POWER(10,9)</f>
        <v>-0.15478664346492049</v>
      </c>
      <c r="J33">
        <v>61894038</v>
      </c>
      <c r="K33" s="3">
        <f>J33*Referencias!$D$6/'Metabolitos cuantificables'!$J$65</f>
        <v>2.6923742913450538E-2</v>
      </c>
      <c r="L33" s="3">
        <f>((((K33-K32)/($D33-$D32))-$B33*Referencias!$H$6+$B33*(AVERAGE(K32:K33)))/AVERAGE($F32:$F33))*POWER(10,9)</f>
        <v>-2.5476330939969403</v>
      </c>
      <c r="M33">
        <v>470074011</v>
      </c>
      <c r="N33" s="3">
        <f>M33*Referencias!$D$7/'Metabolitos cuantificables'!$M$65</f>
        <v>0.9467619494972761</v>
      </c>
      <c r="O33" s="3">
        <f>((((N33-N32)/($D33-$D32))-$B33*Referencias!$H$7+$B33*(AVERAGE(N32:N33)))/AVERAGE($F32:$F33))*POWER(10,9)</f>
        <v>-1.5293858376461562</v>
      </c>
      <c r="P33">
        <v>241486746</v>
      </c>
      <c r="Q33" s="3">
        <f>P33*Referencias!$D$8/'Metabolitos cuantificables'!$P$65</f>
        <v>0.19056711102727278</v>
      </c>
      <c r="R33" s="3">
        <f>((((Q33-Q32)/($D33-$D32))-$B33*Referencias!$H$8+$B33*(AVERAGE(Q32:Q33)))/AVERAGE($F32:$F33))*POWER(10,9)</f>
        <v>-0.36933367020078278</v>
      </c>
      <c r="S33">
        <v>1909665391</v>
      </c>
      <c r="T33" s="3">
        <f>S33*Referencias!$D$59/'Metabolitos cuantificables'!$S$65</f>
        <v>1.0162672653386748</v>
      </c>
      <c r="U33" s="3">
        <f>((((T33-T32)/($D33-$D32))-$B33*Referencias!$H$59+$B33*(AVERAGE(T32:T33)))/AVERAGE(F32:F33))*POWER(10,9)</f>
        <v>-6.7808405827805114</v>
      </c>
      <c r="V33" s="3">
        <f>(((S33-S32)/($D33-$D32))-$B33*Referencias!$F$59+$B33*(AVERAGE(S32:S33)))/AVERAGE($F32:$F33)</f>
        <v>-12.290153991547678</v>
      </c>
      <c r="W33" s="3">
        <f>-B33*POWER(10,9)*Referencias!$H$59/'Metabolitos cuantificables'!F33</f>
        <v>-8.6349308872093129</v>
      </c>
      <c r="X33">
        <v>2052770582</v>
      </c>
      <c r="Y33" s="3">
        <f>X33*Referencias!$D$11/'Metabolitos cuantificables'!$X$65</f>
        <v>3.1306734526687543</v>
      </c>
      <c r="Z33" s="3">
        <f>((((Y33-Y32)/($D33-$D32))-$B33*Referencias!$H$11+$B33*(AVERAGE(Y32:Y33)))/AVERAGE($F32:$F33))*POWER(10,9)</f>
        <v>3.0086621239933384</v>
      </c>
      <c r="AA33">
        <v>9813311</v>
      </c>
      <c r="AB33" s="3">
        <f>AA33*Referencias!$D$49/'Metabolitos cuantificables'!$AA$65</f>
        <v>0.37076376322453558</v>
      </c>
      <c r="AC33" s="3">
        <f>((((AB33-AB32)/($D33-$D32))-$B33*Referencias!$H$49+$B33*(AVERAGE(AB32:AB33)))/AVERAGE($F32:$F33))*POWER(10,9)</f>
        <v>-34.484146452322832</v>
      </c>
      <c r="AD33" s="3">
        <f>(((AA33-AA32)/($D33-$D32))-$B33*Referencias!$F$49+$B33*(AVERAGE(AA32:AA33)))/AVERAGE($F32:$F33)</f>
        <v>-1.0575804689931534</v>
      </c>
      <c r="AE33" s="3">
        <f>-B33*POWER(10,9)*Referencias!$H$49/'Metabolitos cuantificables'!F33</f>
        <v>-36.412102014789355</v>
      </c>
      <c r="AF33">
        <v>145390137</v>
      </c>
      <c r="AG33" s="3">
        <f>AF33*Referencias!$D$4/'Metabolitos cuantificables'!$AF$65</f>
        <v>1.7756060824976334</v>
      </c>
      <c r="AH33" s="3">
        <f>((((AG33-AG32)/($D33-$D32))-$B33*Referencias!$H$4+$B33*(AVERAGE(AG32:AG33)))/AVERAGE($F32:$F33))*POWER(10,9)</f>
        <v>2.2560445663633626</v>
      </c>
      <c r="AI33">
        <v>4020012165</v>
      </c>
      <c r="AJ33" s="2">
        <f>AI33*Referencias!$D$13/'Metabolitos cuantificables'!$AI$65</f>
        <v>0.71561681165705682</v>
      </c>
      <c r="AK33" s="3">
        <f>((((AJ33-AJ32)/($D33-$D32))-$B33*Referencias!$H$13+$B33*(AVERAGE(AJ32:AJ33)))/AVERAGE($F32:$F33))*POWER(10,9)</f>
        <v>-0.89387151037439017</v>
      </c>
      <c r="AL33">
        <v>13217649249</v>
      </c>
      <c r="AM33" s="3">
        <f>AL33*Referencias!$D$58/'Metabolitos cuantificables'!$AL$65</f>
        <v>27.67525439431985</v>
      </c>
      <c r="AN33" s="3">
        <f t="shared" si="0"/>
        <v>42.596741059158965</v>
      </c>
      <c r="AO33" s="3">
        <f t="shared" si="1"/>
        <v>20.344123108982068</v>
      </c>
      <c r="AP33">
        <v>4707266698</v>
      </c>
      <c r="AQ33" s="3">
        <f>AP33*Referencias!$D$14/'Metabolitos cuantificables'!$AP$65</f>
        <v>0.92988855193799203</v>
      </c>
      <c r="AR33" s="3">
        <f>((((AQ33-AQ32)/($D33-$D32))-$B33*Referencias!$H$14+$B33*(AVERAGE(AQ32:AQ33)))/AVERAGE($F32:$F33))*POWER(10,9)</f>
        <v>-0.95008897595927644</v>
      </c>
      <c r="AS33">
        <v>655248249</v>
      </c>
      <c r="AT33" s="3">
        <f>AS33*Referencias!$D$15/'Metabolitos cuantificables'!$AS$65</f>
        <v>0.8736782144287083</v>
      </c>
      <c r="AU33" s="3">
        <f>((((AT33-AT32)/($D33-$D32))-$B33*Referencias!$H$15+$B33*(AVERAGE(AT32:AT33)))/AVERAGE($F32:$F33))*POWER(10,9)</f>
        <v>-0.52776391929238164</v>
      </c>
      <c r="AV33">
        <v>654125248</v>
      </c>
      <c r="AW33" s="3">
        <f>AV33*Referencias!$D$16/'Metabolitos cuantificables'!$AV$65</f>
        <v>0.2023837841027108</v>
      </c>
      <c r="AX33" s="3">
        <f>((((AW33-AW32)/($D33-$D32))-$B33*Referencias!$H$16+$B33*(AVERAGE(AW32:AW33)))/AVERAGE($F32:$F33))*POWER(10,9)</f>
        <v>-0.26490609576915825</v>
      </c>
      <c r="AY33">
        <v>2754793272</v>
      </c>
      <c r="AZ33" s="3">
        <f>AY33*Referencias!$D$17/'Metabolitos cuantificables'!$AY$65</f>
        <v>0.40977434769433191</v>
      </c>
      <c r="BA33" s="3">
        <f>((((AZ33-AZ32)/($D33-$D32))-$B33*Referencias!$H$17+$B33*(AVERAGE(AZ32:AZ33)))/AVERAGE($F32:$F33))*POWER(10,9)</f>
        <v>-1.7376806688035658E-2</v>
      </c>
      <c r="BB33">
        <v>23949988094</v>
      </c>
      <c r="BC33" s="3">
        <f>BB33*Referencias!$D$18/'Metabolitos cuantificables'!$BB$65</f>
        <v>1.74603733705935</v>
      </c>
      <c r="BD33" s="3">
        <f>((((BC33-BC32)/($D33-$D32))-$B33*Referencias!$H$18+$B33*(AVERAGE(BC32:BC33)))/AVERAGE($F32:$F33))*POWER(10,9)</f>
        <v>0.76254123694357345</v>
      </c>
      <c r="BE33">
        <v>106668888</v>
      </c>
      <c r="BF33" s="3">
        <f>BE33*Referencias!$D$19/'Metabolitos cuantificables'!$BE$65</f>
        <v>0.20877245083374815</v>
      </c>
      <c r="BG33" s="3">
        <f>((((BF33-BF32)/($D33-$D32))-$B33*Referencias!$H$19+$B33*(AVERAGE(BF32:BF33)))/AVERAGE($F32:$F33))*POWER(10,9)</f>
        <v>-2.1414660072982343</v>
      </c>
      <c r="BH33">
        <v>808682417</v>
      </c>
      <c r="BI33" s="3">
        <f>BH33*Referencias!$D$20/'Metabolitos cuantificables'!$BH$65</f>
        <v>0.34870302370540951</v>
      </c>
      <c r="BJ33" s="3">
        <f>((((BI33-BI32)/($D33-$D32))-$B33*Referencias!$H$20+$B33*(AVERAGE(BI32:BI33)))/AVERAGE($F32:$F33))*POWER(10,9)</f>
        <v>-0.82347938142654109</v>
      </c>
      <c r="BK33">
        <v>914110312</v>
      </c>
      <c r="BL33" s="3">
        <f>BK33*Referencias!$D$21/'Metabolitos cuantificables'!$BK$65</f>
        <v>0.13640724252179709</v>
      </c>
      <c r="BM33" s="3">
        <f>((((BL33-BL32)/($D33-$D32))-$B33*Referencias!$H$21+$B33*(AVERAGE(BL32:BL33)))/AVERAGE($F32:$F33))*POWER(10,9)</f>
        <v>-0.13702108291204301</v>
      </c>
      <c r="BN33">
        <v>532381389</v>
      </c>
      <c r="BO33" s="3">
        <f>BN33*Referencias!$D$22/'Metabolitos cuantificables'!$BN$65</f>
        <v>0.17210214705496255</v>
      </c>
      <c r="BP33" s="3">
        <f>((((BO33-BO32)/($D33-$D32))-$B33*Referencias!$H$22+$B33*(AVERAGE(BO32:BO33)))/AVERAGE($F32:$F33))*POWER(10,9)</f>
        <v>-0.29525975425431505</v>
      </c>
      <c r="BQ33">
        <v>5697512237</v>
      </c>
      <c r="BR33" s="3">
        <f>BQ33*Referencias!$D$23/$BQ$65</f>
        <v>7.5217238642443522</v>
      </c>
      <c r="BS33" s="3">
        <f>((((BR33-BR32)/($D33-$D32))-$B33*Referencias!$H$23+$B33*(AVERAGE(BR32:BR33)))/AVERAGE($F32:$F33))*POWER(10,9)</f>
        <v>4.3119078564535487</v>
      </c>
      <c r="BT33" s="3"/>
      <c r="BU33">
        <v>4194542</v>
      </c>
      <c r="BV33" s="17">
        <f>BU33*Referencias!$D$53/'Metabolitos cuantificables'!$BU$65</f>
        <v>9.34528677410109E-3</v>
      </c>
      <c r="BW33">
        <v>104258508</v>
      </c>
      <c r="BX33" s="17">
        <f>BW33*Referencias!$D$50/'Metabolitos cuantificables'!$BW$65</f>
        <v>5.9585144046038685E-3</v>
      </c>
      <c r="BY33">
        <v>1197956</v>
      </c>
      <c r="BZ33" s="17">
        <f>BY33*Referencias!$D$28/'Metabolitos cuantificables'!$BY$65</f>
        <v>2.1538211566916507E-3</v>
      </c>
      <c r="CA33">
        <v>137623206</v>
      </c>
      <c r="CB33" s="2">
        <f>CA33*Referencias!$D$55/'Metabolitos cuantificables'!$CA$65</f>
        <v>0.357740884783802</v>
      </c>
      <c r="CC33">
        <v>42292682</v>
      </c>
      <c r="CD33" s="17">
        <f>CC33*Referencias!$D$56/'Metabolitos cuantificables'!$CC$65</f>
        <v>6.0118534758038217E-2</v>
      </c>
      <c r="CE33">
        <v>4236087</v>
      </c>
      <c r="CF33" s="18">
        <f>CE33*Referencias!$D$31/'Metabolitos cuantificables'!$CE$65</f>
        <v>1.1136863741960819E-3</v>
      </c>
      <c r="CG33">
        <v>95991913</v>
      </c>
      <c r="CH33">
        <v>1626102</v>
      </c>
      <c r="CI33">
        <v>422811719</v>
      </c>
      <c r="CJ33">
        <v>28905</v>
      </c>
      <c r="CK33">
        <v>8332966</v>
      </c>
      <c r="CL33">
        <v>24042476</v>
      </c>
      <c r="CM33">
        <v>9036134</v>
      </c>
      <c r="CN33">
        <v>595539405</v>
      </c>
      <c r="CO33">
        <v>269565455</v>
      </c>
      <c r="CP33">
        <v>246690241</v>
      </c>
      <c r="CQ33">
        <v>24146320</v>
      </c>
      <c r="CR33">
        <v>583768</v>
      </c>
      <c r="CS33">
        <v>10858656</v>
      </c>
      <c r="CT33">
        <v>402975173</v>
      </c>
    </row>
    <row r="34" spans="1:98" x14ac:dyDescent="0.25">
      <c r="A34" t="s">
        <v>61</v>
      </c>
      <c r="B34" s="2">
        <f t="shared" si="5"/>
        <v>1.4583333333333332E-2</v>
      </c>
      <c r="C34" s="1">
        <v>43659</v>
      </c>
      <c r="D34" s="22">
        <v>909.66666666674428</v>
      </c>
      <c r="E34" s="22">
        <v>37.902777777781012</v>
      </c>
      <c r="F34" s="18">
        <v>7485000</v>
      </c>
      <c r="G34">
        <v>1651288843</v>
      </c>
      <c r="H34" s="3">
        <f>G34*Referencias!$D$5/'Metabolitos cuantificables'!$G$65</f>
        <v>1.1432371973126267</v>
      </c>
      <c r="I34" s="3">
        <f>((((H34-H33)/($D34-$D33))-$B34*Referencias!$H$5+$B34*(AVERAGE(H33:H34)))/AVERAGE($F33:$F34))*POWER(10,9)</f>
        <v>-0.15646948553774814</v>
      </c>
      <c r="J34">
        <v>60664249</v>
      </c>
      <c r="K34" s="3">
        <f>J34*Referencias!$D$6/'Metabolitos cuantificables'!$J$65</f>
        <v>2.6388787949391E-2</v>
      </c>
      <c r="L34" s="3">
        <f>((((K34-K33)/($D34-$D33))-$B34*Referencias!$H$6+$B34*(AVERAGE(K33:K34)))/AVERAGE($F33:$F34))*POWER(10,9)</f>
        <v>-2.8994911622139288</v>
      </c>
      <c r="M34">
        <v>459174070</v>
      </c>
      <c r="N34" s="3">
        <f>M34*Referencias!$D$7/'Metabolitos cuantificables'!$M$65</f>
        <v>0.92480870564826589</v>
      </c>
      <c r="O34" s="3">
        <f>((((N34-N33)/($D34-$D33))-$B34*Referencias!$H$7+$B34*(AVERAGE(N33:N34)))/AVERAGE($F33:$F34))*POWER(10,9)</f>
        <v>-1.7825228422997348</v>
      </c>
      <c r="P34">
        <v>247502591</v>
      </c>
      <c r="Q34" s="3">
        <f>P34*Referencias!$D$8/'Metabolitos cuantificables'!$P$65</f>
        <v>0.19531446143480968</v>
      </c>
      <c r="R34" s="3">
        <f>((((Q34-Q33)/($D34-$D33))-$B34*Referencias!$H$8+$B34*(AVERAGE(Q33:Q34)))/AVERAGE($F33:$F34))*POWER(10,9)</f>
        <v>-0.42308270414668631</v>
      </c>
      <c r="S34">
        <v>2070975044</v>
      </c>
      <c r="T34" s="3">
        <f>S34*Referencias!$D$59/'Metabolitos cuantificables'!$S$65</f>
        <v>1.1021114769474931</v>
      </c>
      <c r="U34" s="3">
        <f>((((T34-T33)/($D34-$D33))-$B34*Referencias!$H$59+$B34*(AVERAGE(T33:T34)))/AVERAGE(F33:F34))*POWER(10,9)</f>
        <v>-7.5100266930930299</v>
      </c>
      <c r="V34" s="3">
        <f>(((S34-S33)/($D34-$D33))-$B34*Referencias!$F$59+$B34*(AVERAGE(S33:S34)))/AVERAGE($F33:$F34)</f>
        <v>-13.600888389316902</v>
      </c>
      <c r="W34" s="3">
        <f>-B34*POWER(10,9)*Referencias!$H$59/'Metabolitos cuantificables'!F34</f>
        <v>-10.815294197406454</v>
      </c>
      <c r="X34">
        <v>2058261560</v>
      </c>
      <c r="Y34" s="3">
        <f>X34*Referencias!$D$11/'Metabolitos cuantificables'!$X$65</f>
        <v>3.1390477245939876</v>
      </c>
      <c r="Z34" s="3">
        <f>((((Y34-Y33)/($D34-$D33))-$B34*Referencias!$H$11+$B34*(AVERAGE(Y33:Y34)))/AVERAGE($F33:$F34))*POWER(10,9)</f>
        <v>3.6606710127876072</v>
      </c>
      <c r="AA34">
        <v>4859592</v>
      </c>
      <c r="AB34" s="3">
        <f>AA34*Referencias!$D$49/'Metabolitos cuantificables'!$AA$65</f>
        <v>0.18360374165822801</v>
      </c>
      <c r="AC34" s="3">
        <f>((((AB34-AB33)/($D34-$D33))-$B34*Referencias!$H$49+$B34*(AVERAGE(AB33:AB34)))/AVERAGE($F33:$F34))*POWER(10,9)</f>
        <v>-40.582436048430488</v>
      </c>
      <c r="AD34" s="3">
        <f>(((AA34-AA33)/($D34-$D33))-$B34*Referencias!$F$49+$B34*(AVERAGE(AA33:AA34)))/AVERAGE($F33:$F34)</f>
        <v>-1.2380630410614248</v>
      </c>
      <c r="AE34" s="3">
        <f>-B34*POWER(10,9)*Referencias!$H$49/'Metabolitos cuantificables'!F34</f>
        <v>-45.60634019888446</v>
      </c>
      <c r="AF34">
        <v>136554133</v>
      </c>
      <c r="AG34" s="3">
        <f>AF34*Referencias!$D$4/'Metabolitos cuantificables'!$AF$65</f>
        <v>1.6676946190991675</v>
      </c>
      <c r="AH34" s="3">
        <f>((((AG34-AG33)/($D34-$D33))-$B34*Referencias!$H$4+$B34*(AVERAGE(AG33:AG34)))/AVERAGE($F33:$F34))*POWER(10,9)</f>
        <v>2.1144733958912929</v>
      </c>
      <c r="AI34">
        <v>4005824272</v>
      </c>
      <c r="AJ34" s="2">
        <f>AI34*Referencias!$D$13/'Metabolitos cuantificables'!$AI$65</f>
        <v>0.71309117383904508</v>
      </c>
      <c r="AK34" s="3">
        <f>((((AJ34-AJ33)/($D34-$D33))-$B34*Referencias!$H$13+$B34*(AVERAGE(AJ33:AJ34)))/AVERAGE($F33:$F34))*POWER(10,9)</f>
        <v>-1.0893769755370084</v>
      </c>
      <c r="AL34">
        <v>13162582383</v>
      </c>
      <c r="AM34" s="3">
        <f>AL34*Referencias!$D$58/'Metabolitos cuantificables'!$AL$65</f>
        <v>27.559954805373408</v>
      </c>
      <c r="AN34" s="3">
        <f t="shared" si="0"/>
        <v>47.426647408698024</v>
      </c>
      <c r="AO34" s="3">
        <f t="shared" si="1"/>
        <v>22.650877262859982</v>
      </c>
      <c r="AP34">
        <v>4697320827</v>
      </c>
      <c r="AQ34" s="3">
        <f>AP34*Referencias!$D$14/'Metabolitos cuantificables'!$AP$65</f>
        <v>0.92792381270070146</v>
      </c>
      <c r="AR34" s="3">
        <f>((((AQ34-AQ33)/($D34-$D33))-$B34*Referencias!$H$14+$B34*(AVERAGE(AQ33:AQ34)))/AVERAGE($F33:$F34))*POWER(10,9)</f>
        <v>-1.237449427307991</v>
      </c>
      <c r="AS34">
        <v>647304067</v>
      </c>
      <c r="AT34" s="3">
        <f>AS34*Referencias!$D$15/'Metabolitos cuantificables'!$AS$65</f>
        <v>0.86308580345248809</v>
      </c>
      <c r="AU34" s="3">
        <f>((((AT34-AT33)/($D34-$D33))-$B34*Referencias!$H$15+$B34*(AVERAGE(AT33:AT34)))/AVERAGE($F33:$F34))*POWER(10,9)</f>
        <v>-1.0336123560663475</v>
      </c>
      <c r="AV34">
        <v>731077867</v>
      </c>
      <c r="AW34" s="3">
        <f>AV34*Referencias!$D$16/'Metabolitos cuantificables'!$AV$65</f>
        <v>0.226192622360295</v>
      </c>
      <c r="AX34" s="3">
        <f>((((AW34-AW33)/($D34-$D33))-$B34*Referencias!$H$16+$B34*(AVERAGE(AW33:AW34)))/AVERAGE($F33:$F34))*POWER(10,9)</f>
        <v>-0.27547928997173082</v>
      </c>
      <c r="AY34">
        <v>2772112413</v>
      </c>
      <c r="AZ34" s="3">
        <f>AY34*Referencias!$D$17/'Metabolitos cuantificables'!$AY$65</f>
        <v>0.41235056267860509</v>
      </c>
      <c r="BA34" s="3">
        <f>((((AZ34-AZ33)/($D34-$D33))-$B34*Referencias!$H$17+$B34*(AVERAGE(AZ33:AZ34)))/AVERAGE($F33:$F34))*POWER(10,9)</f>
        <v>-4.5836045478131165E-2</v>
      </c>
      <c r="BB34">
        <v>22699537290</v>
      </c>
      <c r="BC34" s="3">
        <f>BB34*Referencias!$D$18/'Metabolitos cuantificables'!$BB$65</f>
        <v>1.6548751292381756</v>
      </c>
      <c r="BD34" s="3">
        <f>((((BC34-BC33)/($D34-$D33))-$B34*Referencias!$H$18+$B34*(AVERAGE(BC33:BC34)))/AVERAGE($F33:$F34))*POWER(10,9)</f>
        <v>0.43377526922858967</v>
      </c>
      <c r="BE34">
        <v>97040257</v>
      </c>
      <c r="BF34" s="3">
        <f>BE34*Referencias!$D$19/'Metabolitos cuantificables'!$BE$65</f>
        <v>0.18992728492141764</v>
      </c>
      <c r="BG34" s="3">
        <f>((((BF34-BF33)/($D34-$D33))-$B34*Referencias!$H$19+$B34*(AVERAGE(BF33:BF34)))/AVERAGE($F33:$F34))*POWER(10,9)</f>
        <v>-2.4747843376737149</v>
      </c>
      <c r="BH34">
        <v>798148339</v>
      </c>
      <c r="BI34" s="3">
        <f>BH34*Referencias!$D$20/'Metabolitos cuantificables'!$BH$65</f>
        <v>0.34416074014225811</v>
      </c>
      <c r="BJ34" s="3">
        <f>((((BI34-BI33)/($D34-$D33))-$B34*Referencias!$H$20+$B34*(AVERAGE(BI33:BI34)))/AVERAGE($F33:$F34))*POWER(10,9)</f>
        <v>-1.0138543207757909</v>
      </c>
      <c r="BK34">
        <v>892939238</v>
      </c>
      <c r="BL34" s="3">
        <f>BK34*Referencias!$D$21/'Metabolitos cuantificables'!$BK$65</f>
        <v>0.1332480091255055</v>
      </c>
      <c r="BM34" s="3">
        <f>((((BL34-BL33)/($D34-$D33))-$B34*Referencias!$H$21+$B34*(AVERAGE(BL33:BL34)))/AVERAGE($F33:$F34))*POWER(10,9)</f>
        <v>-0.17355704535430361</v>
      </c>
      <c r="BN34">
        <v>553561124</v>
      </c>
      <c r="BO34" s="3">
        <f>BN34*Referencias!$D$22/'Metabolitos cuantificables'!$BN$65</f>
        <v>0.17894888877597173</v>
      </c>
      <c r="BP34" s="3">
        <f>((((BO34-BO33)/($D34-$D33))-$B34*Referencias!$H$22+$B34*(AVERAGE(BO33:BO34)))/AVERAGE($F33:$F34))*POWER(10,9)</f>
        <v>-0.33501641801542464</v>
      </c>
      <c r="BQ34">
        <v>5556009715</v>
      </c>
      <c r="BR34" s="3">
        <f>BQ34*Referencias!$D$23/$BQ$65</f>
        <v>7.3349155078416652</v>
      </c>
      <c r="BS34" s="3">
        <f>((((BR34-BR33)/($D34-$D33))-$B34*Referencias!$H$23+$B34*(AVERAGE(BR33:BR34)))/AVERAGE($F33:$F34))*POWER(10,9)</f>
        <v>5.0623688376029845</v>
      </c>
      <c r="BT34" s="3"/>
      <c r="BU34">
        <v>3617744</v>
      </c>
      <c r="BV34" s="17">
        <f>BU34*Referencias!$D$53/'Metabolitos cuantificables'!$BU$65</f>
        <v>8.0602018421280733E-3</v>
      </c>
      <c r="BW34">
        <v>91107984</v>
      </c>
      <c r="BX34" s="17">
        <f>BW34*Referencias!$D$50/'Metabolitos cuantificables'!$BW$65</f>
        <v>5.2069442144560404E-3</v>
      </c>
      <c r="BY34">
        <v>1170582</v>
      </c>
      <c r="BZ34" s="17">
        <f>BY34*Referencias!$D$28/'Metabolitos cuantificables'!$BY$65</f>
        <v>2.1046050750131275E-3</v>
      </c>
      <c r="CA34">
        <v>123121252</v>
      </c>
      <c r="CB34" s="2">
        <f>CA34*Referencias!$D$55/'Metabolitos cuantificables'!$CA$65</f>
        <v>0.32004417646083216</v>
      </c>
      <c r="CC34">
        <v>38242842</v>
      </c>
      <c r="CD34" s="17">
        <f>CC34*Referencias!$D$56/'Metabolitos cuantificables'!$CC$65</f>
        <v>5.4361736293365451E-2</v>
      </c>
      <c r="CE34">
        <v>4370587</v>
      </c>
      <c r="CF34" s="18">
        <f>CE34*Referencias!$D$31/'Metabolitos cuantificables'!$CE$65</f>
        <v>1.1490470307003919E-3</v>
      </c>
      <c r="CG34">
        <v>87178921</v>
      </c>
      <c r="CH34">
        <v>1442471</v>
      </c>
      <c r="CI34">
        <v>332846662</v>
      </c>
      <c r="CJ34">
        <v>29838</v>
      </c>
      <c r="CK34">
        <v>7562380</v>
      </c>
      <c r="CL34">
        <v>23684259</v>
      </c>
      <c r="CM34">
        <v>8638189</v>
      </c>
      <c r="CN34">
        <v>568535131</v>
      </c>
      <c r="CO34">
        <v>246369507</v>
      </c>
      <c r="CP34">
        <v>252757749</v>
      </c>
      <c r="CQ34">
        <v>22629240</v>
      </c>
      <c r="CR34">
        <v>259511</v>
      </c>
      <c r="CS34">
        <v>6837270</v>
      </c>
      <c r="CT34" t="s">
        <v>197</v>
      </c>
    </row>
    <row r="35" spans="1:98" x14ac:dyDescent="0.25">
      <c r="A35" t="s">
        <v>62</v>
      </c>
      <c r="B35" s="2">
        <f t="shared" si="5"/>
        <v>1.4583333333333332E-2</v>
      </c>
      <c r="C35" s="1">
        <v>43660</v>
      </c>
      <c r="D35" s="22">
        <v>933.66666666674428</v>
      </c>
      <c r="E35" s="22">
        <v>38.902777777781012</v>
      </c>
      <c r="F35" s="18">
        <v>6900000</v>
      </c>
      <c r="G35">
        <v>1504794017</v>
      </c>
      <c r="H35" s="3">
        <f>G35*Referencias!$D$5/'Metabolitos cuantificables'!$G$65</f>
        <v>1.0418143995949527</v>
      </c>
      <c r="I35" s="3">
        <f>((((H35-H34)/($D35-$D34))-$B35*Referencias!$H$5+$B35*(AVERAGE(H34:H35)))/AVERAGE($F34:$F35))*POWER(10,9)</f>
        <v>-0.90219356686880048</v>
      </c>
      <c r="J35">
        <v>59898169</v>
      </c>
      <c r="K35" s="3">
        <f>J35*Referencias!$D$6/'Metabolitos cuantificables'!$J$65</f>
        <v>2.6055545174519273E-2</v>
      </c>
      <c r="L35" s="3">
        <f>((((K35-K34)/($D35-$D34))-$B35*Referencias!$H$6+$B35*(AVERAGE(K34:K35)))/AVERAGE($F34:$F35))*POWER(10,9)</f>
        <v>-3.3992684983720984</v>
      </c>
      <c r="M35">
        <v>436032622</v>
      </c>
      <c r="N35" s="3">
        <f>M35*Referencias!$D$7/'Metabolitos cuantificables'!$M$65</f>
        <v>0.87820021015611704</v>
      </c>
      <c r="O35" s="3">
        <f>((((N35-N34)/($D35-$D34))-$B35*Referencias!$H$7+$B35*(AVERAGE(N34:N35)))/AVERAGE($F34:$F35))*POWER(10,9)</f>
        <v>-2.3506310862850066</v>
      </c>
      <c r="P35">
        <v>241512652</v>
      </c>
      <c r="Q35" s="3">
        <f>P35*Referencias!$D$8/'Metabolitos cuantificables'!$P$65</f>
        <v>0.19058755451603582</v>
      </c>
      <c r="R35" s="3">
        <f>((((Q35-Q34)/($D35-$D34))-$B35*Referencias!$H$8+$B35*(AVERAGE(Q34:Q35)))/AVERAGE($F34:$F35))*POWER(10,9)</f>
        <v>-0.54012651673628298</v>
      </c>
      <c r="S35">
        <v>2111137258</v>
      </c>
      <c r="T35" s="3">
        <f>S35*Referencias!$D$59/'Metabolitos cuantificables'!$S$65</f>
        <v>1.1234846157099616</v>
      </c>
      <c r="U35" s="3">
        <f>((((T35-T34)/($D35-$D34))-$B35*Referencias!$H$59+$B35*(AVERAGE(T34:T35)))/AVERAGE(F34:F35))*POWER(10,9)</f>
        <v>-8.875026037797312</v>
      </c>
      <c r="V35" s="3">
        <f>(((S35-S34)/($D35-$D34))-$B35*Referencias!$F$59+$B35*(AVERAGE(S34:S35)))/AVERAGE($F34:$F35)</f>
        <v>-16.077903888502679</v>
      </c>
      <c r="W35" s="3">
        <f>-B35*POWER(10,9)*Referencias!$H$59/'Metabolitos cuantificables'!F35</f>
        <v>-11.732243053273521</v>
      </c>
      <c r="X35">
        <v>1885888585</v>
      </c>
      <c r="Y35" s="3">
        <f>X35*Referencias!$D$11/'Metabolitos cuantificables'!$X$65</f>
        <v>2.8761622850217465</v>
      </c>
      <c r="Z35" s="3">
        <f>((((Y35-Y34)/($D35-$D34))-$B35*Referencias!$H$11+$B35*(AVERAGE(Y34:Y35)))/AVERAGE($F34:$F35))*POWER(10,9)</f>
        <v>2.4797801838985354</v>
      </c>
      <c r="AA35">
        <v>5966168</v>
      </c>
      <c r="AB35" s="3">
        <f>AA35*Referencias!$D$49/'Metabolitos cuantificables'!$AA$65</f>
        <v>0.22541208565690019</v>
      </c>
      <c r="AC35" s="3">
        <f>((((AB35-AB34)/($D35-$D34))-$B35*Referencias!$H$49+$B35*(AVERAGE(AB34:AB35)))/AVERAGE($F34:$F35))*POWER(10,9)</f>
        <v>-46.804175875036407</v>
      </c>
      <c r="AD35" s="3">
        <f>(((AA35-AA34)/($D35-$D34))-$B35*Referencias!$F$49+$B35*(AVERAGE(AA34:AA35)))/AVERAGE($F34:$F35)</f>
        <v>-1.4309445366025562</v>
      </c>
      <c r="AE35" s="3">
        <f>-B35*POWER(10,9)*Referencias!$H$49/'Metabolitos cuantificables'!F35</f>
        <v>-49.472964694007274</v>
      </c>
      <c r="AF35">
        <v>116580574</v>
      </c>
      <c r="AG35" s="3">
        <f>AF35*Referencias!$D$4/'Metabolitos cuantificables'!$AF$65</f>
        <v>1.4237635410954008</v>
      </c>
      <c r="AH35" s="3">
        <f>((((AG35-AG34)/($D35-$D34))-$B35*Referencias!$H$4+$B35*(AVERAGE(AG34:AG35)))/AVERAGE($F34:$F35))*POWER(10,9)</f>
        <v>1.0923542824698054</v>
      </c>
      <c r="AI35">
        <v>3629068917</v>
      </c>
      <c r="AJ35" s="2">
        <f>AI35*Referencias!$D$13/'Metabolitos cuantificables'!$AI$65</f>
        <v>0.6460235992015384</v>
      </c>
      <c r="AK35" s="3">
        <f>((((AJ35-AJ34)/($D35-$D34))-$B35*Referencias!$H$13+$B35*(AVERAGE(AJ34:AJ35)))/AVERAGE($F34:$F35))*POWER(10,9)</f>
        <v>-1.7269042509114563</v>
      </c>
      <c r="AL35">
        <v>12024205429</v>
      </c>
      <c r="AM35" s="3">
        <f>AL35*Referencias!$D$58/'Metabolitos cuantificables'!$AL$65</f>
        <v>25.176409047343519</v>
      </c>
      <c r="AN35" s="3">
        <f t="shared" si="0"/>
        <v>39.655416036354836</v>
      </c>
      <c r="AO35" s="3">
        <f t="shared" si="1"/>
        <v>18.939351831189892</v>
      </c>
      <c r="AP35">
        <v>4350146188</v>
      </c>
      <c r="AQ35" s="3">
        <f>AP35*Referencias!$D$14/'Metabolitos cuantificables'!$AP$65</f>
        <v>0.85934182169805251</v>
      </c>
      <c r="AR35" s="3">
        <f>((((AQ35-AQ34)/($D35-$D34))-$B35*Referencias!$H$14+$B35*(AVERAGE(AQ34:AQ35)))/AVERAGE($F34:$F35))*POWER(10,9)</f>
        <v>-1.9121883014875218</v>
      </c>
      <c r="AS35">
        <v>555255867</v>
      </c>
      <c r="AT35" s="3">
        <f>AS35*Referencias!$D$15/'Metabolitos cuantificables'!$AS$65</f>
        <v>0.74035291993832442</v>
      </c>
      <c r="AU35" s="3">
        <f>((((AT35-AT34)/($D35-$D34))-$B35*Referencias!$H$15+$B35*(AVERAGE(AT34:AT35)))/AVERAGE($F34:$F35))*POWER(10,9)</f>
        <v>-2.0199325321318975</v>
      </c>
      <c r="AV35">
        <v>691857578</v>
      </c>
      <c r="AW35" s="3">
        <f>AV35*Referencias!$D$16/'Metabolitos cuantificables'!$AV$65</f>
        <v>0.21405801889453502</v>
      </c>
      <c r="AX35" s="3">
        <f>((((AW35-AW34)/($D35-$D34))-$B35*Referencias!$H$16+$B35*(AVERAGE(AW34:AW35)))/AVERAGE($F34:$F35))*POWER(10,9)</f>
        <v>-0.46603484548866064</v>
      </c>
      <c r="AY35">
        <v>2557133527</v>
      </c>
      <c r="AZ35" s="3">
        <f>AY35*Referencias!$D$17/'Metabolitos cuantificables'!$AY$65</f>
        <v>0.38037254324822217</v>
      </c>
      <c r="BA35" s="3">
        <f>((((AZ35-AZ34)/($D35-$D34))-$B35*Referencias!$H$17+$B35*(AVERAGE(AZ34:AZ35)))/AVERAGE($F34:$F35))*POWER(10,9)</f>
        <v>-0.27794500458684585</v>
      </c>
      <c r="BB35">
        <v>20339730275</v>
      </c>
      <c r="BC35" s="3">
        <f>BB35*Referencias!$D$18/'Metabolitos cuantificables'!$BB$65</f>
        <v>1.4828369996043325</v>
      </c>
      <c r="BD35" s="3">
        <f>((((BC35-BC34)/($D35-$D34))-$B35*Referencias!$H$18+$B35*(AVERAGE(BC34:BC35)))/AVERAGE($F34:$F35))*POWER(10,9)</f>
        <v>-0.43075293617166616</v>
      </c>
      <c r="BE35">
        <v>93053725</v>
      </c>
      <c r="BF35" s="3">
        <f>BE35*Referencias!$D$19/'Metabolitos cuantificables'!$BE$65</f>
        <v>0.18212484063262779</v>
      </c>
      <c r="BG35" s="3">
        <f>((((BF35-BF34)/($D35-$D34))-$B35*Referencias!$H$19+$B35*(AVERAGE(BF34:BF35)))/AVERAGE($F34:$F35))*POWER(10,9)</f>
        <v>-2.9057574164518307</v>
      </c>
      <c r="BH35">
        <v>715691996</v>
      </c>
      <c r="BI35" s="3">
        <f>BH35*Referencias!$D$20/'Metabolitos cuantificables'!$BH$65</f>
        <v>0.30860565012996921</v>
      </c>
      <c r="BJ35" s="3">
        <f>((((BI35-BI34)/($D35-$D34))-$B35*Referencias!$H$20+$B35*(AVERAGE(BI34:BI35)))/AVERAGE($F34:$F35))*POWER(10,9)</f>
        <v>-1.418757068521812</v>
      </c>
      <c r="BK35">
        <v>808386857</v>
      </c>
      <c r="BL35" s="3">
        <f>BK35*Referencias!$D$21/'Metabolitos cuantificables'!$BK$65</f>
        <v>0.12063076043083988</v>
      </c>
      <c r="BM35" s="3">
        <f>((((BL35-BL34)/($D35-$D34))-$B35*Referencias!$H$21+$B35*(AVERAGE(BL34:BL35)))/AVERAGE($F34:$F35))*POWER(10,9)</f>
        <v>-0.2812663430875138</v>
      </c>
      <c r="BN35">
        <v>516135733</v>
      </c>
      <c r="BO35" s="3">
        <f>BN35*Referencias!$D$22/'Metabolitos cuantificables'!$BN$65</f>
        <v>0.16685043778096245</v>
      </c>
      <c r="BP35" s="3">
        <f>((((BO35-BO34)/($D35-$D34))-$B35*Referencias!$H$22+$B35*(AVERAGE(BO34:BO35)))/AVERAGE($F34:$F35))*POWER(10,9)</f>
        <v>-0.49242508156533138</v>
      </c>
      <c r="BQ35">
        <v>4763628397</v>
      </c>
      <c r="BR35" s="3">
        <f>BQ35*Referencias!$D$23/$BQ$65</f>
        <v>6.2888320206528352</v>
      </c>
      <c r="BS35" s="3">
        <f>((((BR35-BR34)/($D35-$D34))-$B35*Referencias!$H$23+$B35*(AVERAGE(BR34:BR35)))/AVERAGE($F34:$F35))*POWER(10,9)</f>
        <v>-0.71201032992982238</v>
      </c>
      <c r="BT35" s="3"/>
      <c r="BU35">
        <v>3430508</v>
      </c>
      <c r="BV35" s="17">
        <f>BU35*Referencias!$D$53/'Metabolitos cuantificables'!$BU$65</f>
        <v>7.6430468549004826E-3</v>
      </c>
      <c r="BW35">
        <v>88214374</v>
      </c>
      <c r="BX35" s="17">
        <f>BW35*Referencias!$D$50/'Metabolitos cuantificables'!$BW$65</f>
        <v>5.0415704987080093E-3</v>
      </c>
      <c r="BY35">
        <v>991540</v>
      </c>
      <c r="BZ35" s="17">
        <f>BY35*Referencias!$D$28/'Metabolitos cuantificables'!$BY$65</f>
        <v>1.7827030623044915E-3</v>
      </c>
      <c r="CA35">
        <v>127649777</v>
      </c>
      <c r="CB35" s="2">
        <f>CA35*Referencias!$D$55/'Metabolitos cuantificables'!$CA$65</f>
        <v>0.33181572711243928</v>
      </c>
      <c r="CC35">
        <v>33591513</v>
      </c>
      <c r="CD35" s="17">
        <f>CC35*Referencias!$D$56/'Metabolitos cuantificables'!$CC$65</f>
        <v>4.7749928506912676E-2</v>
      </c>
      <c r="CE35">
        <v>3335971</v>
      </c>
      <c r="CF35" s="18">
        <f>CE35*Referencias!$D$31/'Metabolitos cuantificables'!$CE$65</f>
        <v>8.7704181887984767E-4</v>
      </c>
      <c r="CG35">
        <v>68784732</v>
      </c>
      <c r="CH35">
        <v>1157749</v>
      </c>
      <c r="CI35">
        <v>307986063</v>
      </c>
      <c r="CJ35">
        <v>7744</v>
      </c>
      <c r="CK35">
        <v>7441785</v>
      </c>
      <c r="CL35">
        <v>21433899</v>
      </c>
      <c r="CM35">
        <v>7910983</v>
      </c>
      <c r="CN35">
        <v>498192219</v>
      </c>
      <c r="CO35">
        <v>206639482</v>
      </c>
      <c r="CP35">
        <v>232147240</v>
      </c>
      <c r="CQ35">
        <v>27776452</v>
      </c>
      <c r="CR35">
        <v>210731</v>
      </c>
      <c r="CS35">
        <v>5697588</v>
      </c>
      <c r="CT35">
        <v>485471797</v>
      </c>
    </row>
    <row r="36" spans="1:98" x14ac:dyDescent="0.25">
      <c r="A36" t="s">
        <v>63</v>
      </c>
      <c r="B36" s="20">
        <f>0.35/24</f>
        <v>1.4583333333333332E-2</v>
      </c>
      <c r="C36" s="1">
        <v>43664</v>
      </c>
      <c r="D36" s="22">
        <v>1038.3333333333721</v>
      </c>
      <c r="E36" s="22">
        <v>43.263888888890506</v>
      </c>
      <c r="F36" s="18">
        <v>5595000</v>
      </c>
      <c r="G36">
        <v>1765337805</v>
      </c>
      <c r="H36" s="3">
        <f>G36*Referencias!$D$5/'Metabolitos cuantificables'!$G$65</f>
        <v>1.2221967422923021</v>
      </c>
      <c r="I36" s="3">
        <f>((((H36-H35)/($D36-$D35))-$B36*Referencias!$H$5+$B36*(AVERAGE(H35:H36)))/AVERAGE($F35:$F36))*POWER(10,9)</f>
        <v>5.7731150028717598E-3</v>
      </c>
      <c r="J36">
        <v>78545671</v>
      </c>
      <c r="K36" s="3">
        <f>J36*Referencias!$D$6/'Metabolitos cuantificables'!$J$65</f>
        <v>3.4167159249950174E-2</v>
      </c>
      <c r="L36" s="3">
        <f>((((K36-K35)/($D36-$D35))-$B36*Referencias!$H$6+$B36*(AVERAGE(K35:K36)))/AVERAGE($F35:$F36))*POWER(10,9)</f>
        <v>-3.8897377784157547</v>
      </c>
      <c r="M36">
        <v>506955509</v>
      </c>
      <c r="N36" s="3">
        <f>M36*Referencias!$D$7/'Metabolitos cuantificables'!$M$65</f>
        <v>1.0210438670884614</v>
      </c>
      <c r="O36" s="3">
        <f>((((N36-N35)/($D36-$D35))-$B36*Referencias!$H$7+$B36*(AVERAGE(N35:N36)))/AVERAGE($F35:$F36))*POWER(10,9)</f>
        <v>-2.0645746953378477</v>
      </c>
      <c r="P36">
        <v>278869209</v>
      </c>
      <c r="Q36" s="3">
        <f>P36*Referencias!$D$8/'Metabolitos cuantificables'!$P$65</f>
        <v>0.22006714817214332</v>
      </c>
      <c r="R36" s="3">
        <f>((((Q36-Q35)/($D36-$D35))-$B36*Referencias!$H$8+$B36*(AVERAGE(Q35:Q36)))/AVERAGE($F35:$F36))*POWER(10,9)</f>
        <v>-0.51632893272424452</v>
      </c>
      <c r="S36">
        <v>2880973459</v>
      </c>
      <c r="T36" s="3">
        <f>S36*Referencias!$D$59/'Metabolitos cuantificables'!$S$65</f>
        <v>1.5331686024628977</v>
      </c>
      <c r="U36" s="3">
        <f>((((T36-T35)/($D36-$D35))-$B36*Referencias!$H$59+$B36*(AVERAGE(T35:T36)))/AVERAGE(F35:F36))*POWER(10,9)</f>
        <v>-9.2303912179843675</v>
      </c>
      <c r="V36" s="3">
        <f>(((S36-S35)/($D36-$D35))-$B36*Referencias!$F$59+$B36*(AVERAGE(S35:S36)))/AVERAGE($F35:$F36)</f>
        <v>-16.65504408470386</v>
      </c>
      <c r="W36" s="3">
        <f>-B36*POWER(10,9)*Referencias!$H$59/'Metabolitos cuantificables'!F36</f>
        <v>-14.468717974546434</v>
      </c>
      <c r="X36">
        <v>1677018039</v>
      </c>
      <c r="Y36" s="3">
        <f>X36*Referencias!$D$11/'Metabolitos cuantificables'!$X$65</f>
        <v>2.5576145236983492</v>
      </c>
      <c r="Z36" s="3">
        <f>((((Y36-Y35)/($D36-$D35))-$B36*Referencias!$H$11+$B36*(AVERAGE(Y35:Y36)))/AVERAGE($F35:$F36))*POWER(10,9)</f>
        <v>3.4423868613128636</v>
      </c>
      <c r="AA36">
        <v>9388079</v>
      </c>
      <c r="AB36" s="3">
        <f>AA36*Referencias!$D$49/'Metabolitos cuantificables'!$AA$65</f>
        <v>0.3546977670930061</v>
      </c>
      <c r="AC36" s="3">
        <f>((((AB36-AB35)/($D36-$D35))-$B36*Referencias!$H$49+$B36*(AVERAGE(AB35:AB36)))/AVERAGE($F35:$F36))*POWER(10,9)</f>
        <v>-53.765230123320187</v>
      </c>
      <c r="AD36" s="3">
        <f>(((AA36-AA35)/($D36-$D35))-$B36*Referencias!$F$49+$B36*(AVERAGE(AA35:AA36)))/AVERAGE($F35:$F36)</f>
        <v>-1.6442516651366823</v>
      </c>
      <c r="AE36" s="3">
        <f>-B36*POWER(10,9)*Referencias!$H$49/'Metabolitos cuantificables'!F36</f>
        <v>-61.012235279472776</v>
      </c>
      <c r="AF36">
        <v>109982214</v>
      </c>
      <c r="AG36" s="3">
        <f>AF36*Referencias!$D$4/'Metabolitos cuantificables'!$AF$65</f>
        <v>1.3431797519040536</v>
      </c>
      <c r="AH36" s="3">
        <f>((((AG36-AG35)/($D36-$D35))-$B36*Referencias!$H$4+$B36*(AVERAGE(AG35:AG36)))/AVERAGE($F35:$F36))*POWER(10,9)</f>
        <v>2.3824553884902699</v>
      </c>
      <c r="AI36">
        <v>4114745551</v>
      </c>
      <c r="AJ36" s="2">
        <f>AI36*Referencias!$D$13/'Metabolitos cuantificables'!$AI$65</f>
        <v>0.73248064212927078</v>
      </c>
      <c r="AK36" s="3">
        <f>((((AJ36-AJ35)/($D36-$D35))-$B36*Referencias!$H$13+$B36*(AVERAGE(AJ35:AJ36)))/AVERAGE($F35:$F36))*POWER(10,9)</f>
        <v>-1.385973958442599</v>
      </c>
      <c r="AL36">
        <v>13663192950</v>
      </c>
      <c r="AM36" s="3">
        <f>AL36*Referencias!$D$58/'Metabolitos cuantificables'!$AL$65</f>
        <v>28.60813852800154</v>
      </c>
      <c r="AN36" s="3">
        <f t="shared" si="0"/>
        <v>68.021803453285344</v>
      </c>
      <c r="AO36" s="3">
        <f t="shared" si="1"/>
        <v>32.487084906958401</v>
      </c>
      <c r="AP36">
        <v>4921268566</v>
      </c>
      <c r="AQ36" s="3">
        <f>AP36*Referencias!$D$14/'Metabolitos cuantificables'!$AP$65</f>
        <v>0.97216316689258864</v>
      </c>
      <c r="AR36" s="3">
        <f>((((AQ36-AQ35)/($D36-$D35))-$B36*Referencias!$H$14+$B36*(AVERAGE(AQ35:AQ36)))/AVERAGE($F35:$F36))*POWER(10,9)</f>
        <v>-1.5198626385498164</v>
      </c>
      <c r="AS36">
        <v>638908946</v>
      </c>
      <c r="AT36" s="3">
        <f>AS36*Referencias!$D$15/'Metabolitos cuantificables'!$AS$65</f>
        <v>0.85189213092244065</v>
      </c>
      <c r="AU36" s="3">
        <f>((((AT36-AT35)/($D36-$D35))-$B36*Referencias!$H$15+$B36*(AVERAGE(AT35:AT36)))/AVERAGE($F35:$F36))*POWER(10,9)</f>
        <v>-1.3494123838910159</v>
      </c>
      <c r="AV36">
        <v>952425871</v>
      </c>
      <c r="AW36" s="3">
        <f>AV36*Referencias!$D$16/'Metabolitos cuantificables'!$AV$65</f>
        <v>0.29467682594373773</v>
      </c>
      <c r="AX36" s="3">
        <f>((((AW36-AW35)/($D36-$D35))-$B36*Referencias!$H$16+$B36*(AVERAGE(AW35:AW36)))/AVERAGE($F35:$F36))*POWER(10,9)</f>
        <v>-0.25237931725063206</v>
      </c>
      <c r="AY36">
        <v>2838306403</v>
      </c>
      <c r="AZ36" s="3">
        <f>AY36*Referencias!$D$17/'Metabolitos cuantificables'!$AY$65</f>
        <v>0.42219689102172703</v>
      </c>
      <c r="BA36" s="3">
        <f>((((AZ36-AZ35)/($D36-$D35))-$B36*Referencias!$H$17+$B36*(AVERAGE(AZ35:AZ36)))/AVERAGE($F35:$F36))*POWER(10,9)</f>
        <v>-3.1262128161903421E-2</v>
      </c>
      <c r="BB36">
        <v>21186953278</v>
      </c>
      <c r="BC36" s="3">
        <f>BB36*Referencias!$D$18/'Metabolitos cuantificables'!$BB$65</f>
        <v>1.5446024998729584</v>
      </c>
      <c r="BD36" s="3">
        <f>((((BC36-BC35)/($D36-$D35))-$B36*Referencias!$H$18+$B36*(AVERAGE(BC35:BC36)))/AVERAGE($F35:$F36))*POWER(10,9)</f>
        <v>0.61722447327927987</v>
      </c>
      <c r="BE36">
        <v>117754720</v>
      </c>
      <c r="BF36" s="3">
        <f>BE36*Referencias!$D$19/'Metabolitos cuantificables'!$BE$65</f>
        <v>0.23046965195363978</v>
      </c>
      <c r="BG36" s="3">
        <f>((((BF36-BF35)/($D36-$D35))-$B36*Referencias!$H$19+$B36*(AVERAGE(BF35:BF36)))/AVERAGE($F35:$F36))*POWER(10,9)</f>
        <v>-3.1719958134283557</v>
      </c>
      <c r="BH36">
        <v>844466669</v>
      </c>
      <c r="BI36" s="3">
        <f>BH36*Referencias!$D$20/'Metabolitos cuantificables'!$BH$65</f>
        <v>0.36413315624090686</v>
      </c>
      <c r="BJ36" s="3">
        <f>((((BI36-BI35)/($D36-$D35))-$B36*Referencias!$H$20+$B36*(AVERAGE(BI35:BI36)))/AVERAGE($F35:$F36))*POWER(10,9)</f>
        <v>-1.288002938210473</v>
      </c>
      <c r="BK36">
        <v>877510206</v>
      </c>
      <c r="BL36" s="3">
        <f>BK36*Referencias!$D$21/'Metabolitos cuantificables'!$BK$65</f>
        <v>0.13094562648932695</v>
      </c>
      <c r="BM36" s="3">
        <f>((((BL36-BL35)/($D36-$D35))-$B36*Referencias!$H$21+$B36*(AVERAGE(BL35:BL36)))/AVERAGE($F35:$F36))*POWER(10,9)</f>
        <v>-0.22657511133252425</v>
      </c>
      <c r="BN36">
        <v>602382758</v>
      </c>
      <c r="BO36" s="3">
        <f>BN36*Referencias!$D$22/'Metabolitos cuantificables'!$BN$65</f>
        <v>0.1947313864510202</v>
      </c>
      <c r="BP36" s="3">
        <f>((((BO36-BO35)/($D36-$D35))-$B36*Referencias!$H$22+$B36*(AVERAGE(BO35:BO36)))/AVERAGE($F35:$F36))*POWER(10,9)</f>
        <v>-0.42516303668256727</v>
      </c>
      <c r="BQ36">
        <v>5491006667</v>
      </c>
      <c r="BR36" s="3">
        <f>BQ36*Referencias!$D$23/$BQ$65</f>
        <v>7.2490999874791031</v>
      </c>
      <c r="BS36" s="3">
        <f>((((BR36-BR35)/($D36-$D35))-$B36*Referencias!$H$23+$B36*(AVERAGE(BR35:BR36)))/AVERAGE($F35:$F36))*POWER(10,9)</f>
        <v>7.5253260046057973</v>
      </c>
      <c r="BT36" s="3"/>
      <c r="BU36">
        <v>3111689</v>
      </c>
      <c r="BV36" s="17">
        <f>BU36*Referencias!$D$53/'Metabolitos cuantificables'!$BU$65</f>
        <v>6.932729737076382E-3</v>
      </c>
      <c r="BW36">
        <v>58537180</v>
      </c>
      <c r="BX36" s="17">
        <f>BW36*Referencias!$D$50/'Metabolitos cuantificables'!$BW$65</f>
        <v>3.3454788191951629E-3</v>
      </c>
      <c r="BY36">
        <v>1145228</v>
      </c>
      <c r="BZ36" s="17">
        <f>BY36*Referencias!$D$28/'Metabolitos cuantificables'!$BY$65</f>
        <v>2.059020778422301E-3</v>
      </c>
      <c r="CA36">
        <v>152969542</v>
      </c>
      <c r="CB36" s="2">
        <f>CA36*Referencias!$D$55/'Metabolitos cuantificables'!$CA$65</f>
        <v>0.39763249883927976</v>
      </c>
      <c r="CC36">
        <v>27071376</v>
      </c>
      <c r="CD36" s="17">
        <f>CC36*Referencias!$D$56/'Metabolitos cuantificables'!$CC$65</f>
        <v>3.8481632803611783E-2</v>
      </c>
      <c r="CE36">
        <v>3322203</v>
      </c>
      <c r="CF36" s="18">
        <f>CE36*Referencias!$D$31/'Metabolitos cuantificables'!$CE$65</f>
        <v>8.7342214959545115E-4</v>
      </c>
      <c r="CG36">
        <v>62762816</v>
      </c>
      <c r="CH36">
        <v>1094008</v>
      </c>
      <c r="CI36">
        <v>314064386</v>
      </c>
      <c r="CJ36">
        <v>44702</v>
      </c>
      <c r="CK36">
        <v>6081112</v>
      </c>
      <c r="CL36">
        <v>16979618</v>
      </c>
      <c r="CM36">
        <v>6588339</v>
      </c>
      <c r="CN36">
        <v>420555603</v>
      </c>
      <c r="CO36">
        <v>218099228</v>
      </c>
      <c r="CP36">
        <v>273168728</v>
      </c>
      <c r="CQ36">
        <v>28985447</v>
      </c>
      <c r="CR36">
        <v>441581</v>
      </c>
      <c r="CS36">
        <v>6945102</v>
      </c>
      <c r="CT36">
        <v>737413362</v>
      </c>
    </row>
    <row r="37" spans="1:98" x14ac:dyDescent="0.25">
      <c r="A37" t="s">
        <v>64</v>
      </c>
      <c r="B37" s="20">
        <f t="shared" ref="B37:B40" si="6">0.35/24</f>
        <v>1.4583333333333332E-2</v>
      </c>
      <c r="C37" s="1">
        <v>43665</v>
      </c>
      <c r="D37" s="22">
        <v>1054.8333333333721</v>
      </c>
      <c r="E37" s="22">
        <v>43.951388888890506</v>
      </c>
      <c r="F37" s="18">
        <v>5313333.333333333</v>
      </c>
      <c r="G37">
        <v>1944749800</v>
      </c>
      <c r="H37" s="3">
        <f>G37*Referencias!$D$5/'Metabolitos cuantificables'!$G$65</f>
        <v>1.3464090914506903</v>
      </c>
      <c r="I37" s="3">
        <f>((((H37-H36)/($D37-$D36))-$B37*Referencias!$H$5+$B37*(AVERAGE(H36:H37)))/AVERAGE($F36:$F37))*POWER(10,9)</f>
        <v>1.4780797824119603</v>
      </c>
      <c r="J37">
        <v>87336547</v>
      </c>
      <c r="K37" s="3">
        <f>J37*Referencias!$D$6/'Metabolitos cuantificables'!$J$65</f>
        <v>3.7991167071317757E-2</v>
      </c>
      <c r="L37" s="3">
        <f>((((K37-K36)/($D37-$D36))-$B37*Referencias!$H$6+$B37*(AVERAGE(K36:K37)))/AVERAGE($F36:$F37))*POWER(10,9)</f>
        <v>-4.4112784064924826</v>
      </c>
      <c r="M37">
        <v>555568506</v>
      </c>
      <c r="N37" s="3">
        <f>M37*Referencias!$D$7/'Metabolitos cuantificables'!$M$65</f>
        <v>1.1189538445252383</v>
      </c>
      <c r="O37" s="3">
        <f>((((N37-N36)/($D37-$D36))-$B37*Referencias!$H$7+$B37*(AVERAGE(N36:N37)))/AVERAGE($F36:$F37))*POWER(10,9)</f>
        <v>-1.2052703645563536</v>
      </c>
      <c r="P37">
        <v>312097995</v>
      </c>
      <c r="Q37" s="3">
        <f>P37*Referencias!$D$8/'Metabolitos cuantificables'!$P$65</f>
        <v>0.24628934817215276</v>
      </c>
      <c r="R37" s="3">
        <f>((((Q37-Q36)/($D37-$D36))-$B37*Referencias!$H$8+$B37*(AVERAGE(Q36:Q37)))/AVERAGE($F36:$F37))*POWER(10,9)</f>
        <v>-0.27722548902363575</v>
      </c>
      <c r="S37">
        <v>3073463974</v>
      </c>
      <c r="T37" s="3">
        <f>S37*Referencias!$D$59/'Metabolitos cuantificables'!$S$65</f>
        <v>1.6356063437575887</v>
      </c>
      <c r="U37" s="3">
        <f>((((T37-T36)/($D37-$D36))-$B37*Referencias!$H$59+$B37*(AVERAGE(T36:T37)))/AVERAGE(F36:F37))*POWER(10,9)</f>
        <v>-9.4677118644722231</v>
      </c>
      <c r="V37" s="3">
        <f>(((S37-S36)/($D37-$D36))-$B37*Referencias!$F$59+$B37*(AVERAGE(S36:S37)))/AVERAGE($F36:$F37)</f>
        <v>-17.000663725530707</v>
      </c>
      <c r="W37" s="3">
        <f>-B37*POWER(10,9)*Referencias!$H$59/'Metabolitos cuantificables'!F37</f>
        <v>-15.235723412971263</v>
      </c>
      <c r="X37">
        <v>1749175975</v>
      </c>
      <c r="Y37" s="3">
        <f>X37*Referencias!$D$11/'Metabolitos cuantificables'!$X$65</f>
        <v>2.6676623471694336</v>
      </c>
      <c r="Z37" s="3">
        <f>((((Y37-Y36)/($D37-$D36))-$B37*Referencias!$H$11+$B37*(AVERAGE(Y36:Y37)))/AVERAGE($F36:$F37))*POWER(10,9)</f>
        <v>5.445197532837291</v>
      </c>
      <c r="AA37">
        <v>5734426</v>
      </c>
      <c r="AB37" s="3">
        <f>AA37*Referencias!$D$49/'Metabolitos cuantificables'!$AA$65</f>
        <v>0.21665647442464839</v>
      </c>
      <c r="AC37" s="3">
        <f>((((AB37-AB36)/($D37-$D36))-$B37*Referencias!$H$49+$B37*(AVERAGE(AB36:AB37)))/AVERAGE($F36:$F37))*POWER(10,9)</f>
        <v>-63.357702794899573</v>
      </c>
      <c r="AD37" s="3">
        <f>(((AA37-AA36)/($D37-$D36))-$B37*Referencias!$F$49+$B37*(AVERAGE(AA36:AA37)))/AVERAGE($F36:$F37)</f>
        <v>-1.9303185324443826</v>
      </c>
      <c r="AE37" s="3">
        <f>-B37*POWER(10,9)*Referencias!$H$49/'Metabolitos cuantificables'!F37</f>
        <v>-64.246572720574065</v>
      </c>
      <c r="AF37">
        <v>118506762</v>
      </c>
      <c r="AG37" s="3">
        <f>AF37*Referencias!$D$4/'Metabolitos cuantificables'!$AF$65</f>
        <v>1.4472874967048102</v>
      </c>
      <c r="AH37" s="3">
        <f>((((AG37-AG36)/($D37-$D36))-$B37*Referencias!$H$4+$B37*(AVERAGE(AG36:AG37)))/AVERAGE($F36:$F37))*POWER(10,9)</f>
        <v>4.0584363002224979</v>
      </c>
      <c r="AI37">
        <v>4736732243</v>
      </c>
      <c r="AJ37" s="2">
        <f>AI37*Referencias!$D$13/'Metabolitos cuantificables'!$AI$65</f>
        <v>0.84320272832031085</v>
      </c>
      <c r="AK37" s="3">
        <f>((((AJ37-AJ36)/($D37-$D36))-$B37*Referencias!$H$13+$B37*(AVERAGE(AJ36:AJ37)))/AVERAGE($F36:$F37))*POWER(10,9)</f>
        <v>-0.24507888022373495</v>
      </c>
      <c r="AL37">
        <v>17210947870</v>
      </c>
      <c r="AM37" s="3">
        <f>AL37*Referencias!$D$58/'Metabolitos cuantificables'!$AL$65</f>
        <v>36.036465463453254</v>
      </c>
      <c r="AN37" s="3">
        <f t="shared" si="0"/>
        <v>168.96596544952979</v>
      </c>
      <c r="AO37" s="3">
        <f t="shared" si="1"/>
        <v>80.69782609799293</v>
      </c>
      <c r="AP37">
        <v>6009469223</v>
      </c>
      <c r="AQ37" s="3">
        <f>AP37*Referencias!$D$14/'Metabolitos cuantificables'!$AP$65</f>
        <v>1.1871298127352035</v>
      </c>
      <c r="AR37" s="3">
        <f>((((AQ37-AQ36)/($D37-$D36))-$B37*Referencias!$H$14+$B37*(AVERAGE(AQ36:AQ37)))/AVERAGE($F36:$F37))*POWER(10,9)</f>
        <v>0.88833910927587889</v>
      </c>
      <c r="AS37">
        <v>749212606</v>
      </c>
      <c r="AT37" s="3">
        <f>AS37*Referencias!$D$15/'Metabolitos cuantificables'!$AS$65</f>
        <v>0.99896601453956624</v>
      </c>
      <c r="AU37" s="3">
        <f>((((AT37-AT36)/($D37-$D36))-$B37*Referencias!$H$15+$B37*(AVERAGE(AT36:AT37)))/AVERAGE($F36:$F37))*POWER(10,9)</f>
        <v>0.23893183787358085</v>
      </c>
      <c r="AV37">
        <v>1108449728</v>
      </c>
      <c r="AW37" s="3">
        <f>AV37*Referencias!$D$16/'Metabolitos cuantificables'!$AV$65</f>
        <v>0.34294999486132127</v>
      </c>
      <c r="AX37" s="3">
        <f>((((AW37-AW36)/($D37-$D36))-$B37*Referencias!$H$16+$B37*(AVERAGE(AW36:AW37)))/AVERAGE($F36:$F37))*POWER(10,9)</f>
        <v>0.27841114044593962</v>
      </c>
      <c r="AY37">
        <v>3309693948</v>
      </c>
      <c r="AZ37" s="3">
        <f>AY37*Referencias!$D$17/'Metabolitos cuantificables'!$AY$65</f>
        <v>0.49231559129841601</v>
      </c>
      <c r="BA37" s="3">
        <f>((((AZ37-AZ36)/($D37-$D36))-$B37*Referencias!$H$17+$B37*(AVERAGE(AZ36:AZ37)))/AVERAGE($F36:$F37))*POWER(10,9)</f>
        <v>0.81973361629889185</v>
      </c>
      <c r="BB37">
        <v>22234619345</v>
      </c>
      <c r="BC37" s="3">
        <f>BB37*Referencias!$D$18/'Metabolitos cuantificables'!$BB$65</f>
        <v>1.6209809958693884</v>
      </c>
      <c r="BD37" s="3">
        <f>((((BC37-BC36)/($D37-$D36))-$B37*Referencias!$H$18+$B37*(AVERAGE(BC36:BC37)))/AVERAGE($F36:$F37))*POWER(10,9)</f>
        <v>1.6322004673490242</v>
      </c>
      <c r="BE37">
        <v>126918551</v>
      </c>
      <c r="BF37" s="3">
        <f>BE37*Referencias!$D$19/'Metabolitos cuantificables'!$BE$65</f>
        <v>0.24840511085611072</v>
      </c>
      <c r="BG37" s="3">
        <f>((((BF37-BF36)/($D37-$D36))-$B37*Referencias!$H$19+$B37*(AVERAGE(BF36:BF37)))/AVERAGE($F36:$F37))*POWER(10,9)</f>
        <v>-3.4301566019679215</v>
      </c>
      <c r="BH37">
        <v>920480408</v>
      </c>
      <c r="BI37" s="3">
        <f>BH37*Referencias!$D$20/'Metabolitos cuantificables'!$BH$65</f>
        <v>0.39691020205672289</v>
      </c>
      <c r="BJ37" s="3">
        <f>((((BI37-BI36)/($D37-$D36))-$B37*Referencias!$H$20+$B37*(AVERAGE(BI36:BI37)))/AVERAGE($F36:$F37))*POWER(10,9)</f>
        <v>-1.0903482257194619</v>
      </c>
      <c r="BK37">
        <v>969077769</v>
      </c>
      <c r="BL37" s="3">
        <f>BK37*Referencias!$D$21/'Metabolitos cuantificables'!$BK$65</f>
        <v>0.14460970905059109</v>
      </c>
      <c r="BM37" s="3">
        <f>((((BL37-BL36)/($D37-$D36))-$B37*Referencias!$H$21+$B37*(AVERAGE(BL36:BL37)))/AVERAGE($F36:$F37))*POWER(10,9)</f>
        <v>-9.3709084965280645E-2</v>
      </c>
      <c r="BN37">
        <v>676955794</v>
      </c>
      <c r="BO37" s="3">
        <f>BN37*Referencias!$D$22/'Metabolitos cuantificables'!$BN$65</f>
        <v>0.21883850190093126</v>
      </c>
      <c r="BP37" s="3">
        <f>((((BO37-BO36)/($D37-$D36))-$B37*Referencias!$H$22+$B37*(AVERAGE(BO36:BO37)))/AVERAGE($F36:$F37))*POWER(10,9)</f>
        <v>-0.19846618083116532</v>
      </c>
      <c r="BQ37">
        <v>6338494787</v>
      </c>
      <c r="BR37" s="3">
        <f>BQ37*Referencias!$D$23/$BQ$65</f>
        <v>8.3679341999746413</v>
      </c>
      <c r="BS37" s="3">
        <f>((((BR37-BR36)/($D37-$D36))-$B37*Referencias!$H$23+$B37*(AVERAGE(BR36:BR37)))/AVERAGE($F36:$F37))*POWER(10,9)</f>
        <v>22.149707009392976</v>
      </c>
      <c r="BT37" s="3"/>
      <c r="BU37">
        <v>3953293</v>
      </c>
      <c r="BV37" s="17">
        <f>BU37*Referencias!$D$53/'Metabolitos cuantificables'!$BU$65</f>
        <v>8.8077927904992755E-3</v>
      </c>
      <c r="BW37">
        <v>64467015</v>
      </c>
      <c r="BX37" s="17">
        <f>BW37*Referencias!$D$50/'Metabolitos cuantificables'!$BW$65</f>
        <v>3.6843768903667188E-3</v>
      </c>
      <c r="BY37">
        <v>1276340</v>
      </c>
      <c r="BZ37" s="17">
        <f>BY37*Referencias!$D$28/'Metabolitos cuantificables'!$BY$65</f>
        <v>2.2947488014015719E-3</v>
      </c>
      <c r="CA37">
        <v>179145664</v>
      </c>
      <c r="CB37" s="2">
        <f>CA37*Referencias!$D$55/'Metabolitos cuantificables'!$CA$65</f>
        <v>0.46567530438537891</v>
      </c>
      <c r="CC37">
        <v>29578729</v>
      </c>
      <c r="CD37" s="17">
        <f>CC37*Referencias!$D$56/'Metabolitos cuantificables'!$CC$65</f>
        <v>4.2045804697018102E-2</v>
      </c>
      <c r="CE37">
        <v>3665347</v>
      </c>
      <c r="CF37" s="18">
        <f>CE37*Referencias!$D$31/'Metabolitos cuantificables'!$CE$65</f>
        <v>9.6363625454351769E-4</v>
      </c>
      <c r="CG37">
        <v>67682016</v>
      </c>
      <c r="CH37">
        <v>1359858</v>
      </c>
      <c r="CI37">
        <v>362927908</v>
      </c>
      <c r="CJ37">
        <v>42658</v>
      </c>
      <c r="CK37">
        <v>7428240</v>
      </c>
      <c r="CL37">
        <v>18166609</v>
      </c>
      <c r="CM37">
        <v>6987113</v>
      </c>
      <c r="CN37">
        <v>431745864</v>
      </c>
      <c r="CO37">
        <v>184053456</v>
      </c>
      <c r="CP37">
        <v>337864827</v>
      </c>
      <c r="CQ37">
        <v>23364753</v>
      </c>
      <c r="CR37">
        <v>275484</v>
      </c>
      <c r="CS37">
        <v>9176707</v>
      </c>
      <c r="CT37">
        <v>730199958</v>
      </c>
    </row>
    <row r="38" spans="1:98" x14ac:dyDescent="0.25">
      <c r="A38" t="s">
        <v>65</v>
      </c>
      <c r="B38" s="20">
        <f t="shared" si="6"/>
        <v>1.4583333333333332E-2</v>
      </c>
      <c r="C38" s="1">
        <v>43666</v>
      </c>
      <c r="D38" s="22">
        <v>1077.6666666667443</v>
      </c>
      <c r="E38" s="22">
        <v>44.902777777781012</v>
      </c>
      <c r="F38" s="18">
        <v>5400000</v>
      </c>
      <c r="G38">
        <v>1410210242</v>
      </c>
      <c r="H38" s="3">
        <f>G38*Referencias!$D$5/'Metabolitos cuantificables'!$G$65</f>
        <v>0.97633119215936048</v>
      </c>
      <c r="I38" s="3">
        <f>((((H38-H37)/($D38-$D37))-$B38*Referencias!$H$5+$B38*(AVERAGE(H37:H38)))/AVERAGE($F37:$F38))*POWER(10,9)</f>
        <v>-3.2607757051786495</v>
      </c>
      <c r="J38">
        <v>66435300</v>
      </c>
      <c r="K38" s="3">
        <f>J38*Referencias!$D$6/'Metabolitos cuantificables'!$J$65</f>
        <v>2.8899179878649386E-2</v>
      </c>
      <c r="L38" s="3">
        <f>((((K38-K37)/($D38-$D37))-$B38*Referencias!$H$6+$B38*(AVERAGE(K37:K38)))/AVERAGE($F37:$F38))*POWER(10,9)</f>
        <v>-4.6163423637005954</v>
      </c>
      <c r="M38">
        <v>450342708</v>
      </c>
      <c r="N38" s="3">
        <f>M38*Referencias!$D$7/'Metabolitos cuantificables'!$M$65</f>
        <v>0.90702172464489339</v>
      </c>
      <c r="O38" s="3">
        <f>((((N38-N37)/($D38-$D37))-$B38*Referencias!$H$7+$B38*(AVERAGE(N37:N38)))/AVERAGE($F37:$F38))*POWER(10,9)</f>
        <v>-4.2229235113905474</v>
      </c>
      <c r="P38">
        <v>234375768</v>
      </c>
      <c r="Q38" s="3">
        <f>P38*Referencias!$D$8/'Metabolitos cuantificables'!$P$65</f>
        <v>0.18495554618371612</v>
      </c>
      <c r="R38" s="3">
        <f>((((Q38-Q37)/($D38-$D37))-$B38*Referencias!$H$8+$B38*(AVERAGE(Q37:Q38)))/AVERAGE($F37:$F38))*POWER(10,9)</f>
        <v>-1.1282076428508923</v>
      </c>
      <c r="S38">
        <v>2585305682</v>
      </c>
      <c r="T38" s="3">
        <f>S38*Referencias!$D$59/'Metabolitos cuantificables'!$S$65</f>
        <v>1.3758229833839397</v>
      </c>
      <c r="U38" s="3">
        <f>((((T38-T37)/($D38-$D37))-$B38*Referencias!$H$59+$B38*(AVERAGE(T37:T38)))/AVERAGE(F37:F38))*POWER(10,9)</f>
        <v>-13.13718326151502</v>
      </c>
      <c r="V38" s="3">
        <f>(((S38-S37)/($D38-$D37))-$B38*Referencias!$F$59+$B38*(AVERAGE(S37:S38)))/AVERAGE($F37:$F38)</f>
        <v>-23.881577728408629</v>
      </c>
      <c r="W38" s="3">
        <f>-B38*POWER(10,9)*Referencias!$H$59/'Metabolitos cuantificables'!F38</f>
        <v>-14.991199456960612</v>
      </c>
      <c r="X38">
        <v>1278205189</v>
      </c>
      <c r="Y38" s="3">
        <f>X38*Referencias!$D$11/'Metabolitos cuantificables'!$X$65</f>
        <v>1.9493863987309163</v>
      </c>
      <c r="Z38" s="3">
        <f>((((Y38-Y37)/($D38-$D37))-$B38*Referencias!$H$11+$B38*(AVERAGE(Y37:Y38)))/AVERAGE($F37:$F38))*POWER(10,9)</f>
        <v>-2.4012858246167874</v>
      </c>
      <c r="AA38">
        <v>16742702</v>
      </c>
      <c r="AB38" s="3">
        <f>AA38*Referencias!$D$49/'Metabolitos cuantificables'!$AA$65</f>
        <v>0.63256807004964566</v>
      </c>
      <c r="AC38" s="3">
        <f>((((AB38-AB37)/($D38-$D37))-$B38*Referencias!$H$49+$B38*(AVERAGE(AB37:AB38)))/AVERAGE($F37:$F38))*POWER(10,9)</f>
        <v>-59.170395962816251</v>
      </c>
      <c r="AD38" s="3">
        <f>(((AA38-AA37)/($D38-$D37))-$B38*Referencias!$F$49+$B38*(AVERAGE(AA37:AA38)))/AVERAGE($F37:$F38)</f>
        <v>-1.8241015078672889</v>
      </c>
      <c r="AE38" s="3">
        <f>-B38*POWER(10,9)*Referencias!$H$49/'Metabolitos cuantificables'!F38</f>
        <v>-63.215454886787072</v>
      </c>
      <c r="AF38">
        <v>89831884</v>
      </c>
      <c r="AG38" s="3">
        <f>AF38*Referencias!$D$4/'Metabolitos cuantificables'!$AF$65</f>
        <v>1.0970898227616488</v>
      </c>
      <c r="AH38" s="3">
        <f>((((AG38-AG37)/($D38-$D37))-$B38*Referencias!$H$4+$B38*(AVERAGE(AG37:AG38)))/AVERAGE($F37:$F38))*POWER(10,9)</f>
        <v>-0.24375278962013977</v>
      </c>
      <c r="AI38">
        <v>3393603666</v>
      </c>
      <c r="AJ38" s="2">
        <f>AI38*Referencias!$D$13/'Metabolitos cuantificables'!$AI$65</f>
        <v>0.60410758371190643</v>
      </c>
      <c r="AK38" s="3">
        <f>((((AJ38-AJ37)/($D38-$D37))-$B38*Referencias!$H$13+$B38*(AVERAGE(AJ37:AJ38)))/AVERAGE($F37:$F38))*POWER(10,9)</f>
        <v>-3.6318302946074694</v>
      </c>
      <c r="AL38">
        <v>11350995185</v>
      </c>
      <c r="AM38" s="3">
        <f>AL38*Referencias!$D$58/'Metabolitos cuantificables'!$AL$65</f>
        <v>23.766834287673472</v>
      </c>
      <c r="AN38" s="3">
        <f t="shared" si="0"/>
        <v>-18.909218892710662</v>
      </c>
      <c r="AO38" s="3">
        <f t="shared" si="1"/>
        <v>-9.0310072433412341</v>
      </c>
      <c r="AP38">
        <v>4008447768</v>
      </c>
      <c r="AQ38" s="3">
        <f>AP38*Referencias!$D$14/'Metabolitos cuantificables'!$AP$65</f>
        <v>0.7918416205498362</v>
      </c>
      <c r="AR38" s="3">
        <f>((((AQ38-AQ37)/($D38-$D37))-$B38*Referencias!$H$14+$B38*(AVERAGE(AQ37:AQ38)))/AVERAGE($F37:$F38))*POWER(10,9)</f>
        <v>-5.0049536238306667</v>
      </c>
      <c r="AS38">
        <v>529202738</v>
      </c>
      <c r="AT38" s="3">
        <f>AS38*Referencias!$D$15/'Metabolitos cuantificables'!$AS$65</f>
        <v>0.70561486262990913</v>
      </c>
      <c r="AU38" s="3">
        <f>((((AT38-AT37)/($D38-$D37))-$B38*Referencias!$H$15+$B38*(AVERAGE(AT37:AT38)))/AVERAGE($F37:$F38))*POWER(10,9)</f>
        <v>-4.0182629913534251</v>
      </c>
      <c r="AV38">
        <v>766174558</v>
      </c>
      <c r="AW38" s="3">
        <f>AV38*Referencias!$D$16/'Metabolitos cuantificables'!$AV$65</f>
        <v>0.23705140079115533</v>
      </c>
      <c r="AX38" s="3">
        <f>((((AW38-AW37)/($D38-$D37))-$B38*Referencias!$H$16+$B38*(AVERAGE(AW37:AW38)))/AVERAGE($F37:$F38))*POWER(10,9)</f>
        <v>-1.2069494452563772</v>
      </c>
      <c r="AY38">
        <v>2218483690</v>
      </c>
      <c r="AZ38" s="3">
        <f>AY38*Referencias!$D$17/'Metabolitos cuantificables'!$AY$65</f>
        <v>0.3299985215515891</v>
      </c>
      <c r="BA38" s="3">
        <f>((((AZ38-AZ37)/($D38-$D37))-$B38*Referencias!$H$17+$B38*(AVERAGE(AZ37:AZ38)))/AVERAGE($F37:$F38))*POWER(10,9)</f>
        <v>-1.4112714973798337</v>
      </c>
      <c r="BB38">
        <v>17717811127</v>
      </c>
      <c r="BC38" s="3">
        <f>BB38*Referencias!$D$18/'Metabolitos cuantificables'!$BB$65</f>
        <v>1.2916899848671632</v>
      </c>
      <c r="BD38" s="3">
        <f>((((BC38-BC37)/($D38-$D37))-$B38*Referencias!$H$18+$B38*(AVERAGE(BC37:BC38)))/AVERAGE($F37:$F38))*POWER(10,9)</f>
        <v>-2.2387736642943956</v>
      </c>
      <c r="BE38">
        <v>102742369</v>
      </c>
      <c r="BF38" s="3">
        <f>BE38*Referencias!$D$19/'Metabolitos cuantificables'!$BE$65</f>
        <v>0.20108746404664227</v>
      </c>
      <c r="BG38" s="3">
        <f>((((BF38-BF37)/($D38-$D37))-$B38*Referencias!$H$19+$B38*(AVERAGE(BF37:BF38)))/AVERAGE($F37:$F38))*POWER(10,9)</f>
        <v>-4.1223760041649884</v>
      </c>
      <c r="BH38">
        <v>672021057</v>
      </c>
      <c r="BI38" s="3">
        <f>BH38*Referencias!$D$20/'Metabolitos cuantificables'!$BH$65</f>
        <v>0.28977478629859388</v>
      </c>
      <c r="BJ38" s="3">
        <f>((((BI38-BI37)/($D38-$D37))-$B38*Referencias!$H$20+$B38*(AVERAGE(BI37:BI38)))/AVERAGE($F37:$F38))*POWER(10,9)</f>
        <v>-2.4581867500571706</v>
      </c>
      <c r="BK38">
        <v>674645382</v>
      </c>
      <c r="BL38" s="3">
        <f>BK38*Referencias!$D$21/'Metabolitos cuantificables'!$BK$65</f>
        <v>0.10067331593419815</v>
      </c>
      <c r="BM38" s="3">
        <f>((((BL38-BL37)/($D38-$D37))-$B38*Referencias!$H$21+$B38*(AVERAGE(BL37:BL38)))/AVERAGE($F37:$F38))*POWER(10,9)</f>
        <v>-0.65043964733327553</v>
      </c>
      <c r="BN38">
        <v>493523415</v>
      </c>
      <c r="BO38" s="3">
        <f>BN38*Referencias!$D$22/'Metabolitos cuantificables'!$BN$65</f>
        <v>0.1595405870647317</v>
      </c>
      <c r="BP38" s="3">
        <f>((((BO38-BO37)/($D38-$D37))-$B38*Referencias!$H$22+$B38*(AVERAGE(BO37:BO38)))/AVERAGE($F37:$F38))*POWER(10,9)</f>
        <v>-1.0075470089098282</v>
      </c>
      <c r="BQ38">
        <v>4252024674</v>
      </c>
      <c r="BR38" s="3">
        <f>BQ38*Referencias!$D$23/$BQ$65</f>
        <v>5.6134246196234381</v>
      </c>
      <c r="BS38" s="3">
        <f>((((BR38-BR37)/($D38-$D37))-$B38*Referencias!$H$23+$B38*(AVERAGE(BR37:BR38)))/AVERAGE($F37:$F38))*POWER(10,9)</f>
        <v>-14.852930194354522</v>
      </c>
      <c r="BT38" s="3"/>
      <c r="BU38">
        <v>2776692</v>
      </c>
      <c r="BV38" s="17">
        <f>BU38*Referencias!$D$53/'Metabolitos cuantificables'!$BU$65</f>
        <v>6.1863686245965119E-3</v>
      </c>
      <c r="BW38">
        <v>51365545</v>
      </c>
      <c r="BX38" s="17">
        <f>BW38*Referencias!$D$50/'Metabolitos cuantificables'!$BW$65</f>
        <v>2.9356102025057582E-3</v>
      </c>
      <c r="BY38">
        <v>824704</v>
      </c>
      <c r="BZ38" s="17">
        <f>BY38*Referencias!$D$28/'Metabolitos cuantificables'!$BY$65</f>
        <v>1.4827463806752761E-3</v>
      </c>
      <c r="CA38">
        <v>122456448</v>
      </c>
      <c r="CB38" s="2">
        <f>CA38*Referencias!$D$55/'Metabolitos cuantificables'!$CA$65</f>
        <v>0.31831606985671912</v>
      </c>
      <c r="CC38">
        <v>18175309</v>
      </c>
      <c r="CD38" s="17">
        <f>CC38*Referencias!$D$56/'Metabolitos cuantificables'!$CC$65</f>
        <v>2.58359814081922E-2</v>
      </c>
      <c r="CE38">
        <v>2190734</v>
      </c>
      <c r="CF38" s="18">
        <f>CE38*Referencias!$D$31/'Metabolitos cuantificables'!$CE$65</f>
        <v>5.759538473331826E-4</v>
      </c>
      <c r="CG38">
        <v>40923409</v>
      </c>
      <c r="CH38">
        <v>853869</v>
      </c>
      <c r="CI38">
        <v>252209005</v>
      </c>
      <c r="CJ38">
        <v>16940</v>
      </c>
      <c r="CK38">
        <v>4845133</v>
      </c>
      <c r="CL38">
        <v>12223899</v>
      </c>
      <c r="CM38">
        <v>4501734</v>
      </c>
      <c r="CN38">
        <v>306644495</v>
      </c>
      <c r="CO38">
        <v>201361584</v>
      </c>
      <c r="CP38">
        <v>234119738</v>
      </c>
      <c r="CQ38">
        <v>24830755</v>
      </c>
      <c r="CR38">
        <v>917083</v>
      </c>
      <c r="CS38">
        <v>7376331</v>
      </c>
      <c r="CT38">
        <v>395267301</v>
      </c>
    </row>
    <row r="39" spans="1:98" x14ac:dyDescent="0.25">
      <c r="A39" t="s">
        <v>66</v>
      </c>
      <c r="B39" s="20">
        <f t="shared" si="6"/>
        <v>1.4583333333333332E-2</v>
      </c>
      <c r="C39" s="1">
        <v>43668</v>
      </c>
      <c r="D39" s="22">
        <v>1132.1666666666279</v>
      </c>
      <c r="E39" s="22">
        <v>47.173611111109494</v>
      </c>
      <c r="F39" s="18">
        <v>5326666.666666667</v>
      </c>
      <c r="G39">
        <v>2077161954</v>
      </c>
      <c r="H39" s="3">
        <f>G39*Referencias!$D$5/'Metabolitos cuantificables'!$G$65</f>
        <v>1.4380820295140693</v>
      </c>
      <c r="I39" s="3">
        <f>((((H39-H38)/($D39-$D38))-$B39*Referencias!$H$5+$B39*(AVERAGE(H38:H39)))/AVERAGE($F38:$F39))*POWER(10,9)</f>
        <v>1.4695792947784514</v>
      </c>
      <c r="J39">
        <v>93324792</v>
      </c>
      <c r="K39" s="3">
        <f>J39*Referencias!$D$6/'Metabolitos cuantificables'!$J$65</f>
        <v>4.0596037816424992E-2</v>
      </c>
      <c r="L39" s="3">
        <f>((((K39-K38)/($D39-$D38))-$B39*Referencias!$H$6+$B39*(AVERAGE(K38:K39)))/AVERAGE($F38:$F39))*POWER(10,9)</f>
        <v>-4.4928035324471924</v>
      </c>
      <c r="M39">
        <v>671413931</v>
      </c>
      <c r="N39" s="3">
        <f>M39*Referencias!$D$7/'Metabolitos cuantificables'!$M$65</f>
        <v>1.352274636244865</v>
      </c>
      <c r="O39" s="3">
        <f>((((N39-N38)/($D39-$D38))-$B39*Referencias!$H$7+$B39*(AVERAGE(N38:N39)))/AVERAGE($F38:$F39))*POWER(10,9)</f>
        <v>-0.64661640043607771</v>
      </c>
      <c r="P39">
        <v>320607988</v>
      </c>
      <c r="Q39" s="3">
        <f>P39*Referencias!$D$8/'Metabolitos cuantificables'!$P$65</f>
        <v>0.25300493322075129</v>
      </c>
      <c r="R39" s="3">
        <f>((((Q39-Q38)/($D39-$D38))-$B39*Referencias!$H$8+$B39*(AVERAGE(Q38:Q39)))/AVERAGE($F38:$F39))*POWER(10,9)</f>
        <v>-0.38403355148676421</v>
      </c>
      <c r="S39">
        <v>3699892072</v>
      </c>
      <c r="T39" s="3">
        <f>S39*Referencias!$D$59/'Metabolitos cuantificables'!$S$65</f>
        <v>1.9689727927104081</v>
      </c>
      <c r="U39" s="3">
        <f>((((T39-T38)/($D39-$D38))-$B39*Referencias!$H$59+$B39*(AVERAGE(T38:T39)))/AVERAGE(F38:F39))*POWER(10,9)</f>
        <v>-8.5170649708404387</v>
      </c>
      <c r="V39" s="3">
        <f>(((S39-S38)/($D39-$D38))-$B39*Referencias!$F$59+$B39*(AVERAGE(S38:S39)))/AVERAGE($F38:$F39)</f>
        <v>-15.200924448445026</v>
      </c>
      <c r="W39" s="3">
        <f>-B39*POWER(10,9)*Referencias!$H$59/'Metabolitos cuantificables'!F39</f>
        <v>-15.197586433214136</v>
      </c>
      <c r="X39">
        <v>1815312994</v>
      </c>
      <c r="Y39" s="3">
        <f>X39*Referencias!$D$11/'Metabolitos cuantificables'!$X$65</f>
        <v>2.7685276905436642</v>
      </c>
      <c r="Z39" s="3">
        <f>((((Y39-Y38)/($D39-$D38))-$B39*Referencias!$H$11+$B39*(AVERAGE(Y38:Y39)))/AVERAGE($F38:$F39))*POWER(10,9)</f>
        <v>6.4064720289341688</v>
      </c>
      <c r="AA39">
        <v>4563099</v>
      </c>
      <c r="AB39" s="3">
        <f>AA39*Referencias!$D$49/'Metabolitos cuantificables'!$AA$65</f>
        <v>0.17240172630889972</v>
      </c>
      <c r="AC39" s="3">
        <f>((((AB39-AB38)/($D39-$D38))-$B39*Referencias!$H$49+$B39*(AVERAGE(AB38:AB39)))/AVERAGE($F38:$F39))*POWER(10,9)</f>
        <v>-64.127527179880687</v>
      </c>
      <c r="AD39" s="3">
        <f>(((AA39-AA38)/($D39-$D38))-$B39*Referencias!$F$49+$B39*(AVERAGE(AA38:AA39)))/AVERAGE($F38:$F39)</f>
        <v>-1.954985314111461</v>
      </c>
      <c r="AE39" s="3">
        <f>-B39*POWER(10,9)*Referencias!$H$49/'Metabolitos cuantificables'!F39</f>
        <v>-64.085755266955601</v>
      </c>
      <c r="AF39">
        <v>128319150</v>
      </c>
      <c r="AG39" s="3">
        <f>AF39*Referencias!$D$4/'Metabolitos cuantificables'!$AF$65</f>
        <v>1.5671232446869914</v>
      </c>
      <c r="AH39" s="3">
        <f>((((AG39-AG38)/($D39-$D38))-$B39*Referencias!$H$4+$B39*(AVERAGE(AG38:AG39)))/AVERAGE($F38:$F39))*POWER(10,9)</f>
        <v>4.3871393566649077</v>
      </c>
      <c r="AI39">
        <v>4964818566</v>
      </c>
      <c r="AJ39" s="2">
        <f>AI39*Referencias!$D$13/'Metabolitos cuantificables'!$AI$65</f>
        <v>0.88380519432002302</v>
      </c>
      <c r="AK39" s="3">
        <f>((((AJ39-AJ38)/($D39-$D38))-$B39*Referencias!$H$13+$B39*(AVERAGE(AJ38:AJ39)))/AVERAGE($F38:$F39))*POWER(10,9)</f>
        <v>-0.66284490590829082</v>
      </c>
      <c r="AL39">
        <v>15101052846</v>
      </c>
      <c r="AM39" s="3">
        <f>AL39*Referencias!$D$58/'Metabolitos cuantificables'!$AL$65</f>
        <v>31.618744851073767</v>
      </c>
      <c r="AN39" s="3">
        <f t="shared" si="0"/>
        <v>102.16126811881152</v>
      </c>
      <c r="AO39" s="3">
        <f t="shared" si="1"/>
        <v>48.792028777326884</v>
      </c>
      <c r="AP39">
        <v>5982283554</v>
      </c>
      <c r="AQ39" s="3">
        <f>AP39*Referencias!$D$14/'Metabolitos cuantificables'!$AP$65</f>
        <v>1.1817594685414878</v>
      </c>
      <c r="AR39" s="3">
        <f>((((AQ39-AQ38)/($D39-$D38))-$B39*Referencias!$H$14+$B39*(AVERAGE(AQ38:AQ39)))/AVERAGE($F38:$F39))*POWER(10,9)</f>
        <v>-0.44425347105115509</v>
      </c>
      <c r="AS39">
        <v>782318406</v>
      </c>
      <c r="AT39" s="3">
        <f>AS39*Referencias!$D$15/'Metabolitos cuantificables'!$AS$65</f>
        <v>1.0431077826028547</v>
      </c>
      <c r="AU39" s="3">
        <f>((((AT39-AT38)/($D39-$D38))-$B39*Referencias!$H$15+$B39*(AVERAGE(AT38:AT39)))/AVERAGE($F38:$F39))*POWER(10,9)</f>
        <v>-0.40321976739322057</v>
      </c>
      <c r="AV39">
        <v>1224139487</v>
      </c>
      <c r="AW39" s="3">
        <f>AV39*Referencias!$D$16/'Metabolitos cuantificables'!$AV$65</f>
        <v>0.37874395218056339</v>
      </c>
      <c r="AX39" s="3">
        <f>((((AW39-AW38)/($D39-$D38))-$B39*Referencias!$H$16+$B39*(AVERAGE(AW38:AW39)))/AVERAGE($F38:$F39))*POWER(10,9)</f>
        <v>0.19270286564636907</v>
      </c>
      <c r="AY39">
        <v>3523139216</v>
      </c>
      <c r="AZ39" s="3">
        <f>AY39*Referencias!$D$17/'Metabolitos cuantificables'!$AY$65</f>
        <v>0.524065485692358</v>
      </c>
      <c r="BA39" s="3">
        <f>((((AZ39-AZ38)/($D39-$D38))-$B39*Referencias!$H$17+$B39*(AVERAGE(AZ38:AZ39)))/AVERAGE($F38:$F39))*POWER(10,9)</f>
        <v>0.62301500874584781</v>
      </c>
      <c r="BB39">
        <v>24243872239</v>
      </c>
      <c r="BC39" s="3">
        <f>BB39*Referencias!$D$18/'Metabolitos cuantificables'!$BB$65</f>
        <v>1.7674625122170913</v>
      </c>
      <c r="BD39" s="3">
        <f>((((BC39-BC38)/($D39-$D38))-$B39*Referencias!$H$18+$B39*(AVERAGE(BC38:BC39)))/AVERAGE($F38:$F39))*POWER(10,9)</f>
        <v>2.2797399758506245</v>
      </c>
      <c r="BE39">
        <v>138283085</v>
      </c>
      <c r="BF39" s="3">
        <f>BE39*Referencias!$D$19/'Metabolitos cuantificables'!$BE$65</f>
        <v>0.27064778780014581</v>
      </c>
      <c r="BG39" s="3">
        <f>((((BF39-BF38)/($D39-$D38))-$B39*Referencias!$H$19+$B39*(AVERAGE(BF38:BF39)))/AVERAGE($F38:$F39))*POWER(10,9)</f>
        <v>-3.4626537030917883</v>
      </c>
      <c r="BH39">
        <v>1035990361</v>
      </c>
      <c r="BI39" s="3">
        <f>BH39*Referencias!$D$20/'Metabolitos cuantificables'!$BH$65</f>
        <v>0.44671797459194507</v>
      </c>
      <c r="BJ39" s="3">
        <f>((((BI39-BI38)/($D39-$D38))-$B39*Referencias!$H$20+$B39*(AVERAGE(BI38:BI39)))/AVERAGE($F38:$F39))*POWER(10,9)</f>
        <v>-0.97565291810094179</v>
      </c>
      <c r="BK39">
        <v>1063303102</v>
      </c>
      <c r="BL39" s="3">
        <f>BK39*Referencias!$D$21/'Metabolitos cuantificables'!$BK$65</f>
        <v>0.15867039481411424</v>
      </c>
      <c r="BM39" s="3">
        <f>((((BL39-BL38)/($D39-$D38))-$B39*Referencias!$H$21+$B39*(AVERAGE(BL38:BL39)))/AVERAGE($F38:$F39))*POWER(10,9)</f>
        <v>-7.3326481522607997E-2</v>
      </c>
      <c r="BN39">
        <v>794197619</v>
      </c>
      <c r="BO39" s="3">
        <f>BN39*Referencias!$D$22/'Metabolitos cuantificables'!$BN$65</f>
        <v>0.25673909389014932</v>
      </c>
      <c r="BP39" s="3">
        <f>((((BO39-BO38)/($D39-$D38))-$B39*Referencias!$H$22+$B39*(AVERAGE(BO38:BO39)))/AVERAGE($F38:$F39))*POWER(10,9)</f>
        <v>-0.13802744239485445</v>
      </c>
      <c r="BQ39">
        <v>7299840928</v>
      </c>
      <c r="BR39" s="3">
        <f>BQ39*Referencias!$D$23/$BQ$65</f>
        <v>9.6370811381067742</v>
      </c>
      <c r="BS39" s="3">
        <f>((((BR39-BR38)/($D39-$D38))-$B39*Referencias!$H$23+$B39*(AVERAGE(BR38:BR39)))/AVERAGE($F38:$F39))*POWER(10,9)</f>
        <v>23.149039725671923</v>
      </c>
      <c r="BT39" s="3"/>
      <c r="BU39">
        <v>4997035</v>
      </c>
      <c r="BV39" s="17">
        <f>BU39*Referencias!$D$53/'Metabolitos cuantificables'!$BU$65</f>
        <v>1.1133211944288611E-2</v>
      </c>
      <c r="BW39">
        <v>59282685</v>
      </c>
      <c r="BX39" s="17">
        <f>BW39*Referencias!$D$50/'Metabolitos cuantificables'!$BW$65</f>
        <v>3.3880854358293105E-3</v>
      </c>
      <c r="BY39">
        <v>1480288</v>
      </c>
      <c r="BZ39" s="17">
        <f>BY39*Referencias!$D$28/'Metabolitos cuantificables'!$BY$65</f>
        <v>2.6614296454934658E-3</v>
      </c>
      <c r="CA39">
        <v>165604643</v>
      </c>
      <c r="CB39" s="2">
        <f>CA39*Referencias!$D$55/'Metabolitos cuantificables'!$CA$65</f>
        <v>0.4304764671092291</v>
      </c>
      <c r="CC39">
        <v>28171109</v>
      </c>
      <c r="CD39" s="17">
        <f>CC39*Referencias!$D$56/'Metabolitos cuantificables'!$CC$65</f>
        <v>4.0044889931288422E-2</v>
      </c>
      <c r="CE39">
        <v>3242671</v>
      </c>
      <c r="CF39" s="18">
        <f>CE39*Referencias!$D$31/'Metabolitos cuantificables'!$CE$65</f>
        <v>8.5251282815975761E-4</v>
      </c>
      <c r="CG39">
        <v>57231873</v>
      </c>
      <c r="CH39">
        <v>1193205</v>
      </c>
      <c r="CI39">
        <v>366646843</v>
      </c>
      <c r="CJ39">
        <v>76569</v>
      </c>
      <c r="CK39">
        <v>6601046</v>
      </c>
      <c r="CL39">
        <v>16588460</v>
      </c>
      <c r="CM39">
        <v>6195635</v>
      </c>
      <c r="CN39">
        <v>410752386</v>
      </c>
      <c r="CO39">
        <v>311694922</v>
      </c>
      <c r="CP39">
        <v>322296111</v>
      </c>
      <c r="CQ39">
        <v>26349620</v>
      </c>
      <c r="CR39">
        <v>267689</v>
      </c>
      <c r="CS39">
        <v>11720704</v>
      </c>
      <c r="CT39">
        <v>1749045160</v>
      </c>
    </row>
    <row r="40" spans="1:98" x14ac:dyDescent="0.25">
      <c r="A40" t="s">
        <v>67</v>
      </c>
      <c r="B40" s="20">
        <f t="shared" si="6"/>
        <v>1.4583333333333332E-2</v>
      </c>
      <c r="C40" s="1">
        <v>43669</v>
      </c>
      <c r="D40" s="22">
        <v>1150.6666666666861</v>
      </c>
      <c r="E40" s="22">
        <v>47.944444444445253</v>
      </c>
      <c r="F40" s="18">
        <v>5613333.333333333</v>
      </c>
      <c r="G40">
        <v>2006398361</v>
      </c>
      <c r="H40" s="3">
        <f>G40*Referencias!$D$5/'Metabolitos cuantificables'!$G$65</f>
        <v>1.3890902543464276</v>
      </c>
      <c r="I40" s="3">
        <f>((((H40-H39)/($D40-$D39))-$B40*Referencias!$H$5+$B40*(AVERAGE(H39:H40)))/AVERAGE($F39:$F40))*POWER(10,9)</f>
        <v>-4.1892391019470461E-2</v>
      </c>
      <c r="J40">
        <v>101342545</v>
      </c>
      <c r="K40" s="3">
        <f>J40*Referencias!$D$6/'Metabolitos cuantificables'!$J$65</f>
        <v>4.4083739176538975E-2</v>
      </c>
      <c r="L40" s="3">
        <f>((((K40-K39)/($D40-$D39))-$B40*Referencias!$H$6+$B40*(AVERAGE(K39:K40)))/AVERAGE($F39:$F40))*POWER(10,9)</f>
        <v>-4.3897219468981854</v>
      </c>
      <c r="M40">
        <v>631198889</v>
      </c>
      <c r="N40" s="3">
        <f>M40*Referencias!$D$7/'Metabolitos cuantificables'!$M$65</f>
        <v>1.2712787277877287</v>
      </c>
      <c r="O40" s="3">
        <f>((((N40-N39)/($D40-$D39))-$B40*Referencias!$H$7+$B40*(AVERAGE(N39:N40)))/AVERAGE($F39:$F40))*POWER(10,9)</f>
        <v>-2.442397450606975</v>
      </c>
      <c r="P40">
        <v>308976284</v>
      </c>
      <c r="Q40" s="3">
        <f>P40*Referencias!$D$8/'Metabolitos cuantificables'!$P$65</f>
        <v>0.24382587778884629</v>
      </c>
      <c r="R40" s="3">
        <f>((((Q40-Q39)/($D40-$D39))-$B40*Referencias!$H$8+$B40*(AVERAGE(Q39:Q40)))/AVERAGE($F39:$F40))*POWER(10,9)</f>
        <v>-0.61704111112489846</v>
      </c>
      <c r="S40">
        <v>3339015104</v>
      </c>
      <c r="T40" s="3">
        <f>S40*Referencias!$D$59/'Metabolitos cuantificables'!$S$65</f>
        <v>1.7769247768006551</v>
      </c>
      <c r="U40" s="3">
        <f>((((T40-T39)/($D40-$D39))-$B40*Referencias!$H$59+$B40*(AVERAGE(T39:T40)))/AVERAGE(F39:F40))*POWER(10,9)</f>
        <v>-11.703768639152239</v>
      </c>
      <c r="V40" s="3">
        <f>(((S40-S39)/($D40-$D39))-$B40*Referencias!$F$59+$B40*(AVERAGE(S39:S40)))/AVERAGE($F39:$F40)</f>
        <v>-21.204719649033386</v>
      </c>
      <c r="W40" s="3">
        <f>-B40*POWER(10,9)*Referencias!$H$59/'Metabolitos cuantificables'!F40</f>
        <v>-14.421462660496552</v>
      </c>
      <c r="X40">
        <v>1695497446</v>
      </c>
      <c r="Y40" s="3">
        <f>X40*Referencias!$D$11/'Metabolitos cuantificables'!$X$65</f>
        <v>2.5857974046414287</v>
      </c>
      <c r="Z40" s="3">
        <f>((((Y40-Y39)/($D40-$D39))-$B40*Referencias!$H$11+$B40*(AVERAGE(Y39:Y40)))/AVERAGE($F39:$F40))*POWER(10,9)</f>
        <v>2.5764376055519311</v>
      </c>
      <c r="AA40">
        <v>15053196</v>
      </c>
      <c r="AB40" s="3">
        <f>AA40*Referencias!$D$49/'Metabolitos cuantificables'!$AA$65</f>
        <v>0.56873562832325664</v>
      </c>
      <c r="AC40" s="3">
        <f>((((AB40-AB39)/($D40-$D39))-$B40*Referencias!$H$49+$B40*(AVERAGE(AB39:AB40)))/AVERAGE($F39:$F40))*POWER(10,9)</f>
        <v>-57.501988241606327</v>
      </c>
      <c r="AD40" s="3">
        <f>(((AA40-AA39)/($D40-$D39))-$B40*Referencias!$F$49+$B40*(AVERAGE(AA39:AA40)))/AVERAGE($F39:$F40)</f>
        <v>-1.7745970734071419</v>
      </c>
      <c r="AE40" s="3">
        <f>-B40*POWER(10,9)*Referencias!$H$49/'Metabolitos cuantificables'!F40</f>
        <v>-60.812967290139582</v>
      </c>
      <c r="AF40">
        <v>119617024</v>
      </c>
      <c r="AG40" s="3">
        <f>AF40*Referencias!$D$4/'Metabolitos cuantificables'!$AF$65</f>
        <v>1.4608467930989388</v>
      </c>
      <c r="AH40" s="3">
        <f>((((AG40-AG39)/($D40-$D39))-$B40*Referencias!$H$4+$B40*(AVERAGE(AG39:AG40)))/AVERAGE($F39:$F40))*POWER(10,9)</f>
        <v>2.1595878992314064</v>
      </c>
      <c r="AI40">
        <v>4866775603</v>
      </c>
      <c r="AJ40" s="2">
        <f>AI40*Referencias!$D$13/'Metabolitos cuantificables'!$AI$65</f>
        <v>0.86635221415286701</v>
      </c>
      <c r="AK40" s="3">
        <f>((((AJ40-AJ39)/($D40-$D39))-$B40*Referencias!$H$13+$B40*(AVERAGE(AJ39:AJ40)))/AVERAGE($F39:$F40))*POWER(10,9)</f>
        <v>-1.41102894542001</v>
      </c>
      <c r="AL40">
        <v>14719782502</v>
      </c>
      <c r="AM40" s="3">
        <f>AL40*Referencias!$D$58/'Metabolitos cuantificables'!$AL$65</f>
        <v>30.820436954984896</v>
      </c>
      <c r="AN40" s="3">
        <f t="shared" si="0"/>
        <v>75.344409963866084</v>
      </c>
      <c r="AO40" s="3">
        <f t="shared" si="1"/>
        <v>35.984347951635776</v>
      </c>
      <c r="AP40">
        <v>6567695804</v>
      </c>
      <c r="AQ40" s="3">
        <f>AP40*Referencias!$D$14/'Metabolitos cuantificables'!$AP$65</f>
        <v>1.2974036808548779</v>
      </c>
      <c r="AR40" s="3">
        <f>((((AQ40-AQ39)/($D40-$D39))-$B40*Referencias!$H$14+$B40*(AVERAGE(AQ39:AQ40)))/AVERAGE($F39:$F40))*POWER(10,9)</f>
        <v>7.3179734965103674E-2</v>
      </c>
      <c r="AS40">
        <v>911622833</v>
      </c>
      <c r="AT40" s="3">
        <f>AS40*Referencias!$D$15/'Metabolitos cuantificables'!$AS$65</f>
        <v>1.2155164247800689</v>
      </c>
      <c r="AU40" s="3">
        <f>((((AT40-AT39)/($D40-$D39))-$B40*Referencias!$H$15+$B40*(AVERAGE(AT39:AT40)))/AVERAGE($F39:$F40))*POWER(10,9)</f>
        <v>0.85599371604713581</v>
      </c>
      <c r="AV40">
        <v>1209389945</v>
      </c>
      <c r="AW40" s="3">
        <f>AV40*Referencias!$D$16/'Metabolitos cuantificables'!$AV$65</f>
        <v>0.37418050178192985</v>
      </c>
      <c r="AX40" s="3">
        <f>((((AW40-AW39)/($D40-$D39))-$B40*Referencias!$H$16+$B40*(AVERAGE(AW39:AW40)))/AVERAGE($F39:$F40))*POWER(10,9)</f>
        <v>-0.1486484324126334</v>
      </c>
      <c r="AY40">
        <v>3441356918</v>
      </c>
      <c r="AZ40" s="3">
        <f>AY40*Referencias!$D$17/'Metabolitos cuantificables'!$AY$65</f>
        <v>0.51190040305021722</v>
      </c>
      <c r="BA40" s="3">
        <f>((((AZ40-AZ39)/($D40-$D39))-$B40*Referencias!$H$17+$B40*(AVERAGE(AZ39:AZ40)))/AVERAGE($F39:$F40))*POWER(10,9)</f>
        <v>8.2151972108162899E-2</v>
      </c>
      <c r="BB40">
        <v>24579441658</v>
      </c>
      <c r="BC40" s="3">
        <f>BB40*Referencias!$D$18/'Metabolitos cuantificables'!$BB$65</f>
        <v>1.7919266886688574</v>
      </c>
      <c r="BD40" s="3">
        <f>((((BC40-BC39)/($D40-$D39))-$B40*Referencias!$H$18+$B40*(AVERAGE(BC39:BC40)))/AVERAGE($F39:$F40))*POWER(10,9)</f>
        <v>1.5479307997476592</v>
      </c>
      <c r="BE40">
        <v>134661085</v>
      </c>
      <c r="BF40" s="3">
        <f>BE40*Referencias!$D$19/'Metabolitos cuantificables'!$BE$65</f>
        <v>0.26355880589457054</v>
      </c>
      <c r="BG40" s="3">
        <f>((((BF40-BF39)/($D40-$D39))-$B40*Referencias!$H$19+$B40*(AVERAGE(BF39:BF40)))/AVERAGE($F39:$F40))*POWER(10,9)</f>
        <v>-3.6152413625927107</v>
      </c>
      <c r="BH40">
        <v>949458140</v>
      </c>
      <c r="BI40" s="3">
        <f>BH40*Referencias!$D$20/'Metabolitos cuantificables'!$BH$65</f>
        <v>0.40940537019208373</v>
      </c>
      <c r="BJ40" s="3">
        <f>((((BI40-BI39)/($D40-$D39))-$B40*Referencias!$H$20+$B40*(AVERAGE(BI39:BI40)))/AVERAGE($F39:$F40))*POWER(10,9)</f>
        <v>-1.6923280694644429</v>
      </c>
      <c r="BK40">
        <v>1047778832</v>
      </c>
      <c r="BL40" s="3">
        <f>BK40*Referencias!$D$21/'Metabolitos cuantificables'!$BK$65</f>
        <v>0.15635380037790153</v>
      </c>
      <c r="BM40" s="3">
        <f>((((BL40-BL39)/($D40-$D39))-$B40*Referencias!$H$21+$B40*(AVERAGE(BL39:BL40)))/AVERAGE($F39:$F40))*POWER(10,9)</f>
        <v>-0.21511128628794907</v>
      </c>
      <c r="BN40">
        <v>743192334</v>
      </c>
      <c r="BO40" s="3">
        <f>BN40*Referencias!$D$22/'Metabolitos cuantificables'!$BN$65</f>
        <v>0.24025069057436346</v>
      </c>
      <c r="BP40" s="3">
        <f>((((BO40-BO39)/($D40-$D39))-$B40*Referencias!$H$22+$B40*(AVERAGE(BO39:BO40)))/AVERAGE($F39:$F40))*POWER(10,9)</f>
        <v>-0.51672758614580616</v>
      </c>
      <c r="BQ40">
        <v>7229907886</v>
      </c>
      <c r="BR40" s="3">
        <f>BQ40*Referencias!$D$23/$BQ$65</f>
        <v>9.5447571537027365</v>
      </c>
      <c r="BS40" s="3">
        <f>((((BR40-BR39)/($D40-$D39))-$B40*Referencias!$H$23+$B40*(AVERAGE(BR39:BR40)))/AVERAGE($F39:$F40))*POWER(10,9)</f>
        <v>13.528873340750854</v>
      </c>
      <c r="BT40" s="3"/>
      <c r="BU40">
        <v>3555451</v>
      </c>
      <c r="BV40" s="17">
        <f>BU40*Referencias!$D$53/'Metabolitos cuantificables'!$BU$65</f>
        <v>7.9214153073838556E-3</v>
      </c>
      <c r="BW40">
        <v>79005126</v>
      </c>
      <c r="BX40" s="17">
        <f>BW40*Referencias!$D$50/'Metabolitos cuantificables'!$BW$65</f>
        <v>4.5152495497877603E-3</v>
      </c>
      <c r="BY40">
        <v>1393792</v>
      </c>
      <c r="BZ40" s="17">
        <f>BY40*Referencias!$D$28/'Metabolitos cuantificables'!$BY$65</f>
        <v>2.5059173272036447E-3</v>
      </c>
      <c r="CA40">
        <v>162620027</v>
      </c>
      <c r="CB40" s="2">
        <f>CA40*Referencias!$D$55/'Metabolitos cuantificables'!$CA$65</f>
        <v>0.42271818854841803</v>
      </c>
      <c r="CC40">
        <v>24876978</v>
      </c>
      <c r="CD40" s="17">
        <f>CC40*Referencias!$D$56/'Metabolitos cuantificables'!$CC$65</f>
        <v>3.5362322648820242E-2</v>
      </c>
      <c r="CE40">
        <v>2969963</v>
      </c>
      <c r="CF40" s="18">
        <f>CE40*Referencias!$D$31/'Metabolitos cuantificables'!$CE$65</f>
        <v>7.8081666523055785E-4</v>
      </c>
      <c r="CG40">
        <v>53488111</v>
      </c>
      <c r="CH40">
        <v>1328810</v>
      </c>
      <c r="CI40">
        <v>378543599</v>
      </c>
      <c r="CJ40">
        <v>44471</v>
      </c>
      <c r="CK40">
        <v>6603598</v>
      </c>
      <c r="CL40">
        <v>16945185</v>
      </c>
      <c r="CM40">
        <v>6164411</v>
      </c>
      <c r="CN40">
        <v>391356010</v>
      </c>
      <c r="CO40">
        <v>158229913</v>
      </c>
      <c r="CP40">
        <v>364763784</v>
      </c>
      <c r="CQ40">
        <v>26109421</v>
      </c>
      <c r="CR40">
        <v>855999</v>
      </c>
      <c r="CS40">
        <v>12278320</v>
      </c>
      <c r="CT40">
        <v>1794239933</v>
      </c>
    </row>
    <row r="41" spans="1:98" x14ac:dyDescent="0.25">
      <c r="A41" t="s">
        <v>68</v>
      </c>
      <c r="B41" s="2">
        <f t="shared" ref="B41:B49" si="7">0.4/24</f>
        <v>1.6666666666666666E-2</v>
      </c>
      <c r="C41" s="1">
        <v>43670</v>
      </c>
      <c r="D41" s="22">
        <v>1175.7500000000582</v>
      </c>
      <c r="E41" s="22">
        <v>48.989583333335759</v>
      </c>
      <c r="F41" s="18">
        <v>5190000</v>
      </c>
      <c r="G41">
        <v>1865514706</v>
      </c>
      <c r="H41" s="3">
        <f>G41*Referencias!$D$5/'Metabolitos cuantificables'!$G$65</f>
        <v>1.2915522399813908</v>
      </c>
      <c r="I41" s="3">
        <f>((((H41-H40)/($D41-$D40))-$B41*Referencias!$H$5+$B41*(AVERAGE(H40:H41)))/AVERAGE($F40:$F41))*POWER(10,9)</f>
        <v>-0.4341268718061011</v>
      </c>
      <c r="J41">
        <v>84041367</v>
      </c>
      <c r="K41" s="3">
        <f>J41*Referencias!$D$6/'Metabolitos cuantificables'!$J$65</f>
        <v>3.6557772482107981E-2</v>
      </c>
      <c r="L41" s="3">
        <f>((((K41-K40)/($D41-$D40))-$B41*Referencias!$H$6+$B41*(AVERAGE(K40:K41)))/AVERAGE($F40:$F41))*POWER(10,9)</f>
        <v>-5.1819525586997095</v>
      </c>
      <c r="M41">
        <v>578281746</v>
      </c>
      <c r="N41" s="3">
        <f>M41*Referencias!$D$7/'Metabolitos cuantificables'!$M$65</f>
        <v>1.1646998991434321</v>
      </c>
      <c r="O41" s="3">
        <f>((((N41-N40)/($D41-$D40))-$B41*Referencias!$H$7+$B41*(AVERAGE(N40:N41)))/AVERAGE($F40:$F41))*POWER(10,9)</f>
        <v>-2.9762994661878084</v>
      </c>
      <c r="P41">
        <v>267783291</v>
      </c>
      <c r="Q41" s="3">
        <f>P41*Referencias!$D$8/'Metabolitos cuantificables'!$P$65</f>
        <v>0.211318794892559</v>
      </c>
      <c r="R41" s="3">
        <f>((((Q41-Q40)/($D41-$D40))-$B41*Referencias!$H$8+$B41*(AVERAGE(Q40:Q41)))/AVERAGE($F40:$F41))*POWER(10,9)</f>
        <v>-0.91336447890504524</v>
      </c>
      <c r="S41">
        <v>2912714647</v>
      </c>
      <c r="T41" s="3">
        <f>S41*Referencias!$D$59/'Metabolitos cuantificables'!$S$65</f>
        <v>1.5500603210222779</v>
      </c>
      <c r="U41" s="3">
        <f>((((T41-T40)/($D41-$D40))-$B41*Referencias!$H$59+$B41*(AVERAGE(T40:T41)))/AVERAGE(F40:F41))*POWER(10,9)</f>
        <v>-13.669238685127837</v>
      </c>
      <c r="V41" s="3">
        <f>(((S41-S40)/($D41-$D40))-$B41*Referencias!$F$59+$B41*(AVERAGE(S40:S41)))/AVERAGE($F40:$F41)</f>
        <v>-24.774096512045027</v>
      </c>
      <c r="W41" s="3">
        <f>-B41*POWER(10,9)*Referencias!$H$59/'Metabolitos cuantificables'!F41</f>
        <v>-17.82603403635283</v>
      </c>
      <c r="X41">
        <v>1422339836</v>
      </c>
      <c r="Y41" s="3">
        <f>X41*Referencias!$D$11/'Metabolitos cuantificables'!$X$65</f>
        <v>2.1692056600402068</v>
      </c>
      <c r="Z41" s="3">
        <f>((((Y41-Y40)/($D41-$D40))-$B41*Referencias!$H$11+$B41*(AVERAGE(Y40:Y41)))/AVERAGE($F40:$F41))*POWER(10,9)</f>
        <v>1.0722827672384438</v>
      </c>
      <c r="AA41">
        <v>12839383</v>
      </c>
      <c r="AB41" s="3">
        <f>AA41*Referencias!$D$49/'Metabolitos cuantificables'!$AA$65</f>
        <v>0.48509396660934595</v>
      </c>
      <c r="AC41" s="3">
        <f>((((AB41-AB40)/($D41-$D40))-$B41*Referencias!$H$49+$B41*(AVERAGE(AB40:AB41)))/AVERAGE($F40:$F41))*POWER(10,9)</f>
        <v>-71.215483329335285</v>
      </c>
      <c r="AD41" s="3">
        <f>(((AA41-AA40)/($D41-$D40))-$B41*Referencias!$F$49+$B41*(AVERAGE(AA40:AA41)))/AVERAGE($F40:$F41)</f>
        <v>-2.1773081801960572</v>
      </c>
      <c r="AE41" s="3">
        <f>-B41*POWER(10,9)*Referencias!$H$49/'Metabolitos cuantificables'!F41</f>
        <v>-75.169492185774885</v>
      </c>
      <c r="AF41">
        <v>104986390</v>
      </c>
      <c r="AG41" s="3">
        <f>AF41*Referencias!$D$4/'Metabolitos cuantificables'!$AF$65</f>
        <v>1.2821672536388675</v>
      </c>
      <c r="AH41" s="3">
        <f>((((AG41-AG40)/($D41-$D40))-$B41*Referencias!$H$4+$B41*(AVERAGE(AG40:AG41)))/AVERAGE($F40:$F41))*POWER(10,9)</f>
        <v>1.9563924874842875</v>
      </c>
      <c r="AI41">
        <v>4474748892</v>
      </c>
      <c r="AJ41" s="2">
        <f>AI41*Referencias!$D$13/'Metabolitos cuantificables'!$AI$65</f>
        <v>0.7965661305552264</v>
      </c>
      <c r="AK41" s="3">
        <f>((((AJ41-AJ40)/($D41-$D40))-$B41*Referencias!$H$13+$B41*(AVERAGE(AJ40:AJ41)))/AVERAGE($F40:$F41))*POWER(10,9)</f>
        <v>-2.0830481815466104</v>
      </c>
      <c r="AL41">
        <v>15852464131</v>
      </c>
      <c r="AM41" s="3">
        <f>AL41*Referencias!$D$58/'Metabolitos cuantificables'!$AL$65</f>
        <v>33.192057781034521</v>
      </c>
      <c r="AN41" s="3">
        <f t="shared" si="0"/>
        <v>116.25802967301235</v>
      </c>
      <c r="AO41" s="3">
        <f t="shared" si="1"/>
        <v>55.524615481514758</v>
      </c>
      <c r="AP41">
        <v>5308032135</v>
      </c>
      <c r="AQ41" s="3">
        <f>AP41*Referencias!$D$14/'Metabolitos cuantificables'!$AP$65</f>
        <v>1.0485656820236273</v>
      </c>
      <c r="AR41" s="3">
        <f>((((AQ41-AQ40)/($D41-$D40))-$B41*Referencias!$H$14+$B41*(AVERAGE(AQ40:AQ41)))/AVERAGE($F40:$F41))*POWER(10,9)</f>
        <v>-3.279907334680245</v>
      </c>
      <c r="AS41">
        <v>714505225</v>
      </c>
      <c r="AT41" s="3">
        <f>AS41*Referencias!$D$15/'Metabolitos cuantificables'!$AS$65</f>
        <v>0.95268877121101991</v>
      </c>
      <c r="AU41" s="3">
        <f>((((AT41-AT40)/($D41-$D40))-$B41*Referencias!$H$15+$B41*(AVERAGE(AT40:AT41)))/AVERAGE($F40:$F41))*POWER(10,9)</f>
        <v>-3.0603913602809452</v>
      </c>
      <c r="AV41">
        <v>1035600231</v>
      </c>
      <c r="AW41" s="3">
        <f>AV41*Referencias!$D$16/'Metabolitos cuantificables'!$AV$65</f>
        <v>0.32041064644461092</v>
      </c>
      <c r="AX41" s="3">
        <f>((((AW41-AW40)/($D41-$D40))-$B41*Referencias!$H$16+$B41*(AVERAGE(AW40:AW41)))/AVERAGE($F40:$F41))*POWER(10,9)</f>
        <v>-0.60668546670320334</v>
      </c>
      <c r="AY41">
        <v>2960700980</v>
      </c>
      <c r="AZ41" s="3">
        <f>AY41*Referencias!$D$17/'Metabolitos cuantificables'!$AY$65</f>
        <v>0.44040303318900709</v>
      </c>
      <c r="BA41" s="3">
        <f>((((AZ41-AZ40)/($D41-$D40))-$B41*Referencias!$H$17+$B41*(AVERAGE(AZ40:AZ41)))/AVERAGE($F40:$F41))*POWER(10,9)</f>
        <v>-0.42255523071586459</v>
      </c>
      <c r="BB41">
        <v>20997854214</v>
      </c>
      <c r="BC41" s="3">
        <f>BB41*Referencias!$D$18/'Metabolitos cuantificables'!$BB$65</f>
        <v>1.530816521155512</v>
      </c>
      <c r="BD41" s="3">
        <f>((((BC41-BC40)/($D41-$D40))-$B41*Referencias!$H$18+$B41*(AVERAGE(BC40:BC41)))/AVERAGE($F40:$F41))*POWER(10,9)</f>
        <v>-0.78055154238030111</v>
      </c>
      <c r="BE41">
        <v>123216443</v>
      </c>
      <c r="BF41" s="3">
        <f>BE41*Referencias!$D$19/'Metabolitos cuantificables'!$BE$65</f>
        <v>0.24115934149540241</v>
      </c>
      <c r="BG41" s="3">
        <f>((((BF41-BF40)/($D41-$D40))-$B41*Referencias!$H$19+$B41*(AVERAGE(BF40:BF41)))/AVERAGE($F40:$F41))*POWER(10,9)</f>
        <v>-4.3137117034416468</v>
      </c>
      <c r="BH41">
        <v>873376817</v>
      </c>
      <c r="BI41" s="3">
        <f>BH41*Referencias!$D$20/'Metabolitos cuantificables'!$BH$65</f>
        <v>0.37659918222520983</v>
      </c>
      <c r="BJ41" s="3">
        <f>((((BI41-BI40)/($D41-$D40))-$B41*Referencias!$H$20+$B41*(AVERAGE(BI40:BI41)))/AVERAGE($F40:$F41))*POWER(10,9)</f>
        <v>-1.882132697317632</v>
      </c>
      <c r="BK41">
        <v>882839646</v>
      </c>
      <c r="BL41" s="3">
        <f>BK41*Referencias!$D$21/'Metabolitos cuantificables'!$BK$65</f>
        <v>0.1317409071081341</v>
      </c>
      <c r="BM41" s="3">
        <f>((((BL41-BL40)/($D41-$D40))-$B41*Referencias!$H$21+$B41*(AVERAGE(BL40:BL41)))/AVERAGE($F40:$F41))*POWER(10,9)</f>
        <v>-0.44565876064679638</v>
      </c>
      <c r="BN41">
        <v>639447175</v>
      </c>
      <c r="BO41" s="3">
        <f>BN41*Referencias!$D$22/'Metabolitos cuantificables'!$BN$65</f>
        <v>0.20671314591301457</v>
      </c>
      <c r="BP41" s="3">
        <f>((((BO41-BO40)/($D41-$D40))-$B41*Referencias!$H$22+$B41*(AVERAGE(BO40:BO41)))/AVERAGE($F40:$F41))*POWER(10,9)</f>
        <v>-0.7341483820211403</v>
      </c>
      <c r="BQ41">
        <v>6048641544</v>
      </c>
      <c r="BR41" s="3">
        <f>BQ41*Referencias!$D$23/$BQ$65</f>
        <v>7.9852766532574275</v>
      </c>
      <c r="BS41" s="3">
        <f>((((BR41-BR40)/($D41-$D40))-$B41*Referencias!$H$23+$B41*(AVERAGE(BR40:BR41)))/AVERAGE($F40:$F41))*POWER(10,9)</f>
        <v>2.6549546524590242</v>
      </c>
      <c r="BT41" s="3"/>
      <c r="BU41">
        <v>3956758</v>
      </c>
      <c r="BV41" s="17">
        <f>BU41*Referencias!$D$53/'Metabolitos cuantificables'!$BU$65</f>
        <v>8.815512684273677E-3</v>
      </c>
      <c r="BW41">
        <v>49831989</v>
      </c>
      <c r="BX41" s="17">
        <f>BW41*Referencias!$D$50/'Metabolitos cuantificables'!$BW$65</f>
        <v>2.8479654079316147E-3</v>
      </c>
      <c r="BY41">
        <v>1141021</v>
      </c>
      <c r="BZ41" s="17">
        <f>BY41*Referencias!$D$28/'Metabolitos cuantificables'!$BY$65</f>
        <v>2.0514569567074785E-3</v>
      </c>
      <c r="CA41">
        <v>181352957</v>
      </c>
      <c r="CB41" s="2">
        <f>CA41*Referencias!$D$55/'Metabolitos cuantificables'!$CA$65</f>
        <v>0.47141299190006369</v>
      </c>
      <c r="CC41">
        <v>23779079</v>
      </c>
      <c r="CD41" s="17">
        <f>CC41*Referencias!$D$56/'Metabolitos cuantificables'!$CC$65</f>
        <v>3.3801672529910419E-2</v>
      </c>
      <c r="CE41">
        <v>2444736</v>
      </c>
      <c r="CF41" s="18">
        <f>CE41*Referencias!$D$31/'Metabolitos cuantificables'!$CE$65</f>
        <v>6.4273211851093536E-4</v>
      </c>
      <c r="CG41">
        <v>49170241</v>
      </c>
      <c r="CH41">
        <v>1129408</v>
      </c>
      <c r="CI41">
        <v>331572663</v>
      </c>
      <c r="CJ41">
        <v>38985</v>
      </c>
      <c r="CK41">
        <v>5600360</v>
      </c>
      <c r="CL41">
        <v>13106898</v>
      </c>
      <c r="CM41">
        <v>4791849</v>
      </c>
      <c r="CN41">
        <v>320226571</v>
      </c>
      <c r="CO41">
        <v>243544789</v>
      </c>
      <c r="CP41">
        <v>311789241</v>
      </c>
      <c r="CQ41">
        <v>40646624</v>
      </c>
      <c r="CR41">
        <v>645344</v>
      </c>
      <c r="CS41">
        <v>13598006</v>
      </c>
      <c r="CT41">
        <v>483726162</v>
      </c>
    </row>
    <row r="42" spans="1:98" x14ac:dyDescent="0.25">
      <c r="A42" t="s">
        <v>69</v>
      </c>
      <c r="B42" s="2">
        <f t="shared" si="7"/>
        <v>1.6666666666666666E-2</v>
      </c>
      <c r="C42" s="1">
        <v>43672</v>
      </c>
      <c r="D42" s="22">
        <v>1229.4166666666861</v>
      </c>
      <c r="E42" s="22">
        <v>51.225694444445253</v>
      </c>
      <c r="F42" s="18">
        <v>5170000</v>
      </c>
      <c r="G42">
        <v>2114261175</v>
      </c>
      <c r="H42" s="3">
        <f>G42*Referencias!$D$5/'Metabolitos cuantificables'!$G$65</f>
        <v>1.4637669420103392</v>
      </c>
      <c r="I42" s="3">
        <f>((((H42-H41)/($D42-$D41))-$B42*Referencias!$H$5+$B42*(AVERAGE(H41:H42)))/AVERAGE($F41:$F42))*POWER(10,9)</f>
        <v>1.037611079776231</v>
      </c>
      <c r="J42">
        <v>105206851</v>
      </c>
      <c r="K42" s="3">
        <f>J42*Referencias!$D$6/'Metabolitos cuantificables'!$J$65</f>
        <v>4.5764702071267288E-2</v>
      </c>
      <c r="L42" s="3">
        <f>((((K42-K41)/($D42-$D41))-$B42*Referencias!$H$6+$B42*(AVERAGE(K41:K42)))/AVERAGE($F41:$F42))*POWER(10,9)</f>
        <v>-5.3099567851222131</v>
      </c>
      <c r="M42">
        <v>668417701</v>
      </c>
      <c r="N42" s="3">
        <f>M42*Referencias!$D$7/'Metabolitos cuantificables'!$M$65</f>
        <v>1.3462400193769644</v>
      </c>
      <c r="O42" s="3">
        <f>((((N42-N41)/($D42-$D41))-$B42*Referencias!$H$7+$B42*(AVERAGE(N41:N42)))/AVERAGE($F41:$F42))*POWER(10,9)</f>
        <v>-1.5097635483982674</v>
      </c>
      <c r="P42">
        <v>292899563</v>
      </c>
      <c r="Q42" s="3">
        <f>P42*Referencias!$D$8/'Metabolitos cuantificables'!$P$65</f>
        <v>0.23113907685045654</v>
      </c>
      <c r="R42" s="3">
        <f>((((Q42-Q41)/($D42-$D41))-$B42*Referencias!$H$8+$B42*(AVERAGE(Q41:Q42)))/AVERAGE($F41:$F42))*POWER(10,9)</f>
        <v>-0.65137612733355121</v>
      </c>
      <c r="S42">
        <v>3381343140</v>
      </c>
      <c r="T42" s="3">
        <f>S42*Referencias!$D$59/'Metabolitos cuantificables'!$S$65</f>
        <v>1.7994505017761449</v>
      </c>
      <c r="U42" s="3">
        <f>((((T42-T41)/($D42-$D41))-$B42*Referencias!$H$59+$B42*(AVERAGE(T41:T42)))/AVERAGE(F41:F42))*POWER(10,9)</f>
        <v>-11.574807810242495</v>
      </c>
      <c r="V42" s="3">
        <f>(((S42-S41)/($D42-$D41))-$B42*Referencias!$F$59+$B42*(AVERAGE(S41:S42)))/AVERAGE($F41:$F42)</f>
        <v>-20.799440674132317</v>
      </c>
      <c r="W42" s="3">
        <f>-B42*POWER(10,9)*Referencias!$H$59/'Metabolitos cuantificables'!F42</f>
        <v>-17.894993549065994</v>
      </c>
      <c r="X42">
        <v>1531117813</v>
      </c>
      <c r="Y42" s="3">
        <f>X42*Referencias!$D$11/'Metabolitos cuantificables'!$X$65</f>
        <v>2.3351025838440926</v>
      </c>
      <c r="Z42" s="3">
        <f>((((Y42-Y41)/($D42-$D41))-$B42*Referencias!$H$11+$B42*(AVERAGE(Y41:Y42)))/AVERAGE($F41:$F42))*POWER(10,9)</f>
        <v>4.5178660920140272</v>
      </c>
      <c r="AA42">
        <v>11674485</v>
      </c>
      <c r="AB42" s="3">
        <f>AA42*Referencias!$D$49/'Metabolitos cuantificables'!$AA$65</f>
        <v>0.44108211716803758</v>
      </c>
      <c r="AC42" s="3">
        <f>((((AB42-AB41)/($D42-$D41))-$B42*Referencias!$H$49+$B42*(AVERAGE(AB41:AB42)))/AVERAGE($F41:$F42))*POWER(10,9)</f>
        <v>-73.98293957261285</v>
      </c>
      <c r="AD42" s="3">
        <f>(((AA42-AA41)/($D42-$D41))-$B42*Referencias!$F$49+$B42*(AVERAGE(AA41:AA42)))/AVERAGE($F41:$F42)</f>
        <v>-2.2630688790265454</v>
      </c>
      <c r="AE42" s="3">
        <f>-B42*POWER(10,9)*Referencias!$H$49/'Metabolitos cuantificables'!F42</f>
        <v>-75.460283258060286</v>
      </c>
      <c r="AF42">
        <v>111131921</v>
      </c>
      <c r="AG42" s="3">
        <f>AF42*Referencias!$D$4/'Metabolitos cuantificables'!$AF$65</f>
        <v>1.357220778237842</v>
      </c>
      <c r="AH42" s="3">
        <f>((((AG42-AG41)/($D42-$D41))-$B42*Referencias!$H$4+$B42*(AVERAGE(AG41:AG42)))/AVERAGE($F41:$F42))*POWER(10,9)</f>
        <v>3.5185674966294487</v>
      </c>
      <c r="AI42">
        <v>4997748077</v>
      </c>
      <c r="AJ42" s="2">
        <f>AI42*Referencias!$D$13/'Metabolitos cuantificables'!$AI$65</f>
        <v>0.88966709490739249</v>
      </c>
      <c r="AK42" s="3">
        <f>((((AJ42-AJ41)/($D42-$D41))-$B42*Referencias!$H$13+$B42*(AVERAGE(AJ41:AJ42)))/AVERAGE($F41:$F42))*POWER(10,9)</f>
        <v>-1.2626778437501591</v>
      </c>
      <c r="AL42">
        <v>16626358698</v>
      </c>
      <c r="AM42" s="3">
        <f>AL42*Referencias!$D$58/'Metabolitos cuantificables'!$AL$65</f>
        <v>34.812446445662417</v>
      </c>
      <c r="AN42" s="3">
        <f t="shared" si="0"/>
        <v>115.23123156195464</v>
      </c>
      <c r="AO42" s="3">
        <f t="shared" si="1"/>
        <v>55.034218642225646</v>
      </c>
      <c r="AP42">
        <v>6316260709</v>
      </c>
      <c r="AQ42" s="3">
        <f>AP42*Referencias!$D$14/'Metabolitos cuantificables'!$AP$65</f>
        <v>1.2477343862522838</v>
      </c>
      <c r="AR42" s="3">
        <f>((((AQ42-AQ41)/($D42-$D41))-$B42*Referencias!$H$14+$B42*(AVERAGE(AQ41:AQ42)))/AVERAGE($F41:$F42))*POWER(10,9)</f>
        <v>-0.86857278687265116</v>
      </c>
      <c r="AS42">
        <v>846500251</v>
      </c>
      <c r="AT42" s="3">
        <f>AS42*Referencias!$D$15/'Metabolitos cuantificables'!$AS$65</f>
        <v>1.1286849357259914</v>
      </c>
      <c r="AU42" s="3">
        <f>((((AT42-AT41)/($D42-$D41))-$B42*Referencias!$H$15+$B42*(AVERAGE(AT41:AT42)))/AVERAGE($F41:$F42))*POWER(10,9)</f>
        <v>-0.67513498516626502</v>
      </c>
      <c r="AV42">
        <v>1192407941</v>
      </c>
      <c r="AW42" s="3">
        <f>AV42*Referencias!$D$16/'Metabolitos cuantificables'!$AV$65</f>
        <v>0.36892633640354744</v>
      </c>
      <c r="AX42" s="3">
        <f>((((AW42-AW41)/($D42-$D41))-$B42*Referencias!$H$16+$B42*(AVERAGE(AW41:AW42)))/AVERAGE($F41:$F42))*POWER(10,9)</f>
        <v>-5.2747024866079989E-2</v>
      </c>
      <c r="AY42">
        <v>3362142209</v>
      </c>
      <c r="AZ42" s="3">
        <f>AY42*Referencias!$D$17/'Metabolitos cuantificables'!$AY$65</f>
        <v>0.50011724819856296</v>
      </c>
      <c r="BA42" s="3">
        <f>((((AZ42-AZ41)/($D42-$D41))-$B42*Referencias!$H$17+$B42*(AVERAGE(AZ41:AZ42)))/AVERAGE($F41:$F42))*POWER(10,9)</f>
        <v>0.30547977941266291</v>
      </c>
      <c r="BB42">
        <v>22908077362</v>
      </c>
      <c r="BC42" s="3">
        <f>BB42*Referencias!$D$18/'Metabolitos cuantificables'!$BB$65</f>
        <v>1.6700784249791143</v>
      </c>
      <c r="BD42" s="3">
        <f>((((BC42-BC41)/($D42-$D41))-$B42*Referencias!$H$18+$B42*(AVERAGE(BC41:BC42)))/AVERAGE($F41:$F42))*POWER(10,9)</f>
        <v>1.5005730765836021</v>
      </c>
      <c r="BE42">
        <v>142642975</v>
      </c>
      <c r="BF42" s="3">
        <f>BE42*Referencias!$D$19/'Metabolitos cuantificables'!$BE$65</f>
        <v>0.2791809687278925</v>
      </c>
      <c r="BG42" s="3">
        <f>((((BF42-BF41)/($D42-$D41))-$B42*Referencias!$H$19+$B42*(AVERAGE(BF41:BF42)))/AVERAGE($F41:$F42))*POWER(10,9)</f>
        <v>-4.164009382004962</v>
      </c>
      <c r="BH42">
        <v>1033050286</v>
      </c>
      <c r="BI42" s="3">
        <f>BH42*Referencias!$D$20/'Metabolitos cuantificables'!$BH$65</f>
        <v>0.44545021728590162</v>
      </c>
      <c r="BJ42" s="3">
        <f>((((BI42-BI41)/($D42-$D41))-$B42*Referencias!$H$20+$B42*(AVERAGE(BI41:BI42)))/AVERAGE($F41:$F42))*POWER(10,9)</f>
        <v>-1.4045276628750418</v>
      </c>
      <c r="BK42">
        <v>972555137</v>
      </c>
      <c r="BL42" s="3">
        <f>BK42*Referencias!$D$21/'Metabolitos cuantificables'!$BK$65</f>
        <v>0.14512861598543983</v>
      </c>
      <c r="BM42" s="3">
        <f>((((BL42-BL41)/($D42-$D41))-$B42*Referencias!$H$21+$B42*(AVERAGE(BL41:BL42)))/AVERAGE($F41:$F42))*POWER(10,9)</f>
        <v>-0.24520037588676788</v>
      </c>
      <c r="BN42">
        <v>718010691</v>
      </c>
      <c r="BO42" s="3">
        <f>BN42*Referencias!$D$22/'Metabolitos cuantificables'!$BN$65</f>
        <v>0.23211025795178061</v>
      </c>
      <c r="BP42" s="3">
        <f>((((BO42-BO41)/($D42-$D41))-$B42*Referencias!$H$22+$B42*(AVERAGE(BO41:BO42)))/AVERAGE($F41:$F42))*POWER(10,9)</f>
        <v>-0.42918507715499116</v>
      </c>
      <c r="BQ42">
        <v>6722928062</v>
      </c>
      <c r="BR42" s="3">
        <f>BQ42*Referencias!$D$23/$BQ$65</f>
        <v>8.8754541171761989</v>
      </c>
      <c r="BS42" s="3">
        <f>((((BR42-BR41)/($D42-$D41))-$B42*Referencias!$H$23+$B42*(AVERAGE(BR41:BR42)))/AVERAGE($F41:$F42))*POWER(10,9)</f>
        <v>16.896291996177222</v>
      </c>
      <c r="BT42" s="3"/>
      <c r="BU42">
        <v>4296397</v>
      </c>
      <c r="BV42" s="17">
        <f>BU42*Referencias!$D$53/'Metabolitos cuantificables'!$BU$65</f>
        <v>9.5722160036513151E-3</v>
      </c>
      <c r="BW42">
        <v>64836247</v>
      </c>
      <c r="BX42" s="17">
        <f>BW42*Referencias!$D$50/'Metabolitos cuantificables'!$BW$65</f>
        <v>3.7054789973587033E-3</v>
      </c>
      <c r="BY42">
        <v>1675867</v>
      </c>
      <c r="BZ42" s="17">
        <f>BY42*Referencias!$D$28/'Metabolitos cuantificables'!$BY$65</f>
        <v>3.0130637522591537E-3</v>
      </c>
      <c r="CA42">
        <v>196783217</v>
      </c>
      <c r="CB42" s="2">
        <f>CA42*Referencias!$D$55/'Metabolitos cuantificables'!$CA$65</f>
        <v>0.51152275990564344</v>
      </c>
      <c r="CC42">
        <v>25134277</v>
      </c>
      <c r="CD42" s="17">
        <f>CC42*Referencias!$D$56/'Metabolitos cuantificables'!$CC$65</f>
        <v>3.5728070058140569E-2</v>
      </c>
      <c r="CE42">
        <v>1937928</v>
      </c>
      <c r="CF42" s="18">
        <f>CE42*Referencias!$D$31/'Metabolitos cuantificables'!$CE$65</f>
        <v>5.0949000994858333E-4</v>
      </c>
      <c r="CG42">
        <v>57107418</v>
      </c>
      <c r="CH42">
        <v>1272033</v>
      </c>
      <c r="CI42">
        <v>477449040</v>
      </c>
      <c r="CJ42">
        <v>111623</v>
      </c>
      <c r="CK42">
        <v>4575981</v>
      </c>
      <c r="CL42">
        <v>15899643</v>
      </c>
      <c r="CM42">
        <v>5587596</v>
      </c>
      <c r="CN42">
        <v>337599050</v>
      </c>
      <c r="CO42">
        <v>205764861</v>
      </c>
      <c r="CP42">
        <v>382495104</v>
      </c>
      <c r="CQ42">
        <v>22868260</v>
      </c>
      <c r="CR42">
        <v>387759</v>
      </c>
      <c r="CS42">
        <v>16325797</v>
      </c>
      <c r="CT42">
        <v>1788491173</v>
      </c>
    </row>
    <row r="43" spans="1:98" x14ac:dyDescent="0.25">
      <c r="A43" t="s">
        <v>70</v>
      </c>
      <c r="B43" s="2">
        <f t="shared" si="7"/>
        <v>1.6666666666666666E-2</v>
      </c>
      <c r="C43" s="1">
        <v>43675</v>
      </c>
      <c r="D43" s="22">
        <v>1299.3333333333721</v>
      </c>
      <c r="E43" s="22">
        <v>54.138888888890506</v>
      </c>
      <c r="F43" s="18">
        <v>6110000</v>
      </c>
      <c r="G43">
        <v>2207952950</v>
      </c>
      <c r="H43" s="3">
        <f>G43*Referencias!$D$5/'Metabolitos cuantificables'!$G$65</f>
        <v>1.5286325908738345</v>
      </c>
      <c r="I43" s="3">
        <f>((((H43-H42)/($D43-$D42))-$B43*Referencias!$H$5+$B43*(AVERAGE(H42:H43)))/AVERAGE($F42:$F43))*POWER(10,9)</f>
        <v>0.89880886165736318</v>
      </c>
      <c r="J43">
        <v>123083441</v>
      </c>
      <c r="K43" s="3">
        <f>J43*Referencias!$D$6/'Metabolitos cuantificables'!$J$65</f>
        <v>5.3540971464599824E-2</v>
      </c>
      <c r="L43" s="3">
        <f>((((K43-K42)/($D43-$D42))-$B43*Referencias!$H$6+$B43*(AVERAGE(K42:K43)))/AVERAGE($F42:$F43))*POWER(10,9)</f>
        <v>-4.8624796477100789</v>
      </c>
      <c r="M43">
        <v>698540295</v>
      </c>
      <c r="N43" s="3">
        <f>M43*Referencias!$D$7/'Metabolitos cuantificables'!$M$65</f>
        <v>1.4069090313878303</v>
      </c>
      <c r="O43" s="3">
        <f>((((N43-N42)/($D43-$D42))-$B43*Referencias!$H$7+$B43*(AVERAGE(N42:N43)))/AVERAGE($F42:$F43))*POWER(10,9)</f>
        <v>-1.4746751272489036</v>
      </c>
      <c r="P43">
        <v>318345030</v>
      </c>
      <c r="Q43" s="3">
        <f>P43*Referencias!$D$8/'Metabolitos cuantificables'!$P$65</f>
        <v>0.25121914010548008</v>
      </c>
      <c r="R43" s="3">
        <f>((((Q43-Q42)/($D43-$D42))-$B43*Referencias!$H$8+$B43*(AVERAGE(Q42:Q43)))/AVERAGE($F42:$F43))*POWER(10,9)</f>
        <v>-0.55385594604075394</v>
      </c>
      <c r="S43">
        <v>4948046599</v>
      </c>
      <c r="T43" s="3">
        <f>S43*Referencias!$D$59/'Metabolitos cuantificables'!$S$65</f>
        <v>2.6332036018628671</v>
      </c>
      <c r="U43" s="3">
        <f>((((T43-T42)/($D43-$D42))-$B43*Referencias!$H$59+$B43*(AVERAGE(T42:T43)))/AVERAGE(F42:F43))*POWER(10,9)</f>
        <v>-7.7399605503683802</v>
      </c>
      <c r="V43" s="3">
        <f>(((S43-S42)/($D43-$D42))-$B43*Referencias!$F$59+$B43*(AVERAGE(S42:S43)))/AVERAGE($F42:$F43)</f>
        <v>-13.670932034781025</v>
      </c>
      <c r="W43" s="3">
        <f>-B43*POWER(10,9)*Referencias!$H$59/'Metabolitos cuantificables'!F43</f>
        <v>-15.141917618440457</v>
      </c>
      <c r="X43">
        <v>1111502545</v>
      </c>
      <c r="Y43" s="3">
        <f>X43*Referencias!$D$11/'Metabolitos cuantificables'!$X$65</f>
        <v>1.6951487617359362</v>
      </c>
      <c r="Z43" s="3">
        <f>((((Y43-Y42)/($D43-$D42))-$B43*Referencias!$H$11+$B43*(AVERAGE(Y42:Y43)))/AVERAGE($F42:$F43))*POWER(10,9)</f>
        <v>1.2779665208391189</v>
      </c>
      <c r="AA43">
        <v>168824803</v>
      </c>
      <c r="AB43" s="3">
        <f>AA43*Referencias!$D$49/'Metabolitos cuantificables'!$AA$65</f>
        <v>6.3784913456753651</v>
      </c>
      <c r="AC43" s="3">
        <f>((((AB43-AB42)/($D43-$D42))-$B43*Referencias!$H$49+$B43*(AVERAGE(AB42:AB43)))/AVERAGE($F42:$F43))*POWER(10,9)</f>
        <v>-44.038768980622223</v>
      </c>
      <c r="AD43" s="3">
        <f>(((AA43-AA42)/($D43-$D42))-$B43*Referencias!$F$49+$B43*(AVERAGE(AA42:AA43)))/AVERAGE($F42:$F43)</f>
        <v>-1.4456439302560484</v>
      </c>
      <c r="AE43" s="3">
        <f>-B43*POWER(10,9)*Referencias!$H$49/'Metabolitos cuantificables'!F43</f>
        <v>-63.851008910666394</v>
      </c>
      <c r="AF43">
        <v>95046089</v>
      </c>
      <c r="AG43" s="3">
        <f>AF43*Referencias!$D$4/'Metabolitos cuantificables'!$AF$65</f>
        <v>1.1607693425999825</v>
      </c>
      <c r="AH43" s="3">
        <f>((((AG43-AG42)/($D43-$D42))-$B43*Referencias!$H$4+$B43*(AVERAGE(AG42:AG43)))/AVERAGE($F42:$F43))*POWER(10,9)</f>
        <v>2.3060679822112107</v>
      </c>
      <c r="AI43">
        <v>5369176626</v>
      </c>
      <c r="AJ43" s="2">
        <f>AI43*Referencias!$D$13/'Metabolitos cuantificables'!$AI$65</f>
        <v>0.9557864256666283</v>
      </c>
      <c r="AK43" s="3">
        <f>((((AJ43-AJ42)/($D43-$D42))-$B43*Referencias!$H$13+$B43*(AVERAGE(AJ42:AJ43)))/AVERAGE($F42:$F43))*POWER(10,9)</f>
        <v>-1.0643525406665448</v>
      </c>
      <c r="AL43">
        <v>14551152766</v>
      </c>
      <c r="AM43" s="3">
        <f>AL43*Referencias!$D$58/'Metabolitos cuantificables'!$AL$65</f>
        <v>30.467358222577158</v>
      </c>
      <c r="AN43" s="3">
        <f t="shared" si="0"/>
        <v>85.434698439638765</v>
      </c>
      <c r="AO43" s="3">
        <f t="shared" si="1"/>
        <v>40.803450677620596</v>
      </c>
      <c r="AP43">
        <v>6631154102</v>
      </c>
      <c r="AQ43" s="3">
        <f>AP43*Referencias!$D$14/'Metabolitos cuantificables'!$AP$65</f>
        <v>1.3099394364475536</v>
      </c>
      <c r="AR43" s="3">
        <f>((((AQ43-AQ42)/($D43-$D42))-$B43*Referencias!$H$14+$B43*(AVERAGE(AQ42:AQ43)))/AVERAGE($F42:$F43))*POWER(10,9)</f>
        <v>-0.91180988703358645</v>
      </c>
      <c r="AS43">
        <v>1015690211</v>
      </c>
      <c r="AT43" s="3">
        <f>AS43*Referencias!$D$15/'Metabolitos cuantificables'!$AS$65</f>
        <v>1.3542751336054284</v>
      </c>
      <c r="AU43" s="3">
        <f>((((AT43-AT42)/($D43-$D42))-$B43*Referencias!$H$15+$B43*(AVERAGE(AT42:AT43)))/AVERAGE($F42:$F43))*POWER(10,9)</f>
        <v>-3.6085033119658834E-2</v>
      </c>
      <c r="AV43">
        <v>1517271777</v>
      </c>
      <c r="AW43" s="3">
        <f>AV43*Referencias!$D$16/'Metabolitos cuantificables'!$AV$65</f>
        <v>0.46943793207857398</v>
      </c>
      <c r="AX43" s="3">
        <f>((((AW43-AW42)/($D43-$D42))-$B43*Referencias!$H$16+$B43*(AVERAGE(AW42:AW43)))/AVERAGE($F42:$F43))*POWER(10,9)</f>
        <v>0.26635403317034206</v>
      </c>
      <c r="AY43">
        <v>3617276939</v>
      </c>
      <c r="AZ43" s="3">
        <f>AY43*Referencias!$D$17/'Metabolitos cuantificables'!$AY$65</f>
        <v>0.53806843263862691</v>
      </c>
      <c r="BA43" s="3">
        <f>((((AZ43-AZ42)/($D43-$D42))-$B43*Referencias!$H$17+$B43*(AVERAGE(AZ42:AZ43)))/AVERAGE($F42:$F43))*POWER(10,9)</f>
        <v>0.32382665340521516</v>
      </c>
      <c r="BB43">
        <v>22889715683</v>
      </c>
      <c r="BC43" s="3">
        <f>BB43*Referencias!$D$18/'Metabolitos cuantificables'!$BB$65</f>
        <v>1.6687397947894347</v>
      </c>
      <c r="BD43" s="3">
        <f>((((BC43-BC42)/($D43-$D42))-$B43*Referencias!$H$18+$B43*(AVERAGE(BC42:BC43)))/AVERAGE($F42:$F43))*POWER(10,9)</f>
        <v>1.1184824045509043</v>
      </c>
      <c r="BE43">
        <v>259777047</v>
      </c>
      <c r="BF43" s="3">
        <f>BE43*Referencias!$D$19/'Metabolitos cuantificables'!$BE$65</f>
        <v>0.50843588781523419</v>
      </c>
      <c r="BG43" s="3">
        <f>((((BF43-BF42)/($D43-$D42))-$B43*Referencias!$H$19+$B43*(AVERAGE(BF42:BF43)))/AVERAGE($F42:$F43))*POWER(10,9)</f>
        <v>-2.9737176878126421</v>
      </c>
      <c r="BH43">
        <v>1206831194</v>
      </c>
      <c r="BI43" s="3">
        <f>BH43*Referencias!$D$20/'Metabolitos cuantificables'!$BH$65</f>
        <v>0.52038436548548039</v>
      </c>
      <c r="BJ43" s="3">
        <f>((((BI43-BI42)/($D43-$D42))-$B43*Referencias!$H$20+$B43*(AVERAGE(BI42:BI43)))/AVERAGE($F42:$F43))*POWER(10,9)</f>
        <v>-1.1149677719960394</v>
      </c>
      <c r="BK43">
        <v>1064701341</v>
      </c>
      <c r="BL43" s="3">
        <f>BK43*Referencias!$D$21/'Metabolitos cuantificables'!$BK$65</f>
        <v>0.15887904569997846</v>
      </c>
      <c r="BM43" s="3">
        <f>((((BL43-BL42)/($D43-$D42))-$B43*Referencias!$H$21+$B43*(AVERAGE(BL42:BL43)))/AVERAGE($F42:$F43))*POWER(10,9)</f>
        <v>-0.19446424933433254</v>
      </c>
      <c r="BN43">
        <v>865136704</v>
      </c>
      <c r="BO43" s="3">
        <f>BN43*Referencias!$D$22/'Metabolitos cuantificables'!$BN$65</f>
        <v>0.27967146735562087</v>
      </c>
      <c r="BP43" s="3">
        <f>((((BO43-BO42)/($D43-$D42))-$B43*Referencias!$H$22+$B43*(AVERAGE(BO42:BO43)))/AVERAGE($F42:$F43))*POWER(10,9)</f>
        <v>-0.24967644031068886</v>
      </c>
      <c r="BQ43">
        <v>7006191959</v>
      </c>
      <c r="BR43" s="3">
        <f>BQ43*Referencias!$D$23/$BQ$65</f>
        <v>9.2494125617245579</v>
      </c>
      <c r="BS43" s="3">
        <f>((((BR43-BR42)/($D43-$D42))-$B43*Referencias!$H$23+$B43*(AVERAGE(BR42:BR43)))/AVERAGE($F42:$F43))*POWER(10,9)</f>
        <v>15.393392135213597</v>
      </c>
      <c r="BT43" s="3"/>
      <c r="BU43">
        <v>3848917</v>
      </c>
      <c r="BV43" s="17">
        <f>BU43*Referencias!$D$53/'Metabolitos cuantificables'!$BU$65</f>
        <v>8.5752468647859164E-3</v>
      </c>
      <c r="BW43">
        <v>101967794</v>
      </c>
      <c r="BX43" s="17">
        <f>BW43*Referencias!$D$50/'Metabolitos cuantificables'!$BW$65</f>
        <v>5.8275970087225872E-3</v>
      </c>
      <c r="BY43">
        <v>1271893</v>
      </c>
      <c r="BZ43" s="17">
        <f>BY43*Referencias!$D$28/'Metabolitos cuantificables'!$BY$65</f>
        <v>2.2867534804684093E-3</v>
      </c>
      <c r="CA43">
        <v>145068997</v>
      </c>
      <c r="CB43" s="2">
        <f>CA43*Referencias!$D$55/'Metabolitos cuantificables'!$CA$65</f>
        <v>0.37709564287783498</v>
      </c>
      <c r="CC43">
        <v>20344607</v>
      </c>
      <c r="CD43" s="17">
        <f>CC43*Referencias!$D$56/'Metabolitos cuantificables'!$CC$65</f>
        <v>2.8919612217265571E-2</v>
      </c>
      <c r="CE43">
        <v>2799346</v>
      </c>
      <c r="CF43" s="18">
        <f>CE43*Referencias!$D$31/'Metabolitos cuantificables'!$CE$65</f>
        <v>7.3596068656293066E-4</v>
      </c>
      <c r="CG43">
        <v>23706087</v>
      </c>
      <c r="CH43">
        <v>1172796</v>
      </c>
      <c r="CI43">
        <v>336902968</v>
      </c>
      <c r="CJ43">
        <v>49103</v>
      </c>
      <c r="CK43">
        <v>3882991</v>
      </c>
      <c r="CL43">
        <v>13810956</v>
      </c>
      <c r="CM43">
        <v>4749857</v>
      </c>
      <c r="CN43">
        <v>326316464</v>
      </c>
      <c r="CO43">
        <v>234610011</v>
      </c>
      <c r="CP43">
        <v>379705375</v>
      </c>
      <c r="CQ43">
        <v>23950071</v>
      </c>
      <c r="CR43">
        <v>6591788</v>
      </c>
      <c r="CS43">
        <v>11012421</v>
      </c>
      <c r="CT43" t="s">
        <v>197</v>
      </c>
    </row>
    <row r="44" spans="1:98" x14ac:dyDescent="0.25">
      <c r="A44" t="s">
        <v>71</v>
      </c>
      <c r="B44" s="2">
        <f t="shared" si="7"/>
        <v>1.6666666666666666E-2</v>
      </c>
      <c r="C44" s="1">
        <v>43676</v>
      </c>
      <c r="D44" s="22">
        <v>1324.3333333333139</v>
      </c>
      <c r="E44" s="22">
        <v>55.180555555554747</v>
      </c>
      <c r="F44" s="18">
        <v>5593333.333333333</v>
      </c>
      <c r="G44">
        <v>2073573364</v>
      </c>
      <c r="H44" s="3">
        <f>G44*Referencias!$D$5/'Metabolitos cuantificables'!$G$65</f>
        <v>1.4355975401460854</v>
      </c>
      <c r="I44" s="3">
        <f>((((H44-H43)/($D44-$D43))-$B44*Referencias!$H$5+$B44*(AVERAGE(H43:H44)))/AVERAGE($F43:$F44))*POWER(10,9)</f>
        <v>3.1679578979941822E-2</v>
      </c>
      <c r="J44">
        <v>104298199</v>
      </c>
      <c r="K44" s="3">
        <f>J44*Referencias!$D$6/'Metabolitos cuantificables'!$J$65</f>
        <v>4.5369440853283864E-2</v>
      </c>
      <c r="L44" s="3">
        <f>((((K44-K43)/($D44-$D43))-$B44*Referencias!$H$6+$B44*(AVERAGE(K43:K44)))/AVERAGE($F43:$F44))*POWER(10,9)</f>
        <v>-4.7620214612743306</v>
      </c>
      <c r="M44">
        <v>650490409</v>
      </c>
      <c r="N44" s="3">
        <f>M44*Referencias!$D$7/'Metabolitos cuantificables'!$M$65</f>
        <v>1.3101331989062472</v>
      </c>
      <c r="O44" s="3">
        <f>((((N44-N43)/($D44-$D43))-$B44*Referencias!$H$7+$B44*(AVERAGE(N43:N44)))/AVERAGE($F43:$F44))*POWER(10,9)</f>
        <v>-2.2825675377091708</v>
      </c>
      <c r="P44">
        <v>296586949</v>
      </c>
      <c r="Q44" s="3">
        <f>P44*Referencias!$D$8/'Metabolitos cuantificables'!$P$65</f>
        <v>0.23404894461298131</v>
      </c>
      <c r="R44" s="3">
        <f>((((Q44-Q43)/($D44-$D43))-$B44*Referencias!$H$8+$B44*(AVERAGE(Q43:Q44)))/AVERAGE($F43:$F44))*POWER(10,9)</f>
        <v>-0.69612755486546851</v>
      </c>
      <c r="S44">
        <v>4310640086</v>
      </c>
      <c r="T44" s="3">
        <f>S44*Referencias!$D$59/'Metabolitos cuantificables'!$S$65</f>
        <v>2.2939947661535069</v>
      </c>
      <c r="U44" s="3">
        <f>((((T44-T43)/($D44-$D43))-$B44*Referencias!$H$59+$B44*(AVERAGE(T43:T44)))/AVERAGE(F43:F44))*POWER(10,9)</f>
        <v>-11.11230139736954</v>
      </c>
      <c r="V44" s="3">
        <f>(((S44-S43)/($D44-$D43))-$B44*Referencias!$F$59+$B44*(AVERAGE(S43:S44)))/AVERAGE($F43:$F44)</f>
        <v>-20.039475421162706</v>
      </c>
      <c r="W44" s="3">
        <f>-B44*POWER(10,9)*Referencias!$H$59/'Metabolitos cuantificables'!F44</f>
        <v>-16.540604883552657</v>
      </c>
      <c r="X44">
        <v>1069782244</v>
      </c>
      <c r="Y44" s="3">
        <f>X44*Referencias!$D$11/'Metabolitos cuantificables'!$X$65</f>
        <v>1.6315212721745871</v>
      </c>
      <c r="Z44" s="3">
        <f>((((Y44-Y43)/($D44-$D43))-$B44*Referencias!$H$11+$B44*(AVERAGE(Y43:Y44)))/AVERAGE($F43:$F44))*POWER(10,9)</f>
        <v>1.3590227280525433</v>
      </c>
      <c r="AA44">
        <v>19400609</v>
      </c>
      <c r="AB44" s="3">
        <f>AA44*Referencias!$D$49/'Metabolitos cuantificables'!$AA$65</f>
        <v>0.73298836668763412</v>
      </c>
      <c r="AC44" s="3">
        <f>((((AB44-AB43)/($D44-$D43))-$B44*Referencias!$H$49+$B44*(AVERAGE(AB43:AB44)))/AVERAGE($F43:$F44))*POWER(10,9)</f>
        <v>-95.133144859216472</v>
      </c>
      <c r="AD44" s="3">
        <f>(((AA44-AA43)/($D44-$D43))-$B44*Referencias!$F$49+$B44*(AVERAGE(AA43:AA44)))/AVERAGE($F43:$F44)</f>
        <v>-2.7878716341996634</v>
      </c>
      <c r="AE44" s="3">
        <f>-B44*POWER(10,9)*Referencias!$H$49/'Metabolitos cuantificables'!F44</f>
        <v>-69.749046086562274</v>
      </c>
      <c r="AF44">
        <v>97296155</v>
      </c>
      <c r="AG44" s="3">
        <f>AF44*Referencias!$D$4/'Metabolitos cuantificables'!$AF$65</f>
        <v>1.1882487229627723</v>
      </c>
      <c r="AH44" s="3">
        <f>((((AG44-AG43)/($D44-$D43))-$B44*Referencias!$H$4+$B44*(AVERAGE(AG43:AG44)))/AVERAGE($F43:$F44))*POWER(10,9)</f>
        <v>2.6500300051913119</v>
      </c>
      <c r="AI44">
        <v>4799920068</v>
      </c>
      <c r="AJ44" s="2">
        <f>AI44*Referencias!$D$13/'Metabolitos cuantificables'!$AI$65</f>
        <v>0.85445102011796614</v>
      </c>
      <c r="AK44" s="3">
        <f>((((AJ44-AJ43)/($D44-$D43))-$B44*Referencias!$H$13+$B44*(AVERAGE(AJ43:AJ44)))/AVERAGE($F43:$F44))*POWER(10,9)</f>
        <v>-1.9303080936298282</v>
      </c>
      <c r="AL44">
        <v>17532204458</v>
      </c>
      <c r="AM44" s="3">
        <f>AL44*Referencias!$D$58/'Metabolitos cuantificables'!$AL$65</f>
        <v>36.709115919768237</v>
      </c>
      <c r="AN44" s="3">
        <f t="shared" si="0"/>
        <v>138.33225731833144</v>
      </c>
      <c r="AO44" s="3">
        <f t="shared" si="1"/>
        <v>66.067224929697119</v>
      </c>
      <c r="AP44">
        <v>5853446670</v>
      </c>
      <c r="AQ44" s="3">
        <f>AP44*Referencias!$D$14/'Metabolitos cuantificables'!$AP$65</f>
        <v>1.1563086175094304</v>
      </c>
      <c r="AR44" s="3">
        <f>((((AQ44-AQ43)/($D44-$D43))-$B44*Referencias!$H$14+$B44*(AVERAGE(AQ43:AQ44)))/AVERAGE($F43:$F44))*POWER(10,9)</f>
        <v>-2.2112374828966992</v>
      </c>
      <c r="AS44">
        <v>829791409</v>
      </c>
      <c r="AT44" s="3">
        <f>AS44*Referencias!$D$15/'Metabolitos cuantificables'!$AS$65</f>
        <v>1.1064061257238125</v>
      </c>
      <c r="AU44" s="3">
        <f>((((AT44-AT43)/($D44-$D43))-$B44*Referencias!$H$15+$B44*(AVERAGE(AT43:AT44)))/AVERAGE($F43:$F44))*POWER(10,9)</f>
        <v>-2.3122463523966461</v>
      </c>
      <c r="AV44">
        <v>1341371733</v>
      </c>
      <c r="AW44" s="3">
        <f>AV44*Referencias!$D$16/'Metabolitos cuantificables'!$AV$65</f>
        <v>0.41501514892290331</v>
      </c>
      <c r="AX44" s="3">
        <f>((((AW44-AW43)/($D44-$D43))-$B44*Referencias!$H$16+$B44*(AVERAGE(AW43:AW44)))/AVERAGE($F43:$F44))*POWER(10,9)</f>
        <v>-0.29533338045895924</v>
      </c>
      <c r="AY44">
        <v>3140144465</v>
      </c>
      <c r="AZ44" s="3">
        <f>AY44*Referencias!$D$17/'Metabolitos cuantificables'!$AY$65</f>
        <v>0.46709517657459348</v>
      </c>
      <c r="BA44" s="3">
        <f>((((AZ44-AZ43)/($D44-$D43))-$B44*Referencias!$H$17+$B44*(AVERAGE(AZ43:AZ44)))/AVERAGE($F43:$F44))*POWER(10,9)</f>
        <v>-0.3128233248989421</v>
      </c>
      <c r="BB44">
        <v>21782081373</v>
      </c>
      <c r="BC44" s="3">
        <f>BB44*Referencias!$D$18/'Metabolitos cuantificables'!$BB$65</f>
        <v>1.5879894055417476</v>
      </c>
      <c r="BD44" s="3">
        <f>((((BC44-BC43)/($D44-$D43))-$B44*Referencias!$H$18+$B44*(AVERAGE(BC43:BC44)))/AVERAGE($F43:$F44))*POWER(10,9)</f>
        <v>0.41241175354350018</v>
      </c>
      <c r="BE44">
        <v>187865837</v>
      </c>
      <c r="BF44" s="3">
        <f>BE44*Referencias!$D$19/'Metabolitos cuantificables'!$BE$65</f>
        <v>0.3676911980035214</v>
      </c>
      <c r="BG44" s="3">
        <f>((((BF44-BF43)/($D44-$D43))-$B44*Referencias!$H$19+$B44*(AVERAGE(BF43:BF44)))/AVERAGE($F43:$F44))*POWER(10,9)</f>
        <v>-4.2625366996371818</v>
      </c>
      <c r="BH44">
        <v>1009681302</v>
      </c>
      <c r="BI44" s="3">
        <f>BH44*Referencias!$D$20/'Metabolitos cuantificables'!$BH$65</f>
        <v>0.43537353550029606</v>
      </c>
      <c r="BJ44" s="3">
        <f>((((BI44-BI43)/($D44-$D43))-$B44*Referencias!$H$20+$B44*(AVERAGE(BI43:BI44)))/AVERAGE($F43:$F44))*POWER(10,9)</f>
        <v>-1.8532476540570153</v>
      </c>
      <c r="BK44">
        <v>961726484</v>
      </c>
      <c r="BL44" s="3">
        <f>BK44*Referencias!$D$21/'Metabolitos cuantificables'!$BK$65</f>
        <v>0.14351272053325573</v>
      </c>
      <c r="BM44" s="3">
        <f>((((BL44-BL43)/($D44-$D43))-$B44*Referencias!$H$21+$B44*(AVERAGE(BL43:BL44)))/AVERAGE($F43:$F44))*POWER(10,9)</f>
        <v>-0.3283792665559071</v>
      </c>
      <c r="BN44">
        <v>742255180</v>
      </c>
      <c r="BO44" s="3">
        <f>BN44*Referencias!$D$22/'Metabolitos cuantificables'!$BN$65</f>
        <v>0.23994773818186138</v>
      </c>
      <c r="BP44" s="3">
        <f>((((BO44-BO43)/($D44-$D43))-$B44*Referencias!$H$22+$B44*(AVERAGE(BO43:BO44)))/AVERAGE($F43:$F44))*POWER(10,9)</f>
        <v>-0.6172715975850428</v>
      </c>
      <c r="BQ44">
        <v>6450192633</v>
      </c>
      <c r="BR44" s="3">
        <f>BQ44*Referencias!$D$23/$BQ$65</f>
        <v>8.5153951125439615</v>
      </c>
      <c r="BS44" s="3">
        <f>((((BR44-BR43)/($D44-$D43))-$B44*Referencias!$H$23+$B44*(AVERAGE(BR43:BR44)))/AVERAGE($F43:$F44))*POWER(10,9)</f>
        <v>8.3922946839212358</v>
      </c>
      <c r="BT44" s="3"/>
      <c r="BU44">
        <v>3570326</v>
      </c>
      <c r="BV44" s="17">
        <f>BU44*Referencias!$D$53/'Metabolitos cuantificables'!$BU$65</f>
        <v>7.9545562655062817E-3</v>
      </c>
      <c r="BW44">
        <v>60050135</v>
      </c>
      <c r="BX44" s="17">
        <f>BW44*Referencias!$D$50/'Metabolitos cuantificables'!$BW$65</f>
        <v>3.4319462388230889E-3</v>
      </c>
      <c r="BY44">
        <v>1143014</v>
      </c>
      <c r="BZ44" s="17">
        <f>BY44*Referencias!$D$28/'Metabolitos cuantificables'!$BY$65</f>
        <v>2.0550401981331121E-3</v>
      </c>
      <c r="CA44">
        <v>141879031</v>
      </c>
      <c r="CB44" s="2">
        <f>CA44*Referencias!$D$55/'Metabolitos cuantificables'!$CA$65</f>
        <v>0.36880357286698057</v>
      </c>
      <c r="CC44">
        <v>17718816</v>
      </c>
      <c r="CD44" s="17">
        <f>CC44*Referencias!$D$56/'Metabolitos cuantificables'!$CC$65</f>
        <v>2.5187082142657295E-2</v>
      </c>
      <c r="CE44">
        <v>2106438</v>
      </c>
      <c r="CF44" s="18">
        <f>CE44*Referencias!$D$31/'Metabolitos cuantificables'!$CE$65</f>
        <v>5.5379204881506126E-4</v>
      </c>
      <c r="CG44">
        <v>27020135</v>
      </c>
      <c r="CH44">
        <v>1051124</v>
      </c>
      <c r="CI44">
        <v>324389273</v>
      </c>
      <c r="CJ44">
        <v>37463</v>
      </c>
      <c r="CK44">
        <v>3579562</v>
      </c>
      <c r="CL44">
        <v>10341902</v>
      </c>
      <c r="CM44">
        <v>4799738</v>
      </c>
      <c r="CN44">
        <v>264976476</v>
      </c>
      <c r="CO44">
        <v>265699973</v>
      </c>
      <c r="CP44">
        <v>379432667</v>
      </c>
      <c r="CQ44">
        <v>24023942</v>
      </c>
      <c r="CR44">
        <v>901023</v>
      </c>
      <c r="CS44">
        <v>11724490</v>
      </c>
      <c r="CT44">
        <v>473999889</v>
      </c>
    </row>
    <row r="45" spans="1:98" x14ac:dyDescent="0.25">
      <c r="A45" t="s">
        <v>72</v>
      </c>
      <c r="B45" s="2">
        <f t="shared" si="7"/>
        <v>1.6666666666666666E-2</v>
      </c>
      <c r="C45" s="1">
        <v>43677</v>
      </c>
      <c r="D45" s="22">
        <v>1345.1666666666279</v>
      </c>
      <c r="E45" s="22">
        <v>56.048611111109494</v>
      </c>
      <c r="F45" s="18">
        <v>6086666.666666667</v>
      </c>
      <c r="G45">
        <v>1954058687</v>
      </c>
      <c r="H45" s="3">
        <f>G45*Referencias!$D$5/'Metabolitos cuantificables'!$G$65</f>
        <v>1.352853915400839</v>
      </c>
      <c r="I45" s="3">
        <f>((((H45-H44)/($D45-$D44))-$B45*Referencias!$H$5+$B45*(AVERAGE(H44:H45)))/AVERAGE($F44:$F45))*POWER(10,9)</f>
        <v>-0.26194108183805359</v>
      </c>
      <c r="J45">
        <v>102260179</v>
      </c>
      <c r="K45" s="3">
        <f>J45*Referencias!$D$6/'Metabolitos cuantificables'!$J$65</f>
        <v>4.4482907540778542E-2</v>
      </c>
      <c r="L45" s="3">
        <f>((((K45-K44)/($D45-$D44))-$B45*Referencias!$H$6+$B45*(AVERAGE(K44:K45)))/AVERAGE($F44:$F45))*POWER(10,9)</f>
        <v>-4.7357771389501755</v>
      </c>
      <c r="M45">
        <v>640098440</v>
      </c>
      <c r="N45" s="3">
        <f>M45*Referencias!$D$7/'Metabolitos cuantificables'!$M$65</f>
        <v>1.2892030462083239</v>
      </c>
      <c r="O45" s="3">
        <f>((((N45-N44)/($D45-$D44))-$B45*Referencias!$H$7+$B45*(AVERAGE(N44:N45)))/AVERAGE($F44:$F45))*POWER(10,9)</f>
        <v>-1.9642673998092988</v>
      </c>
      <c r="P45">
        <v>288713864</v>
      </c>
      <c r="Q45" s="3">
        <f>P45*Referencias!$D$8/'Metabolitos cuantificables'!$P$65</f>
        <v>0.22783596983000023</v>
      </c>
      <c r="R45" s="3">
        <f>((((Q45-Q44)/($D45-$D44))-$B45*Referencias!$H$8+$B45*(AVERAGE(Q44:Q45)))/AVERAGE($F44:$F45))*POWER(10,9)</f>
        <v>-0.66434608402943818</v>
      </c>
      <c r="S45">
        <v>4118009786</v>
      </c>
      <c r="T45" s="3">
        <f>S45*Referencias!$D$59/'Metabolitos cuantificables'!$S$65</f>
        <v>2.1914826354289425</v>
      </c>
      <c r="U45" s="3">
        <f>((((T45-T44)/($D45-$D44))-$B45*Referencias!$H$59+$B45*(AVERAGE(T44:T45)))/AVERAGE(F44:F45))*POWER(10,9)</f>
        <v>-10.28402749605042</v>
      </c>
      <c r="V45" s="3">
        <f>(((S45-S44)/($D45-$D44))-$B45*Referencias!$F$59+$B45*(AVERAGE(S44:S45)))/AVERAGE($F44:$F45)</f>
        <v>-18.481386585808167</v>
      </c>
      <c r="W45" s="3">
        <f>-B45*POWER(10,9)*Referencias!$H$59/'Metabolitos cuantificables'!F45</f>
        <v>-15.199964400110272</v>
      </c>
      <c r="X45">
        <v>1218053311</v>
      </c>
      <c r="Y45" s="3">
        <f>X45*Referencias!$D$11/'Metabolitos cuantificables'!$X$65</f>
        <v>1.8576489735972734</v>
      </c>
      <c r="Z45" s="3">
        <f>((((Y45-Y44)/($D45-$D44))-$B45*Referencias!$H$11+$B45*(AVERAGE(Y44:Y45)))/AVERAGE($F44:$F45))*POWER(10,9)</f>
        <v>3.8880043972472982</v>
      </c>
      <c r="AA45">
        <v>13089678</v>
      </c>
      <c r="AB45" s="3">
        <f>AA45*Referencias!$D$49/'Metabolitos cuantificables'!$AA$65</f>
        <v>0.49455054208283139</v>
      </c>
      <c r="AC45" s="3">
        <f>((((AB45-AB44)/($D45-$D44))-$B45*Referencias!$H$49+$B45*(AVERAGE(AB44:AB45)))/AVERAGE($F44:$F45))*POWER(10,9)</f>
        <v>-67.011162520341145</v>
      </c>
      <c r="AD45" s="3">
        <f>(((AA45-AA44)/($D45-$D44))-$B45*Referencias!$F$49+$B45*(AVERAGE(AA44:AA45)))/AVERAGE($F44:$F45)</f>
        <v>-2.044083073477978</v>
      </c>
      <c r="AE45" s="3">
        <f>-B45*POWER(10,9)*Referencias!$H$49/'Metabolitos cuantificables'!F45</f>
        <v>-64.095782767388556</v>
      </c>
      <c r="AF45">
        <v>96759115</v>
      </c>
      <c r="AG45" s="3">
        <f>AF45*Referencias!$D$4/'Metabolitos cuantificables'!$AF$65</f>
        <v>1.1816900147159775</v>
      </c>
      <c r="AH45" s="3">
        <f>((((AG45-AG44)/($D45-$D44))-$B45*Referencias!$H$4+$B45*(AVERAGE(AG44:AG45)))/AVERAGE($F44:$F45))*POWER(10,9)</f>
        <v>2.4430544470862769</v>
      </c>
      <c r="AI45">
        <v>4705832552</v>
      </c>
      <c r="AJ45" s="2">
        <f>AI45*Referencias!$D$13/'Metabolitos cuantificables'!$AI$65</f>
        <v>0.83770216328542657</v>
      </c>
      <c r="AK45" s="3">
        <f>((((AJ45-AJ44)/($D45-$D44))-$B45*Referencias!$H$13+$B45*(AVERAGE(AJ44:AJ45)))/AVERAGE($F44:$F45))*POWER(10,9)</f>
        <v>-1.5462472523528454</v>
      </c>
      <c r="AL45">
        <v>16889221851</v>
      </c>
      <c r="AM45" s="3">
        <f>AL45*Referencias!$D$58/'Metabolitos cuantificables'!$AL$65</f>
        <v>35.36283210752422</v>
      </c>
      <c r="AN45" s="3">
        <f t="shared" si="0"/>
        <v>91.777045189440216</v>
      </c>
      <c r="AO45" s="3">
        <f t="shared" si="1"/>
        <v>43.832543511239372</v>
      </c>
      <c r="AP45">
        <v>5737991019</v>
      </c>
      <c r="AQ45" s="3">
        <f>AP45*Referencias!$D$14/'Metabolitos cuantificables'!$AP$65</f>
        <v>1.1335011381356648</v>
      </c>
      <c r="AR45" s="3">
        <f>((((AQ45-AQ44)/($D45-$D44))-$B45*Referencias!$H$14+$B45*(AVERAGE(AQ44:AQ45)))/AVERAGE($F44:$F45))*POWER(10,9)</f>
        <v>-1.6026147389986511</v>
      </c>
      <c r="AS45">
        <v>728998039</v>
      </c>
      <c r="AT45" s="3">
        <f>AS45*Referencias!$D$15/'Metabolitos cuantificables'!$AS$65</f>
        <v>0.97201283026328222</v>
      </c>
      <c r="AU45" s="3">
        <f>((((AT45-AT44)/($D45-$D44))-$B45*Referencias!$H$15+$B45*(AVERAGE(AT44:AT45)))/AVERAGE($F44:$F45))*POWER(10,9)</f>
        <v>-2.2692006792436059</v>
      </c>
      <c r="AV45">
        <v>1232286441</v>
      </c>
      <c r="AW45" s="3">
        <f>AV45*Referencias!$D$16/'Metabolitos cuantificables'!$AV$65</f>
        <v>0.38126458776904126</v>
      </c>
      <c r="AX45" s="3">
        <f>((((AW45-AW44)/($D45-$D44))-$B45*Referencias!$H$16+$B45*(AVERAGE(AW44:AW45)))/AVERAGE($F44:$F45))*POWER(10,9)</f>
        <v>-0.32638458499773537</v>
      </c>
      <c r="AY45">
        <v>3154765626</v>
      </c>
      <c r="AZ45" s="3">
        <f>AY45*Referencias!$D$17/'Metabolitos cuantificables'!$AY$65</f>
        <v>0.46927006816163402</v>
      </c>
      <c r="BA45" s="3">
        <f>((((AZ45-AZ44)/($D45-$D44))-$B45*Referencias!$H$17+$B45*(AVERAGE(AZ44:AZ45)))/AVERAGE($F44:$F45))*POWER(10,9)</f>
        <v>9.2374573956177028E-2</v>
      </c>
      <c r="BB45">
        <v>21557315425</v>
      </c>
      <c r="BC45" s="3">
        <f>BB45*Referencias!$D$18/'Metabolitos cuantificables'!$BB$65</f>
        <v>1.5716031870698539</v>
      </c>
      <c r="BD45" s="3">
        <f>((((BC45-BC44)/($D45-$D44))-$B45*Referencias!$H$18+$B45*(AVERAGE(BC44:BC45)))/AVERAGE($F44:$F45))*POWER(10,9)</f>
        <v>0.69303107250323936</v>
      </c>
      <c r="BE45">
        <v>151310370</v>
      </c>
      <c r="BF45" s="3">
        <f>BE45*Referencias!$D$19/'Metabolitos cuantificables'!$BE$65</f>
        <v>0.29614480261068477</v>
      </c>
      <c r="BG45" s="3">
        <f>((((BF45-BF44)/($D45-$D44))-$B45*Referencias!$H$19+$B45*(AVERAGE(BF44:BF45)))/AVERAGE($F44:$F45))*POWER(10,9)</f>
        <v>-4.1980266581836556</v>
      </c>
      <c r="BH45">
        <v>989544487</v>
      </c>
      <c r="BI45" s="3">
        <f>BH45*Referencias!$D$20/'Metabolitos cuantificables'!$BH$65</f>
        <v>0.42669056165211305</v>
      </c>
      <c r="BJ45" s="3">
        <f>((((BI45-BI44)/($D45-$D44))-$B45*Referencias!$H$20+$B45*(AVERAGE(BI44:BI45)))/AVERAGE($F44:$F45))*POWER(10,9)</f>
        <v>-1.4797463640809778</v>
      </c>
      <c r="BK45">
        <v>975908998</v>
      </c>
      <c r="BL45" s="3">
        <f>BK45*Referencias!$D$21/'Metabolitos cuantificables'!$BK$65</f>
        <v>0.14562909270559676</v>
      </c>
      <c r="BM45" s="3">
        <f>((((BL45-BL44)/($D45-$D44))-$B45*Referencias!$H$21+$B45*(AVERAGE(BL44:BL45)))/AVERAGE($F44:$F45))*POWER(10,9)</f>
        <v>-0.22529852947603171</v>
      </c>
      <c r="BN45">
        <v>721440114</v>
      </c>
      <c r="BO45" s="3">
        <f>BN45*Referencias!$D$22/'Metabolitos cuantificables'!$BN$65</f>
        <v>0.23321888247107175</v>
      </c>
      <c r="BP45" s="3">
        <f>((((BO45-BO44)/($D45-$D44))-$B45*Referencias!$H$22+$B45*(AVERAGE(BO44:BO45)))/AVERAGE($F44:$F45))*POWER(10,9)</f>
        <v>-0.4680151392244018</v>
      </c>
      <c r="BQ45">
        <v>6259361125</v>
      </c>
      <c r="BR45" s="3">
        <f>BQ45*Referencias!$D$23/$BQ$65</f>
        <v>8.2634637698691922</v>
      </c>
      <c r="BS45" s="3">
        <f>((((BR45-BR44)/($D45-$D44))-$B45*Referencias!$H$23+$B45*(AVERAGE(BR44:BR45)))/AVERAGE($F44:$F45))*POWER(10,9)</f>
        <v>9.9590179187516714</v>
      </c>
      <c r="BT45" s="3"/>
      <c r="BU45">
        <v>3403668</v>
      </c>
      <c r="BV45" s="17">
        <f>BU45*Referencias!$D$53/'Metabolitos cuantificables'!$BU$65</f>
        <v>7.5832483126479855E-3</v>
      </c>
      <c r="BW45">
        <v>59853249</v>
      </c>
      <c r="BX45" s="17">
        <f>BW45*Referencias!$D$50/'Metabolitos cuantificables'!$BW$65</f>
        <v>3.4206939382716091E-3</v>
      </c>
      <c r="BY45">
        <v>1168661</v>
      </c>
      <c r="BZ45" s="17">
        <f>BY45*Referencias!$D$28/'Metabolitos cuantificables'!$BY$65</f>
        <v>2.1011512833529955E-3</v>
      </c>
      <c r="CA45">
        <v>178724482</v>
      </c>
      <c r="CB45" s="2">
        <f>CA45*Referencias!$D$55/'Metabolitos cuantificables'!$CA$65</f>
        <v>0.46458047433662236</v>
      </c>
      <c r="CC45">
        <v>18974321</v>
      </c>
      <c r="CD45" s="17">
        <f>CC45*Referencias!$D$56/'Metabolitos cuantificables'!$CC$65</f>
        <v>2.6971767279943947E-2</v>
      </c>
      <c r="CE45">
        <v>2312458</v>
      </c>
      <c r="CF45" s="18">
        <f>CE45*Referencias!$D$31/'Metabolitos cuantificables'!$CE$65</f>
        <v>6.0795563582634706E-4</v>
      </c>
      <c r="CG45">
        <v>33960438</v>
      </c>
      <c r="CH45">
        <v>947518</v>
      </c>
      <c r="CI45">
        <v>304980022</v>
      </c>
      <c r="CJ45">
        <v>52112</v>
      </c>
      <c r="CK45">
        <v>3506072</v>
      </c>
      <c r="CL45">
        <v>12288002</v>
      </c>
      <c r="CM45">
        <v>4745601</v>
      </c>
      <c r="CN45">
        <v>297308379</v>
      </c>
      <c r="CO45">
        <v>269829014</v>
      </c>
      <c r="CP45">
        <v>338325014</v>
      </c>
      <c r="CQ45">
        <v>24230211</v>
      </c>
      <c r="CR45">
        <v>714142</v>
      </c>
      <c r="CS45">
        <v>11972771</v>
      </c>
      <c r="CT45">
        <v>790986456</v>
      </c>
    </row>
    <row r="46" spans="1:98" x14ac:dyDescent="0.25">
      <c r="A46" t="s">
        <v>73</v>
      </c>
      <c r="B46" s="2">
        <f t="shared" si="7"/>
        <v>1.6666666666666666E-2</v>
      </c>
      <c r="C46" s="1">
        <v>43679</v>
      </c>
      <c r="D46" s="22">
        <v>1391.4999999999418</v>
      </c>
      <c r="E46" s="22">
        <v>57.979166666664241</v>
      </c>
      <c r="F46" s="18">
        <v>6752500</v>
      </c>
      <c r="G46">
        <v>1977840813</v>
      </c>
      <c r="H46" s="3">
        <f>G46*Referencias!$D$5/'Metabolitos cuantificables'!$G$65</f>
        <v>1.3693190003492606</v>
      </c>
      <c r="I46" s="3">
        <f>((((H46-H45)/($D46-$D45))-$B46*Referencias!$H$5+$B46*(AVERAGE(H45:H46)))/AVERAGE($F45:$F46))*POWER(10,9)</f>
        <v>0.34971092887917715</v>
      </c>
      <c r="J46">
        <v>94542979</v>
      </c>
      <c r="K46" s="3">
        <f>J46*Referencias!$D$6/'Metabolitos cuantificables'!$J$65</f>
        <v>4.1125945941154346E-2</v>
      </c>
      <c r="L46" s="3">
        <f>((((K46-K45)/($D46-$D45))-$B46*Referencias!$H$6+$B46*(AVERAGE(K45:K46)))/AVERAGE($F45:$F46))*POWER(10,9)</f>
        <v>-4.3183799195734132</v>
      </c>
      <c r="M46">
        <v>661560781</v>
      </c>
      <c r="N46" s="3">
        <f>M46*Referencias!$D$7/'Metabolitos cuantificables'!$M$65</f>
        <v>1.3324297027144105</v>
      </c>
      <c r="O46" s="3">
        <f>((((N46-N45)/($D46-$D45))-$B46*Referencias!$H$7+$B46*(AVERAGE(N45:N46)))/AVERAGE($F45:$F46))*POWER(10,9)</f>
        <v>-1.4561569155820533</v>
      </c>
      <c r="P46">
        <v>292964000</v>
      </c>
      <c r="Q46" s="3">
        <f>P46*Referencias!$D$8/'Metabolitos cuantificables'!$P$65</f>
        <v>0.23118992673409056</v>
      </c>
      <c r="R46" s="3">
        <f>((((Q46-Q45)/($D46-$D45))-$B46*Referencias!$H$8+$B46*(AVERAGE(Q45:Q46)))/AVERAGE($F45:$F46))*POWER(10,9)</f>
        <v>-0.55034661092617987</v>
      </c>
      <c r="S46">
        <v>3454594162</v>
      </c>
      <c r="T46" s="3">
        <f>S46*Referencias!$D$59/'Metabolitos cuantificables'!$S$65</f>
        <v>1.8384325224809455</v>
      </c>
      <c r="U46" s="3">
        <f>((((T46-T45)/($D46-$D45))-$B46*Referencias!$H$59+$B46*(AVERAGE(T45:T46)))/AVERAGE(F45:F46))*POWER(10,9)</f>
        <v>-10.367382661358667</v>
      </c>
      <c r="V46" s="3">
        <f>(((S46-S45)/($D46-$D45))-$B46*Referencias!$F$59+$B46*(AVERAGE(S45:S46)))/AVERAGE($F45:$F46)</f>
        <v>-18.714155713313833</v>
      </c>
      <c r="W46" s="3">
        <f>-B46*POWER(10,9)*Referencias!$H$59/'Metabolitos cuantificables'!F46</f>
        <v>-13.701164997952047</v>
      </c>
      <c r="X46">
        <v>1474366539</v>
      </c>
      <c r="Y46" s="3">
        <f>X46*Referencias!$D$11/'Metabolitos cuantificables'!$X$65</f>
        <v>2.2485514083377542</v>
      </c>
      <c r="Z46" s="3">
        <f>((((Y46-Y45)/($D46-$D45))-$B46*Referencias!$H$11+$B46*(AVERAGE(Y45:Y46)))/AVERAGE($F45:$F46))*POWER(10,9)</f>
        <v>3.9613905900683291</v>
      </c>
      <c r="AA46">
        <v>6872285</v>
      </c>
      <c r="AB46" s="3">
        <f>AA46*Referencias!$D$49/'Metabolitos cuantificables'!$AA$65</f>
        <v>0.25964674395334331</v>
      </c>
      <c r="AC46" s="3">
        <f>((((AB46-AB45)/($D46-$D45))-$B46*Referencias!$H$49+$B46*(AVERAGE(AB45:AB46)))/AVERAGE($F45:$F46))*POWER(10,9)</f>
        <v>-60.582522729754295</v>
      </c>
      <c r="AD46" s="3">
        <f>(((AA46-AA45)/($D46-$D45))-$B46*Referencias!$F$49+$B46*(AVERAGE(AA45:AA46)))/AVERAGE($F45:$F46)</f>
        <v>-1.8495143505015634</v>
      </c>
      <c r="AE46" s="3">
        <f>-B46*POWER(10,9)*Referencias!$H$49/'Metabolitos cuantificables'!F46</f>
        <v>-57.775588958781441</v>
      </c>
      <c r="AF46">
        <v>102638844</v>
      </c>
      <c r="AG46" s="3">
        <f>AF46*Referencias!$D$4/'Metabolitos cuantificables'!$AF$65</f>
        <v>1.2534973793093387</v>
      </c>
      <c r="AH46" s="3">
        <f>((((AG46-AG45)/($D46-$D45))-$B46*Referencias!$H$4+$B46*(AVERAGE(AG45:AG46)))/AVERAGE($F45:$F46))*POWER(10,9)</f>
        <v>2.5976442924198522</v>
      </c>
      <c r="AI46">
        <v>4682151104</v>
      </c>
      <c r="AJ46" s="2">
        <f>AI46*Referencias!$D$13/'Metabolitos cuantificables'!$AI$65</f>
        <v>0.83348654362618058</v>
      </c>
      <c r="AK46" s="3">
        <f>((((AJ46-AJ45)/($D46-$D45))-$B46*Referencias!$H$13+$B46*(AVERAGE(AJ45:AJ46)))/AVERAGE($F45:$F46))*POWER(10,9)</f>
        <v>-1.3228003988065213</v>
      </c>
      <c r="AL46">
        <v>17153907543</v>
      </c>
      <c r="AM46" s="3">
        <f>AL46*Referencias!$D$58/'Metabolitos cuantificables'!$AL$65</f>
        <v>35.917033820903079</v>
      </c>
      <c r="AN46" s="3">
        <f t="shared" si="0"/>
        <v>94.392430058353057</v>
      </c>
      <c r="AO46" s="3">
        <f t="shared" si="1"/>
        <v>45.081646386894484</v>
      </c>
      <c r="AP46">
        <v>5526830343</v>
      </c>
      <c r="AQ46" s="3">
        <f>AP46*Referencias!$D$14/'Metabolitos cuantificables'!$AP$65</f>
        <v>1.0917877813557497</v>
      </c>
      <c r="AR46" s="3">
        <f>((((AQ46-AQ45)/($D46-$D45))-$B46*Referencias!$H$14+$B46*(AVERAGE(AQ45:AQ46)))/AVERAGE($F45:$F46))*POWER(10,9)</f>
        <v>-1.5113867166223518</v>
      </c>
      <c r="AS46">
        <v>770346191</v>
      </c>
      <c r="AT46" s="3">
        <f>AS46*Referencias!$D$15/'Metabolitos cuantificables'!$AS$65</f>
        <v>1.0271445756199749</v>
      </c>
      <c r="AU46" s="3">
        <f>((((AT46-AT45)/($D46-$D45))-$B46*Referencias!$H$15+$B46*(AVERAGE(AT45:AT46)))/AVERAGE($F45:$F46))*POWER(10,9)</f>
        <v>-0.9769906537328531</v>
      </c>
      <c r="AV46">
        <v>1123455526</v>
      </c>
      <c r="AW46" s="3">
        <f>AV46*Referencias!$D$16/'Metabolitos cuantificables'!$AV$65</f>
        <v>0.34759272986047685</v>
      </c>
      <c r="AX46" s="3">
        <f>((((AW46-AW45)/($D46-$D45))-$B46*Referencias!$H$16+$B46*(AVERAGE(AW45:AW46)))/AVERAGE($F45:$F46))*POWER(10,9)</f>
        <v>-0.2452874583368734</v>
      </c>
      <c r="AY46">
        <v>3141412497</v>
      </c>
      <c r="AZ46" s="3">
        <f>AY46*Referencias!$D$17/'Metabolitos cuantificables'!$AY$65</f>
        <v>0.46728379580455048</v>
      </c>
      <c r="BA46" s="3">
        <f>((((AZ46-AZ45)/($D46-$D45))-$B46*Referencias!$H$17+$B46*(AVERAGE(AZ45:AZ46)))/AVERAGE($F45:$F46))*POWER(10,9)</f>
        <v>6.1339706119976647E-2</v>
      </c>
      <c r="BB46">
        <v>21937943686</v>
      </c>
      <c r="BC46" s="3">
        <f>BB46*Referencias!$D$18/'Metabolitos cuantificables'!$BB$65</f>
        <v>1.5993523096430073</v>
      </c>
      <c r="BD46" s="3">
        <f>((((BC46-BC45)/($D46-$D45))-$B46*Referencias!$H$18+$B46*(AVERAGE(BC45:BC46)))/AVERAGE($F45:$F46))*POWER(10,9)</f>
        <v>0.8610267141357425</v>
      </c>
      <c r="BE46">
        <v>122537542</v>
      </c>
      <c r="BF46" s="3">
        <f>BE46*Referencias!$D$19/'Metabolitos cuantificables'!$BE$65</f>
        <v>0.23983059580112384</v>
      </c>
      <c r="BG46" s="3">
        <f>((((BF46-BF45)/($D46-$D45))-$B46*Referencias!$H$19+$B46*(AVERAGE(BF45:BF46)))/AVERAGE($F45:$F46))*POWER(10,9)</f>
        <v>-3.639358981046823</v>
      </c>
      <c r="BH46">
        <v>866851226</v>
      </c>
      <c r="BI46" s="3">
        <f>BH46*Referencias!$D$20/'Metabolitos cuantificables'!$BH$65</f>
        <v>0.37378535411997377</v>
      </c>
      <c r="BJ46" s="3">
        <f>((((BI46-BI45)/($D46-$D45))-$B46*Referencias!$H$20+$B46*(AVERAGE(BI45:BI46)))/AVERAGE($F45:$F46))*POWER(10,9)</f>
        <v>-1.53904223449205</v>
      </c>
      <c r="BK46">
        <v>913062332</v>
      </c>
      <c r="BL46" s="3">
        <f>BK46*Referencias!$D$21/'Metabolitos cuantificables'!$BK$65</f>
        <v>0.13625085870231557</v>
      </c>
      <c r="BM46" s="3">
        <f>((((BL46-BL45)/($D46-$D45))-$B46*Referencias!$H$21+$B46*(AVERAGE(BL45:BL46)))/AVERAGE($F45:$F46))*POWER(10,9)</f>
        <v>-0.26173859463341792</v>
      </c>
      <c r="BN46">
        <v>675731433</v>
      </c>
      <c r="BO46" s="3">
        <f>BN46*Referencias!$D$22/'Metabolitos cuantificables'!$BN$65</f>
        <v>0.21844270452479428</v>
      </c>
      <c r="BP46" s="3">
        <f>((((BO46-BO45)/($D46-$D45))-$B46*Referencias!$H$22+$B46*(AVERAGE(BO45:BO46)))/AVERAGE($F45:$F46))*POWER(10,9)</f>
        <v>-0.45304221740485967</v>
      </c>
      <c r="BQ46">
        <v>6258725365</v>
      </c>
      <c r="BR46" s="3">
        <f>BQ46*Referencias!$D$23/$BQ$65</f>
        <v>8.2626244542231664</v>
      </c>
      <c r="BS46" s="3">
        <f>((((BR46-BR45)/($D46-$D45))-$B46*Referencias!$H$23+$B46*(AVERAGE(BR45:BR46)))/AVERAGE($F45:$F46))*POWER(10,9)</f>
        <v>10.612656410472651</v>
      </c>
      <c r="BT46" s="3"/>
      <c r="BU46">
        <v>4321723</v>
      </c>
      <c r="BV46" s="17">
        <f>BU46*Referencias!$D$53/'Metabolitos cuantificables'!$BU$65</f>
        <v>9.6286414090569327E-3</v>
      </c>
      <c r="BW46">
        <v>54386965</v>
      </c>
      <c r="BX46" s="17">
        <f>BW46*Referencias!$D$50/'Metabolitos cuantificables'!$BW$65</f>
        <v>3.1082884322034075E-3</v>
      </c>
      <c r="BY46">
        <v>1233619</v>
      </c>
      <c r="BZ46" s="17">
        <f>BY46*Referencias!$D$28/'Metabolitos cuantificables'!$BY$65</f>
        <v>2.2179401426236003E-3</v>
      </c>
      <c r="CA46">
        <v>170060542</v>
      </c>
      <c r="CB46" s="2">
        <f>CA46*Referencias!$D$55/'Metabolitos cuantificables'!$CA$65</f>
        <v>0.44205923208832182</v>
      </c>
      <c r="CC46">
        <v>19873077</v>
      </c>
      <c r="CD46" s="17">
        <f>CC46*Referencias!$D$56/'Metabolitos cuantificables'!$CC$65</f>
        <v>2.8249338038520939E-2</v>
      </c>
      <c r="CE46">
        <v>1591041</v>
      </c>
      <c r="CF46" s="18">
        <f>CE46*Referencias!$D$31/'Metabolitos cuantificables'!$CE$65</f>
        <v>4.1829185342211065E-4</v>
      </c>
      <c r="CG46">
        <v>40997336</v>
      </c>
      <c r="CH46">
        <v>1224344</v>
      </c>
      <c r="CI46">
        <v>368085823</v>
      </c>
      <c r="CJ46">
        <v>61030</v>
      </c>
      <c r="CK46">
        <v>3952879</v>
      </c>
      <c r="CL46">
        <v>12781281</v>
      </c>
      <c r="CM46">
        <v>4614975</v>
      </c>
      <c r="CN46">
        <v>304907213</v>
      </c>
      <c r="CO46">
        <v>276532661</v>
      </c>
      <c r="CP46">
        <v>396500263</v>
      </c>
      <c r="CQ46">
        <v>32863617</v>
      </c>
      <c r="CR46">
        <v>479570</v>
      </c>
      <c r="CS46">
        <v>14511076</v>
      </c>
      <c r="CT46">
        <v>759682630</v>
      </c>
    </row>
    <row r="47" spans="1:98" x14ac:dyDescent="0.25">
      <c r="A47" t="s">
        <v>74</v>
      </c>
      <c r="B47" s="2">
        <f t="shared" si="7"/>
        <v>1.6666666666666666E-2</v>
      </c>
      <c r="C47" s="1">
        <v>43680</v>
      </c>
      <c r="D47" s="22">
        <v>1416.0833333332557</v>
      </c>
      <c r="E47" s="22">
        <v>59.003472222218988</v>
      </c>
      <c r="F47" s="18">
        <v>7325000</v>
      </c>
      <c r="G47">
        <v>2022848312</v>
      </c>
      <c r="H47" s="3">
        <f>G47*Referencias!$D$5/'Metabolitos cuantificables'!$G$65</f>
        <v>1.4004790528336768</v>
      </c>
      <c r="I47" s="3">
        <f>((((H47-H46)/($D47-$D46))-$B47*Referencias!$H$5+$B47*(AVERAGE(H46:H47)))/AVERAGE($F46:$F47))*POWER(10,9)</f>
        <v>0.50492496662482944</v>
      </c>
      <c r="J47">
        <v>78456611</v>
      </c>
      <c r="K47" s="3">
        <f>J47*Referencias!$D$6/'Metabolitos cuantificables'!$J$65</f>
        <v>3.4128418385379791E-2</v>
      </c>
      <c r="L47" s="3">
        <f>((((K47-K46)/($D47-$D46))-$B47*Referencias!$H$6+$B47*(AVERAGE(K46:K47)))/AVERAGE($F46:$F47))*POWER(10,9)</f>
        <v>-3.9809170589107206</v>
      </c>
      <c r="M47">
        <v>660352688</v>
      </c>
      <c r="N47" s="3">
        <f>M47*Referencias!$D$7/'Metabolitos cuantificables'!$M$65</f>
        <v>1.3299965188814629</v>
      </c>
      <c r="O47" s="3">
        <f>((((N47-N46)/($D47-$D46))-$B47*Referencias!$H$7+$B47*(AVERAGE(N46:N47)))/AVERAGE($F46:$F47))*POWER(10,9)</f>
        <v>-1.4263756278955948</v>
      </c>
      <c r="P47">
        <v>275916737</v>
      </c>
      <c r="Q47" s="3">
        <f>P47*Referencias!$D$8/'Metabolitos cuantificables'!$P$65</f>
        <v>0.21773723123571273</v>
      </c>
      <c r="R47" s="3">
        <f>((((Q47-Q46)/($D47-$D46))-$B47*Referencias!$H$8+$B47*(AVERAGE(Q46:Q47)))/AVERAGE($F46:$F47))*POWER(10,9)</f>
        <v>-0.60192050244028694</v>
      </c>
      <c r="S47">
        <v>3364290495</v>
      </c>
      <c r="T47" s="3">
        <f>S47*Referencias!$D$59/'Metabolitos cuantificables'!$S$65</f>
        <v>1.7903755900232192</v>
      </c>
      <c r="U47" s="3">
        <f>((((T47-T46)/($D47-$D46))-$B47*Referencias!$H$59+$B47*(AVERAGE(T46:T47)))/AVERAGE(F46:F47))*POWER(10,9)</f>
        <v>-9.1254707602824645</v>
      </c>
      <c r="V47" s="3">
        <f>(((S47-S46)/($D47-$D46))-$B47*Referencias!$F$59+$B47*(AVERAGE(S46:S47)))/AVERAGE($F46:$F47)</f>
        <v>-16.44796631379133</v>
      </c>
      <c r="W47" s="3">
        <f>-B47*POWER(10,9)*Referencias!$H$59/'Metabolitos cuantificables'!F47</f>
        <v>-12.630323091968764</v>
      </c>
      <c r="X47">
        <v>1740783936</v>
      </c>
      <c r="Y47" s="3">
        <f>X47*Referencias!$D$11/'Metabolitos cuantificables'!$X$65</f>
        <v>2.6548636769520035</v>
      </c>
      <c r="Z47" s="3">
        <f>((((Y47-Y46)/($D47-$D46))-$B47*Referencias!$H$11+$B47*(AVERAGE(Y46:Y47)))/AVERAGE($F46:$F47))*POWER(10,9)</f>
        <v>5.7062896627498567</v>
      </c>
      <c r="AA47">
        <v>6496554</v>
      </c>
      <c r="AB47" s="3">
        <f>AA47*Referencias!$D$49/'Metabolitos cuantificables'!$AA$65</f>
        <v>0.24545098071704946</v>
      </c>
      <c r="AC47" s="3">
        <f>((((AB47-AB46)/($D47-$D46))-$B47*Referencias!$H$49+$B47*(AVERAGE(AB46:AB47)))/AVERAGE($F46:$F47))*POWER(10,9)</f>
        <v>-54.91002969480364</v>
      </c>
      <c r="AD47" s="3">
        <f>(((AA47-AA46)/($D47-$D46))-$B47*Referencias!$F$49+$B47*(AVERAGE(AA46:AA47)))/AVERAGE($F46:$F47)</f>
        <v>-1.6777339490665923</v>
      </c>
      <c r="AE47" s="3">
        <f>-B47*POWER(10,9)*Referencias!$H$49/'Metabolitos cuantificables'!F47</f>
        <v>-53.260022449716267</v>
      </c>
      <c r="AF47">
        <v>110257642</v>
      </c>
      <c r="AG47" s="3">
        <f>AF47*Referencias!$D$4/'Metabolitos cuantificables'!$AF$65</f>
        <v>1.3465434713569775</v>
      </c>
      <c r="AH47" s="3">
        <f>((((AG47-AG46)/($D47-$D46))-$B47*Referencias!$H$4+$B47*(AVERAGE(AG46:AG47)))/AVERAGE($F46:$F47))*POWER(10,9)</f>
        <v>2.8818610340290598</v>
      </c>
      <c r="AI47">
        <v>4457854798</v>
      </c>
      <c r="AJ47" s="2">
        <f>AI47*Referencias!$D$13/'Metabolitos cuantificables'!$AI$65</f>
        <v>0.79355875217230176</v>
      </c>
      <c r="AK47" s="3">
        <f>((((AJ47-AJ46)/($D47-$D46))-$B47*Referencias!$H$13+$B47*(AVERAGE(AJ46:AJ47)))/AVERAGE($F46:$F47))*POWER(10,9)</f>
        <v>-1.4765243691133507</v>
      </c>
      <c r="AL47">
        <v>13331116205</v>
      </c>
      <c r="AM47" s="3">
        <f>AL47*Referencias!$D$58/'Metabolitos cuantificables'!$AL$65</f>
        <v>27.912832712029157</v>
      </c>
      <c r="AN47" s="3">
        <f t="shared" si="0"/>
        <v>29.312155292192898</v>
      </c>
      <c r="AO47" s="3">
        <f t="shared" si="1"/>
        <v>13.999430027423475</v>
      </c>
      <c r="AP47">
        <v>5179384255</v>
      </c>
      <c r="AQ47" s="3">
        <f>AP47*Referencias!$D$14/'Metabolitos cuantificables'!$AP$65</f>
        <v>1.023152167447553</v>
      </c>
      <c r="AR47" s="3">
        <f>((((AQ47-AQ46)/($D47-$D46))-$B47*Referencias!$H$14+$B47*(AVERAGE(AQ46:AQ47)))/AVERAGE($F46:$F47))*POWER(10,9)</f>
        <v>-1.7778322332924836</v>
      </c>
      <c r="AS47">
        <v>668754583</v>
      </c>
      <c r="AT47" s="3">
        <f>AS47*Referencias!$D$15/'Metabolitos cuantificables'!$AS$65</f>
        <v>0.89168694591422759</v>
      </c>
      <c r="AU47" s="3">
        <f>((((AT47-AT46)/($D47-$D46))-$B47*Referencias!$H$15+$B47*(AVERAGE(AT46:AT47)))/AVERAGE($F46:$F47))*POWER(10,9)</f>
        <v>-1.9380273402478154</v>
      </c>
      <c r="AV47">
        <v>1005795093</v>
      </c>
      <c r="AW47" s="3">
        <f>AV47*Referencias!$D$16/'Metabolitos cuantificables'!$AV$65</f>
        <v>0.31118905374109324</v>
      </c>
      <c r="AX47" s="3">
        <f>((((AW47-AW46)/($D47-$D46))-$B47*Referencias!$H$16+$B47*(AVERAGE(AW46:AW47)))/AVERAGE($F46:$F47))*POWER(10,9)</f>
        <v>-0.41380967073919989</v>
      </c>
      <c r="AY47">
        <v>2894495712</v>
      </c>
      <c r="AZ47" s="3">
        <f>AY47*Referencias!$D$17/'Metabolitos cuantificables'!$AY$65</f>
        <v>0.43055502724809941</v>
      </c>
      <c r="BA47" s="3">
        <f>((((AZ47-AZ46)/($D47-$D46))-$B47*Referencias!$H$17+$B47*(AVERAGE(AZ46:AZ47)))/AVERAGE($F46:$F47))*POWER(10,9)</f>
        <v>-0.19606214180092738</v>
      </c>
      <c r="BB47">
        <v>24558593392</v>
      </c>
      <c r="BC47" s="3">
        <f>BB47*Referencias!$D$18/'Metabolitos cuantificables'!$BB$65</f>
        <v>1.7904067776481889</v>
      </c>
      <c r="BD47" s="3">
        <f>((((BC47-BC46)/($D47-$D46))-$B47*Referencias!$H$18+$B47*(AVERAGE(BC46:BC47)))/AVERAGE($F46:$F47))*POWER(10,9)</f>
        <v>2.0633779073697416</v>
      </c>
      <c r="BE47">
        <v>114554366</v>
      </c>
      <c r="BF47" s="3">
        <f>BE47*Referencias!$D$19/'Metabolitos cuantificables'!$BE$65</f>
        <v>0.2242059160073572</v>
      </c>
      <c r="BG47" s="3">
        <f>((((BF47-BF46)/($D47-$D46))-$B47*Referencias!$H$19+$B47*(AVERAGE(BF46:BF47)))/AVERAGE($F46:$F47))*POWER(10,9)</f>
        <v>-3.322013800743326</v>
      </c>
      <c r="BH47">
        <v>934997849</v>
      </c>
      <c r="BI47" s="3">
        <f>BH47*Referencias!$D$20/'Metabolitos cuantificables'!$BH$65</f>
        <v>0.4031701076349159</v>
      </c>
      <c r="BJ47" s="3">
        <f>((((BI47-BI46)/($D47-$D46))-$B47*Referencias!$H$20+$B47*(AVERAGE(BI46:BI47)))/AVERAGE($F46:$F47))*POWER(10,9)</f>
        <v>-1.0994654793029983</v>
      </c>
      <c r="BK47">
        <v>951082137</v>
      </c>
      <c r="BL47" s="3">
        <f>BK47*Referencias!$D$21/'Metabolitos cuantificables'!$BK$65</f>
        <v>0.14192432796875398</v>
      </c>
      <c r="BM47" s="3">
        <f>((((BL47-BL46)/($D47-$D46))-$B47*Referencias!$H$21+$B47*(AVERAGE(BL46:BL47)))/AVERAGE($F46:$F47))*POWER(10,9)</f>
        <v>-0.18155675945937025</v>
      </c>
      <c r="BN47">
        <v>640369728</v>
      </c>
      <c r="BO47" s="3">
        <f>BN47*Referencias!$D$22/'Metabolitos cuantificables'!$BN$65</f>
        <v>0.20701137826176405</v>
      </c>
      <c r="BP47" s="3">
        <f>((((BO47-BO46)/($D47-$D46))-$B47*Referencias!$H$22+$B47*(AVERAGE(BO46:BO47)))/AVERAGE($F46:$F47))*POWER(10,9)</f>
        <v>-0.46497331534681868</v>
      </c>
      <c r="BQ47">
        <v>6470425806</v>
      </c>
      <c r="BR47" s="3">
        <f>BQ47*Referencias!$D$23/$BQ$65</f>
        <v>8.542106479518333</v>
      </c>
      <c r="BS47" s="3">
        <f>((((BR47-BR46)/($D47-$D46))-$B47*Referencias!$H$23+$B47*(AVERAGE(BR46:BR47)))/AVERAGE($F46:$F47))*POWER(10,9)</f>
        <v>11.626741946033738</v>
      </c>
      <c r="BT47" s="3"/>
      <c r="BU47">
        <v>3075818</v>
      </c>
      <c r="BV47" s="17">
        <f>BU47*Referencias!$D$53/'Metabolitos cuantificables'!$BU$65</f>
        <v>6.8528104558118769E-3</v>
      </c>
      <c r="BW47">
        <v>57382237</v>
      </c>
      <c r="BX47" s="17">
        <f>BW47*Referencias!$D$50/'Metabolitos cuantificables'!$BW$65</f>
        <v>3.2794722684204641E-3</v>
      </c>
      <c r="BY47">
        <v>1734551</v>
      </c>
      <c r="BZ47" s="17">
        <f>BY47*Referencias!$D$28/'Metabolitos cuantificables'!$BY$65</f>
        <v>3.1185725027969807E-3</v>
      </c>
      <c r="CA47">
        <v>159420485</v>
      </c>
      <c r="CB47" s="2">
        <f>CA47*Referencias!$D$55/'Metabolitos cuantificables'!$CA$65</f>
        <v>0.4144012264658537</v>
      </c>
      <c r="CC47">
        <v>23098394</v>
      </c>
      <c r="CD47" s="17">
        <f>CC47*Referencias!$D$56/'Metabolitos cuantificables'!$CC$65</f>
        <v>3.2834087054206242E-2</v>
      </c>
      <c r="CE47">
        <v>3061459</v>
      </c>
      <c r="CF47" s="18">
        <f>CE47*Referencias!$D$31/'Metabolitos cuantificables'!$CE$65</f>
        <v>8.0487137621582431E-4</v>
      </c>
      <c r="CG47">
        <v>52868919</v>
      </c>
      <c r="CH47">
        <v>1209437</v>
      </c>
      <c r="CI47">
        <v>437337699</v>
      </c>
      <c r="CJ47">
        <v>211246</v>
      </c>
      <c r="CK47">
        <v>3623209</v>
      </c>
      <c r="CL47">
        <v>18244465</v>
      </c>
      <c r="CM47">
        <v>4525375</v>
      </c>
      <c r="CN47">
        <v>443232733</v>
      </c>
      <c r="CO47">
        <v>185561167</v>
      </c>
      <c r="CP47">
        <v>295004492</v>
      </c>
      <c r="CQ47">
        <v>43363585</v>
      </c>
      <c r="CR47">
        <v>308299</v>
      </c>
      <c r="CS47">
        <v>18296463</v>
      </c>
      <c r="CT47">
        <v>1617353072</v>
      </c>
    </row>
    <row r="48" spans="1:98" x14ac:dyDescent="0.25">
      <c r="A48" t="s">
        <v>75</v>
      </c>
      <c r="B48" s="2">
        <f t="shared" si="7"/>
        <v>1.6666666666666666E-2</v>
      </c>
      <c r="C48" s="1">
        <v>43683</v>
      </c>
      <c r="D48" s="22">
        <v>1487.0833333333139</v>
      </c>
      <c r="E48" s="22">
        <v>61.961805555554747</v>
      </c>
      <c r="F48" s="18">
        <v>7940000</v>
      </c>
      <c r="G48">
        <v>1805996392</v>
      </c>
      <c r="H48" s="3">
        <f>G48*Referencias!$D$5/'Metabolitos cuantificables'!$G$65</f>
        <v>1.2503459114976869</v>
      </c>
      <c r="I48" s="3">
        <f>((((H48-H47)/($D48-$D47))-$B48*Referencias!$H$5+$B48*(AVERAGE(H47:H48)))/AVERAGE($F47:$F48))*POWER(10,9)</f>
        <v>-0.10736726411735399</v>
      </c>
      <c r="J48">
        <v>64218205</v>
      </c>
      <c r="K48" s="3">
        <f>J48*Referencias!$D$6/'Metabolitos cuantificables'!$J$65</f>
        <v>2.7934749414527837E-2</v>
      </c>
      <c r="L48" s="3">
        <f>((((K48-K47)/($D48-$D47))-$B48*Referencias!$H$6+$B48*(AVERAGE(K47:K48)))/AVERAGE($F47:$F48))*POWER(10,9)</f>
        <v>-3.6597702157428502</v>
      </c>
      <c r="M48">
        <v>575576067</v>
      </c>
      <c r="N48" s="3">
        <f>M48*Referencias!$D$7/'Metabolitos cuantificables'!$M$65</f>
        <v>1.1592504723195489</v>
      </c>
      <c r="O48" s="3">
        <f>((((N48-N47)/($D48-$D47))-$B48*Referencias!$H$7+$B48*(AVERAGE(N47:N48)))/AVERAGE($F47:$F48))*POWER(10,9)</f>
        <v>-1.8066110225877456</v>
      </c>
      <c r="P48">
        <v>232711600</v>
      </c>
      <c r="Q48" s="3">
        <f>P48*Referencias!$D$8/'Metabolitos cuantificables'!$P$65</f>
        <v>0.1836422828544565</v>
      </c>
      <c r="R48" s="3">
        <f>((((Q48-Q47)/($D48-$D47))-$B48*Referencias!$H$8+$B48*(AVERAGE(Q47:Q48)))/AVERAGE($F47:$F48))*POWER(10,9)</f>
        <v>-0.59822869981473914</v>
      </c>
      <c r="S48">
        <v>2592321900</v>
      </c>
      <c r="T48" s="3">
        <f>S48*Referencias!$D$59/'Metabolitos cuantificables'!$S$65</f>
        <v>1.3795568064471235</v>
      </c>
      <c r="U48" s="3">
        <f>((((T48-T47)/($D48-$D47))-$B48*Referencias!$H$59+$B48*(AVERAGE(T47:T48)))/AVERAGE(F47:F48))*POWER(10,9)</f>
        <v>-9.418564480198425</v>
      </c>
      <c r="V48" s="3">
        <f>(((S48-S47)/($D48-$D47))-$B48*Referencias!$F$59+$B48*(AVERAGE(S47:S48)))/AVERAGE($F47:$F48)</f>
        <v>-17.053148074957296</v>
      </c>
      <c r="W48" s="3">
        <f>-B48*POWER(10,9)*Referencias!$H$59/'Metabolitos cuantificables'!F48</f>
        <v>-11.652029804618538</v>
      </c>
      <c r="X48">
        <v>1519324692</v>
      </c>
      <c r="Y48" s="3">
        <f>X48*Referencias!$D$11/'Metabolitos cuantificables'!$X$65</f>
        <v>2.3171169350031788</v>
      </c>
      <c r="Z48" s="3">
        <f>((((Y48-Y47)/($D48-$D47))-$B48*Referencias!$H$11+$B48*(AVERAGE(Y47:Y48)))/AVERAGE($F47:$F48))*POWER(10,9)</f>
        <v>2.5485191873803257</v>
      </c>
      <c r="AA48">
        <v>10226793</v>
      </c>
      <c r="AB48" s="3">
        <f>AA48*Referencias!$D$49/'Metabolitos cuantificables'!$AA$65</f>
        <v>0.38638582415235156</v>
      </c>
      <c r="AC48" s="3">
        <f>((((AB48-AB47)/($D48-$D47))-$B48*Referencias!$H$49+$B48*(AVERAGE(AB47:AB48)))/AVERAGE($F47:$F48))*POWER(10,9)</f>
        <v>-50.164344571511947</v>
      </c>
      <c r="AD48" s="3">
        <f>(((AA48-AA47)/($D48-$D47))-$B48*Referencias!$F$49+$B48*(AVERAGE(AA47:AA48)))/AVERAGE($F47:$F48)</f>
        <v>-1.5346705601458279</v>
      </c>
      <c r="AE48" s="3">
        <f>-B48*POWER(10,9)*Referencias!$H$49/'Metabolitos cuantificables'!F48</f>
        <v>-49.134718443850339</v>
      </c>
      <c r="AF48">
        <v>105627437</v>
      </c>
      <c r="AG48" s="3">
        <f>AF48*Referencias!$D$4/'Metabolitos cuantificables'!$AF$65</f>
        <v>1.2899961681433423</v>
      </c>
      <c r="AH48" s="3">
        <f>((((AG48-AG47)/($D48-$D47))-$B48*Referencias!$H$4+$B48*(AVERAGE(AG47:AG48)))/AVERAGE($F47:$F48))*POWER(10,9)</f>
        <v>2.0972799552367487</v>
      </c>
      <c r="AI48">
        <v>4137526609</v>
      </c>
      <c r="AJ48" s="2">
        <f>AI48*Referencias!$D$13/'Metabolitos cuantificables'!$AI$65</f>
        <v>0.736535980129009</v>
      </c>
      <c r="AK48" s="3">
        <f>((((AJ48-AJ47)/($D48-$D47))-$B48*Referencias!$H$13+$B48*(AVERAGE(AJ47:AJ48)))/AVERAGE($F47:$F48))*POWER(10,9)</f>
        <v>-1.3599428172561063</v>
      </c>
      <c r="AL48">
        <v>14705480964</v>
      </c>
      <c r="AM48" s="3">
        <f>AL48*Referencias!$D$58/'Metabolitos cuantificables'!$AL$65</f>
        <v>30.790492242810757</v>
      </c>
      <c r="AN48" s="3">
        <f t="shared" si="0"/>
        <v>69.40383760892685</v>
      </c>
      <c r="AO48" s="3">
        <f t="shared" si="1"/>
        <v>33.147141810469883</v>
      </c>
      <c r="AP48">
        <v>4903175441</v>
      </c>
      <c r="AQ48" s="3">
        <f>AP48*Referencias!$D$14/'Metabolitos cuantificables'!$AP$65</f>
        <v>0.96858899298537582</v>
      </c>
      <c r="AR48" s="3">
        <f>((((AQ48-AQ47)/($D48-$D47))-$B48*Referencias!$H$14+$B48*(AVERAGE(AQ47:AQ48)))/AVERAGE($F47:$F48))*POWER(10,9)</f>
        <v>-1.5089304213391876</v>
      </c>
      <c r="AS48">
        <v>620559239</v>
      </c>
      <c r="AT48" s="3">
        <f>AS48*Referencias!$D$15/'Metabolitos cuantificables'!$AS$65</f>
        <v>0.82742546615604617</v>
      </c>
      <c r="AU48" s="3">
        <f>((((AT48-AT47)/($D48-$D47))-$B48*Referencias!$H$15+$B48*(AVERAGE(AT47:AT48)))/AVERAGE($F47:$F48))*POWER(10,9)</f>
        <v>-1.401973959800463</v>
      </c>
      <c r="AV48">
        <v>819526407</v>
      </c>
      <c r="AW48" s="3">
        <f>AV48*Referencias!$D$16/'Metabolitos cuantificables'!$AV$65</f>
        <v>0.25355825345050481</v>
      </c>
      <c r="AX48" s="3">
        <f>((((AW48-AW47)/($D48-$D47))-$B48*Referencias!$H$16+$B48*(AVERAGE(AW47:AW48)))/AVERAGE($F47:$F48))*POWER(10,9)</f>
        <v>-0.39661937321265739</v>
      </c>
      <c r="AY48">
        <v>2637615312</v>
      </c>
      <c r="AZ48" s="3">
        <f>AY48*Referencias!$D$17/'Metabolitos cuantificables'!$AY$65</f>
        <v>0.39234417512523312</v>
      </c>
      <c r="BA48" s="3">
        <f>((((AZ48-AZ47)/($D48-$D47))-$B48*Referencias!$H$17+$B48*(AVERAGE(AZ47:AZ48)))/AVERAGE($F47:$F48))*POWER(10,9)</f>
        <v>-0.13739386218312108</v>
      </c>
      <c r="BB48">
        <v>22144233348</v>
      </c>
      <c r="BC48" s="3">
        <f>BB48*Referencias!$D$18/'Metabolitos cuantificables'!$BB$65</f>
        <v>1.6143915426767634</v>
      </c>
      <c r="BD48" s="3">
        <f>((((BC48-BC47)/($D48-$D47))-$B48*Referencias!$H$18+$B48*(AVERAGE(BC47:BC48)))/AVERAGE($F47:$F48))*POWER(10,9)</f>
        <v>0.57623756277124838</v>
      </c>
      <c r="BE48">
        <v>97305891</v>
      </c>
      <c r="BF48" s="3">
        <f>BE48*Referencias!$D$19/'Metabolitos cuantificables'!$BE$65</f>
        <v>0.19044718404331315</v>
      </c>
      <c r="BG48" s="3">
        <f>((((BF48-BF47)/($D48-$D47))-$B48*Referencias!$H$19+$B48*(AVERAGE(BF47:BF48)))/AVERAGE($F47:$F48))*POWER(10,9)</f>
        <v>-3.0965277398468043</v>
      </c>
      <c r="BH48">
        <v>737055688</v>
      </c>
      <c r="BI48" s="3">
        <f>BH48*Referencias!$D$20/'Metabolitos cuantificables'!$BH$65</f>
        <v>0.31781765207449902</v>
      </c>
      <c r="BJ48" s="3">
        <f>((((BI48-BI47)/($D48-$D47))-$B48*Referencias!$H$20+$B48*(AVERAGE(BI47:BI48)))/AVERAGE($F47:$F48))*POWER(10,9)</f>
        <v>-1.3891541995796084</v>
      </c>
      <c r="BK48">
        <v>859291718</v>
      </c>
      <c r="BL48" s="3">
        <f>BK48*Referencias!$D$21/'Metabolitos cuantificables'!$BK$65</f>
        <v>0.12822698993269607</v>
      </c>
      <c r="BM48" s="3">
        <f>((((BL48-BL47)/($D48-$D47))-$B48*Referencias!$H$21+$B48*(AVERAGE(BL47:BL48)))/AVERAGE($F47:$F48))*POWER(10,9)</f>
        <v>-0.23170699747828397</v>
      </c>
      <c r="BN48">
        <v>522955060</v>
      </c>
      <c r="BO48" s="3">
        <f>BN48*Referencias!$D$22/'Metabolitos cuantificables'!$BN$65</f>
        <v>0.16905491157065364</v>
      </c>
      <c r="BP48" s="3">
        <f>((((BO48-BO47)/($D48-$D47))-$B48*Referencias!$H$22+$B48*(AVERAGE(BO47:BO48)))/AVERAGE($F47:$F48))*POWER(10,9)</f>
        <v>-0.49184289352979588</v>
      </c>
      <c r="BQ48">
        <v>5864735366</v>
      </c>
      <c r="BR48" s="3">
        <f>BQ48*Referencias!$D$23/$BQ$65</f>
        <v>7.7424879710565566</v>
      </c>
      <c r="BS48" s="3">
        <f>((((BR48-BR47)/($D48-$D47))-$B48*Referencias!$H$23+$B48*(AVERAGE(BR47:BR48)))/AVERAGE($F47:$F48))*POWER(10,9)</f>
        <v>7.1892913612910787</v>
      </c>
      <c r="BT48" s="3"/>
      <c r="BU48">
        <v>2195519</v>
      </c>
      <c r="BV48" s="17">
        <f>BU48*Referencias!$D$53/'Metabolitos cuantificables'!$BU$65</f>
        <v>4.8915363519992528E-3</v>
      </c>
      <c r="BW48">
        <v>50599070</v>
      </c>
      <c r="BX48" s="17">
        <f>BW48*Referencias!$D$50/'Metabolitos cuantificables'!$BW$65</f>
        <v>2.8918051220775138E-3</v>
      </c>
      <c r="BY48">
        <v>1297371</v>
      </c>
      <c r="BZ48" s="17">
        <f>BY48*Referencias!$D$28/'Metabolitos cuantificables'!$BY$65</f>
        <v>2.3325607183220447E-3</v>
      </c>
      <c r="CA48">
        <v>189387082</v>
      </c>
      <c r="CB48" s="2">
        <f>CA48*Referencias!$D$55/'Metabolitos cuantificables'!$CA$65</f>
        <v>0.49229707874486273</v>
      </c>
      <c r="CC48">
        <v>23021184</v>
      </c>
      <c r="CD48" s="17">
        <f>CC48*Referencias!$D$56/'Metabolitos cuantificables'!$CC$65</f>
        <v>3.2724333975206236E-2</v>
      </c>
      <c r="CE48">
        <v>3089788</v>
      </c>
      <c r="CF48" s="18">
        <f>CE48*Referencias!$D$31/'Metabolitos cuantificables'!$CE$65</f>
        <v>8.123191980605128E-4</v>
      </c>
      <c r="CG48">
        <v>45648172</v>
      </c>
      <c r="CH48">
        <v>1129717</v>
      </c>
      <c r="CI48">
        <v>416098413</v>
      </c>
      <c r="CJ48">
        <v>159759</v>
      </c>
      <c r="CK48">
        <v>3358230</v>
      </c>
      <c r="CL48">
        <v>14553156</v>
      </c>
      <c r="CM48">
        <v>3528204</v>
      </c>
      <c r="CN48">
        <v>355671695</v>
      </c>
      <c r="CO48">
        <v>114560712</v>
      </c>
      <c r="CP48">
        <v>273768510</v>
      </c>
      <c r="CQ48">
        <v>20540191</v>
      </c>
      <c r="CR48">
        <v>619640</v>
      </c>
      <c r="CS48">
        <v>16584695</v>
      </c>
      <c r="CT48" t="s">
        <v>197</v>
      </c>
    </row>
    <row r="49" spans="1:98" x14ac:dyDescent="0.25">
      <c r="A49" t="s">
        <v>76</v>
      </c>
      <c r="B49" s="2">
        <f t="shared" si="7"/>
        <v>1.6666666666666666E-2</v>
      </c>
      <c r="C49" s="1">
        <v>43684</v>
      </c>
      <c r="D49" s="22">
        <v>1511.4166666666861</v>
      </c>
      <c r="E49" s="22">
        <v>62.975694444445253</v>
      </c>
      <c r="F49" s="18">
        <v>9210000</v>
      </c>
      <c r="G49">
        <v>2029882570</v>
      </c>
      <c r="H49" s="3">
        <f>G49*Referencias!$D$5/'Metabolitos cuantificables'!$G$65</f>
        <v>1.4053490823474013</v>
      </c>
      <c r="I49" s="3">
        <f>((((H49-H48)/($D49-$D48))-$B49*Referencias!$H$5+$B49*(AVERAGE(H48:H49)))/AVERAGE($F48:$F49))*POWER(10,9)</f>
        <v>0.89861778949350857</v>
      </c>
      <c r="J49">
        <v>77045783</v>
      </c>
      <c r="K49" s="3">
        <f>J49*Referencias!$D$6/'Metabolitos cuantificables'!$J$65</f>
        <v>3.3514711934895858E-2</v>
      </c>
      <c r="L49" s="3">
        <f>((((K49-K48)/($D49-$D48))-$B49*Referencias!$H$6+$B49*(AVERAGE(K48:K49)))/AVERAGE($F48:$F49))*POWER(10,9)</f>
        <v>-3.2211967451436485</v>
      </c>
      <c r="M49">
        <v>669797536</v>
      </c>
      <c r="N49" s="3">
        <f>M49*Referencias!$D$7/'Metabolitos cuantificables'!$M$65</f>
        <v>1.3490191036147965</v>
      </c>
      <c r="O49" s="3">
        <f>((((N49-N48)/($D49-$D48))-$B49*Referencias!$H$7+$B49*(AVERAGE(N48:N49)))/AVERAGE($F48:$F49))*POWER(10,9)</f>
        <v>-0.39963292362513619</v>
      </c>
      <c r="P49">
        <v>257437701</v>
      </c>
      <c r="Q49" s="3">
        <f>P49*Referencias!$D$8/'Metabolitos cuantificables'!$P$65</f>
        <v>0.20315466484886444</v>
      </c>
      <c r="R49" s="3">
        <f>((((Q49-Q48)/($D49-$D48))-$B49*Referencias!$H$8+$B49*(AVERAGE(Q48:Q49)))/AVERAGE($F48:$F49))*POWER(10,9)</f>
        <v>-0.39713267466060759</v>
      </c>
      <c r="S49">
        <v>2920957729</v>
      </c>
      <c r="T49" s="3">
        <f>S49*Referencias!$D$59/'Metabolitos cuantificables'!$S$65</f>
        <v>1.5544470447077898</v>
      </c>
      <c r="U49" s="3">
        <f>((((T49-T48)/($D49-$D48))-$B49*Referencias!$H$59+$B49*(AVERAGE(T48:T49)))/AVERAGE(F48:F49))*POWER(10,9)</f>
        <v>-7.0996868210167019</v>
      </c>
      <c r="V49" s="3">
        <f>(((S49-S48)/($D49-$D48))-$B49*Referencias!$F$59+$B49*(AVERAGE(S48:S49)))/AVERAGE($F48:$F49)</f>
        <v>-12.766672101741573</v>
      </c>
      <c r="W49" s="3">
        <f>-B49*POWER(10,9)*Referencias!$H$59/'Metabolitos cuantificables'!F49</f>
        <v>-10.045289538400782</v>
      </c>
      <c r="X49">
        <v>1868304899</v>
      </c>
      <c r="Y49" s="3">
        <f>X49*Referencias!$D$11/'Metabolitos cuantificables'!$X$65</f>
        <v>2.8493454651379437</v>
      </c>
      <c r="Z49" s="3">
        <f>((((Y49-Y48)/($D49-$D48))-$B49*Referencias!$H$11+$B49*(AVERAGE(Y48:Y49)))/AVERAGE($F48:$F49))*POWER(10,9)</f>
        <v>5.562875332867427</v>
      </c>
      <c r="AA49">
        <v>10628066</v>
      </c>
      <c r="AB49" s="3">
        <f>AA49*Referencias!$D$49/'Metabolitos cuantificables'!$AA$65</f>
        <v>0.40154660806721981</v>
      </c>
      <c r="AC49" s="3">
        <f>((((AB49-AB48)/($D49-$D48))-$B49*Referencias!$H$49+$B49*(AVERAGE(AB48:AB49)))/AVERAGE($F48:$F49))*POWER(10,9)</f>
        <v>-44.657785997438282</v>
      </c>
      <c r="AD49" s="3">
        <f>(((AA49-AA48)/($D49-$D48))-$B49*Referencias!$F$49+$B49*(AVERAGE(AA48:AA49)))/AVERAGE($F48:$F49)</f>
        <v>-1.3661797889070857</v>
      </c>
      <c r="AE49" s="3">
        <f>-B49*POWER(10,9)*Referencias!$H$49/'Metabolitos cuantificables'!F49</f>
        <v>-42.359355531397576</v>
      </c>
      <c r="AF49">
        <v>122908256</v>
      </c>
      <c r="AG49" s="3">
        <f>AF49*Referencias!$D$4/'Metabolitos cuantificables'!$AF$65</f>
        <v>1.5010416211573983</v>
      </c>
      <c r="AH49" s="3">
        <f>((((AG49-AG48)/($D49-$D48))-$B49*Referencias!$H$4+$B49*(AVERAGE(AG48:AG49)))/AVERAGE($F48:$F49))*POWER(10,9)</f>
        <v>3.1212263019393447</v>
      </c>
      <c r="AI49">
        <v>4568267586</v>
      </c>
      <c r="AJ49" s="2">
        <f>AI49*Referencias!$D$13/'Metabolitos cuantificables'!$AI$65</f>
        <v>0.81321372933944835</v>
      </c>
      <c r="AK49" s="3">
        <f>((((AJ49-AJ48)/($D49-$D48))-$B49*Referencias!$H$13+$B49*(AVERAGE(AJ48:AJ49)))/AVERAGE($F48:$F49))*POWER(10,9)</f>
        <v>-0.73022671293250729</v>
      </c>
      <c r="AL49">
        <v>14392455751</v>
      </c>
      <c r="AM49" s="3">
        <f>AL49*Referencias!$D$58/'Metabolitos cuantificables'!$AL$65</f>
        <v>30.135076726903751</v>
      </c>
      <c r="AN49" s="3">
        <f t="shared" si="0"/>
        <v>56.067427467324478</v>
      </c>
      <c r="AO49" s="3">
        <f t="shared" si="1"/>
        <v>26.777697505427266</v>
      </c>
      <c r="AP49">
        <v>5312236008</v>
      </c>
      <c r="AQ49" s="3">
        <f>AP49*Referencias!$D$14/'Metabolitos cuantificables'!$AP$65</f>
        <v>1.0493961285709119</v>
      </c>
      <c r="AR49" s="3">
        <f>((((AQ49-AQ48)/($D49-$D48))-$B49*Referencias!$H$14+$B49*(AVERAGE(AQ48:AQ49)))/AVERAGE($F48:$F49))*POWER(10,9)</f>
        <v>-0.84068515002243227</v>
      </c>
      <c r="AS49">
        <v>835100754</v>
      </c>
      <c r="AT49" s="3">
        <f>AS49*Referencias!$D$15/'Metabolitos cuantificables'!$AS$65</f>
        <v>1.1134853648770116</v>
      </c>
      <c r="AU49" s="3">
        <f>((((AT49-AT48)/($D49-$D48))-$B49*Referencias!$H$15+$B49*(AVERAGE(AT48:AT49)))/AVERAGE($F48:$F49))*POWER(10,9)</f>
        <v>0.44416692977646749</v>
      </c>
      <c r="AV49">
        <v>899479765</v>
      </c>
      <c r="AW49" s="3">
        <f>AV49*Referencias!$D$16/'Metabolitos cuantificables'!$AV$65</f>
        <v>0.27829550857593111</v>
      </c>
      <c r="AX49" s="3">
        <f>((((AW49-AW48)/($D49-$D48))-$B49*Referencias!$H$16+$B49*(AVERAGE(AW48:AW49)))/AVERAGE($F48:$F49))*POWER(10,9)</f>
        <v>-0.1717795106913465</v>
      </c>
      <c r="AY49">
        <v>3093896697</v>
      </c>
      <c r="AZ49" s="3">
        <f>AY49*Referencias!$D$17/'Metabolitos cuantificables'!$AY$65</f>
        <v>0.46021584041636326</v>
      </c>
      <c r="BA49" s="3">
        <f>((((AZ49-AZ48)/($D49-$D48))-$B49*Referencias!$H$17+$B49*(AVERAGE(AZ48:AZ49)))/AVERAGE($F48:$F49))*POWER(10,9)</f>
        <v>0.29457053347870443</v>
      </c>
      <c r="BB49">
        <v>29513562770</v>
      </c>
      <c r="BC49" s="3">
        <f>BB49*Referencias!$D$18/'Metabolitos cuantificables'!$BB$65</f>
        <v>2.1516412594365599</v>
      </c>
      <c r="BD49" s="3">
        <f>((((BC49-BC48)/($D49-$D48))-$B49*Referencias!$H$18+$B49*(AVERAGE(BC48:BC49)))/AVERAGE($F48:$F49))*POWER(10,9)</f>
        <v>3.7278441802716031</v>
      </c>
      <c r="BE49">
        <v>117970602</v>
      </c>
      <c r="BF49" s="3">
        <f>BE49*Referencias!$D$19/'Metabolitos cuantificables'!$BE$65</f>
        <v>0.23089217641298251</v>
      </c>
      <c r="BG49" s="3">
        <f>((((BF49-BF48)/($D49-$D48))-$B49*Referencias!$H$19+$B49*(AVERAGE(BF48:BF49)))/AVERAGE($F48:$F49))*POWER(10,9)</f>
        <v>-2.5004001242552887</v>
      </c>
      <c r="BH49">
        <v>948427344</v>
      </c>
      <c r="BI49" s="3">
        <f>BH49*Referencias!$D$20/'Metabolitos cuantificables'!$BH$65</f>
        <v>0.40896089202059477</v>
      </c>
      <c r="BJ49" s="3">
        <f>((((BI49-BI48)/($D49-$D48))-$B49*Referencias!$H$20+$B49*(AVERAGE(BI48:BI49)))/AVERAGE($F48:$F49))*POWER(10,9)</f>
        <v>-0.65384291892853519</v>
      </c>
      <c r="BK49">
        <v>1012811572</v>
      </c>
      <c r="BL49" s="3">
        <f>BK49*Referencias!$D$21/'Metabolitos cuantificables'!$BK$65</f>
        <v>0.15113584423789603</v>
      </c>
      <c r="BM49" s="3">
        <f>((((BL49-BL48)/($D49-$D48))-$B49*Referencias!$H$21+$B49*(AVERAGE(BL48:BL49)))/AVERAGE($F48:$F49))*POWER(10,9)</f>
        <v>-6.4998367659751921E-2</v>
      </c>
      <c r="BN49">
        <v>649794192</v>
      </c>
      <c r="BO49" s="3">
        <f>BN49*Referencias!$D$22/'Metabolitos cuantificables'!$BN$65</f>
        <v>0.21005801085027137</v>
      </c>
      <c r="BP49" s="3">
        <f>((((BO49-BO48)/($D49-$D48))-$B49*Referencias!$H$22+$B49*(AVERAGE(BO48:BO49)))/AVERAGE($F48:$F49))*POWER(10,9)</f>
        <v>-0.17597029539944267</v>
      </c>
      <c r="BQ49">
        <v>6972168844</v>
      </c>
      <c r="BR49" s="3">
        <f>BQ49*Referencias!$D$23/$BQ$65</f>
        <v>9.2044960323015008</v>
      </c>
      <c r="BS49" s="3">
        <f>((((BR49-BR48)/($D49-$D48))-$B49*Referencias!$H$23+$B49*(AVERAGE(BR48:BR49)))/AVERAGE($F48:$F49))*POWER(10,9)</f>
        <v>15.362907852270055</v>
      </c>
      <c r="BT49" s="3"/>
      <c r="BU49">
        <v>3472665</v>
      </c>
      <c r="BV49" s="17">
        <f>BU49*Referencias!$D$53/'Metabolitos cuantificables'!$BU$65</f>
        <v>7.7369711151738995E-3</v>
      </c>
      <c r="BW49">
        <v>80392780</v>
      </c>
      <c r="BX49" s="17">
        <f>BW49*Referencias!$D$50/'Metabolitos cuantificables'!$BW$65</f>
        <v>4.5945558482013748E-3</v>
      </c>
      <c r="BY49">
        <v>1645089</v>
      </c>
      <c r="BZ49" s="17">
        <f>BY49*Referencias!$D$28/'Metabolitos cuantificables'!$BY$65</f>
        <v>2.9577275733338377E-3</v>
      </c>
      <c r="CA49">
        <v>186460306</v>
      </c>
      <c r="CB49" s="2">
        <f>CA49*Referencias!$D$55/'Metabolitos cuantificables'!$CA$65</f>
        <v>0.48468915079262481</v>
      </c>
      <c r="CC49">
        <v>27955047</v>
      </c>
      <c r="CD49" s="17">
        <f>CC49*Referencias!$D$56/'Metabolitos cuantificables'!$CC$65</f>
        <v>3.9737760417560941E-2</v>
      </c>
      <c r="CE49">
        <v>3407908</v>
      </c>
      <c r="CF49" s="18">
        <f>CE49*Referencias!$D$31/'Metabolitos cuantificables'!$CE$65</f>
        <v>8.9595438056721231E-4</v>
      </c>
      <c r="CG49">
        <v>71765475</v>
      </c>
      <c r="CH49">
        <v>1499529</v>
      </c>
      <c r="CI49">
        <v>452393872</v>
      </c>
      <c r="CJ49">
        <v>237439</v>
      </c>
      <c r="CK49">
        <v>4357573</v>
      </c>
      <c r="CL49">
        <v>21751355</v>
      </c>
      <c r="CM49">
        <v>4637469</v>
      </c>
      <c r="CN49">
        <v>508466853</v>
      </c>
      <c r="CO49">
        <v>203211538</v>
      </c>
      <c r="CP49">
        <v>330206634</v>
      </c>
      <c r="CQ49">
        <v>32934256</v>
      </c>
      <c r="CR49">
        <v>746673</v>
      </c>
      <c r="CS49">
        <v>20147061</v>
      </c>
      <c r="CT49">
        <v>1678373894</v>
      </c>
    </row>
    <row r="50" spans="1:98" x14ac:dyDescent="0.25">
      <c r="A50" t="s">
        <v>77</v>
      </c>
      <c r="B50" s="21">
        <f>0.4/24</f>
        <v>1.6666666666666666E-2</v>
      </c>
      <c r="C50" s="1">
        <v>43686</v>
      </c>
      <c r="D50" s="22">
        <v>1560.8333333332557</v>
      </c>
      <c r="E50" s="22">
        <v>65.034722222218988</v>
      </c>
      <c r="F50" s="18">
        <v>9330000</v>
      </c>
      <c r="G50">
        <v>1803537965</v>
      </c>
      <c r="H50" s="3">
        <f>G50*Referencias!$D$5/'Metabolitos cuantificables'!$G$65</f>
        <v>1.2486438681482199</v>
      </c>
      <c r="I50" s="3">
        <f>((((H50-H49)/($D50-$D49))-$B50*Referencias!$H$5+$B50*(AVERAGE(H49:H50)))/AVERAGE($F49:$F50))*POWER(10,9)</f>
        <v>-0.1995285790969869</v>
      </c>
      <c r="J50">
        <v>60053380</v>
      </c>
      <c r="K50" s="3">
        <f>J50*Referencias!$D$6/'Metabolitos cuantificables'!$J$65</f>
        <v>2.612306154921985E-2</v>
      </c>
      <c r="L50" s="3">
        <f>((((K50-K49)/($D50-$D49))-$B50*Referencias!$H$6+$B50*(AVERAGE(K49:K50)))/AVERAGE($F49:$F50))*POWER(10,9)</f>
        <v>-3.0221953723942638</v>
      </c>
      <c r="M50">
        <v>578205934</v>
      </c>
      <c r="N50" s="3">
        <f>M50*Referencias!$D$7/'Metabolitos cuantificables'!$M$65</f>
        <v>1.1645472084708239</v>
      </c>
      <c r="O50" s="3">
        <f>((((N50-N49)/($D50-$D49))-$B50*Referencias!$H$7+$B50*(AVERAGE(N49:N50)))/AVERAGE($F49:$F50))*POWER(10,9)</f>
        <v>-1.6088903100023009</v>
      </c>
      <c r="P50">
        <v>212968722</v>
      </c>
      <c r="Q50" s="3">
        <f>P50*Referencias!$D$8/'Metabolitos cuantificables'!$P$65</f>
        <v>0.16806236682948386</v>
      </c>
      <c r="R50" s="3">
        <f>((((Q50-Q49)/($D50-$D49))-$B50*Referencias!$H$8+$B50*(AVERAGE(Q49:Q50)))/AVERAGE($F49:$F50))*POWER(10,9)</f>
        <v>-0.54447193644109593</v>
      </c>
      <c r="S50">
        <v>2315479096</v>
      </c>
      <c r="T50" s="3">
        <f>S50*Referencias!$D$59/'Metabolitos cuantificables'!$S$65</f>
        <v>1.2322292795014511</v>
      </c>
      <c r="U50" s="3">
        <f>((((T50-T49)/($D50-$D49))-$B50*Referencias!$H$59+$B50*(AVERAGE(T49:T50)))/AVERAGE(F49:F50))*POWER(10,9)</f>
        <v>-8.1785588887636731</v>
      </c>
      <c r="V50" s="3">
        <f>(((S50-S49)/($D50-$D49))-$B50*Referencias!$F$59+$B50*(AVERAGE(S49:S50)))/AVERAGE($F49:$F50)</f>
        <v>-14.837037471891861</v>
      </c>
      <c r="W50" s="3">
        <f>-B50*POWER(10,9)*Referencias!$H$59/'Metabolitos cuantificables'!F50</f>
        <v>-9.9160896729551116</v>
      </c>
      <c r="X50">
        <v>1674462919</v>
      </c>
      <c r="Y50" s="3">
        <f>X50*Referencias!$D$11/'Metabolitos cuantificables'!$X$65</f>
        <v>2.5537177188519991</v>
      </c>
      <c r="Z50" s="3">
        <f>((((Y50-Y49)/($D50-$D49))-$B50*Referencias!$H$11+$B50*(AVERAGE(Y49:Y50)))/AVERAGE($F49:$F50))*POWER(10,9)</f>
        <v>2.3536758179873511</v>
      </c>
      <c r="AA50">
        <v>5904752</v>
      </c>
      <c r="AB50" s="3">
        <f>AA50*Referencias!$D$49/'Metabolitos cuantificables'!$AA$65</f>
        <v>0.22309168357423942</v>
      </c>
      <c r="AC50" s="3">
        <f>((((AB50-AB49)/($D50-$D49))-$B50*Referencias!$H$49+$B50*(AVERAGE(AB49:AB50)))/AVERAGE($F49:$F50))*POWER(10,9)</f>
        <v>-41.913222745185301</v>
      </c>
      <c r="AD50" s="3">
        <f>(((AA50-AA49)/($D50-$D49))-$B50*Referencias!$F$49+$B50*(AVERAGE(AA49:AA50)))/AVERAGE($F49:$F50)</f>
        <v>-1.2797282379433317</v>
      </c>
      <c r="AE50" s="3">
        <f>-B50*POWER(10,9)*Referencias!$H$49/'Metabolitos cuantificables'!F50</f>
        <v>-41.814540669257411</v>
      </c>
      <c r="AF50">
        <v>111709307</v>
      </c>
      <c r="AG50" s="3">
        <f>AF50*Referencias!$D$4/'Metabolitos cuantificables'!$AF$65</f>
        <v>1.3642722200667261</v>
      </c>
      <c r="AH50" s="3">
        <f>((((AG50-AG49)/($D50-$D49))-$B50*Referencias!$H$4+$B50*(AVERAGE(AG49:AG50)))/AVERAGE($F49:$F50))*POWER(10,9)</f>
        <v>1.7198170696831261</v>
      </c>
      <c r="AI50">
        <v>4358621659</v>
      </c>
      <c r="AJ50" s="2">
        <f>AI50*Referencias!$D$13/'Metabolitos cuantificables'!$AI$65</f>
        <v>0.77589390449841378</v>
      </c>
      <c r="AK50" s="3">
        <f>((((AJ50-AJ49)/($D50-$D49))-$B50*Referencias!$H$13+$B50*(AVERAGE(AJ49:AJ50)))/AVERAGE($F49:$F50))*POWER(10,9)</f>
        <v>-1.0614950363401789</v>
      </c>
      <c r="AL50">
        <v>14566208739</v>
      </c>
      <c r="AM50" s="3">
        <f>AL50*Referencias!$D$58/'Metabolitos cuantificables'!$AL$65</f>
        <v>30.498882578767841</v>
      </c>
      <c r="AN50" s="3">
        <f t="shared" si="0"/>
        <v>55.301510392049302</v>
      </c>
      <c r="AO50" s="3">
        <f t="shared" si="1"/>
        <v>26.411896956295358</v>
      </c>
      <c r="AP50">
        <v>4744837933</v>
      </c>
      <c r="AQ50" s="3">
        <f>AP50*Referencias!$D$14/'Metabolitos cuantificables'!$AP$65</f>
        <v>0.93731049412867273</v>
      </c>
      <c r="AR50" s="3">
        <f>((((AQ50-AQ49)/($D50-$D49))-$B50*Referencias!$H$14+$B50*(AVERAGE(AQ49:AQ50)))/AVERAGE($F49:$F50))*POWER(10,9)</f>
        <v>-1.4086888062953289</v>
      </c>
      <c r="AS50">
        <v>606891440</v>
      </c>
      <c r="AT50" s="3">
        <f>AS50*Referencias!$D$15/'Metabolitos cuantificables'!$AS$65</f>
        <v>0.80920144458297905</v>
      </c>
      <c r="AU50" s="3">
        <f>((((AT50-AT49)/($D50-$D49))-$B50*Referencias!$H$15+$B50*(AVERAGE(AT49:AT50)))/AVERAGE($F49:$F50))*POWER(10,9)</f>
        <v>-1.5379220891099172</v>
      </c>
      <c r="AV50">
        <v>738129162</v>
      </c>
      <c r="AW50" s="3">
        <f>AV50*Referencias!$D$16/'Metabolitos cuantificables'!$AV$65</f>
        <v>0.22837426535494754</v>
      </c>
      <c r="AX50" s="3">
        <f>((((AW50-AW49)/($D50-$D49))-$B50*Referencias!$H$16+$B50*(AVERAGE(AW49:AW50)))/AVERAGE($F49:$F50))*POWER(10,9)</f>
        <v>-0.40018188271234267</v>
      </c>
      <c r="AY50">
        <v>2702440661</v>
      </c>
      <c r="AZ50" s="3">
        <f>AY50*Referencias!$D$17/'Metabolitos cuantificables'!$AY$65</f>
        <v>0.40198691869170289</v>
      </c>
      <c r="BA50" s="3">
        <f>((((AZ50-AZ49)/($D50-$D49))-$B50*Referencias!$H$17+$B50*(AVERAGE(AZ49:AZ50)))/AVERAGE($F49:$F50))*POWER(10,9)</f>
        <v>-0.14684720215123789</v>
      </c>
      <c r="BB50">
        <v>23517065815</v>
      </c>
      <c r="BC50" s="3">
        <f>BB50*Referencias!$D$18/'Metabolitos cuantificables'!$BB$65</f>
        <v>1.7144757988985777</v>
      </c>
      <c r="BD50" s="3">
        <f>((((BC50-BC49)/($D50-$D49))-$B50*Referencias!$H$18+$B50*(AVERAGE(BC49:BC50)))/AVERAGE($F49:$F50))*POWER(10,9)</f>
        <v>0.2022680945762812</v>
      </c>
      <c r="BE50">
        <v>96387418</v>
      </c>
      <c r="BF50" s="3">
        <f>BE50*Referencias!$D$19/'Metabolitos cuantificables'!$BE$65</f>
        <v>0.18864954779876333</v>
      </c>
      <c r="BG50" s="3">
        <f>((((BF50-BF49)/($D50-$D49))-$B50*Referencias!$H$19+$B50*(AVERAGE(BF49:BF50)))/AVERAGE($F49:$F50))*POWER(10,9)</f>
        <v>-2.5860690268072681</v>
      </c>
      <c r="BH50">
        <v>770988885</v>
      </c>
      <c r="BI50" s="3">
        <f>BH50*Referencias!$D$20/'Metabolitos cuantificables'!$BH$65</f>
        <v>0.33244961160415865</v>
      </c>
      <c r="BJ50" s="3">
        <f>((((BI50-BI49)/($D50-$D49))-$B50*Referencias!$H$20+$B50*(AVERAGE(BI49:BI50)))/AVERAGE($F49:$F50))*POWER(10,9)</f>
        <v>-1.1627477469269134</v>
      </c>
      <c r="BK50">
        <v>916871196</v>
      </c>
      <c r="BL50" s="3">
        <f>BK50*Referencias!$D$21/'Metabolitos cuantificables'!$BK$65</f>
        <v>0.13681923281270472</v>
      </c>
      <c r="BM50" s="3">
        <f>((((BL50-BL49)/($D50-$D49))-$B50*Referencias!$H$21+$B50*(AVERAGE(BL49:BL50)))/AVERAGE($F49:$F50))*POWER(10,9)</f>
        <v>-0.18521369459204012</v>
      </c>
      <c r="BN50">
        <v>510638701</v>
      </c>
      <c r="BO50" s="3">
        <f>BN50*Referencias!$D$22/'Metabolitos cuantificables'!$BN$65</f>
        <v>0.16507342034726358</v>
      </c>
      <c r="BP50" s="3">
        <f>((((BO50-BO49)/($D50-$D49))-$B50*Referencias!$H$22+$B50*(AVERAGE(BO49:BO50)))/AVERAGE($F49:$F50))*POWER(10,9)</f>
        <v>-0.44633175503636674</v>
      </c>
      <c r="BQ50">
        <v>6204311471</v>
      </c>
      <c r="BR50" s="3">
        <f>BQ50*Referencias!$D$23/$BQ$65</f>
        <v>8.1907884900301742</v>
      </c>
      <c r="BS50" s="3">
        <f>((((BR50-BR49)/($D50-$D49))-$B50*Referencias!$H$23+$B50*(AVERAGE(BR49:BR50)))/AVERAGE($F49:$F50))*POWER(10,9)</f>
        <v>5.9198246719954337</v>
      </c>
      <c r="BT50" s="3"/>
      <c r="BU50">
        <v>4130622</v>
      </c>
      <c r="BV50" s="17">
        <f>BU50*Referencias!$D$53/'Metabolitos cuantificables'!$BU$65</f>
        <v>9.2028753426264386E-3</v>
      </c>
      <c r="BW50">
        <v>87955510</v>
      </c>
      <c r="BX50" s="17">
        <f>BW50*Referencias!$D$50/'Metabolitos cuantificables'!$BW$65</f>
        <v>5.0267760718317551E-3</v>
      </c>
      <c r="BY50">
        <v>1348478</v>
      </c>
      <c r="BZ50" s="17">
        <f>BY50*Referencias!$D$28/'Metabolitos cuantificables'!$BY$65</f>
        <v>2.4244466789541887E-3</v>
      </c>
      <c r="CA50">
        <v>179967689</v>
      </c>
      <c r="CB50" s="2">
        <f>CA50*Referencias!$D$55/'Metabolitos cuantificables'!$CA$65</f>
        <v>0.46781209482473551</v>
      </c>
      <c r="CC50">
        <v>28338622</v>
      </c>
      <c r="CD50" s="17">
        <f>CC50*Referencias!$D$56/'Metabolitos cuantificables'!$CC$65</f>
        <v>4.028300763006485E-2</v>
      </c>
      <c r="CE50">
        <v>3305467</v>
      </c>
      <c r="CF50" s="18">
        <f>CE50*Referencias!$D$31/'Metabolitos cuantificables'!$CE$65</f>
        <v>8.6902217972737578E-4</v>
      </c>
      <c r="CG50">
        <v>67628642</v>
      </c>
      <c r="CH50">
        <v>1088531</v>
      </c>
      <c r="CI50">
        <v>465042201</v>
      </c>
      <c r="CJ50">
        <v>284884</v>
      </c>
      <c r="CK50">
        <v>3631106</v>
      </c>
      <c r="CL50">
        <v>20164604</v>
      </c>
      <c r="CM50">
        <v>4066812</v>
      </c>
      <c r="CN50">
        <v>481665763</v>
      </c>
      <c r="CO50">
        <v>241617944</v>
      </c>
      <c r="CP50">
        <v>243205863</v>
      </c>
      <c r="CQ50">
        <v>27459727</v>
      </c>
      <c r="CR50">
        <v>205528</v>
      </c>
      <c r="CS50">
        <v>17444496</v>
      </c>
      <c r="CT50">
        <v>1359483699</v>
      </c>
    </row>
    <row r="51" spans="1:98" x14ac:dyDescent="0.25">
      <c r="A51" t="s">
        <v>78</v>
      </c>
      <c r="B51" s="21">
        <f t="shared" ref="B51:B59" si="8">0.4/24</f>
        <v>1.6666666666666666E-2</v>
      </c>
      <c r="C51" s="1">
        <v>43689</v>
      </c>
      <c r="D51" s="22">
        <v>1631.25</v>
      </c>
      <c r="E51" s="22">
        <v>67.96875</v>
      </c>
      <c r="F51" s="18">
        <v>10780000</v>
      </c>
      <c r="G51">
        <v>1586957698</v>
      </c>
      <c r="H51" s="3">
        <f>G51*Referencias!$D$5/'Metabolitos cuantificables'!$G$65</f>
        <v>1.0986988003983127</v>
      </c>
      <c r="I51" s="3">
        <f>((((H51-H50)/($D51-$D50))-$B51*Referencias!$H$5+$B51*(AVERAGE(H50:H51)))/AVERAGE($F50:$F51))*POWER(10,9)</f>
        <v>-0.3344948682571815</v>
      </c>
      <c r="J51">
        <v>49208304</v>
      </c>
      <c r="K51" s="3">
        <f>J51*Referencias!$D$6/'Metabolitos cuantificables'!$J$65</f>
        <v>2.1405482158118681E-2</v>
      </c>
      <c r="L51" s="3">
        <f>((((K51-K50)/($D51-$D50))-$B51*Referencias!$H$6+$B51*(AVERAGE(K50:K51)))/AVERAGE($F50:$F51))*POWER(10,9)</f>
        <v>-2.7880734435749233</v>
      </c>
      <c r="M51">
        <v>513956921</v>
      </c>
      <c r="N51" s="3">
        <f>M51*Referencias!$D$7/'Metabolitos cuantificables'!$M$65</f>
        <v>1.0351452007492019</v>
      </c>
      <c r="O51" s="3">
        <f>((((N51-N50)/($D51-$D50))-$B51*Referencias!$H$7+$B51*(AVERAGE(N50:N51)))/AVERAGE($F50:$F51))*POWER(10,9)</f>
        <v>-1.5549180738559867</v>
      </c>
      <c r="P51">
        <v>199738332</v>
      </c>
      <c r="Q51" s="3">
        <f>P51*Referencias!$D$8/'Metabolitos cuantificables'!$P$65</f>
        <v>0.15762172260437957</v>
      </c>
      <c r="R51" s="3">
        <f>((((Q51-Q50)/($D51-$D50))-$B51*Referencias!$H$8+$B51*(AVERAGE(Q50:Q51)))/AVERAGE($F50:$F51))*POWER(10,9)</f>
        <v>-0.48382244853434436</v>
      </c>
      <c r="S51">
        <v>1743800771</v>
      </c>
      <c r="T51" s="3">
        <f>S51*Referencias!$D$59/'Metabolitos cuantificables'!$S$65</f>
        <v>0.92799903542873741</v>
      </c>
      <c r="U51" s="3">
        <f>((((T51-T50)/($D51-$D50))-$B51*Referencias!$H$59+$B51*(AVERAGE(T50:T51)))/AVERAGE(F50:F51))*POWER(10,9)</f>
        <v>-7.8404419220161641</v>
      </c>
      <c r="V51" s="3">
        <f>(((S51-S50)/($D51-$D50))-$B51*Referencias!$F$59+$B51*(AVERAGE(S50:S51)))/AVERAGE($F50:$F51)</f>
        <v>-14.243159495458171</v>
      </c>
      <c r="W51" s="3">
        <f>-B51*POWER(10,9)*Referencias!$H$59/'Metabolitos cuantificables'!F51</f>
        <v>-8.5822928245520593</v>
      </c>
      <c r="X51">
        <v>1643151015</v>
      </c>
      <c r="Y51" s="3">
        <f>X51*Referencias!$D$11/'Metabolitos cuantificables'!$X$65</f>
        <v>2.5059640402554333</v>
      </c>
      <c r="Z51" s="3">
        <f>((((Y51-Y50)/($D51-$D50))-$B51*Referencias!$H$11+$B51*(AVERAGE(Y50:Y51)))/AVERAGE($F50:$F51))*POWER(10,9)</f>
        <v>2.4128546202673964</v>
      </c>
      <c r="AA51">
        <v>3340726</v>
      </c>
      <c r="AB51" s="3">
        <f>AA51*Referencias!$D$49/'Metabolitos cuantificables'!$AA$65</f>
        <v>0.12621837254134202</v>
      </c>
      <c r="AC51" s="3">
        <f>((((AB51-AB50)/($D51-$D50))-$B51*Referencias!$H$49+$B51*(AVERAGE(AB50:AB51)))/AVERAGE($F50:$F51))*POWER(10,9)</f>
        <v>-38.646888410692434</v>
      </c>
      <c r="AD51" s="3">
        <f>(((AA51-AA50)/($D51-$D50))-$B51*Referencias!$F$49+$B51*(AVERAGE(AA50:AA51)))/AVERAGE($F50:$F51)</f>
        <v>-1.1799740831753389</v>
      </c>
      <c r="AE51" s="3">
        <f>-B51*POWER(10,9)*Referencias!$H$49/'Metabolitos cuantificables'!F51</f>
        <v>-36.190135848253398</v>
      </c>
      <c r="AF51">
        <v>122609939</v>
      </c>
      <c r="AG51" s="3">
        <f>AF51*Referencias!$D$4/'Metabolitos cuantificables'!$AF$65</f>
        <v>1.4973983652210452</v>
      </c>
      <c r="AH51" s="3">
        <f>((((AG51-AG50)/($D51-$D50))-$B51*Referencias!$H$4+$B51*(AVERAGE(AG50:AG51)))/AVERAGE($F50:$F51))*POWER(10,9)</f>
        <v>2.0458050890597024</v>
      </c>
      <c r="AI51">
        <v>3688360489</v>
      </c>
      <c r="AJ51" s="2">
        <f>AI51*Referencias!$D$13/'Metabolitos cuantificables'!$AI$65</f>
        <v>0.6565783050012346</v>
      </c>
      <c r="AK51" s="3">
        <f>((((AJ51-AJ50)/($D51-$D50))-$B51*Referencias!$H$13+$B51*(AVERAGE(AJ50:AJ51)))/AVERAGE($F50:$F51))*POWER(10,9)</f>
        <v>-1.2018468081942795</v>
      </c>
      <c r="AL51">
        <v>12905703178</v>
      </c>
      <c r="AM51" s="3">
        <f>AL51*Referencias!$D$58/'Metabolitos cuantificables'!$AL$65</f>
        <v>27.022098397395002</v>
      </c>
      <c r="AN51" s="3">
        <f t="shared" si="0"/>
        <v>42.761517476057456</v>
      </c>
      <c r="AO51" s="3">
        <f t="shared" si="1"/>
        <v>20.422820014601776</v>
      </c>
      <c r="AP51">
        <v>4485891740</v>
      </c>
      <c r="AQ51" s="3">
        <f>AP51*Referencias!$D$14/'Metabolitos cuantificables'!$AP$65</f>
        <v>0.88615743315149631</v>
      </c>
      <c r="AR51" s="3">
        <f>((((AQ51-AQ50)/($D51-$D50))-$B51*Referencias!$H$14+$B51*(AVERAGE(AQ50:AQ51)))/AVERAGE($F50:$F51))*POWER(10,9)</f>
        <v>-1.2806690174931223</v>
      </c>
      <c r="AS51">
        <v>521935888</v>
      </c>
      <c r="AT51" s="3">
        <f>AS51*Referencias!$D$15/'Metabolitos cuantificables'!$AS$65</f>
        <v>0.69592557533732879</v>
      </c>
      <c r="AU51" s="3">
        <f>((((AT51-AT50)/($D51-$D50))-$B51*Referencias!$H$15+$B51*(AVERAGE(AT50:AT51)))/AVERAGE($F50:$F51))*POWER(10,9)</f>
        <v>-1.3115204358823815</v>
      </c>
      <c r="AV51">
        <v>552863649</v>
      </c>
      <c r="AW51" s="3">
        <f>AV51*Referencias!$D$16/'Metabolitos cuantificables'!$AV$65</f>
        <v>0.17105384285281844</v>
      </c>
      <c r="AX51" s="3">
        <f>((((AW51-AW50)/($D51-$D50))-$B51*Referencias!$H$16+$B51*(AVERAGE(AW50:AW51)))/AVERAGE($F50:$F51))*POWER(10,9)</f>
        <v>-0.4383066911371033</v>
      </c>
      <c r="AY51">
        <v>2578417189</v>
      </c>
      <c r="AZ51" s="3">
        <f>AY51*Referencias!$D$17/'Metabolitos cuantificables'!$AY$65</f>
        <v>0.38353847907405808</v>
      </c>
      <c r="BA51" s="3">
        <f>((((AZ51-AZ50)/($D51-$D50))-$B51*Referencias!$H$17+$B51*(AVERAGE(AZ50:AZ51)))/AVERAGE($F50:$F51))*POWER(10,9)</f>
        <v>-0.10779867569080508</v>
      </c>
      <c r="BB51">
        <v>22795022640</v>
      </c>
      <c r="BC51" s="3">
        <f>BB51*Referencias!$D$18/'Metabolitos cuantificables'!$BB$65</f>
        <v>1.6618363429802379</v>
      </c>
      <c r="BD51" s="3">
        <f>((((BC51-BC50)/($D51-$D50))-$B51*Referencias!$H$18+$B51*(AVERAGE(BC50:BC51)))/AVERAGE($F50:$F51))*POWER(10,9)</f>
        <v>0.58600632766885041</v>
      </c>
      <c r="BE51">
        <v>98280955</v>
      </c>
      <c r="BF51" s="3">
        <f>BE51*Referencias!$D$19/'Metabolitos cuantificables'!$BE$65</f>
        <v>0.19235558024783492</v>
      </c>
      <c r="BG51" s="3">
        <f>((((BF51-BF50)/($D51-$D50))-$B51*Referencias!$H$19+$B51*(AVERAGE(BF50:BF51)))/AVERAGE($F50:$F51))*POWER(10,9)</f>
        <v>-2.3258620185363124</v>
      </c>
      <c r="BH51">
        <v>706326528</v>
      </c>
      <c r="BI51" s="3">
        <f>BH51*Referencias!$D$20/'Metabolitos cuantificables'!$BH$65</f>
        <v>0.30456726999289219</v>
      </c>
      <c r="BJ51" s="3">
        <f>((((BI51-BI50)/($D51-$D50))-$B51*Referencias!$H$20+$B51*(AVERAGE(BI50:BI51)))/AVERAGE($F50:$F51))*POWER(10,9)</f>
        <v>-1.043887790374399</v>
      </c>
      <c r="BK51">
        <v>815664054</v>
      </c>
      <c r="BL51" s="3">
        <f>BK51*Referencias!$D$21/'Metabolitos cuantificables'!$BK$65</f>
        <v>0.12171669323678977</v>
      </c>
      <c r="BM51" s="3">
        <f>((((BL51-BL50)/($D51-$D50))-$B51*Referencias!$H$21+$B51*(AVERAGE(BL50:BL51)))/AVERAGE($F50:$F51))*POWER(10,9)</f>
        <v>-0.1876531348711549</v>
      </c>
      <c r="BN51">
        <v>449439544</v>
      </c>
      <c r="BO51" s="3">
        <f>BN51*Referencias!$D$22/'Metabolitos cuantificables'!$BN$65</f>
        <v>0.14528965905268207</v>
      </c>
      <c r="BP51" s="3">
        <f>((((BO51-BO50)/($D51-$D50))-$B51*Referencias!$H$22+$B51*(AVERAGE(BO50:BO51)))/AVERAGE($F50:$F51))*POWER(10,9)</f>
        <v>-0.40257308196703534</v>
      </c>
      <c r="BQ51">
        <v>5247369346</v>
      </c>
      <c r="BR51" s="3">
        <f>BQ51*Referencias!$D$23/$BQ$65</f>
        <v>6.9274556319504885</v>
      </c>
      <c r="BS51" s="3">
        <f>((((BR51-BR50)/($D51-$D50))-$B51*Referencias!$H$23+$B51*(AVERAGE(BR50:BR51)))/AVERAGE($F50:$F51))*POWER(10,9)</f>
        <v>3.8263641077861421</v>
      </c>
      <c r="BT51" s="3"/>
      <c r="BU51">
        <v>3140539</v>
      </c>
      <c r="BV51" s="17">
        <f>BU51*Referencias!$D$53/'Metabolitos cuantificables'!$BU$65</f>
        <v>6.9970064861071034E-3</v>
      </c>
      <c r="BW51">
        <v>101299109</v>
      </c>
      <c r="BX51" s="17">
        <f>BW51*Referencias!$D$50/'Metabolitos cuantificables'!$BW$65</f>
        <v>5.7893807587390119E-3</v>
      </c>
      <c r="BY51">
        <v>1209484</v>
      </c>
      <c r="BZ51" s="17">
        <f>BY51*Referencias!$D$28/'Metabolitos cuantificables'!$BY$65</f>
        <v>2.1745475024792602E-3</v>
      </c>
      <c r="CA51">
        <v>175227341</v>
      </c>
      <c r="CB51" s="2">
        <f>CA51*Referencias!$D$55/'Metabolitos cuantificables'!$CA$65</f>
        <v>0.45548992665999211</v>
      </c>
      <c r="CC51">
        <v>31626251</v>
      </c>
      <c r="CD51" s="17">
        <f>CC51*Referencias!$D$56/'Metabolitos cuantificables'!$CC$65</f>
        <v>4.4956332398355371E-2</v>
      </c>
      <c r="CE51">
        <v>2967332</v>
      </c>
      <c r="CF51" s="18">
        <f>CE51*Referencias!$D$31/'Metabolitos cuantificables'!$CE$65</f>
        <v>7.8012496346652183E-4</v>
      </c>
      <c r="CG51">
        <v>63769221</v>
      </c>
      <c r="CH51">
        <v>1176007</v>
      </c>
      <c r="CI51">
        <v>372759307</v>
      </c>
      <c r="CJ51">
        <v>278040</v>
      </c>
      <c r="CK51">
        <v>3976358</v>
      </c>
      <c r="CL51">
        <v>18582902</v>
      </c>
      <c r="CM51">
        <v>4833153</v>
      </c>
      <c r="CN51">
        <v>455209642</v>
      </c>
      <c r="CO51">
        <v>154220633</v>
      </c>
      <c r="CP51">
        <v>197543960</v>
      </c>
      <c r="CQ51">
        <v>24168693</v>
      </c>
      <c r="CR51">
        <v>143432</v>
      </c>
      <c r="CS51">
        <v>17769059</v>
      </c>
      <c r="CT51" t="s">
        <v>197</v>
      </c>
    </row>
    <row r="52" spans="1:98" x14ac:dyDescent="0.25">
      <c r="A52" t="s">
        <v>79</v>
      </c>
      <c r="B52" s="21">
        <f t="shared" si="8"/>
        <v>1.6666666666666666E-2</v>
      </c>
      <c r="C52" s="1">
        <v>43690</v>
      </c>
      <c r="D52" s="22">
        <v>1657.1666666666279</v>
      </c>
      <c r="E52" s="22">
        <v>69.048611111109494</v>
      </c>
      <c r="F52" s="18">
        <v>10493333.333333334</v>
      </c>
      <c r="G52">
        <v>1534224993</v>
      </c>
      <c r="H52" s="3">
        <f>G52*Referencias!$D$5/'Metabolitos cuantificables'!$G$65</f>
        <v>1.0621903542070408</v>
      </c>
      <c r="I52" s="3">
        <f>((((H52-H51)/($D52-$D51))-$B52*Referencias!$H$5+$B52*(AVERAGE(H51:H52)))/AVERAGE($F51:$F52))*POWER(10,9)</f>
        <v>-0.39452339059982255</v>
      </c>
      <c r="J52">
        <v>47503880</v>
      </c>
      <c r="K52" s="3">
        <f>J52*Referencias!$D$6/'Metabolitos cuantificables'!$J$65</f>
        <v>2.0664062223754165E-2</v>
      </c>
      <c r="L52" s="3">
        <f>((((K52-K51)/($D52-$D51))-$B52*Referencias!$H$6+$B52*(AVERAGE(K51:K52)))/AVERAGE($F51:$F52))*POWER(10,9)</f>
        <v>-2.6362754091849228</v>
      </c>
      <c r="M52">
        <v>497185380</v>
      </c>
      <c r="N52" s="3">
        <f>M52*Referencias!$D$7/'Metabolitos cuantificables'!$M$65</f>
        <v>1.001366143661033</v>
      </c>
      <c r="O52" s="3">
        <f>((((N52-N51)/($D52-$D51))-$B52*Referencias!$H$7+$B52*(AVERAGE(N51:N52)))/AVERAGE($F51:$F52))*POWER(10,9)</f>
        <v>-1.5475011377876846</v>
      </c>
      <c r="P52">
        <v>200193984</v>
      </c>
      <c r="Q52" s="3">
        <f>P52*Referencias!$D$8/'Metabolitos cuantificables'!$P$65</f>
        <v>0.15798129631478852</v>
      </c>
      <c r="R52" s="3">
        <f>((((Q52-Q51)/($D52-$D51))-$B52*Referencias!$H$8+$B52*(AVERAGE(Q51:Q52)))/AVERAGE($F51:$F52))*POWER(10,9)</f>
        <v>-0.45001879446055609</v>
      </c>
      <c r="S52">
        <v>1688477340</v>
      </c>
      <c r="T52" s="3">
        <f>S52*Referencias!$D$59/'Metabolitos cuantificables'!$S$65</f>
        <v>0.89855754678025679</v>
      </c>
      <c r="U52" s="3">
        <f>((((T52-T51)/($D52-$D51))-$B52*Referencias!$H$59+$B52*(AVERAGE(T51:T52)))/AVERAGE(F51:F52))*POWER(10,9)</f>
        <v>-7.373721509539207</v>
      </c>
      <c r="V52" s="3">
        <f>(((S52-S51)/($D52-$D51))-$B52*Referencias!$F$59+$B52*(AVERAGE(S51:S52)))/AVERAGE($F51:$F52)</f>
        <v>-13.392930813289649</v>
      </c>
      <c r="W52" s="3">
        <f>-B52*POWER(10,9)*Referencias!$H$59/'Metabolitos cuantificables'!F52</f>
        <v>-8.8167519042571012</v>
      </c>
      <c r="X52">
        <v>1662949019</v>
      </c>
      <c r="Y52" s="3">
        <f>X52*Referencias!$D$11/'Metabolitos cuantificables'!$X$65</f>
        <v>2.5361579090112114</v>
      </c>
      <c r="Z52" s="3">
        <f>((((Y52-Y51)/($D52-$D51))-$B52*Referencias!$H$11+$B52*(AVERAGE(Y51:Y52)))/AVERAGE($F51:$F52))*POWER(10,9)</f>
        <v>2.4404371931031781</v>
      </c>
      <c r="AA52">
        <v>3860993</v>
      </c>
      <c r="AB52" s="3">
        <f>AA52*Referencias!$D$49/'Metabolitos cuantificables'!$AA$65</f>
        <v>0.14587495438222522</v>
      </c>
      <c r="AC52" s="3">
        <f>((((AB52-AB51)/($D52-$D51))-$B52*Referencias!$H$49+$B52*(AVERAGE(AB51:AB52)))/AVERAGE($F51:$F52))*POWER(10,9)</f>
        <v>-36.393334384317285</v>
      </c>
      <c r="AD52" s="3">
        <f>(((AA52-AA51)/($D52-$D51))-$B52*Referencias!$F$49+$B52*(AVERAGE(AA51:AA52)))/AVERAGE($F51:$F52)</f>
        <v>-1.1117377546391667</v>
      </c>
      <c r="AE52" s="3">
        <f>-B52*POWER(10,9)*Referencias!$H$49/'Metabolitos cuantificables'!F52</f>
        <v>-37.178811732290818</v>
      </c>
      <c r="AF52">
        <v>120654676</v>
      </c>
      <c r="AG52" s="3">
        <f>AF52*Referencias!$D$4/'Metabolitos cuantificables'!$AF$65</f>
        <v>1.4735193253678633</v>
      </c>
      <c r="AH52" s="3">
        <f>((((AG52-AG51)/($D52-$D51))-$B52*Referencias!$H$4+$B52*(AVERAGE(AG51:AG52)))/AVERAGE($F51:$F52))*POWER(10,9)</f>
        <v>1.7551585237432572</v>
      </c>
      <c r="AI52">
        <v>3646669935</v>
      </c>
      <c r="AJ52" s="2">
        <f>AI52*Referencias!$D$13/'Metabolitos cuantificables'!$AI$65</f>
        <v>0.64915681966607852</v>
      </c>
      <c r="AK52" s="3">
        <f>((((AJ52-AJ51)/($D52-$D51))-$B52*Referencias!$H$13+$B52*(AVERAGE(AJ51:AJ52)))/AVERAGE($F51:$F52))*POWER(10,9)</f>
        <v>-1.1030381270464138</v>
      </c>
      <c r="AL52">
        <v>12331891644</v>
      </c>
      <c r="AM52" s="3">
        <f>AL52*Referencias!$D$58/'Metabolitos cuantificables'!$AL$65</f>
        <v>25.820645712527732</v>
      </c>
      <c r="AN52" s="3">
        <f t="shared" si="0"/>
        <v>37.04148210243266</v>
      </c>
      <c r="AO52" s="3">
        <f t="shared" si="1"/>
        <v>17.690941919347022</v>
      </c>
      <c r="AP52">
        <v>4415917721</v>
      </c>
      <c r="AQ52" s="3">
        <f>AP52*Referencias!$D$14/'Metabolitos cuantificables'!$AP$65</f>
        <v>0.8723345411473451</v>
      </c>
      <c r="AR52" s="3">
        <f>((((AQ52-AQ51)/($D52-$D51))-$B52*Referencias!$H$14+$B52*(AVERAGE(AQ51:AQ52)))/AVERAGE($F51:$F52))*POWER(10,9)</f>
        <v>-1.2433893845853006</v>
      </c>
      <c r="AS52">
        <v>521591708</v>
      </c>
      <c r="AT52" s="3">
        <f>AS52*Referencias!$D$15/'Metabolitos cuantificables'!$AS$65</f>
        <v>0.6954666613786864</v>
      </c>
      <c r="AU52" s="3">
        <f>((((AT52-AT51)/($D52-$D51))-$B52*Referencias!$H$15+$B52*(AVERAGE(AT51:AT52)))/AVERAGE($F51:$F52))*POWER(10,9)</f>
        <v>-1.1793341024386332</v>
      </c>
      <c r="AV52">
        <v>513948261</v>
      </c>
      <c r="AW52" s="3">
        <f>AV52*Referencias!$D$16/'Metabolitos cuantificables'!$AV$65</f>
        <v>0.15901357455963488</v>
      </c>
      <c r="AX52" s="3">
        <f>((((AW52-AW51)/($D52-$D51))-$B52*Referencias!$H$16+$B52*(AVERAGE(AW51:AW52)))/AVERAGE($F51:$F52))*POWER(10,9)</f>
        <v>-0.43582619588313543</v>
      </c>
      <c r="AY52">
        <v>2473660143</v>
      </c>
      <c r="AZ52" s="3">
        <f>AY52*Referencias!$D$17/'Metabolitos cuantificables'!$AY$65</f>
        <v>0.3679559122704627</v>
      </c>
      <c r="BA52" s="3">
        <f>((((AZ52-AZ51)/($D52-$D51))-$B52*Referencias!$H$17+$B52*(AVERAGE(AZ51:AZ52)))/AVERAGE($F51:$F52))*POWER(10,9)</f>
        <v>-0.16046139073604382</v>
      </c>
      <c r="BB52">
        <v>22543678046</v>
      </c>
      <c r="BC52" s="3">
        <f>BB52*Referencias!$D$18/'Metabolitos cuantificables'!$BB$65</f>
        <v>1.6435124488776782</v>
      </c>
      <c r="BD52" s="3">
        <f>((((BC52-BC51)/($D52-$D51))-$B52*Referencias!$H$18+$B52*(AVERAGE(BC51:BC52)))/AVERAGE($F51:$F52))*POWER(10,9)</f>
        <v>0.50217270386293267</v>
      </c>
      <c r="BE52">
        <v>95272805</v>
      </c>
      <c r="BF52" s="3">
        <f>BE52*Referencias!$D$19/'Metabolitos cuantificables'!$BE$65</f>
        <v>0.1864680261563782</v>
      </c>
      <c r="BG52" s="3">
        <f>((((BF52-BF51)/($D52-$D51))-$B52*Referencias!$H$19+$B52*(AVERAGE(BF51:BF52)))/AVERAGE($F51:$F52))*POWER(10,9)</f>
        <v>-2.2266867278426892</v>
      </c>
      <c r="BH52">
        <v>658620176</v>
      </c>
      <c r="BI52" s="3">
        <f>BH52*Referencias!$D$20/'Metabolitos cuantificables'!$BH$65</f>
        <v>0.28399634024018722</v>
      </c>
      <c r="BJ52" s="3">
        <f>((((BI52-BI51)/($D52-$D51))-$B52*Referencias!$H$20+$B52*(AVERAGE(BI51:BI52)))/AVERAGE($F51:$F52))*POWER(10,9)</f>
        <v>-1.0621598592679964</v>
      </c>
      <c r="BK52">
        <v>789875571</v>
      </c>
      <c r="BL52" s="3">
        <f>BK52*Referencias!$D$21/'Metabolitos cuantificables'!$BK$65</f>
        <v>0.11786843137093934</v>
      </c>
      <c r="BM52" s="3">
        <f>((((BL52-BL51)/($D52-$D51))-$B52*Referencias!$H$21+$B52*(AVERAGE(BL51:BL52)))/AVERAGE($F51:$F52))*POWER(10,9)</f>
        <v>-0.18603456628627535</v>
      </c>
      <c r="BN52">
        <v>445286101</v>
      </c>
      <c r="BO52" s="3">
        <f>BN52*Referencias!$D$22/'Metabolitos cuantificables'!$BN$65</f>
        <v>0.1439469816549746</v>
      </c>
      <c r="BP52" s="3">
        <f>((((BO52-BO51)/($D52-$D51))-$B52*Referencias!$H$22+$B52*(AVERAGE(BO51:BO52)))/AVERAGE($F51:$F52))*POWER(10,9)</f>
        <v>-0.375566968960588</v>
      </c>
      <c r="BQ52">
        <v>4996887935</v>
      </c>
      <c r="BR52" s="3">
        <f>BQ52*Referencias!$D$23/$BQ$65</f>
        <v>6.5967758671167873</v>
      </c>
      <c r="BS52" s="3">
        <f>((((BR52-BR51)/($D52-$D51))-$B52*Referencias!$H$23+$B52*(AVERAGE(BR51:BR52)))/AVERAGE($F51:$F52))*POWER(10,9)</f>
        <v>2.8554177116984674</v>
      </c>
      <c r="BT52" s="3"/>
      <c r="BU52">
        <v>2118000</v>
      </c>
      <c r="BV52" s="17">
        <f>BU52*Referencias!$D$53/'Metabolitos cuantificables'!$BU$65</f>
        <v>4.7188268439190993E-3</v>
      </c>
      <c r="BW52">
        <v>63322683</v>
      </c>
      <c r="BX52" s="17">
        <f>BW52*Referencias!$D$50/'Metabolitos cuantificables'!$BW$65</f>
        <v>3.6189767725590752E-3</v>
      </c>
      <c r="BY52">
        <v>1161876</v>
      </c>
      <c r="BZ52" s="17">
        <f>BY52*Referencias!$D$28/'Metabolitos cuantificables'!$BY$65</f>
        <v>2.0889524408678351E-3</v>
      </c>
      <c r="CA52">
        <v>168599148</v>
      </c>
      <c r="CB52" s="2">
        <f>CA52*Referencias!$D$55/'Metabolitos cuantificables'!$CA$65</f>
        <v>0.43826045136105302</v>
      </c>
      <c r="CC52">
        <v>33310809</v>
      </c>
      <c r="CD52" s="17">
        <f>CC52*Referencias!$D$56/'Metabolitos cuantificables'!$CC$65</f>
        <v>4.735091117382606E-2</v>
      </c>
      <c r="CE52">
        <v>2652495</v>
      </c>
      <c r="CF52" s="18">
        <f>CE52*Referencias!$D$31/'Metabolitos cuantificables'!$CE$65</f>
        <v>6.9735289646393861E-4</v>
      </c>
      <c r="CG52">
        <v>64272412</v>
      </c>
      <c r="CH52">
        <v>1262410</v>
      </c>
      <c r="CI52">
        <v>371023513</v>
      </c>
      <c r="CJ52">
        <v>247329</v>
      </c>
      <c r="CK52">
        <v>4188034</v>
      </c>
      <c r="CL52">
        <v>19178001</v>
      </c>
      <c r="CM52">
        <v>5206914</v>
      </c>
      <c r="CN52">
        <v>464391134</v>
      </c>
      <c r="CO52">
        <v>122861881</v>
      </c>
      <c r="CP52">
        <v>193559688</v>
      </c>
      <c r="CQ52">
        <v>24784555</v>
      </c>
      <c r="CR52">
        <v>207444</v>
      </c>
      <c r="CS52">
        <v>15452093</v>
      </c>
      <c r="CT52">
        <v>463327050</v>
      </c>
    </row>
    <row r="53" spans="1:98" x14ac:dyDescent="0.25">
      <c r="A53" t="s">
        <v>80</v>
      </c>
      <c r="B53" s="21">
        <f t="shared" si="8"/>
        <v>1.6666666666666666E-2</v>
      </c>
      <c r="C53" s="1">
        <v>43691</v>
      </c>
      <c r="D53" s="22">
        <v>1684.5</v>
      </c>
      <c r="E53" s="22">
        <v>70.1875</v>
      </c>
      <c r="F53" s="18">
        <v>8626666.666666666</v>
      </c>
      <c r="G53">
        <v>1756880188</v>
      </c>
      <c r="H53" s="3">
        <f>G53*Referencias!$D$5/'Metabolitos cuantificables'!$G$65</f>
        <v>1.2163412783036653</v>
      </c>
      <c r="I53" s="3">
        <f>((((H53-H52)/($D53-$D52))-$B53*Referencias!$H$5+$B53*(AVERAGE(H52:H53)))/AVERAGE($F52:$F53))*POWER(10,9)</f>
        <v>0.40086759058082522</v>
      </c>
      <c r="J53">
        <v>6920679</v>
      </c>
      <c r="K53" s="3">
        <f>J53*Referencias!$D$6/'Metabolitos cuantificables'!$J$65</f>
        <v>3.0104770702230792E-3</v>
      </c>
      <c r="L53" s="3">
        <f>((((K53-K52)/($D53-$D52))-$B53*Referencias!$H$6+$B53*(AVERAGE(K52:K53)))/AVERAGE($F52:$F53))*POWER(10,9)</f>
        <v>-3.0137792370752279</v>
      </c>
      <c r="M53">
        <v>508876523</v>
      </c>
      <c r="N53" s="3">
        <f>M53*Referencias!$D$7/'Metabolitos cuantificables'!$M$65</f>
        <v>1.0249129236988928</v>
      </c>
      <c r="O53" s="3">
        <f>((((N53-N52)/($D53-$D52))-$B53*Referencias!$H$7+$B53*(AVERAGE(N52:N53)))/AVERAGE($F52:$F53))*POWER(10,9)</f>
        <v>-1.5042555653048395</v>
      </c>
      <c r="P53">
        <v>210058539</v>
      </c>
      <c r="Q53" s="3">
        <f>P53*Referencias!$D$8/'Metabolitos cuantificables'!$P$65</f>
        <v>0.16576582188009487</v>
      </c>
      <c r="R53" s="3">
        <f>((((Q53-Q52)/($D53-$D52))-$B53*Referencias!$H$8+$B53*(AVERAGE(Q52:Q53)))/AVERAGE($F52:$F53))*POWER(10,9)</f>
        <v>-0.46526223090089408</v>
      </c>
      <c r="S53">
        <v>1554693031</v>
      </c>
      <c r="T53" s="3">
        <f>S53*Referencias!$D$59/'Metabolitos cuantificables'!$S$65</f>
        <v>0.82736150662923424</v>
      </c>
      <c r="U53" s="3">
        <f>((((T53-T52)/($D53-$D52))-$B53*Referencias!$H$59+$B53*(AVERAGE(T52:T53)))/AVERAGE(F52:F53))*POWER(10,9)</f>
        <v>-8.4455220759949778</v>
      </c>
      <c r="V53" s="3">
        <f>(((S53-S52)/($D53-$D52))-$B53*Referencias!$F$59+$B53*(AVERAGE(S52:S53)))/AVERAGE($F52:$F53)</f>
        <v>-15.354803381417158</v>
      </c>
      <c r="W53" s="3">
        <f>-B53*POWER(10,9)*Referencias!$H$59/'Metabolitos cuantificables'!F53</f>
        <v>-10.724549843354467</v>
      </c>
      <c r="X53">
        <v>1809785312</v>
      </c>
      <c r="Y53" s="3">
        <f>X53*Referencias!$D$11/'Metabolitos cuantificables'!$X$65</f>
        <v>2.7600974414725115</v>
      </c>
      <c r="Z53" s="3">
        <f>((((Y53-Y52)/($D53-$D52))-$B53*Referencias!$H$11+$B53*(AVERAGE(Y52:Y53)))/AVERAGE($F52:$F53))*POWER(10,9)</f>
        <v>3.6719422881875476</v>
      </c>
      <c r="AA53">
        <v>881180</v>
      </c>
      <c r="AB53" s="3">
        <f>AA53*Referencias!$D$49/'Metabolitos cuantificables'!$AA$65</f>
        <v>3.3292495558145077E-2</v>
      </c>
      <c r="AC53" s="3">
        <f>((((AB53-AB52)/($D53-$D52))-$B53*Referencias!$H$49+$B53*(AVERAGE(AB52:AB53)))/AVERAGE($F52:$F53))*POWER(10,9)</f>
        <v>-41.083208452522271</v>
      </c>
      <c r="AD53" s="3">
        <f>(((AA53-AA52)/($D53-$D52))-$B53*Referencias!$F$49+$B53*(AVERAGE(AA52:AA53)))/AVERAGE($F52:$F53)</f>
        <v>-1.2525912440611693</v>
      </c>
      <c r="AE53" s="3">
        <f>-B53*POWER(10,9)*Referencias!$H$49/'Metabolitos cuantificables'!F53</f>
        <v>-45.223685986573223</v>
      </c>
      <c r="AF53">
        <v>136382392</v>
      </c>
      <c r="AG53" s="3">
        <f>AF53*Referencias!$D$4/'Metabolitos cuantificables'!$AF$65</f>
        <v>1.6655971978400197</v>
      </c>
      <c r="AH53" s="3">
        <f>((((AG53-AG52)/($D53-$D52))-$B53*Referencias!$H$4+$B53*(AVERAGE(AG52:AG53)))/AVERAGE($F52:$F53))*POWER(10,9)</f>
        <v>2.9308901760476962</v>
      </c>
      <c r="AI53">
        <v>3491467933</v>
      </c>
      <c r="AJ53" s="2">
        <f>AI53*Referencias!$D$13/'Metabolitos cuantificables'!$AI$65</f>
        <v>0.62152875356194714</v>
      </c>
      <c r="AK53" s="3">
        <f>((((AJ53-AJ52)/($D53-$D52))-$B53*Referencias!$H$13+$B53*(AVERAGE(AJ52:AJ53)))/AVERAGE($F52:$F53))*POWER(10,9)</f>
        <v>-1.3335932862782394</v>
      </c>
      <c r="AL53">
        <v>13611966741</v>
      </c>
      <c r="AM53" s="3">
        <f>AL53*Referencias!$D$58/'Metabolitos cuantificables'!$AL$65</f>
        <v>28.500880547476836</v>
      </c>
      <c r="AN53" s="3">
        <f t="shared" si="0"/>
        <v>57.608447438308772</v>
      </c>
      <c r="AO53" s="3">
        <f t="shared" si="1"/>
        <v>27.513685734187863</v>
      </c>
      <c r="AP53">
        <v>4108354487</v>
      </c>
      <c r="AQ53" s="3">
        <f>AP53*Referencias!$D$14/'Metabolitos cuantificables'!$AP$65</f>
        <v>0.81157751405662593</v>
      </c>
      <c r="AR53" s="3">
        <f>((((AQ53-AQ52)/($D53-$D52))-$B53*Referencias!$H$14+$B53*(AVERAGE(AQ52:AQ53)))/AVERAGE($F52:$F53))*POWER(10,9)</f>
        <v>-1.6251544596001919</v>
      </c>
      <c r="AS53">
        <v>599520029</v>
      </c>
      <c r="AT53" s="3">
        <f>AS53*Referencias!$D$15/'Metabolitos cuantificables'!$AS$65</f>
        <v>0.79937274040844841</v>
      </c>
      <c r="AU53" s="3">
        <f>((((AT53-AT52)/($D53-$D52))-$B53*Referencias!$H$15+$B53*(AVERAGE(AT52:AT53)))/AVERAGE($F52:$F53))*POWER(10,9)</f>
        <v>-0.82248690592258622</v>
      </c>
      <c r="AV53">
        <v>623921779</v>
      </c>
      <c r="AW53" s="3">
        <f>AV53*Referencias!$D$16/'Metabolitos cuantificables'!$AV$65</f>
        <v>0.19303894935135607</v>
      </c>
      <c r="AX53" s="3">
        <f>((((AW53-AW52)/($D53-$D52))-$B53*Referencias!$H$16+$B53*(AVERAGE(AW52:AW53)))/AVERAGE($F52:$F53))*POWER(10,9)</f>
        <v>-0.28693741587656529</v>
      </c>
      <c r="AY53">
        <v>2622891813</v>
      </c>
      <c r="AZ53" s="3">
        <f>AY53*Referencias!$D$17/'Metabolitos cuantificables'!$AY$65</f>
        <v>0.3901540608034702</v>
      </c>
      <c r="BA53" s="3">
        <f>((((AZ53-AZ52)/($D53-$D52))-$B53*Referencias!$H$17+$B53*(AVERAGE(AZ52:AZ53)))/AVERAGE($F52:$F53))*POWER(10,9)</f>
        <v>-2.4922646036294779E-2</v>
      </c>
      <c r="BB53">
        <v>23188857771</v>
      </c>
      <c r="BC53" s="3">
        <f>BB53*Referencias!$D$18/'Metabolitos cuantificables'!$BB$65</f>
        <v>1.6905482922585733</v>
      </c>
      <c r="BD53" s="3">
        <f>((((BC53-BC52)/($D53-$D52))-$B53*Referencias!$H$18+$B53*(AVERAGE(BC52:BC53)))/AVERAGE($F52:$F53))*POWER(10,9)</f>
        <v>0.83771597553336308</v>
      </c>
      <c r="BE53">
        <v>21923146</v>
      </c>
      <c r="BF53" s="3">
        <f>BE53*Referencias!$D$19/'Metabolitos cuantificables'!$BE$65</f>
        <v>4.2908002569653513E-2</v>
      </c>
      <c r="BG53" s="3">
        <f>((((BF53-BF52)/($D53-$D52))-$B53*Referencias!$H$19+$B53*(AVERAGE(BF52:BF53)))/AVERAGE($F52:$F53))*POWER(10,9)</f>
        <v>-3.1333623907469352</v>
      </c>
      <c r="BH53">
        <v>717426683</v>
      </c>
      <c r="BI53" s="3">
        <f>BH53*Referencias!$D$20/'Metabolitos cuantificables'!$BH$65</f>
        <v>0.30935364537429078</v>
      </c>
      <c r="BJ53" s="3">
        <f>((((BI53-BI52)/($D53-$D52))-$B53*Referencias!$H$20+$B53*(AVERAGE(BI52:BI53)))/AVERAGE($F52:$F53))*POWER(10,9)</f>
        <v>-0.99754330532877777</v>
      </c>
      <c r="BK53">
        <v>826689366</v>
      </c>
      <c r="BL53" s="3">
        <f>BK53*Referencias!$D$21/'Metabolitos cuantificables'!$BK$65</f>
        <v>0.12336193494134072</v>
      </c>
      <c r="BM53" s="3">
        <f>((((BL53-BL52)/($D53-$D52))-$B53*Referencias!$H$21+$B53*(AVERAGE(BL52:BL53)))/AVERAGE($F52:$F53))*POWER(10,9)</f>
        <v>-0.1689968092251776</v>
      </c>
      <c r="BN53">
        <v>505828645</v>
      </c>
      <c r="BO53" s="3">
        <f>BN53*Referencias!$D$22/'Metabolitos cuantificables'!$BN$65</f>
        <v>0.1635184806326925</v>
      </c>
      <c r="BP53" s="3">
        <f>((((BO53-BO52)/($D53-$D52))-$B53*Referencias!$H$22+$B53*(AVERAGE(BO52:BO53)))/AVERAGE($F52:$F53))*POWER(10,9)</f>
        <v>-0.32165647227261757</v>
      </c>
      <c r="BQ53">
        <v>5001746001</v>
      </c>
      <c r="BR53" s="3">
        <f>BQ53*Referencias!$D$23/$BQ$65</f>
        <v>6.603189373476452</v>
      </c>
      <c r="BS53" s="3">
        <f>((((BR53-BR52)/($D53-$D52))-$B53*Referencias!$H$23+$B53*(AVERAGE(BR52:BR53)))/AVERAGE($F52:$F53))*POWER(10,9)</f>
        <v>4.25354559504708</v>
      </c>
      <c r="BT53" s="3"/>
      <c r="BU53">
        <v>3720670</v>
      </c>
      <c r="BV53" s="17">
        <f>BU53*Referencias!$D$53/'Metabolitos cuantificables'!$BU$65</f>
        <v>8.2895172206631125E-3</v>
      </c>
      <c r="BW53">
        <v>469857350</v>
      </c>
      <c r="BX53" s="17">
        <f>BW53*Referencias!$D$50/'Metabolitos cuantificables'!$BW$65</f>
        <v>2.6852981514793994E-2</v>
      </c>
      <c r="BY53">
        <v>1133632</v>
      </c>
      <c r="BZ53" s="17">
        <f>BY53*Referencias!$D$28/'Metabolitos cuantificables'!$BY$65</f>
        <v>2.0381721745228285E-3</v>
      </c>
      <c r="CA53">
        <v>87242269</v>
      </c>
      <c r="CB53" s="2">
        <f>CA53*Referencias!$D$55/'Metabolitos cuantificables'!$CA$65</f>
        <v>0.22677953384261709</v>
      </c>
      <c r="CD53" s="17">
        <f>CC53*Referencias!$D$56/'Metabolitos cuantificables'!$CC$65</f>
        <v>0</v>
      </c>
      <c r="CE53">
        <v>2535279</v>
      </c>
      <c r="CF53" s="18">
        <f>CE53*Referencias!$D$31/'Metabolitos cuantificables'!$CE$65</f>
        <v>6.6653628149881451E-4</v>
      </c>
      <c r="CG53">
        <v>33171731</v>
      </c>
      <c r="CH53">
        <v>1400820</v>
      </c>
      <c r="CI53">
        <v>381099310</v>
      </c>
      <c r="CJ53">
        <v>94505</v>
      </c>
      <c r="CK53">
        <v>6369405</v>
      </c>
      <c r="CL53">
        <v>19097468</v>
      </c>
      <c r="CM53">
        <v>1766272</v>
      </c>
      <c r="CN53">
        <v>451260863</v>
      </c>
      <c r="CO53">
        <v>10914484</v>
      </c>
      <c r="CP53">
        <v>492768094</v>
      </c>
      <c r="CQ53">
        <v>32388485</v>
      </c>
      <c r="CR53">
        <v>74729</v>
      </c>
      <c r="CS53">
        <v>39933028</v>
      </c>
      <c r="CT53">
        <v>1383760688</v>
      </c>
    </row>
    <row r="54" spans="1:98" x14ac:dyDescent="0.25">
      <c r="A54" t="s">
        <v>81</v>
      </c>
      <c r="B54" s="21">
        <f t="shared" si="8"/>
        <v>1.6666666666666666E-2</v>
      </c>
      <c r="C54" s="1">
        <v>43692</v>
      </c>
      <c r="D54" s="22">
        <v>1709.25</v>
      </c>
      <c r="E54" s="22">
        <v>71.21875</v>
      </c>
      <c r="F54" s="18">
        <v>9600000</v>
      </c>
      <c r="G54">
        <v>1512692980</v>
      </c>
      <c r="H54" s="3">
        <f>G54*Referencias!$D$5/'Metabolitos cuantificables'!$G$65</f>
        <v>1.0472830905269341</v>
      </c>
      <c r="I54" s="3">
        <f>((((H54-H53)/($D54-$D53))-$B54*Referencias!$H$5+$B54*(AVERAGE(H53:H54)))/AVERAGE($F53:$F54))*POWER(10,9)</f>
        <v>-0.96147419557713731</v>
      </c>
      <c r="J54">
        <v>47515256</v>
      </c>
      <c r="K54" s="3">
        <f>J54*Referencias!$D$6/'Metabolitos cuantificables'!$J$65</f>
        <v>2.0669010753681768E-2</v>
      </c>
      <c r="L54" s="3">
        <f>((((K54-K53)/($D54-$D53))-$B54*Referencias!$H$6+$B54*(AVERAGE(K53:K54)))/AVERAGE($F53:$F54))*POWER(10,9)</f>
        <v>-3.0123280126698035</v>
      </c>
      <c r="M54">
        <v>497779875</v>
      </c>
      <c r="N54" s="3">
        <f>M54*Referencias!$D$7/'Metabolitos cuantificables'!$M$65</f>
        <v>1.002563498188183</v>
      </c>
      <c r="O54" s="3">
        <f>((((N54-N53)/($D54-$D53))-$B54*Referencias!$H$7+$B54*(AVERAGE(N53:N54)))/AVERAGE($F53:$F54))*POWER(10,9)</f>
        <v>-1.7705025497757119</v>
      </c>
      <c r="P54">
        <v>205108743</v>
      </c>
      <c r="Q54" s="3">
        <f>P54*Referencias!$D$8/'Metabolitos cuantificables'!$P$65</f>
        <v>0.1618597345294692</v>
      </c>
      <c r="R54" s="3">
        <f>((((Q54-Q53)/($D54-$D53))-$B54*Referencias!$H$8+$B54*(AVERAGE(Q53:Q54)))/AVERAGE($F53:$F54))*POWER(10,9)</f>
        <v>-0.53308793371215279</v>
      </c>
      <c r="S54">
        <v>2273332105</v>
      </c>
      <c r="T54" s="3">
        <f>S54*Referencias!$D$59/'Metabolitos cuantificables'!$S$65</f>
        <v>1.2097999013037375</v>
      </c>
      <c r="U54" s="3">
        <f>((((T54-T53)/($D54-$D53))-$B54*Referencias!$H$59+$B54*(AVERAGE(T53:T54)))/AVERAGE(F53:F54))*POWER(10,9)</f>
        <v>-6.5934947218812869</v>
      </c>
      <c r="V54" s="3">
        <f>(((S54-S53)/($D54-$D53))-$B54*Referencias!$F$59+$B54*(AVERAGE(S53:S54)))/AVERAGE($F53:$F54)</f>
        <v>-11.849414105262573</v>
      </c>
      <c r="W54" s="3">
        <f>-B54*POWER(10,9)*Referencias!$H$59/'Metabolitos cuantificables'!F54</f>
        <v>-9.6371996509032503</v>
      </c>
      <c r="X54">
        <v>1529855512</v>
      </c>
      <c r="Y54" s="3">
        <f>X54*Referencias!$D$11/'Metabolitos cuantificables'!$X$65</f>
        <v>2.3331774528700668</v>
      </c>
      <c r="Z54" s="3">
        <f>((((Y54-Y53)/($D54-$D53))-$B54*Referencias!$H$11+$B54*(AVERAGE(Y53:Y54)))/AVERAGE($F53:$F54))*POWER(10,9)</f>
        <v>0.87454962848524176</v>
      </c>
      <c r="AA54">
        <v>4638132</v>
      </c>
      <c r="AB54" s="3">
        <f>AA54*Referencias!$D$49/'Metabolitos cuantificables'!$AA$65</f>
        <v>0.17523660206551506</v>
      </c>
      <c r="AC54" s="3">
        <f>((((AB54-AB53)/($D54-$D53))-$B54*Referencias!$H$49+$B54*(AVERAGE(AB53:AB54)))/AVERAGE($F53:$F54))*POWER(10,9)</f>
        <v>-41.988676651375499</v>
      </c>
      <c r="AD54" s="3">
        <f>(((AA54-AA53)/($D54-$D53))-$B54*Referencias!$F$49+$B54*(AVERAGE(AA53:AA54)))/AVERAGE($F53:$F54)</f>
        <v>-1.2846542661712221</v>
      </c>
      <c r="AE54" s="3">
        <f>-B54*POWER(10,9)*Referencias!$H$49/'Metabolitos cuantificables'!F54</f>
        <v>-40.63850671293455</v>
      </c>
      <c r="AF54">
        <v>114413253</v>
      </c>
      <c r="AG54" s="3">
        <f>AF54*Referencias!$D$4/'Metabolitos cuantificables'!$AF$65</f>
        <v>1.3972947005692731</v>
      </c>
      <c r="AH54" s="3">
        <f>((((AG54-AG53)/($D54-$D53))-$B54*Referencias!$H$4+$B54*(AVERAGE(AG53:AG54)))/AVERAGE($F53:$F54))*POWER(10,9)</f>
        <v>1.0442239245814895</v>
      </c>
      <c r="AI54">
        <v>3378159896</v>
      </c>
      <c r="AJ54" s="2">
        <f>AI54*Referencias!$D$13/'Metabolitos cuantificables'!$AI$65</f>
        <v>0.60135838271605202</v>
      </c>
      <c r="AK54" s="3">
        <f>((((AJ54-AJ53)/($D54-$D53))-$B54*Referencias!$H$13+$B54*(AVERAGE(AJ53:AJ54)))/AVERAGE($F53:$F54))*POWER(10,9)</f>
        <v>-1.4211763383809373</v>
      </c>
      <c r="AL54">
        <v>12712829159</v>
      </c>
      <c r="AM54" s="3">
        <f>AL54*Referencias!$D$58/'Metabolitos cuantificables'!$AL$65</f>
        <v>26.618256727721121</v>
      </c>
      <c r="AN54" s="3">
        <f t="shared" si="0"/>
        <v>42.054923381232356</v>
      </c>
      <c r="AO54" s="3">
        <f t="shared" si="1"/>
        <v>20.085352008933523</v>
      </c>
      <c r="AP54">
        <v>3847729344</v>
      </c>
      <c r="AQ54" s="3">
        <f>AP54*Referencias!$D$14/'Metabolitos cuantificables'!$AP$65</f>
        <v>0.76009278791483503</v>
      </c>
      <c r="AR54" s="3">
        <f>((((AQ54-AQ53)/($D54-$D53))-$B54*Referencias!$H$14+$B54*(AVERAGE(AQ53:AQ54)))/AVERAGE($F53:$F54))*POWER(10,9)</f>
        <v>-1.7917919679935459</v>
      </c>
      <c r="AS54">
        <v>521939573</v>
      </c>
      <c r="AT54" s="3">
        <f>AS54*Referencias!$D$15/'Metabolitos cuantificables'!$AS$65</f>
        <v>0.69593048874873442</v>
      </c>
      <c r="AU54" s="3">
        <f>((((AT54-AT53)/($D54-$D53))-$B54*Referencias!$H$15+$B54*(AVERAGE(AT53:AT54)))/AVERAGE($F53:$F54))*POWER(10,9)</f>
        <v>-1.7381166522089759</v>
      </c>
      <c r="AV54">
        <v>448025208</v>
      </c>
      <c r="AW54" s="3">
        <f>AV54*Referencias!$D$16/'Metabolitos cuantificables'!$AV$65</f>
        <v>0.13861724072825285</v>
      </c>
      <c r="AX54" s="3">
        <f>((((AW54-AW53)/($D54-$D53))-$B54*Referencias!$H$16+$B54*(AVERAGE(AW53:AW54)))/AVERAGE($F53:$F54))*POWER(10,9)</f>
        <v>-0.6975251108450029</v>
      </c>
      <c r="AY54">
        <v>2456353965</v>
      </c>
      <c r="AZ54" s="3">
        <f>AY54*Referencias!$D$17/'Metabolitos cuantificables'!$AY$65</f>
        <v>0.36538162552702103</v>
      </c>
      <c r="BA54" s="3">
        <f>((((AZ54-AZ53)/($D54-$D53))-$B54*Referencias!$H$17+$B54*(AVERAGE(AZ53:AZ54)))/AVERAGE($F53:$F54))*POWER(10,9)</f>
        <v>-0.22744112071739961</v>
      </c>
      <c r="BB54">
        <v>21931982329</v>
      </c>
      <c r="BC54" s="3">
        <f>BB54*Referencias!$D$18/'Metabolitos cuantificables'!$BB$65</f>
        <v>1.598917706007269</v>
      </c>
      <c r="BD54" s="3">
        <f>((((BC54-BC53)/($D54-$D53))-$B54*Referencias!$H$18+$B54*(AVERAGE(BC53:BC54)))/AVERAGE($F53:$F54))*POWER(10,9)</f>
        <v>0.24292674704231285</v>
      </c>
      <c r="BE54">
        <v>94242698</v>
      </c>
      <c r="BF54" s="3">
        <f>BE54*Referencias!$D$19/'Metabolitos cuantificables'!$BE$65</f>
        <v>0.18445189973898271</v>
      </c>
      <c r="BG54" s="3">
        <f>((((BF54-BF53)/($D54-$D53))-$B54*Referencias!$H$19+$B54*(AVERAGE(BF53:BF54)))/AVERAGE($F53:$F54))*POWER(10,9)</f>
        <v>-2.0849236485703764</v>
      </c>
      <c r="BH54">
        <v>619280404</v>
      </c>
      <c r="BI54" s="3">
        <f>BH54*Referencias!$D$20/'Metabolitos cuantificables'!$BH$65</f>
        <v>0.26703307114974356</v>
      </c>
      <c r="BJ54" s="3">
        <f>((((BI54-BI53)/($D54-$D53))-$B54*Referencias!$H$20+$B54*(AVERAGE(BI53:BI54)))/AVERAGE($F53:$F54))*POWER(10,9)</f>
        <v>-1.3513719514608988</v>
      </c>
      <c r="BK54">
        <v>788350044</v>
      </c>
      <c r="BL54" s="3">
        <f>BK54*Referencias!$D$21/'Metabolitos cuantificables'!$BK$65</f>
        <v>0.11764078605425185</v>
      </c>
      <c r="BM54" s="3">
        <f>((((BL54-BL53)/($D54-$D53))-$B54*Referencias!$H$21+$B54*(AVERAGE(BL53:BL54)))/AVERAGE($F53:$F54))*POWER(10,9)</f>
        <v>-0.22490628118849218</v>
      </c>
      <c r="BN54">
        <v>384689525</v>
      </c>
      <c r="BO54" s="3">
        <f>BN54*Referencias!$D$22/'Metabolitos cuantificables'!$BN$65</f>
        <v>0.12435801583224332</v>
      </c>
      <c r="BP54" s="3">
        <f>((((BO54-BO53)/($D54-$D53))-$B54*Referencias!$H$22+$B54*(AVERAGE(BO53:BO54)))/AVERAGE($F53:$F54))*POWER(10,9)</f>
        <v>-0.60752180423086677</v>
      </c>
      <c r="BQ54">
        <v>4692565223</v>
      </c>
      <c r="BR54" s="3">
        <f>BQ54*Referencias!$D$23/$BQ$65</f>
        <v>6.1950160621238552</v>
      </c>
      <c r="BS54" s="3">
        <f>((((BR54-BR53)/($D54-$D53))-$B54*Referencias!$H$23+$B54*(AVERAGE(BR53:BR54)))/AVERAGE($F53:$F54))*POWER(10,9)</f>
        <v>2.2592618222452381</v>
      </c>
      <c r="BT54" s="3"/>
      <c r="BU54">
        <v>4139032</v>
      </c>
      <c r="BV54" s="17">
        <f>BU54*Referencias!$D$53/'Metabolitos cuantificables'!$BU$65</f>
        <v>9.2216125162606979E-3</v>
      </c>
      <c r="BW54">
        <v>64336383</v>
      </c>
      <c r="BX54" s="17">
        <f>BW54*Referencias!$D$50/'Metabolitos cuantificables'!$BW$65</f>
        <v>3.6769110953094731E-3</v>
      </c>
      <c r="BY54">
        <v>1370545</v>
      </c>
      <c r="BZ54" s="17">
        <f>BY54*Referencias!$D$28/'Metabolitos cuantificables'!$BY$65</f>
        <v>2.4641212341671632E-3</v>
      </c>
      <c r="CA54">
        <v>179993181</v>
      </c>
      <c r="CB54" s="2">
        <f>CA54*Referencias!$D$55/'Metabolitos cuantificables'!$CA$65</f>
        <v>0.46787835930802996</v>
      </c>
      <c r="CC54">
        <v>29008811</v>
      </c>
      <c r="CD54" s="17">
        <f>CC54*Referencias!$D$56/'Metabolitos cuantificables'!$CC$65</f>
        <v>4.1235673169009744E-2</v>
      </c>
      <c r="CE54">
        <v>3374445</v>
      </c>
      <c r="CF54" s="18">
        <f>CE54*Referencias!$D$31/'Metabolitos cuantificables'!$CE$65</f>
        <v>8.871568069716457E-4</v>
      </c>
      <c r="CG54">
        <v>67487113</v>
      </c>
      <c r="CH54">
        <v>1402799</v>
      </c>
      <c r="CI54">
        <v>453128351</v>
      </c>
      <c r="CJ54">
        <v>197432</v>
      </c>
      <c r="CK54">
        <v>4452661</v>
      </c>
      <c r="CL54">
        <v>18576209</v>
      </c>
      <c r="CM54">
        <v>5259274</v>
      </c>
      <c r="CN54">
        <v>456590390</v>
      </c>
      <c r="CO54">
        <v>226372268</v>
      </c>
      <c r="CP54">
        <v>215607393</v>
      </c>
      <c r="CQ54">
        <v>22513943</v>
      </c>
      <c r="CR54">
        <v>466802</v>
      </c>
      <c r="CS54">
        <v>14464894</v>
      </c>
      <c r="CT54">
        <v>322858631</v>
      </c>
    </row>
    <row r="55" spans="1:98" x14ac:dyDescent="0.25">
      <c r="A55" t="s">
        <v>82</v>
      </c>
      <c r="B55" s="21">
        <f t="shared" si="8"/>
        <v>1.6666666666666666E-2</v>
      </c>
      <c r="C55" s="1">
        <v>43693</v>
      </c>
      <c r="D55" s="22">
        <v>1726.8333333333721</v>
      </c>
      <c r="E55" s="22">
        <v>71.951388888890506</v>
      </c>
      <c r="F55" s="18">
        <v>9753333.333333334</v>
      </c>
      <c r="G55">
        <v>1547755601</v>
      </c>
      <c r="H55" s="3">
        <f>G55*Referencias!$D$5/'Metabolitos cuantificables'!$G$65</f>
        <v>1.0715580032609475</v>
      </c>
      <c r="I55" s="3">
        <f>((((H55-H54)/($D55-$D54))-$B55*Referencias!$H$5+$B55*(AVERAGE(H54:H55)))/AVERAGE($F54:$F55))*POWER(10,9)</f>
        <v>-0.18162912718936913</v>
      </c>
      <c r="J55">
        <v>47840887</v>
      </c>
      <c r="K55" s="3">
        <f>J55*Referencias!$D$6/'Metabolitos cuantificables'!$J$65</f>
        <v>2.0810659377878009E-2</v>
      </c>
      <c r="L55" s="3">
        <f>((((K55-K54)/($D55-$D54))-$B55*Referencias!$H$6+$B55*(AVERAGE(K54:K55)))/AVERAGE($F54:$F55))*POWER(10,9)</f>
        <v>-2.8945333825763435</v>
      </c>
      <c r="M55">
        <v>522682693</v>
      </c>
      <c r="N55" s="3">
        <f>M55*Referencias!$D$7/'Metabolitos cuantificables'!$M$65</f>
        <v>1.0527195161043827</v>
      </c>
      <c r="O55" s="3">
        <f>((((N55-N54)/($D55-$D54))-$B55*Referencias!$H$7+$B55*(AVERAGE(N54:N55)))/AVERAGE($F54:$F55))*POWER(10,9)</f>
        <v>-1.2553885211499805</v>
      </c>
      <c r="P55">
        <v>198114856</v>
      </c>
      <c r="Q55" s="3">
        <f>P55*Referencias!$D$8/'Metabolitos cuantificables'!$P$65</f>
        <v>0.15634057100386023</v>
      </c>
      <c r="R55" s="3">
        <f>((((Q55-Q54)/($D55-$D54))-$B55*Referencias!$H$8+$B55*(AVERAGE(Q54:Q55)))/AVERAGE($F54:$F55))*POWER(10,9)</f>
        <v>-0.52629860413511265</v>
      </c>
      <c r="S55">
        <v>2351510043</v>
      </c>
      <c r="T55" s="3">
        <f>S55*Referencias!$D$59/'Metabolitos cuantificables'!$S$65</f>
        <v>1.2514038805325134</v>
      </c>
      <c r="U55" s="3">
        <f>((((T55-T54)/($D55-$D54))-$B55*Referencias!$H$59+$B55*(AVERAGE(T54:T55)))/AVERAGE(F54:F55))*POWER(10,9)</f>
        <v>-7.1967945624464331</v>
      </c>
      <c r="V55" s="3">
        <f>(((S55-S54)/($D55-$D54))-$B55*Referencias!$F$59+$B55*(AVERAGE(S54:S55)))/AVERAGE($F54:$F55)</f>
        <v>-13.014533479892435</v>
      </c>
      <c r="W55" s="3">
        <f>-B55*POWER(10,9)*Referencias!$H$59/'Metabolitos cuantificables'!F55</f>
        <v>-9.4856920692417486</v>
      </c>
      <c r="X55">
        <v>1520458950</v>
      </c>
      <c r="Y55" s="3">
        <f>X55*Referencias!$D$11/'Metabolitos cuantificables'!$X$65</f>
        <v>2.3188467880321602</v>
      </c>
      <c r="Z55" s="3">
        <f>((((Y55-Y54)/($D55-$D54))-$B55*Referencias!$H$11+$B55*(AVERAGE(Y54:Y55)))/AVERAGE($F54:$F55))*POWER(10,9)</f>
        <v>2.1419826238762498</v>
      </c>
      <c r="AA55">
        <v>4460697</v>
      </c>
      <c r="AB55" s="3">
        <f>AA55*Referencias!$D$49/'Metabolitos cuantificables'!$AA$65</f>
        <v>0.16853280267224754</v>
      </c>
      <c r="AC55" s="3">
        <f>((((AB55-AB54)/($D55-$D54))-$B55*Referencias!$H$49+$B55*(AVERAGE(AB54:AB55)))/AVERAGE($F54:$F55))*POWER(10,9)</f>
        <v>-40.059887509950656</v>
      </c>
      <c r="AD55" s="3">
        <f>(((AA55-AA54)/($D55-$D54))-$B55*Referencias!$F$49+$B55*(AVERAGE(AA54:AA55)))/AVERAGE($F54:$F55)</f>
        <v>-1.223514333567876</v>
      </c>
      <c r="AE55" s="3">
        <f>-B55*POWER(10,9)*Referencias!$H$49/'Metabolitos cuantificables'!F55</f>
        <v>-39.999623832280072</v>
      </c>
      <c r="AF55">
        <v>110650633</v>
      </c>
      <c r="AG55" s="3">
        <f>AF55*Referencias!$D$4/'Metabolitos cuantificables'!$AF$65</f>
        <v>1.351342952424712</v>
      </c>
      <c r="AH55" s="3">
        <f>((((AG55-AG54)/($D55-$D54))-$B55*Referencias!$H$4+$B55*(AVERAGE(AG54:AG55)))/AVERAGE($F54:$F55))*POWER(10,9)</f>
        <v>1.5630083394838972</v>
      </c>
      <c r="AI55">
        <v>3410898674</v>
      </c>
      <c r="AJ55" s="2">
        <f>AI55*Referencias!$D$13/'Metabolitos cuantificables'!$AI$65</f>
        <v>0.60718633023668056</v>
      </c>
      <c r="AK55" s="3">
        <f>((((AJ55-AJ54)/($D55-$D54))-$B55*Referencias!$H$13+$B55*(AVERAGE(AJ54:AJ55)))/AVERAGE($F54:$F55))*POWER(10,9)</f>
        <v>-1.2323212704625743</v>
      </c>
      <c r="AL55">
        <v>12585360548</v>
      </c>
      <c r="AM55" s="3">
        <f>AL55*Referencias!$D$58/'Metabolitos cuantificables'!$AL$65</f>
        <v>26.351361596048406</v>
      </c>
      <c r="AN55" s="3">
        <f t="shared" si="0"/>
        <v>44.047669581506248</v>
      </c>
      <c r="AO55" s="3">
        <f t="shared" si="1"/>
        <v>21.037083831962541</v>
      </c>
      <c r="AP55">
        <v>3836230703</v>
      </c>
      <c r="AQ55" s="3">
        <f>AP55*Referencias!$D$14/'Metabolitos cuantificables'!$AP$65</f>
        <v>0.75782130951458049</v>
      </c>
      <c r="AR55" s="3">
        <f>((((AQ55-AQ54)/($D55-$D54))-$B55*Referencias!$H$14+$B55*(AVERAGE(AQ54:AQ55)))/AVERAGE($F54:$F55))*POWER(10,9)</f>
        <v>-1.5321555449509898</v>
      </c>
      <c r="AS55">
        <v>459354390</v>
      </c>
      <c r="AT55" s="3">
        <f>AS55*Referencias!$D$15/'Metabolitos cuantificables'!$AS$65</f>
        <v>0.61248225211997243</v>
      </c>
      <c r="AU55" s="3">
        <f>((((AT55-AT54)/($D55-$D54))-$B55*Referencias!$H$15+$B55*(AVERAGE(AT54:AT55)))/AVERAGE($F54:$F55))*POWER(10,9)</f>
        <v>-1.8564082178552279</v>
      </c>
      <c r="AV55">
        <v>390709103</v>
      </c>
      <c r="AW55" s="3">
        <f>AV55*Referencias!$D$16/'Metabolitos cuantificables'!$AV$65</f>
        <v>0.12088386282334082</v>
      </c>
      <c r="AX55" s="3">
        <f>((((AW55-AW54)/($D55-$D54))-$B55*Referencias!$H$16+$B55*(AVERAGE(AW54:AW55)))/AVERAGE($F54:$F55))*POWER(10,9)</f>
        <v>-0.59604695050612821</v>
      </c>
      <c r="AY55">
        <v>2283401178</v>
      </c>
      <c r="AZ55" s="3">
        <f>AY55*Referencias!$D$17/'Metabolitos cuantificables'!$AY$65</f>
        <v>0.33965497075579443</v>
      </c>
      <c r="BA55" s="3">
        <f>((((AZ55-AZ54)/($D55-$D54))-$B55*Referencias!$H$17+$B55*(AVERAGE(AZ54:AZ55)))/AVERAGE($F54:$F55))*POWER(10,9)</f>
        <v>-0.30545573271958981</v>
      </c>
      <c r="BB55">
        <v>22505638046</v>
      </c>
      <c r="BC55" s="3">
        <f>BB55*Referencias!$D$18/'Metabolitos cuantificables'!$BB$65</f>
        <v>1.6407392007223534</v>
      </c>
      <c r="BD55" s="3">
        <f>((((BC55-BC54)/($D55-$D54))-$B55*Referencias!$H$18+$B55*(AVERAGE(BC54:BC55)))/AVERAGE($F54:$F55))*POWER(10,9)</f>
        <v>0.81428000697218395</v>
      </c>
      <c r="BE55">
        <v>96965370</v>
      </c>
      <c r="BF55" s="3">
        <f>BE55*Referencias!$D$19/'Metabolitos cuantificables'!$BE$65</f>
        <v>0.18978071601253779</v>
      </c>
      <c r="BG55" s="3">
        <f>((((BF55-BF54)/($D55-$D54))-$B55*Referencias!$H$19+$B55*(AVERAGE(BF54:BF55)))/AVERAGE($F54:$F55))*POWER(10,9)</f>
        <v>-2.3967498729906502</v>
      </c>
      <c r="BH55">
        <v>610370227</v>
      </c>
      <c r="BI55" s="3">
        <f>BH55*Referencias!$D$20/'Metabolitos cuantificables'!$BH$65</f>
        <v>0.26319101202203732</v>
      </c>
      <c r="BJ55" s="3">
        <f>((((BI55-BI54)/($D55-$D54))-$B55*Referencias!$H$20+$B55*(AVERAGE(BI54:BI55)))/AVERAGE($F54:$F55))*POWER(10,9)</f>
        <v>-1.1583301967350208</v>
      </c>
      <c r="BK55">
        <v>802057862</v>
      </c>
      <c r="BL55" s="3">
        <f>BK55*Referencias!$D$21/'Metabolitos cuantificables'!$BK$65</f>
        <v>0.11968632216715225</v>
      </c>
      <c r="BM55" s="3">
        <f>((((BL55-BL54)/($D55-$D54))-$B55*Referencias!$H$21+$B55*(AVERAGE(BL54:BL55)))/AVERAGE($F54:$F55))*POWER(10,9)</f>
        <v>-0.17906834421523313</v>
      </c>
      <c r="BN55">
        <v>370841524</v>
      </c>
      <c r="BO55" s="3">
        <f>BN55*Referencias!$D$22/'Metabolitos cuantificables'!$BN$65</f>
        <v>0.11988139295668433</v>
      </c>
      <c r="BP55" s="3">
        <f>((((BO55-BO54)/($D55-$D54))-$B55*Referencias!$H$22+$B55*(AVERAGE(BO54:BO55)))/AVERAGE($F54:$F55))*POWER(10,9)</f>
        <v>-0.47253304551088759</v>
      </c>
      <c r="BQ55">
        <v>4998597863</v>
      </c>
      <c r="BR55" s="3">
        <f>BQ55*Referencias!$D$23/$BQ$65</f>
        <v>6.5990332745094751</v>
      </c>
      <c r="BS55" s="3">
        <f>((((BR55-BR54)/($D55-$D54))-$B55*Referencias!$H$23+$B55*(AVERAGE(BR54:BR55)))/AVERAGE($F54:$F55))*POWER(10,9)</f>
        <v>6.2029526455401802</v>
      </c>
      <c r="BT55" s="3"/>
      <c r="BU55">
        <v>3859719</v>
      </c>
      <c r="BV55" s="17">
        <f>BU55*Referencias!$D$53/'Metabolitos cuantificables'!$BU$65</f>
        <v>8.5993133272826167E-3</v>
      </c>
      <c r="BW55">
        <v>55927246</v>
      </c>
      <c r="BX55" s="17">
        <f>BW55*Referencias!$D$50/'Metabolitos cuantificables'!$BW$65</f>
        <v>3.196317569601361E-3</v>
      </c>
      <c r="BY55">
        <v>1322343</v>
      </c>
      <c r="BZ55" s="17">
        <f>BY55*Referencias!$D$28/'Metabolitos cuantificables'!$BY$65</f>
        <v>2.3774582119903465E-3</v>
      </c>
      <c r="CA55">
        <v>177083392</v>
      </c>
      <c r="CB55" s="2">
        <f>CA55*Referencias!$D$55/'Metabolitos cuantificables'!$CA$65</f>
        <v>0.46031458774908096</v>
      </c>
      <c r="CC55">
        <v>32115420</v>
      </c>
      <c r="CD55" s="17">
        <f>CC55*Referencias!$D$56/'Metabolitos cuantificables'!$CC$65</f>
        <v>4.565168020176625E-2</v>
      </c>
      <c r="CE55">
        <v>3970887</v>
      </c>
      <c r="CF55" s="18">
        <f>CE55*Referencias!$D$31/'Metabolitos cuantificables'!$CE$65</f>
        <v>1.0439640983228996E-3</v>
      </c>
      <c r="CG55">
        <v>65949902</v>
      </c>
      <c r="CH55">
        <v>1324555</v>
      </c>
      <c r="CI55">
        <v>393474162</v>
      </c>
      <c r="CJ55">
        <v>344422</v>
      </c>
      <c r="CK55">
        <v>3418884</v>
      </c>
      <c r="CL55">
        <v>20468357</v>
      </c>
      <c r="CM55">
        <v>4971169</v>
      </c>
      <c r="CN55">
        <v>473855266</v>
      </c>
      <c r="CO55">
        <v>227757801</v>
      </c>
      <c r="CP55">
        <v>185161334</v>
      </c>
      <c r="CQ55">
        <v>27535756</v>
      </c>
      <c r="CR55">
        <v>238289</v>
      </c>
      <c r="CS55">
        <v>15579970</v>
      </c>
      <c r="CT55">
        <v>1113915663</v>
      </c>
    </row>
    <row r="56" spans="1:98" x14ac:dyDescent="0.25">
      <c r="A56" t="s">
        <v>83</v>
      </c>
      <c r="B56" s="21">
        <f t="shared" si="8"/>
        <v>1.6666666666666666E-2</v>
      </c>
      <c r="C56" s="1">
        <v>43694</v>
      </c>
      <c r="D56" s="22">
        <v>1749.5833333333139</v>
      </c>
      <c r="E56" s="22">
        <v>72.899305555554747</v>
      </c>
      <c r="F56" s="18">
        <v>9173333.333333334</v>
      </c>
      <c r="G56">
        <v>1526288079</v>
      </c>
      <c r="H56" s="3">
        <f>G56*Referencias!$D$5/'Metabolitos cuantificables'!$G$65</f>
        <v>1.0566953886502055</v>
      </c>
      <c r="I56" s="3">
        <f>((((H56-H55)/($D56-$D55))-$B56*Referencias!$H$5+$B56*(AVERAGE(H55:H56)))/AVERAGE($F55:$F56))*POWER(10,9)</f>
        <v>-0.39235585081965357</v>
      </c>
      <c r="J56">
        <v>42478348</v>
      </c>
      <c r="K56" s="3">
        <f>J56*Referencias!$D$6/'Metabolitos cuantificables'!$J$65</f>
        <v>1.8477969088720399E-2</v>
      </c>
      <c r="L56" s="3">
        <f>((((K56-K55)/($D56-$D55))-$B56*Referencias!$H$6+$B56*(AVERAGE(K55:K56)))/AVERAGE($F55:$F56))*POWER(10,9)</f>
        <v>-2.9734010280469083</v>
      </c>
      <c r="M56">
        <v>508456791</v>
      </c>
      <c r="N56" s="3">
        <f>M56*Referencias!$D$7/'Metabolitos cuantificables'!$M$65</f>
        <v>1.0240675540820083</v>
      </c>
      <c r="O56" s="3">
        <f>((((N56-N55)/($D56-$D55))-$B56*Referencias!$H$7+$B56*(AVERAGE(N55:N56)))/AVERAGE($F55:$F56))*POWER(10,9)</f>
        <v>-1.6992614630368614</v>
      </c>
      <c r="P56">
        <v>179594263</v>
      </c>
      <c r="Q56" s="3">
        <f>P56*Referencias!$D$8/'Metabolitos cuantificables'!$P$65</f>
        <v>0.1417252102812393</v>
      </c>
      <c r="R56" s="3">
        <f>((((Q56-Q55)/($D56-$D55))-$B56*Referencias!$H$8+$B56*(AVERAGE(Q55:Q56)))/AVERAGE($F55:$F56))*POWER(10,9)</f>
        <v>-0.59061125986151886</v>
      </c>
      <c r="S56">
        <v>1898135489</v>
      </c>
      <c r="T56" s="3">
        <f>S56*Referencias!$D$59/'Metabolitos cuantificables'!$S$65</f>
        <v>1.0101313935621921</v>
      </c>
      <c r="U56" s="3">
        <f>((((T56-T55)/($D56-$D55))-$B56*Referencias!$H$59+$B56*(AVERAGE(T55:T56)))/AVERAGE(F55:F56))*POWER(10,9)</f>
        <v>-8.9055695745573011</v>
      </c>
      <c r="V56" s="3">
        <f>(((S56-S55)/($D56-$D55))-$B56*Referencias!$F$59+$B56*(AVERAGE(S55:S56)))/AVERAGE($F55:$F56)</f>
        <v>-16.214015278478819</v>
      </c>
      <c r="W56" s="3">
        <f>-B56*POWER(10,9)*Referencias!$H$59/'Metabolitos cuantificables'!F56</f>
        <v>-10.085441495131306</v>
      </c>
      <c r="X56">
        <v>1405382114</v>
      </c>
      <c r="Y56" s="3">
        <f>X56*Referencias!$D$11/'Metabolitos cuantificables'!$X$65</f>
        <v>2.1433434957298569</v>
      </c>
      <c r="Z56" s="3">
        <f>((((Y56-Y55)/($D56-$D55))-$B56*Referencias!$H$11+$B56*(AVERAGE(Y55:Y56)))/AVERAGE($F55:$F56))*POWER(10,9)</f>
        <v>1.2940351423726235</v>
      </c>
      <c r="AA56">
        <v>6068198</v>
      </c>
      <c r="AB56" s="3">
        <f>AA56*Referencias!$D$49/'Metabolitos cuantificables'!$AA$65</f>
        <v>0.22926695449391143</v>
      </c>
      <c r="AC56" s="3">
        <f>((((AB56-AB55)/($D56-$D55))-$B56*Referencias!$H$49+$B56*(AVERAGE(AB55:AB56)))/AVERAGE($F55:$F56))*POWER(10,9)</f>
        <v>-40.592994021205428</v>
      </c>
      <c r="AD56" s="3">
        <f>(((AA56-AA55)/($D56-$D55))-$B56*Referencias!$F$49+$B56*(AVERAGE(AA55:AA56)))/AVERAGE($F55:$F56)</f>
        <v>-1.2413039108660315</v>
      </c>
      <c r="AE56" s="3">
        <f>-B56*POWER(10,9)*Referencias!$H$49/'Metabolitos cuantificables'!F56</f>
        <v>-42.528669815861733</v>
      </c>
      <c r="AF56">
        <v>109999384</v>
      </c>
      <c r="AG56" s="3">
        <f>AF56*Referencias!$D$4/'Metabolitos cuantificables'!$AF$65</f>
        <v>1.3433894439578997</v>
      </c>
      <c r="AH56" s="3">
        <f>((((AG56-AG55)/($D56-$D55))-$B56*Referencias!$H$4+$B56*(AVERAGE(AG55:AG56)))/AVERAGE($F55:$F56))*POWER(10,9)</f>
        <v>1.7899892590619535</v>
      </c>
      <c r="AI56">
        <v>3442221613</v>
      </c>
      <c r="AJ56" s="2">
        <f>AI56*Referencias!$D$13/'Metabolitos cuantificables'!$AI$65</f>
        <v>0.61276223916901296</v>
      </c>
      <c r="AK56" s="3">
        <f>((((AJ56-AJ55)/($D56-$D55))-$B56*Referencias!$H$13+$B56*(AVERAGE(AJ55:AJ56)))/AVERAGE($F55:$F56))*POWER(10,9)</f>
        <v>-1.2591844710426561</v>
      </c>
      <c r="AL56">
        <v>11971567580</v>
      </c>
      <c r="AM56" s="3">
        <f>AL56*Referencias!$D$58/'Metabolitos cuantificables'!$AL$65</f>
        <v>25.066195359992491</v>
      </c>
      <c r="AN56" s="3">
        <f t="shared" si="0"/>
        <v>39.30843442098967</v>
      </c>
      <c r="AO56" s="3">
        <f t="shared" si="1"/>
        <v>18.773634066778328</v>
      </c>
      <c r="AP56">
        <v>3666144079</v>
      </c>
      <c r="AQ56" s="3">
        <f>AP56*Referencias!$D$14/'Metabolitos cuantificables'!$AP$65</f>
        <v>0.72422185262326377</v>
      </c>
      <c r="AR56" s="3">
        <f>((((AQ56-AQ55)/($D56-$D55))-$B56*Referencias!$H$14+$B56*(AVERAGE(AQ55:AQ56)))/AVERAGE($F55:$F56))*POWER(10,9)</f>
        <v>-1.7406972753492576</v>
      </c>
      <c r="AS56">
        <v>466659509</v>
      </c>
      <c r="AT56" s="3">
        <f>AS56*Referencias!$D$15/'Metabolitos cuantificables'!$AS$65</f>
        <v>0.62222256555667299</v>
      </c>
      <c r="AU56" s="3">
        <f>((((AT56-AT55)/($D56-$D55))-$B56*Referencias!$H$15+$B56*(AVERAGE(AT55:AT56)))/AVERAGE($F55:$F56))*POWER(10,9)</f>
        <v>-1.4164204957754056</v>
      </c>
      <c r="AV56">
        <v>321270227</v>
      </c>
      <c r="AW56" s="3">
        <f>AV56*Referencias!$D$16/'Metabolitos cuantificables'!$AV$65</f>
        <v>9.9399747156368568E-2</v>
      </c>
      <c r="AX56" s="3">
        <f>((((AW56-AW55)/($D56-$D55))-$B56*Referencias!$H$16+$B56*(AVERAGE(AW55:AW56)))/AVERAGE($F55:$F56))*POWER(10,9)</f>
        <v>-0.63723672027669176</v>
      </c>
      <c r="AY56">
        <v>2153305453</v>
      </c>
      <c r="AZ56" s="3">
        <f>AY56*Referencias!$D$17/'Metabolitos cuantificables'!$AY$65</f>
        <v>0.32030328604262798</v>
      </c>
      <c r="BA56" s="3">
        <f>((((AZ56-AZ55)/($D56-$D55))-$B56*Referencias!$H$17+$B56*(AVERAGE(AZ55:AZ56)))/AVERAGE($F55:$F56))*POWER(10,9)</f>
        <v>-0.28731338721028227</v>
      </c>
      <c r="BB56">
        <v>22556399127</v>
      </c>
      <c r="BC56" s="3">
        <f>BB56*Referencias!$D$18/'Metabolitos cuantificables'!$BB$65</f>
        <v>1.6444398598770731</v>
      </c>
      <c r="BD56" s="3">
        <f>((((BC56-BC55)/($D56-$D55))-$B56*Referencias!$H$18+$B56*(AVERAGE(BC55:BC56)))/AVERAGE($F55:$F56))*POWER(10,9)</f>
        <v>0.63857627894759061</v>
      </c>
      <c r="BE56">
        <v>98621377</v>
      </c>
      <c r="BF56" s="3">
        <f>BE56*Referencias!$D$19/'Metabolitos cuantificables'!$BE$65</f>
        <v>0.19302185451571449</v>
      </c>
      <c r="BG56" s="3">
        <f>((((BF56-BF55)/($D56-$D55))-$B56*Referencias!$H$19+$B56*(AVERAGE(BF55:BF56)))/AVERAGE($F55:$F56))*POWER(10,9)</f>
        <v>-2.4602035571471488</v>
      </c>
      <c r="BH56">
        <v>620008218</v>
      </c>
      <c r="BI56" s="3">
        <f>BH56*Referencias!$D$20/'Metabolitos cuantificables'!$BH$65</f>
        <v>0.26734690379548925</v>
      </c>
      <c r="BJ56" s="3">
        <f>((((BI56-BI55)/($D56-$D55))-$B56*Referencias!$H$20+$B56*(AVERAGE(BI55:BI56)))/AVERAGE($F55:$F56))*POWER(10,9)</f>
        <v>-1.141772909951343</v>
      </c>
      <c r="BK56">
        <v>812886759</v>
      </c>
      <c r="BL56" s="3">
        <f>BK56*Referencias!$D$21/'Metabolitos cuantificables'!$BK$65</f>
        <v>0.12130225403000444</v>
      </c>
      <c r="BM56" s="3">
        <f>((((BL56-BL55)/($D56-$D55))-$B56*Referencias!$H$21+$B56*(AVERAGE(BL55:BL56)))/AVERAGE($F55:$F56))*POWER(10,9)</f>
        <v>-0.18466815214155721</v>
      </c>
      <c r="BN56">
        <v>341017964</v>
      </c>
      <c r="BO56" s="3">
        <f>BN56*Referencias!$D$22/'Metabolitos cuantificables'!$BN$65</f>
        <v>0.11024037466627504</v>
      </c>
      <c r="BP56" s="3">
        <f>((((BO56-BO55)/($D56-$D55))-$B56*Referencias!$H$22+$B56*(AVERAGE(BO55:BO56)))/AVERAGE($F55:$F56))*POWER(10,9)</f>
        <v>-0.51349540027729035</v>
      </c>
      <c r="BQ56">
        <v>4752578530</v>
      </c>
      <c r="BR56" s="3">
        <f>BQ56*Referencias!$D$23/$BQ$65</f>
        <v>6.2742442418375699</v>
      </c>
      <c r="BS56" s="3">
        <f>((((BR56-BR55)/($D56-$D55))-$B56*Referencias!$H$23+$B56*(AVERAGE(BR55:BR56)))/AVERAGE($F55:$F56))*POWER(10,9)</f>
        <v>2.4759158203686416</v>
      </c>
      <c r="BT56" s="3"/>
      <c r="BU56">
        <v>3580334</v>
      </c>
      <c r="BV56" s="17">
        <f>BU56*Referencias!$D$53/'Metabolitos cuantificables'!$BU$65</f>
        <v>7.9768537249274053E-3</v>
      </c>
      <c r="BW56">
        <v>81364154</v>
      </c>
      <c r="BX56" s="17">
        <f>BW56*Referencias!$D$50/'Metabolitos cuantificables'!$BW$65</f>
        <v>4.650071182942762E-3</v>
      </c>
      <c r="BY56">
        <v>1263053</v>
      </c>
      <c r="BZ56" s="17">
        <f>BY56*Referencias!$D$28/'Metabolitos cuantificables'!$BY$65</f>
        <v>2.2708599259262108E-3</v>
      </c>
      <c r="CA56">
        <v>177451872</v>
      </c>
      <c r="CB56" s="2">
        <f>CA56*Referencias!$D$55/'Metabolitos cuantificables'!$CA$65</f>
        <v>0.46127242302306182</v>
      </c>
      <c r="CC56">
        <v>33077954</v>
      </c>
      <c r="CD56" s="17">
        <f>CC56*Referencias!$D$56/'Metabolitos cuantificables'!$CC$65</f>
        <v>4.7019910614176451E-2</v>
      </c>
      <c r="CE56">
        <v>4039823</v>
      </c>
      <c r="CF56" s="18">
        <f>CE56*Referencias!$D$31/'Metabolitos cuantificables'!$CE$65</f>
        <v>1.0620876835777779E-3</v>
      </c>
      <c r="CG56">
        <v>59168515</v>
      </c>
      <c r="CH56">
        <v>1314394</v>
      </c>
      <c r="CI56">
        <v>438999786</v>
      </c>
      <c r="CJ56">
        <v>341652</v>
      </c>
      <c r="CK56">
        <v>3409610</v>
      </c>
      <c r="CL56">
        <v>20084118</v>
      </c>
      <c r="CM56">
        <v>4486059</v>
      </c>
      <c r="CN56">
        <v>485400146</v>
      </c>
      <c r="CO56">
        <v>220458512</v>
      </c>
      <c r="CP56">
        <v>171649279</v>
      </c>
      <c r="CQ56">
        <v>23539850</v>
      </c>
      <c r="CR56">
        <v>280076</v>
      </c>
      <c r="CS56">
        <v>17816666</v>
      </c>
      <c r="CT56" t="s">
        <v>197</v>
      </c>
    </row>
    <row r="57" spans="1:98" x14ac:dyDescent="0.25">
      <c r="A57" t="s">
        <v>84</v>
      </c>
      <c r="B57" s="21">
        <f t="shared" si="8"/>
        <v>1.6666666666666666E-2</v>
      </c>
      <c r="C57" s="1">
        <v>43698</v>
      </c>
      <c r="D57" s="22">
        <v>1852.8333333333721</v>
      </c>
      <c r="E57" s="22">
        <v>77.201388888890506</v>
      </c>
      <c r="F57" s="18">
        <v>10760000</v>
      </c>
      <c r="G57">
        <v>1335594396</v>
      </c>
      <c r="H57" s="3">
        <f>G57*Referencias!$D$5/'Metabolitos cuantificables'!$G$65</f>
        <v>0.92467238575625177</v>
      </c>
      <c r="I57" s="3">
        <f>((((H57-H56)/($D57-$D56))-$B57*Referencias!$H$5+$B57*(AVERAGE(H56:H57)))/AVERAGE($F56:$F57))*POWER(10,9)</f>
        <v>-0.55810158105456542</v>
      </c>
      <c r="J57">
        <v>42459591</v>
      </c>
      <c r="K57" s="3">
        <f>J57*Referencias!$D$6/'Metabolitos cuantificables'!$J$65</f>
        <v>1.8469809843304427E-2</v>
      </c>
      <c r="L57" s="3">
        <f>((((K57-K56)/($D57-$D56))-$B57*Referencias!$H$6+$B57*(AVERAGE(K56:K57)))/AVERAGE($F56:$F57))*POWER(10,9)</f>
        <v>-2.8149165881760254</v>
      </c>
      <c r="M57">
        <v>454597573</v>
      </c>
      <c r="N57" s="3">
        <f>M57*Referencias!$D$7/'Metabolitos cuantificables'!$M$65</f>
        <v>0.91559132047019354</v>
      </c>
      <c r="O57" s="3">
        <f>((((N57-N56)/($D57-$D56))-$B57*Referencias!$H$7+$B57*(AVERAGE(N56:N57)))/AVERAGE($F56:$F57))*POWER(10,9)</f>
        <v>-1.7071508008121972</v>
      </c>
      <c r="P57">
        <v>190133337</v>
      </c>
      <c r="Q57" s="3">
        <f>P57*Referencias!$D$8/'Metabolitos cuantificables'!$P$65</f>
        <v>0.15004202649724249</v>
      </c>
      <c r="R57" s="3">
        <f>((((Q57-Q56)/($D57-$D56))-$B57*Referencias!$H$8+$B57*(AVERAGE(Q56:Q57)))/AVERAGE($F56:$F57))*POWER(10,9)</f>
        <v>-0.4935105729329427</v>
      </c>
      <c r="S57">
        <v>1277544890</v>
      </c>
      <c r="T57" s="3">
        <f>S57*Referencias!$D$59/'Metabolitos cuantificables'!$S$65</f>
        <v>0.67987148839086764</v>
      </c>
      <c r="U57" s="3">
        <f>((((T57-T56)/($D57-$D56))-$B57*Referencias!$H$59+$B57*(AVERAGE(T56:T57)))/AVERAGE(F56:F57))*POWER(10,9)</f>
        <v>-8.1905420516809002</v>
      </c>
      <c r="V57" s="3">
        <f>(((S57-S56)/($D57-$D56))-$B57*Referencias!$F$59+$B57*(AVERAGE(S56:S57)))/AVERAGE($F56:$F57)</f>
        <v>-14.896690809861559</v>
      </c>
      <c r="W57" s="3">
        <f>-B57*POWER(10,9)*Referencias!$H$59/'Metabolitos cuantificables'!F57</f>
        <v>-8.5982450416980658</v>
      </c>
      <c r="X57">
        <v>1593589549</v>
      </c>
      <c r="Y57" s="3">
        <f>X57*Referencias!$D$11/'Metabolitos cuantificables'!$X$65</f>
        <v>2.4303780165457733</v>
      </c>
      <c r="Z57" s="3">
        <f>((((Y57-Y56)/($D57-$D56))-$B57*Referencias!$H$11+$B57*(AVERAGE(Y56:Y57)))/AVERAGE($F56:$F57))*POWER(10,9)</f>
        <v>2.3748901596802954</v>
      </c>
      <c r="AA57">
        <v>3532136</v>
      </c>
      <c r="AB57" s="3">
        <f>AA57*Referencias!$D$49/'Metabolitos cuantificables'!$AA$65</f>
        <v>0.13345017146413257</v>
      </c>
      <c r="AC57" s="3">
        <f>((((AB57-AB56)/($D57-$D56))-$B57*Referencias!$H$49+$B57*(AVERAGE(AB56:AB57)))/AVERAGE($F56:$F57))*POWER(10,9)</f>
        <v>-38.933280532944245</v>
      </c>
      <c r="AD57" s="3">
        <f>(((AA57-AA56)/($D57-$D56))-$B57*Referencias!$F$49+$B57*(AVERAGE(AA56:AA57)))/AVERAGE($F56:$F57)</f>
        <v>-1.1889463959802771</v>
      </c>
      <c r="AE57" s="3">
        <f>-B57*POWER(10,9)*Referencias!$H$49/'Metabolitos cuantificables'!F57</f>
        <v>-36.257403758752012</v>
      </c>
      <c r="AF57">
        <v>140206152</v>
      </c>
      <c r="AG57" s="3">
        <f>AF57*Referencias!$D$4/'Metabolitos cuantificables'!$AF$65</f>
        <v>1.7122956304442283</v>
      </c>
      <c r="AH57" s="3">
        <f>((((AG57-AG56)/($D57-$D56))-$B57*Referencias!$H$4+$B57*(AVERAGE(AG56:AG57)))/AVERAGE($F56:$F57))*POWER(10,9)</f>
        <v>2.3949581986286064</v>
      </c>
      <c r="AI57">
        <v>3122382200</v>
      </c>
      <c r="AJ57" s="2">
        <f>AI57*Referencias!$D$13/'Metabolitos cuantificables'!$AI$65</f>
        <v>0.55582647589792733</v>
      </c>
      <c r="AK57" s="3">
        <f>((((AJ57-AJ56)/($D57-$D56))-$B57*Referencias!$H$13+$B57*(AVERAGE(AJ56:AJ57)))/AVERAGE($F56:$F57))*POWER(10,9)</f>
        <v>-1.3184560561002709</v>
      </c>
      <c r="AL57">
        <v>11186095625</v>
      </c>
      <c r="AM57" s="3">
        <f>AL57*Referencias!$D$58/'Metabolitos cuantificables'!$AL$65</f>
        <v>23.421565837396152</v>
      </c>
      <c r="AN57" s="3">
        <f t="shared" si="0"/>
        <v>38.943417533172948</v>
      </c>
      <c r="AO57" s="3">
        <f t="shared" si="1"/>
        <v>18.59930269029374</v>
      </c>
      <c r="AP57">
        <v>3629353018</v>
      </c>
      <c r="AQ57" s="3">
        <f>AP57*Referencias!$D$14/'Metabolitos cuantificables'!$AP$65</f>
        <v>0.71695402850527024</v>
      </c>
      <c r="AR57" s="3">
        <f>((((AQ57-AQ56)/($D57-$D56))-$B57*Referencias!$H$14+$B57*(AVERAGE(AQ56:AQ57)))/AVERAGE($F56:$F57))*POWER(10,9)</f>
        <v>-1.545837849679593</v>
      </c>
      <c r="AS57">
        <v>549501293</v>
      </c>
      <c r="AT57" s="3">
        <f>AS57*Referencias!$D$15/'Metabolitos cuantificables'!$AS$65</f>
        <v>0.73268003268560644</v>
      </c>
      <c r="AU57" s="3">
        <f>((((AT57-AT56)/($D57-$D56))-$B57*Referencias!$H$15+$B57*(AVERAGE(AT56:AT57)))/AVERAGE($F56:$F57))*POWER(10,9)</f>
        <v>-1.1800084403521325</v>
      </c>
      <c r="AV57">
        <v>317367397</v>
      </c>
      <c r="AW57" s="3">
        <f>AV57*Referencias!$D$16/'Metabolitos cuantificables'!$AV$65</f>
        <v>9.8192226874091404E-2</v>
      </c>
      <c r="AX57" s="3">
        <f>((((AW57-AW56)/($D57-$D56))-$B57*Referencias!$H$16+$B57*(AVERAGE(AW56:AW57)))/AVERAGE($F56:$F57))*POWER(10,9)</f>
        <v>-0.53045005099046894</v>
      </c>
      <c r="AY57">
        <v>2324450125</v>
      </c>
      <c r="AZ57" s="3">
        <f>AY57*Referencias!$D$17/'Metabolitos cuantificables'!$AY$65</f>
        <v>0.34576098446340453</v>
      </c>
      <c r="BA57" s="3">
        <f>((((AZ57-AZ56)/($D57-$D56))-$B57*Referencias!$H$17+$B57*(AVERAGE(AZ56:AZ57)))/AVERAGE($F56:$F57))*POWER(10,9)</f>
        <v>-0.15761254893981275</v>
      </c>
      <c r="BB57">
        <v>22408400687</v>
      </c>
      <c r="BC57" s="3">
        <f>BB57*Referencias!$D$18/'Metabolitos cuantificables'!$BB$65</f>
        <v>1.6336502594375106</v>
      </c>
      <c r="BD57" s="3">
        <f>((((BC57-BC56)/($D57-$D56))-$B57*Referencias!$H$18+$B57*(AVERAGE(BC56:BC57)))/AVERAGE($F56:$F57))*POWER(10,9)</f>
        <v>0.57359393750524523</v>
      </c>
      <c r="BE57">
        <v>98037305</v>
      </c>
      <c r="BF57" s="3">
        <f>BE57*Referencias!$D$19/'Metabolitos cuantificables'!$BE$65</f>
        <v>0.19187870823201675</v>
      </c>
      <c r="BG57" s="3">
        <f>((((BF57-BF56)/($D57-$D56))-$B57*Referencias!$H$19+$B57*(AVERAGE(BF56:BF57)))/AVERAGE($F56:$F57))*POWER(10,9)</f>
        <v>-2.3496102664076335</v>
      </c>
      <c r="BH57">
        <v>640768800</v>
      </c>
      <c r="BI57" s="3">
        <f>BH57*Referencias!$D$20/'Metabolitos cuantificables'!$BH$65</f>
        <v>0.2762988453303874</v>
      </c>
      <c r="BJ57" s="3">
        <f>((((BI57-BI56)/($D57-$D56))-$B57*Referencias!$H$20+$B57*(AVERAGE(BI56:BI57)))/AVERAGE($F56:$F57))*POWER(10,9)</f>
        <v>-1.082781335332317</v>
      </c>
      <c r="BK57">
        <v>805372619</v>
      </c>
      <c r="BL57" s="3">
        <f>BK57*Referencias!$D$21/'Metabolitos cuantificables'!$BK$65</f>
        <v>0.12018096363007433</v>
      </c>
      <c r="BM57" s="3">
        <f>((((BL57-BL56)/($D57-$D56))-$B57*Referencias!$H$21+$B57*(AVERAGE(BL56:BL57)))/AVERAGE($F56:$F57))*POWER(10,9)</f>
        <v>-0.18314490250998619</v>
      </c>
      <c r="BN57">
        <v>425871813</v>
      </c>
      <c r="BO57" s="3">
        <f>BN57*Referencias!$D$22/'Metabolitos cuantificables'!$BN$65</f>
        <v>0.13767095338392737</v>
      </c>
      <c r="BP57" s="3">
        <f>((((BO57-BO56)/($D57-$D56))-$B57*Referencias!$H$22+$B57*(AVERAGE(BO56:BO57)))/AVERAGE($F56:$F57))*POWER(10,9)</f>
        <v>-0.40351297452148455</v>
      </c>
      <c r="BQ57">
        <v>4765987729</v>
      </c>
      <c r="BR57" s="3">
        <f>BQ57*Referencias!$D$23/$BQ$65</f>
        <v>6.2919467561847453</v>
      </c>
      <c r="BS57" s="3">
        <f>((((BR57-BR56)/($D57-$D56))-$B57*Referencias!$H$23+$B57*(AVERAGE(BR56:BR57)))/AVERAGE($F56:$F57))*POWER(10,9)</f>
        <v>3.5437380917169401</v>
      </c>
      <c r="BT57" s="3"/>
      <c r="BU57">
        <v>3614691</v>
      </c>
      <c r="BV57" s="17">
        <f>BU57*Referencias!$D$53/'Metabolitos cuantificables'!$BU$65</f>
        <v>8.053399869345031E-3</v>
      </c>
      <c r="BW57">
        <v>74588433</v>
      </c>
      <c r="BX57" s="17">
        <f>BW57*Referencias!$D$50/'Metabolitos cuantificables'!$BW$65</f>
        <v>4.262829585546443E-3</v>
      </c>
      <c r="BY57">
        <v>1215775</v>
      </c>
      <c r="BZ57" s="17">
        <f>BY57*Referencias!$D$28/'Metabolitos cuantificables'!$BY$65</f>
        <v>2.1858581757400034E-3</v>
      </c>
      <c r="CA57">
        <v>168177478</v>
      </c>
      <c r="CB57" s="2">
        <f>CA57*Referencias!$D$55/'Metabolitos cuantificables'!$CA$65</f>
        <v>0.43716435279402222</v>
      </c>
      <c r="CC57">
        <v>39045983</v>
      </c>
      <c r="CD57" s="17">
        <f>CC57*Referencias!$D$56/'Metabolitos cuantificables'!$CC$65</f>
        <v>5.5503391488562238E-2</v>
      </c>
      <c r="CE57">
        <v>4065317</v>
      </c>
      <c r="CF57" s="18">
        <f>CE57*Referencias!$D$31/'Metabolitos cuantificables'!$CE$65</f>
        <v>1.0687901711385278E-3</v>
      </c>
      <c r="CG57">
        <v>75143678</v>
      </c>
      <c r="CH57">
        <v>1807486</v>
      </c>
      <c r="CI57">
        <v>411960616</v>
      </c>
      <c r="CJ57">
        <v>194394</v>
      </c>
      <c r="CK57">
        <v>7293622</v>
      </c>
      <c r="CL57">
        <v>22512874</v>
      </c>
      <c r="CM57">
        <v>5687448</v>
      </c>
      <c r="CN57">
        <v>536536643</v>
      </c>
      <c r="CO57">
        <v>242771010</v>
      </c>
      <c r="CP57">
        <v>183658133</v>
      </c>
      <c r="CQ57">
        <v>21488490</v>
      </c>
      <c r="CR57">
        <v>249600</v>
      </c>
      <c r="CS57">
        <v>23632361</v>
      </c>
      <c r="CT57">
        <v>1210839884</v>
      </c>
    </row>
    <row r="58" spans="1:98" x14ac:dyDescent="0.25">
      <c r="A58" t="s">
        <v>85</v>
      </c>
      <c r="B58" s="21">
        <f t="shared" si="8"/>
        <v>1.6666666666666666E-2</v>
      </c>
      <c r="C58" s="1">
        <v>43699</v>
      </c>
      <c r="D58" s="22">
        <v>1876.8333333333721</v>
      </c>
      <c r="E58" s="22">
        <v>78.201388888890506</v>
      </c>
      <c r="F58" s="18">
        <v>10720000</v>
      </c>
      <c r="G58">
        <v>1432901057</v>
      </c>
      <c r="H58" s="3">
        <f>G58*Referencias!$D$5/'Metabolitos cuantificables'!$G$65</f>
        <v>0.99204072950366362</v>
      </c>
      <c r="I58" s="3">
        <f>((((H58-H57)/($D58-$D57))-$B58*Referencias!$H$5+$B58*(AVERAGE(H57:H58)))/AVERAGE($F57:$F58))*POWER(10,9)</f>
        <v>-0.18766422499146043</v>
      </c>
      <c r="J58">
        <v>42703160</v>
      </c>
      <c r="K58" s="3">
        <f>J58*Referencias!$D$6/'Metabolitos cuantificables'!$J$65</f>
        <v>1.8575761714431111E-2</v>
      </c>
      <c r="L58" s="3">
        <f>((((K58-K57)/($D58-$D57))-$B58*Referencias!$H$6+$B58*(AVERAGE(K57:K58)))/AVERAGE($F57:$F58))*POWER(10,9)</f>
        <v>-2.6117343300565965</v>
      </c>
      <c r="M58">
        <v>468010483</v>
      </c>
      <c r="N58" s="3">
        <f>M58*Referencias!$D$7/'Metabolitos cuantificables'!$M$65</f>
        <v>0.94260585971905986</v>
      </c>
      <c r="O58" s="3">
        <f>((((N58-N57)/($D58-$D57))-$B58*Referencias!$H$7+$B58*(AVERAGE(N57:N58)))/AVERAGE($F57:$F58))*POWER(10,9)</f>
        <v>-1.4448070165481008</v>
      </c>
      <c r="P58">
        <v>189299137</v>
      </c>
      <c r="Q58" s="3">
        <f>P58*Referencias!$D$8/'Metabolitos cuantificables'!$P$65</f>
        <v>0.14938372501009192</v>
      </c>
      <c r="R58" s="3">
        <f>((((Q58-Q57)/($D58-$D57))-$B58*Referencias!$H$8+$B58*(AVERAGE(Q57:Q58)))/AVERAGE($F57:$F58))*POWER(10,9)</f>
        <v>-0.46208695787494242</v>
      </c>
      <c r="S58">
        <v>1440483215</v>
      </c>
      <c r="T58" s="3">
        <f>S58*Referencias!$D$59/'Metabolitos cuantificables'!$S$65</f>
        <v>0.76658243091881662</v>
      </c>
      <c r="U58" s="3">
        <f>((((T58-T57)/($D58-$D57))-$B58*Referencias!$H$59+$B58*(AVERAGE(T57:T58)))/AVERAGE(F57:F58))*POWER(10,9)</f>
        <v>-7.1555286824108597</v>
      </c>
      <c r="V58" s="3">
        <f>(((S58-S57)/($D58-$D57))-$B58*Referencias!$F$59+$B58*(AVERAGE(S57:S58)))/AVERAGE($F57:$F58)</f>
        <v>-12.987379991723564</v>
      </c>
      <c r="W58" s="3">
        <f>-B58*POWER(10,9)*Referencias!$H$59/'Metabolitos cuantificables'!F58</f>
        <v>-8.6303280455849993</v>
      </c>
      <c r="X58">
        <v>1566517657</v>
      </c>
      <c r="Y58" s="3">
        <f>X58*Referencias!$D$11/'Metabolitos cuantificables'!$X$65</f>
        <v>2.3890907658704732</v>
      </c>
      <c r="Z58" s="3">
        <f>((((Y58-Y57)/($D58-$D57))-$B58*Referencias!$H$11+$B58*(AVERAGE(Y57:Y58)))/AVERAGE($F57:$F58))*POWER(10,9)</f>
        <v>1.9755432997074058</v>
      </c>
      <c r="AA58">
        <v>2019848</v>
      </c>
      <c r="AB58" s="3">
        <f>AA58*Referencias!$D$49/'Metabolitos cuantificables'!$AA$65</f>
        <v>7.6313330497887175E-2</v>
      </c>
      <c r="AC58" s="3">
        <f>((((AB58-AB57)/($D58-$D57))-$B58*Referencias!$H$49+$B58*(AVERAGE(AB57:AB58)))/AVERAGE($F57:$F58))*POWER(10,9)</f>
        <v>-36.383830257735731</v>
      </c>
      <c r="AD58" s="3">
        <f>(((AA58-AA57)/($D58-$D57))-$B58*Referencias!$F$49+$B58*(AVERAGE(AA57:AA58)))/AVERAGE($F57:$F58)</f>
        <v>-1.1100575716428718</v>
      </c>
      <c r="AE58" s="3">
        <f>-B58*POWER(10,9)*Referencias!$H$49/'Metabolitos cuantificables'!F58</f>
        <v>-36.392692578747358</v>
      </c>
      <c r="AF58">
        <v>139101989</v>
      </c>
      <c r="AG58" s="3">
        <f>AF58*Referencias!$D$4/'Metabolitos cuantificables'!$AF$65</f>
        <v>1.6988108193055687</v>
      </c>
      <c r="AH58" s="3">
        <f>((((AG58-AG57)/($D58-$D57))-$B58*Referencias!$H$4+$B58*(AVERAGE(AG57:AG58)))/AVERAGE($F57:$F58))*POWER(10,9)</f>
        <v>2.1132948265032474</v>
      </c>
      <c r="AI58">
        <v>3484311468</v>
      </c>
      <c r="AJ58" s="2">
        <f>AI58*Referencias!$D$13/'Metabolitos cuantificables'!$AI$65</f>
        <v>0.62025480551009216</v>
      </c>
      <c r="AK58" s="3">
        <f>((((AJ58-AJ57)/($D58-$D57))-$B58*Referencias!$H$13+$B58*(AVERAGE(AJ57:AJ58)))/AVERAGE($F57:$F58))*POWER(10,9)</f>
        <v>-0.9164082192953954</v>
      </c>
      <c r="AL58">
        <v>11393912313</v>
      </c>
      <c r="AM58" s="3">
        <f>AL58*Referencias!$D$58/'Metabolitos cuantificables'!$AL$65</f>
        <v>23.856694626142012</v>
      </c>
      <c r="AN58" s="3">
        <f t="shared" si="0"/>
        <v>38.372054940462021</v>
      </c>
      <c r="AO58" s="3">
        <f t="shared" si="1"/>
        <v>18.326420994723772</v>
      </c>
      <c r="AP58">
        <v>3847684388</v>
      </c>
      <c r="AQ58" s="3">
        <f>AP58*Referencias!$D$14/'Metabolitos cuantificables'!$AP$65</f>
        <v>0.76008390716249563</v>
      </c>
      <c r="AR58" s="3">
        <f>((((AQ58-AQ57)/($D58-$D57))-$B58*Referencias!$H$14+$B58*(AVERAGE(AQ57:AQ58)))/AVERAGE($F57:$F58))*POWER(10,9)</f>
        <v>-1.2328241422939517</v>
      </c>
      <c r="AS58">
        <v>497978013</v>
      </c>
      <c r="AT58" s="3">
        <f>AS58*Referencias!$D$15/'Metabolitos cuantificables'!$AS$65</f>
        <v>0.66398123442004964</v>
      </c>
      <c r="AU58" s="3">
        <f>((((AT58-AT57)/($D58-$D57))-$B58*Referencias!$H$15+$B58*(AVERAGE(AT57:AT58)))/AVERAGE($F57:$F58))*POWER(10,9)</f>
        <v>-1.4287726058114263</v>
      </c>
      <c r="AV58">
        <v>347523214</v>
      </c>
      <c r="AW58" s="3">
        <f>AV58*Referencias!$D$16/'Metabolitos cuantificables'!$AV$65</f>
        <v>0.10752231828369384</v>
      </c>
      <c r="AX58" s="3">
        <f>((((AW58-AW57)/($D58-$D57))-$B58*Referencias!$H$16+$B58*(AVERAGE(AW57:AW58)))/AVERAGE($F57:$F58))*POWER(10,9)</f>
        <v>-0.44866683690730408</v>
      </c>
      <c r="AY58">
        <v>2403693682</v>
      </c>
      <c r="AZ58" s="3">
        <f>AY58*Referencias!$D$17/'Metabolitos cuantificables'!$AY$65</f>
        <v>0.35754843044300022</v>
      </c>
      <c r="BA58" s="3">
        <f>((((AZ58-AZ57)/($D58-$D57))-$B58*Referencias!$H$17+$B58*(AVERAGE(AZ57:AZ58)))/AVERAGE($F57:$F58))*POWER(10,9)</f>
        <v>-9.4591770674053902E-2</v>
      </c>
      <c r="BB58">
        <v>23088494498</v>
      </c>
      <c r="BC58" s="3">
        <f>BB58*Referencias!$D$18/'Metabolitos cuantificables'!$BB$65</f>
        <v>1.6832314609833465</v>
      </c>
      <c r="BD58" s="3">
        <f>((((BC58-BC57)/($D58-$D57))-$B58*Referencias!$H$18+$B58*(AVERAGE(BC57:BC58)))/AVERAGE($F57:$F58))*POWER(10,9)</f>
        <v>0.76447542640200239</v>
      </c>
      <c r="BE58">
        <v>109843392</v>
      </c>
      <c r="BF58" s="3">
        <f>BE58*Referencias!$D$19/'Metabolitos cuantificables'!$BE$65</f>
        <v>0.21498559313501164</v>
      </c>
      <c r="BG58" s="3">
        <f>((((BF58-BF57)/($D58-$D57))-$B58*Referencias!$H$19+$B58*(AVERAGE(BF57:BF58)))/AVERAGE($F57:$F58))*POWER(10,9)</f>
        <v>-2.072708813876619</v>
      </c>
      <c r="BH58">
        <v>660019585</v>
      </c>
      <c r="BI58" s="3">
        <f>BH58*Referencias!$D$20/'Metabolitos cuantificables'!$BH$65</f>
        <v>0.28459976395689279</v>
      </c>
      <c r="BJ58" s="3">
        <f>((((BI58-BI57)/($D58-$D57))-$B58*Referencias!$H$20+$B58*(AVERAGE(BI57:BI58)))/AVERAGE($F57:$F58))*POWER(10,9)</f>
        <v>-0.9672976546515909</v>
      </c>
      <c r="BK58">
        <v>829378486</v>
      </c>
      <c r="BL58" s="3">
        <f>BK58*Referencias!$D$21/'Metabolitos cuantificables'!$BK$65</f>
        <v>0.1237632163175541</v>
      </c>
      <c r="BM58" s="3">
        <f>((((BL58-BL57)/($D58-$D57))-$B58*Referencias!$H$21+$B58*(AVERAGE(BL57:BL58)))/AVERAGE($F57:$F58))*POWER(10,9)</f>
        <v>-0.1531392636742116</v>
      </c>
      <c r="BN58">
        <v>403942271</v>
      </c>
      <c r="BO58" s="3">
        <f>BN58*Referencias!$D$22/'Metabolitos cuantificables'!$BN$65</f>
        <v>0.13058182265901397</v>
      </c>
      <c r="BP58" s="3">
        <f>((((BO58-BO57)/($D58-$D57))-$B58*Referencias!$H$22+$B58*(AVERAGE(BO57:BO58)))/AVERAGE($F57:$F58))*POWER(10,9)</f>
        <v>-0.41091426048171575</v>
      </c>
      <c r="BQ58">
        <v>4769975823</v>
      </c>
      <c r="BR58" s="3">
        <f>BQ58*Referencias!$D$23/$BQ$65</f>
        <v>6.2972117456336214</v>
      </c>
      <c r="BS58" s="3">
        <f>((((BR58-BR57)/($D58-$D57))-$B58*Referencias!$H$23+$B58*(AVERAGE(BR57:BR58)))/AVERAGE($F57:$F58))*POWER(10,9)</f>
        <v>3.3108541728109775</v>
      </c>
      <c r="BT58" s="3"/>
      <c r="BU58">
        <v>4169305</v>
      </c>
      <c r="BV58" s="17">
        <f>BU58*Referencias!$D$53/'Metabolitos cuantificables'!$BU$65</f>
        <v>9.2890596574533146E-3</v>
      </c>
      <c r="BW58">
        <v>67133862</v>
      </c>
      <c r="BX58" s="17">
        <f>BW58*Referencias!$D$50/'Metabolitos cuantificables'!$BW$65</f>
        <v>3.8367907947012658E-3</v>
      </c>
      <c r="BY58">
        <v>1282128</v>
      </c>
      <c r="BZ58" s="17">
        <f>BY58*Referencias!$D$28/'Metabolitos cuantificables'!$BY$65</f>
        <v>2.3051551242172104E-3</v>
      </c>
      <c r="CA58">
        <v>156772207</v>
      </c>
      <c r="CB58" s="2">
        <f>CA58*Referencias!$D$55/'Metabolitos cuantificables'!$CA$65</f>
        <v>0.40751723253481947</v>
      </c>
      <c r="CC58">
        <v>37879079</v>
      </c>
      <c r="CD58" s="17">
        <f>CC58*Referencias!$D$56/'Metabolitos cuantificables'!$CC$65</f>
        <v>5.3844651598684977E-2</v>
      </c>
      <c r="CE58">
        <v>4422143</v>
      </c>
      <c r="CF58" s="18">
        <f>CE58*Referencias!$D$31/'Metabolitos cuantificables'!$CE$65</f>
        <v>1.1626013355831889E-3</v>
      </c>
      <c r="CG58">
        <v>80035799</v>
      </c>
      <c r="CH58">
        <v>1512291</v>
      </c>
      <c r="CI58">
        <v>464972128</v>
      </c>
      <c r="CJ58">
        <v>231074</v>
      </c>
      <c r="CK58">
        <v>6974714</v>
      </c>
      <c r="CL58">
        <v>24234323</v>
      </c>
      <c r="CM58">
        <v>6417595</v>
      </c>
      <c r="CN58">
        <v>564113318</v>
      </c>
      <c r="CO58">
        <v>191786384</v>
      </c>
      <c r="CP58">
        <v>175370750</v>
      </c>
      <c r="CQ58">
        <v>27506531</v>
      </c>
      <c r="CR58">
        <v>89224</v>
      </c>
      <c r="CS58">
        <v>21101928</v>
      </c>
      <c r="CT58">
        <v>1133541745</v>
      </c>
    </row>
    <row r="59" spans="1:98" x14ac:dyDescent="0.25">
      <c r="A59" t="s">
        <v>86</v>
      </c>
      <c r="B59" s="21">
        <f t="shared" si="8"/>
        <v>1.6666666666666666E-2</v>
      </c>
      <c r="C59" s="1">
        <v>43700</v>
      </c>
      <c r="D59" s="22">
        <v>1895.3333333332557</v>
      </c>
      <c r="E59" s="22">
        <v>78.972222222218988</v>
      </c>
      <c r="F59" s="18">
        <v>10740000</v>
      </c>
      <c r="G59">
        <v>1529393880</v>
      </c>
      <c r="H59" s="3">
        <f>G59*Referencias!$D$5/'Metabolitos cuantificables'!$G$65</f>
        <v>1.0588456285950234</v>
      </c>
      <c r="I59" s="3">
        <f>((((H59-H58)/($D59-$D58))-$B59*Referencias!$H$5+$B59*(AVERAGE(H58:H59)))/AVERAGE($F58:$F59))*POWER(10,9)</f>
        <v>-8.6991720078884345E-3</v>
      </c>
      <c r="J59">
        <v>46769957</v>
      </c>
      <c r="K59" s="3">
        <f>J59*Referencias!$D$6/'Metabolitos cuantificables'!$J$65</f>
        <v>2.0344807658875582E-2</v>
      </c>
      <c r="L59" s="3">
        <f>((((K59-K58)/($D59-$D58))-$B59*Referencias!$H$6+$B59*(AVERAGE(K58:K59)))/AVERAGE($F58:$F59))*POWER(10,9)</f>
        <v>-2.6042117687980109</v>
      </c>
      <c r="M59">
        <v>511620999</v>
      </c>
      <c r="N59" s="3">
        <f>M59*Referencias!$D$7/'Metabolitos cuantificables'!$M$65</f>
        <v>1.0304404903954241</v>
      </c>
      <c r="O59" s="3">
        <f>((((N59-N58)/($D59-$D58))-$B59*Referencias!$H$7+$B59*(AVERAGE(N58:N59)))/AVERAGE($F58:$F59))*POWER(10,9)</f>
        <v>-1.019379204966558</v>
      </c>
      <c r="P59">
        <v>216453609</v>
      </c>
      <c r="Q59" s="3">
        <f>P59*Referencias!$D$8/'Metabolitos cuantificables'!$P$65</f>
        <v>0.17081243431288312</v>
      </c>
      <c r="R59" s="3">
        <f>((((Q59-Q58)/($D59-$D58))-$B59*Referencias!$H$8+$B59*(AVERAGE(Q58:Q59)))/AVERAGE($F58:$F59))*POWER(10,9)</f>
        <v>-0.33587971632615354</v>
      </c>
      <c r="S59">
        <v>1549248474</v>
      </c>
      <c r="T59" s="3">
        <f>S59*Referencias!$D$59/'Metabolitos cuantificables'!$S$65</f>
        <v>0.82446407492237739</v>
      </c>
      <c r="U59" s="3">
        <f>((((T59-T58)/($D59-$D58))-$B59*Referencias!$H$59+$B59*(AVERAGE(T58:T59)))/AVERAGE(F58:F59))*POWER(10,9)</f>
        <v>-7.0950287281393818</v>
      </c>
      <c r="V59" s="3">
        <f>(((S59-S58)/($D59-$D58))-$B59*Referencias!$F$59+$B59*(AVERAGE(S58:S59)))/AVERAGE($F58:$F59)</f>
        <v>-12.873267312539754</v>
      </c>
      <c r="W59" s="3">
        <f>-B59*POWER(10,9)*Referencias!$H$59/'Metabolitos cuantificables'!F59</f>
        <v>-8.6142566711984347</v>
      </c>
      <c r="X59">
        <v>1724367888</v>
      </c>
      <c r="Y59" s="3">
        <f>X59*Referencias!$D$11/'Metabolitos cuantificables'!$X$65</f>
        <v>2.6298276178219742</v>
      </c>
      <c r="Z59" s="3">
        <f>((((Y59-Y58)/($D59-$D58))-$B59*Referencias!$H$11+$B59*(AVERAGE(Y58:Y59)))/AVERAGE($F58:$F59))*POWER(10,9)</f>
        <v>3.505360668148604</v>
      </c>
      <c r="AA59">
        <v>4189980</v>
      </c>
      <c r="AB59" s="3">
        <f>AA59*Referencias!$D$49/'Metabolitos cuantificables'!$AA$65</f>
        <v>0.15830464892384841</v>
      </c>
      <c r="AC59" s="3">
        <f>((((AB59-AB58)/($D59-$D58))-$B59*Referencias!$H$49+$B59*(AVERAGE(AB58:AB59)))/AVERAGE($F58:$F59))*POWER(10,9)</f>
        <v>-35.763518309177002</v>
      </c>
      <c r="AD59" s="3">
        <f>(((AA59-AA58)/($D59-$D58))-$B59*Referencias!$F$49+$B59*(AVERAGE(AA58:AA59)))/AVERAGE($F58:$F59)</f>
        <v>-1.0937763144154651</v>
      </c>
      <c r="AE59" s="3">
        <f>-B59*POWER(10,9)*Referencias!$H$49/'Metabolitos cuantificables'!F59</f>
        <v>-36.324922201505743</v>
      </c>
      <c r="AF59">
        <v>154419053</v>
      </c>
      <c r="AG59" s="3">
        <f>AF59*Referencias!$D$4/'Metabolitos cuantificables'!$AF$65</f>
        <v>1.885873522220592</v>
      </c>
      <c r="AH59" s="3">
        <f>((((AG59-AG58)/($D59-$D58))-$B59*Referencias!$H$4+$B59*(AVERAGE(AG58:AG59)))/AVERAGE($F58:$F59))*POWER(10,9)</f>
        <v>3.244793425332881</v>
      </c>
      <c r="AI59">
        <v>3608762797</v>
      </c>
      <c r="AJ59" s="2">
        <f>AI59*Referencias!$D$13/'Metabolitos cuantificables'!$AI$65</f>
        <v>0.6424088338090248</v>
      </c>
      <c r="AK59" s="3">
        <f>((((AJ59-AJ58)/($D59-$D58))-$B59*Referencias!$H$13+$B59*(AVERAGE(AJ58:AJ59)))/AVERAGE($F58:$F59))*POWER(10,9)</f>
        <v>-0.98860235942409269</v>
      </c>
      <c r="AL59">
        <v>10317223508</v>
      </c>
      <c r="AM59" s="3">
        <f>AL59*Referencias!$D$58/'Metabolitos cuantificables'!$AL$65</f>
        <v>21.602312169734674</v>
      </c>
      <c r="AN59" s="3">
        <f t="shared" si="0"/>
        <v>23.948419895096507</v>
      </c>
      <c r="AO59" s="3">
        <f t="shared" si="1"/>
        <v>11.437720128279178</v>
      </c>
      <c r="AP59">
        <v>3844873521</v>
      </c>
      <c r="AQ59" s="3">
        <f>AP59*Referencias!$D$14/'Metabolitos cuantificables'!$AP$65</f>
        <v>0.75952863948551641</v>
      </c>
      <c r="AR59" s="3">
        <f>((((AQ59-AQ58)/($D59-$D58))-$B59*Referencias!$H$14+$B59*(AVERAGE(AQ58:AQ59)))/AVERAGE($F58:$F59))*POWER(10,9)</f>
        <v>-1.3711869161055115</v>
      </c>
      <c r="AS59">
        <v>541341631</v>
      </c>
      <c r="AT59" s="3">
        <f>AS59*Referencias!$D$15/'Metabolitos cuantificables'!$AS$65</f>
        <v>0.72180031047744886</v>
      </c>
      <c r="AU59" s="3">
        <f>((((AT59-AT58)/($D59-$D58))-$B59*Referencias!$H$15+$B59*(AVERAGE(AT58:AT59)))/AVERAGE($F58:$F59))*POWER(10,9)</f>
        <v>-0.88051041452339684</v>
      </c>
      <c r="AV59">
        <v>338397877</v>
      </c>
      <c r="AW59" s="3">
        <f>AV59*Referencias!$D$16/'Metabolitos cuantificables'!$AV$65</f>
        <v>0.10469897483544877</v>
      </c>
      <c r="AX59" s="3">
        <f>((((AW59-AW58)/($D59-$D58))-$B59*Referencias!$H$16+$B59*(AVERAGE(AW58:AW59)))/AVERAGE($F58:$F59))*POWER(10,9)</f>
        <v>-0.49448517211607285</v>
      </c>
      <c r="AY59">
        <v>2507103007</v>
      </c>
      <c r="AZ59" s="3">
        <f>AY59*Referencias!$D$17/'Metabolitos cuantificables'!$AY$65</f>
        <v>0.37293052431119889</v>
      </c>
      <c r="BA59" s="3">
        <f>((((AZ59-AZ58)/($D59-$D58))-$B59*Referencias!$H$17+$B59*(AVERAGE(AZ58:AZ59)))/AVERAGE($F58:$F59))*POWER(10,9)</f>
        <v>-4.186223989153437E-2</v>
      </c>
      <c r="BB59">
        <v>25221770927</v>
      </c>
      <c r="BC59" s="3">
        <f>BB59*Referencias!$D$18/'Metabolitos cuantificables'!$BB$65</f>
        <v>1.838754723904541</v>
      </c>
      <c r="BD59" s="3">
        <f>((((BC59-BC58)/($D59-$D58))-$B59*Referencias!$H$18+$B59*(AVERAGE(BC58:BC59)))/AVERAGE($F58:$F59))*POWER(10,9)</f>
        <v>1.5154193301985959</v>
      </c>
      <c r="BE59">
        <v>127139267</v>
      </c>
      <c r="BF59" s="3">
        <f>BE59*Referencias!$D$19/'Metabolitos cuantificables'!$BE$65</f>
        <v>0.24883709642493207</v>
      </c>
      <c r="BG59" s="3">
        <f>((((BF59-BF58)/($D59-$D58))-$B59*Referencias!$H$19+$B59*(AVERAGE(BF58:BF59)))/AVERAGE($F58:$F59))*POWER(10,9)</f>
        <v>-1.9496006811180042</v>
      </c>
      <c r="BH59">
        <v>703992721</v>
      </c>
      <c r="BI59" s="3">
        <f>BH59*Referencias!$D$20/'Metabolitos cuantificables'!$BH$65</f>
        <v>0.30356093482282148</v>
      </c>
      <c r="BJ59" s="3">
        <f>((((BI59-BI58)/($D59-$D58))-$B59*Referencias!$H$20+$B59*(AVERAGE(BI58:BI59)))/AVERAGE($F58:$F59))*POWER(10,9)</f>
        <v>-0.88374055790966255</v>
      </c>
      <c r="BK59">
        <v>903727322</v>
      </c>
      <c r="BL59" s="3">
        <f>BK59*Referencias!$D$21/'Metabolitos cuantificables'!$BK$65</f>
        <v>0.13485785070722209</v>
      </c>
      <c r="BM59" s="3">
        <f>((((BL59-BL58)/($D59-$D58))-$B59*Referencias!$H$21+$B59*(AVERAGE(BL58:BL59)))/AVERAGE($F58:$F59))*POWER(10,9)</f>
        <v>-9.990296935541515E-2</v>
      </c>
      <c r="BN59">
        <v>441795301</v>
      </c>
      <c r="BO59" s="3">
        <f>BN59*Referencias!$D$22/'Metabolitos cuantificables'!$BN$65</f>
        <v>0.14281851588334438</v>
      </c>
      <c r="BP59" s="3">
        <f>((((BO59-BO58)/($D59-$D58))-$B59*Referencias!$H$22+$B59*(AVERAGE(BO58:BO59)))/AVERAGE($F58:$F59))*POWER(10,9)</f>
        <v>-0.31812669893247275</v>
      </c>
      <c r="BQ59">
        <v>5009693816</v>
      </c>
      <c r="BR59" s="3">
        <f>BQ59*Referencias!$D$23/$BQ$65</f>
        <v>6.61368189499591</v>
      </c>
      <c r="BS59" s="3">
        <f>((((BR59-BR58)/($D59-$D58))-$B59*Referencias!$H$23+$B59*(AVERAGE(BR58:BR59)))/AVERAGE($F58:$F59))*POWER(10,9)</f>
        <v>5.1376346665993573</v>
      </c>
      <c r="BT59" s="3"/>
      <c r="BU59">
        <v>3930259</v>
      </c>
      <c r="BV59" s="17">
        <f>BU59*Referencias!$D$53/'Metabolitos cuantificables'!$BU$65</f>
        <v>8.7564738775989769E-3</v>
      </c>
      <c r="BW59">
        <v>79353757</v>
      </c>
      <c r="BX59" s="17">
        <f>BW59*Referencias!$D$50/'Metabolitos cuantificables'!$BW$65</f>
        <v>4.5351742818335273E-3</v>
      </c>
      <c r="BY59">
        <v>1505466</v>
      </c>
      <c r="BZ59" s="17">
        <f>BY59*Referencias!$D$28/'Metabolitos cuantificables'!$BY$65</f>
        <v>2.7066975093241762E-3</v>
      </c>
      <c r="CA59">
        <v>146730282</v>
      </c>
      <c r="CB59" s="2">
        <f>CA59*Referencias!$D$55/'Metabolitos cuantificables'!$CA$65</f>
        <v>0.38141402480666509</v>
      </c>
      <c r="CC59">
        <v>37631979</v>
      </c>
      <c r="CD59" s="17">
        <f>CC59*Referencias!$D$56/'Metabolitos cuantificables'!$CC$65</f>
        <v>5.3493401944224396E-2</v>
      </c>
      <c r="CE59">
        <v>4148319</v>
      </c>
      <c r="CF59" s="18">
        <f>CE59*Referencias!$D$31/'Metabolitos cuantificables'!$CE$65</f>
        <v>1.0906117712215816E-3</v>
      </c>
      <c r="CG59">
        <v>81786233</v>
      </c>
      <c r="CH59">
        <v>1630520</v>
      </c>
      <c r="CI59">
        <v>435375034</v>
      </c>
      <c r="CJ59">
        <v>232689</v>
      </c>
      <c r="CK59">
        <v>8458047</v>
      </c>
      <c r="CL59">
        <v>27964798</v>
      </c>
      <c r="CM59">
        <v>6933106</v>
      </c>
      <c r="CN59">
        <v>640271990</v>
      </c>
      <c r="CO59">
        <v>220217792</v>
      </c>
      <c r="CP59">
        <v>177844630</v>
      </c>
      <c r="CQ59">
        <v>22003636</v>
      </c>
      <c r="CR59">
        <v>139121</v>
      </c>
      <c r="CS59">
        <v>22509820</v>
      </c>
      <c r="CT59">
        <v>1265677305</v>
      </c>
    </row>
    <row r="60" spans="1:98" x14ac:dyDescent="0.25">
      <c r="A60" t="s">
        <v>87</v>
      </c>
      <c r="B60" s="20">
        <f>0.45/24</f>
        <v>1.8749999999999999E-2</v>
      </c>
      <c r="C60" s="1">
        <v>43703</v>
      </c>
      <c r="D60" s="22">
        <v>1967.4999999999418</v>
      </c>
      <c r="E60" s="22">
        <v>81.979166666664241</v>
      </c>
      <c r="F60" s="18">
        <v>10440000</v>
      </c>
      <c r="G60">
        <v>1515030177</v>
      </c>
      <c r="H60" s="3">
        <f>G60*Referencias!$D$5/'Metabolitos cuantificables'!$G$65</f>
        <v>1.0489012026816757</v>
      </c>
      <c r="I60" s="3">
        <f>((((H60-H59)/($D60-$D59))-$B60*Referencias!$H$5+$B60*(AVERAGE(H59:H60)))/AVERAGE($F59:$F60))*POWER(10,9)</f>
        <v>-0.35620406738144117</v>
      </c>
      <c r="J60">
        <v>44952658</v>
      </c>
      <c r="K60" s="3">
        <f>J60*Referencias!$D$6/'Metabolitos cuantificables'!$J$65</f>
        <v>1.9554287397895505E-2</v>
      </c>
      <c r="L60" s="3">
        <f>((((K60-K59)/($D60-$D59))-$B60*Referencias!$H$6+$B60*(AVERAGE(K59:K60)))/AVERAGE($F59:$F60))*POWER(10,9)</f>
        <v>-2.9787959249707834</v>
      </c>
      <c r="M60">
        <v>478548812</v>
      </c>
      <c r="N60" s="3">
        <f>M60*Referencias!$D$7/'Metabolitos cuantificables'!$M$65</f>
        <v>0.96383079169787478</v>
      </c>
      <c r="O60" s="3">
        <f>((((N60-N59)/($D60-$D59))-$B60*Referencias!$H$7+$B60*(AVERAGE(N59:N60)))/AVERAGE($F59:$F60))*POWER(10,9)</f>
        <v>-1.7347016745759662</v>
      </c>
      <c r="P60">
        <v>187732053</v>
      </c>
      <c r="Q60" s="3">
        <f>P60*Referencias!$D$8/'Metabolitos cuantificables'!$P$65</f>
        <v>0.14814707465323523</v>
      </c>
      <c r="R60" s="3">
        <f>((((Q60-Q59)/($D60-$D59))-$B60*Referencias!$H$8+$B60*(AVERAGE(Q59:Q60)))/AVERAGE($F59:$F60))*POWER(10,9)</f>
        <v>-0.53666179971681838</v>
      </c>
      <c r="S60">
        <v>1627717914</v>
      </c>
      <c r="T60" s="3">
        <f>S60*Referencias!$D$59/'Metabolitos cuantificables'!$S$65</f>
        <v>0.86622318286730282</v>
      </c>
      <c r="U60" s="3">
        <f>((((T60-T59)/($D60-$D59))-$B60*Referencias!$H$59+$B60*(AVERAGE(T59:T60)))/AVERAGE(F59:F60))*POWER(10,9)</f>
        <v>-8.2769513730816016</v>
      </c>
      <c r="V60" s="3">
        <f>(((S60-S59)/($D60-$D59))-$B60*Referencias!$F$59+$B60*(AVERAGE(S59:S60)))/AVERAGE($F59:$F60)</f>
        <v>-15.030016051011428</v>
      </c>
      <c r="W60" s="3">
        <f>-B60*POWER(10,9)*Referencias!$H$59/'Metabolitos cuantificables'!F60</f>
        <v>-9.9695168802447416</v>
      </c>
      <c r="X60">
        <v>1330436204</v>
      </c>
      <c r="Y60" s="3">
        <f>X60*Referencias!$D$11/'Metabolitos cuantificables'!$X$65</f>
        <v>2.0290437425667429</v>
      </c>
      <c r="Z60" s="3">
        <f>((((Y60-Y59)/($D60-$D59))-$B60*Referencias!$H$11+$B60*(AVERAGE(Y59:Y60)))/AVERAGE($F59:$F60))*POWER(10,9)</f>
        <v>1.5084316515603189</v>
      </c>
      <c r="AA60">
        <v>9547052</v>
      </c>
      <c r="AB60" s="3">
        <f>AA60*Referencias!$D$49/'Metabolitos cuantificables'!$AA$65</f>
        <v>0.36070404038151127</v>
      </c>
      <c r="AC60" s="3">
        <f>((((AB60-AB59)/($D60-$D59))-$B60*Referencias!$H$49+$B60*(AVERAGE(AB59:AB60)))/AVERAGE($F59:$F60))*POWER(10,9)</f>
        <v>-40.720071343934762</v>
      </c>
      <c r="AD60" s="3">
        <f>(((AA60-AA59)/($D60-$D59))-$B60*Referencias!$F$49+$B60*(AVERAGE(AA59:AA60)))/AVERAGE($F59:$F60)</f>
        <v>-1.2455538564496951</v>
      </c>
      <c r="AE60" s="3">
        <f>-B60*POWER(10,9)*Referencias!$H$49/'Metabolitos cuantificables'!F60</f>
        <v>-42.039834530621953</v>
      </c>
      <c r="AF60">
        <v>131181324</v>
      </c>
      <c r="AG60" s="3">
        <f>AF60*Referencias!$D$4/'Metabolitos cuantificables'!$AF$65</f>
        <v>1.6020781162376425</v>
      </c>
      <c r="AH60" s="3">
        <f>((((AG60-AG59)/($D60-$D59))-$B60*Referencias!$H$4+$B60*(AVERAGE(AG59:AG60)))/AVERAGE($F59:$F60))*POWER(10,9)</f>
        <v>2.1675079372554382</v>
      </c>
      <c r="AI60">
        <v>3451735306</v>
      </c>
      <c r="AJ60" s="2">
        <f>AI60*Referencias!$D$13/'Metabolitos cuantificables'!$AI$65</f>
        <v>0.61445580584799442</v>
      </c>
      <c r="AK60" s="3">
        <f>((((AJ60-AJ59)/($D60-$D59))-$B60*Referencias!$H$13+$B60*(AVERAGE(AJ59:AJ60)))/AVERAGE($F59:$F60))*POWER(10,9)</f>
        <v>-1.2958051138800746</v>
      </c>
      <c r="AL60">
        <v>11452677219</v>
      </c>
      <c r="AM60" s="3">
        <f>AL60*Referencias!$D$58/'Metabolitos cuantificables'!$AL$65</f>
        <v>23.979737210520724</v>
      </c>
      <c r="AN60" s="3">
        <f t="shared" si="0"/>
        <v>43.463196127700478</v>
      </c>
      <c r="AO60" s="3">
        <f t="shared" si="1"/>
        <v>20.757940413886423</v>
      </c>
      <c r="AP60">
        <v>3886873363</v>
      </c>
      <c r="AQ60" s="3">
        <f>AP60*Referencias!$D$14/'Metabolitos cuantificables'!$AP$65</f>
        <v>0.76782542289819145</v>
      </c>
      <c r="AR60" s="3">
        <f>((((AQ60-AQ59)/($D60-$D59))-$B60*Referencias!$H$14+$B60*(AVERAGE(AQ59:AQ60)))/AVERAGE($F59:$F60))*POWER(10,9)</f>
        <v>-1.542080273622938</v>
      </c>
      <c r="AS60">
        <v>537983781</v>
      </c>
      <c r="AT60" s="3">
        <f>AS60*Referencias!$D$15/'Metabolitos cuantificables'!$AS$65</f>
        <v>0.71732310600296656</v>
      </c>
      <c r="AU60" s="3">
        <f>((((AT60-AT59)/($D60-$D59))-$B60*Referencias!$H$15+$B60*(AVERAGE(AT59:AT60)))/AVERAGE($F59:$F60))*POWER(10,9)</f>
        <v>-1.2943197332857417</v>
      </c>
      <c r="AV60">
        <v>419273635</v>
      </c>
      <c r="AW60" s="3">
        <f>AV60*Referencias!$D$16/'Metabolitos cuantificables'!$AV$65</f>
        <v>0.12972161690019152</v>
      </c>
      <c r="AX60" s="3">
        <f>((((AW60-AW59)/($D60-$D59))-$B60*Referencias!$H$16+$B60*(AVERAGE(AW59:AW60)))/AVERAGE($F59:$F60))*POWER(10,9)</f>
        <v>-0.49504361047300516</v>
      </c>
      <c r="AY60">
        <v>2377274111</v>
      </c>
      <c r="AZ60" s="3">
        <f>AY60*Referencias!$D$17/'Metabolitos cuantificables'!$AY$65</f>
        <v>0.35361853030024676</v>
      </c>
      <c r="BA60" s="3">
        <f>((((AZ60-AZ59)/($D60-$D59))-$B60*Referencias!$H$17+$B60*(AVERAGE(AZ59:AZ60)))/AVERAGE($F59:$F60))*POWER(10,9)</f>
        <v>-0.16479439712950372</v>
      </c>
      <c r="BB60">
        <v>21780002509</v>
      </c>
      <c r="BC60" s="3">
        <f>BB60*Referencias!$D$18/'Metabolitos cuantificables'!$BB$65</f>
        <v>1.5878378491339356</v>
      </c>
      <c r="BD60" s="3">
        <f>((((BC60-BC59)/($D60-$D59))-$B60*Referencias!$H$18+$B60*(AVERAGE(BC59:BC60)))/AVERAGE($F59:$F60))*POWER(10,9)</f>
        <v>0.42155680499495812</v>
      </c>
      <c r="BE60">
        <v>108050394</v>
      </c>
      <c r="BF60" s="3">
        <f>BE60*Referencias!$D$19/'Metabolitos cuantificables'!$BE$65</f>
        <v>0.21147633571404736</v>
      </c>
      <c r="BG60" s="3">
        <f>((((BF60-BF59)/($D60-$D59))-$B60*Referencias!$H$19+$B60*(AVERAGE(BF59:BF60)))/AVERAGE($F59:$F60))*POWER(10,9)</f>
        <v>-2.4686737435987922</v>
      </c>
      <c r="BH60">
        <v>680144518</v>
      </c>
      <c r="BI60" s="3">
        <f>BH60*Referencias!$D$20/'Metabolitos cuantificables'!$BH$65</f>
        <v>0.29327761429893723</v>
      </c>
      <c r="BJ60" s="3">
        <f>((((BI60-BI59)/($D60-$D59))-$B60*Referencias!$H$20+$B60*(AVERAGE(BI59:BI60)))/AVERAGE($F59:$F60))*POWER(10,9)</f>
        <v>-1.122005343326423</v>
      </c>
      <c r="BK60">
        <v>768680698</v>
      </c>
      <c r="BL60" s="3">
        <f>BK60*Referencias!$D$21/'Metabolitos cuantificables'!$BK$65</f>
        <v>0.11470564659149174</v>
      </c>
      <c r="BM60" s="3">
        <f>((((BL60-BL59)/($D60-$D59))-$B60*Referencias!$H$21+$B60*(AVERAGE(BL59:BL60)))/AVERAGE($F59:$F60))*POWER(10,9)</f>
        <v>-0.21197237681988626</v>
      </c>
      <c r="BN60">
        <v>424506360</v>
      </c>
      <c r="BO60" s="3">
        <f>BN60*Referencias!$D$22/'Metabolitos cuantificables'!$BN$65</f>
        <v>0.13722954540487678</v>
      </c>
      <c r="BP60" s="3">
        <f>((((BO60-BO59)/($D60-$D59))-$B60*Referencias!$H$22+$B60*(AVERAGE(BO59:BO60)))/AVERAGE($F59:$F60))*POWER(10,9)</f>
        <v>-0.43431851452066322</v>
      </c>
      <c r="BQ60">
        <v>4657865438</v>
      </c>
      <c r="BR60" s="3">
        <f>BQ60*Referencias!$D$23/$BQ$65</f>
        <v>6.1492062086190771</v>
      </c>
      <c r="BS60" s="3">
        <f>((((BR60-BR59)/($D60-$D59))-$B60*Referencias!$H$23+$B60*(AVERAGE(BR59:BR60)))/AVERAGE($F59:$F60))*POWER(10,9)</f>
        <v>3.3002041058881244</v>
      </c>
      <c r="BT60" s="3"/>
      <c r="BU60">
        <v>4061152</v>
      </c>
      <c r="BV60" s="17">
        <f>BU60*Referencias!$D$53/'Metabolitos cuantificables'!$BU$65</f>
        <v>9.048098713331322E-3</v>
      </c>
      <c r="BW60">
        <v>75382815</v>
      </c>
      <c r="BX60" s="17">
        <f>BW60*Referencias!$D$50/'Metabolitos cuantificables'!$BW$65</f>
        <v>4.308229588678639E-3</v>
      </c>
      <c r="BY60">
        <v>1178532</v>
      </c>
      <c r="BZ60" s="17">
        <f>BY60*Referencias!$D$28/'Metabolitos cuantificables'!$BY$65</f>
        <v>2.118898486620648E-3</v>
      </c>
      <c r="CA60">
        <v>172453147</v>
      </c>
      <c r="CB60" s="2">
        <f>CA60*Referencias!$D$55/'Metabolitos cuantificables'!$CA$65</f>
        <v>0.4482786238211241</v>
      </c>
      <c r="CC60">
        <v>32238438</v>
      </c>
      <c r="CD60" s="17">
        <f>CC60*Referencias!$D$56/'Metabolitos cuantificables'!$CC$65</f>
        <v>4.5826548797445861E-2</v>
      </c>
      <c r="CE60">
        <v>2542114</v>
      </c>
      <c r="CF60" s="18">
        <f>CE60*Referencias!$D$31/'Metabolitos cuantificables'!$CE$65</f>
        <v>6.6833323382005578E-4</v>
      </c>
      <c r="CG60">
        <v>63267660</v>
      </c>
      <c r="CH60">
        <v>1635720</v>
      </c>
      <c r="CI60">
        <v>371745453</v>
      </c>
      <c r="CJ60">
        <v>159011</v>
      </c>
      <c r="CK60">
        <v>6821844</v>
      </c>
      <c r="CL60">
        <v>19881387</v>
      </c>
      <c r="CM60">
        <v>5584183</v>
      </c>
      <c r="CN60">
        <v>495010650</v>
      </c>
      <c r="CO60">
        <v>247582575</v>
      </c>
      <c r="CP60">
        <v>203704826</v>
      </c>
      <c r="CQ60">
        <v>24166391</v>
      </c>
      <c r="CR60">
        <v>466210</v>
      </c>
      <c r="CS60">
        <v>20668215</v>
      </c>
      <c r="CT60" t="s">
        <v>197</v>
      </c>
    </row>
    <row r="61" spans="1:98" x14ac:dyDescent="0.25">
      <c r="A61" t="s">
        <v>88</v>
      </c>
      <c r="B61" s="20">
        <f t="shared" ref="B61:B63" si="9">0.45/24</f>
        <v>1.8749999999999999E-2</v>
      </c>
      <c r="C61" s="1">
        <v>43704</v>
      </c>
      <c r="D61" s="22">
        <v>1996.7499999999418</v>
      </c>
      <c r="E61" s="22">
        <v>83.197916666664241</v>
      </c>
      <c r="F61" s="18">
        <v>10306666.666666666</v>
      </c>
      <c r="G61">
        <v>1307055667</v>
      </c>
      <c r="H61" s="3">
        <f>G61*Referencias!$D$5/'Metabolitos cuantificables'!$G$65</f>
        <v>0.90491416072182951</v>
      </c>
      <c r="I61" s="3">
        <f>((((H61-H60)/($D61-$D60))-$B61*Referencias!$H$5+$B61*(AVERAGE(H60:H61)))/AVERAGE($F60:$F61))*POWER(10,9)</f>
        <v>-0.9640242077535579</v>
      </c>
      <c r="J61">
        <v>40731100</v>
      </c>
      <c r="K61" s="3">
        <f>J61*Referencias!$D$6/'Metabolitos cuantificables'!$J$65</f>
        <v>1.7717920827560889E-2</v>
      </c>
      <c r="L61" s="3">
        <f>((((K61-K60)/($D61-$D60))-$B61*Referencias!$H$6+$B61*(AVERAGE(K60:K61)))/AVERAGE($F60:$F61))*POWER(10,9)</f>
        <v>-3.048384021323558</v>
      </c>
      <c r="M61">
        <v>423956842</v>
      </c>
      <c r="N61" s="3">
        <f>M61*Referencias!$D$7/'Metabolitos cuantificables'!$M$65</f>
        <v>0.85387874428698984</v>
      </c>
      <c r="O61" s="3">
        <f>((((N61-N60)/($D61-$D60))-$B61*Referencias!$H$7+$B61*(AVERAGE(N60:N61)))/AVERAGE($F60:$F61))*POWER(10,9)</f>
        <v>-2.2039013488184644</v>
      </c>
      <c r="P61">
        <v>172242839</v>
      </c>
      <c r="Q61" s="3">
        <f>P61*Referencias!$D$8/'Metabolitos cuantificables'!$P$65</f>
        <v>0.13592389962207563</v>
      </c>
      <c r="R61" s="3">
        <f>((((Q61-Q60)/($D61-$D60))-$B61*Referencias!$H$8+$B61*(AVERAGE(Q60:Q61)))/AVERAGE($F60:$F61))*POWER(10,9)</f>
        <v>-0.58940987937490108</v>
      </c>
      <c r="S61">
        <v>1447824899</v>
      </c>
      <c r="T61" s="3">
        <f>S61*Referencias!$D$59/'Metabolitos cuantificables'!$S$65</f>
        <v>0.77048945733130958</v>
      </c>
      <c r="U61" s="3">
        <f>((((T61-T60)/($D61-$D60))-$B61*Referencias!$H$59+$B61*(AVERAGE(T60:T61)))/AVERAGE(F60:F61))*POWER(10,9)</f>
        <v>-8.8699090401155729</v>
      </c>
      <c r="V61" s="3">
        <f>(((S61-S60)/($D61-$D60))-$B61*Referencias!$F$59+$B61*(AVERAGE(S60:S61)))/AVERAGE($F60:$F61)</f>
        <v>-16.133313710849958</v>
      </c>
      <c r="W61" s="3">
        <f>-B61*POWER(10,9)*Referencias!$H$59/'Metabolitos cuantificables'!F61</f>
        <v>-10.098488638074558</v>
      </c>
      <c r="X61">
        <v>1215417304</v>
      </c>
      <c r="Y61" s="3">
        <f>X61*Referencias!$D$11/'Metabolitos cuantificables'!$X$65</f>
        <v>1.8536288082615502</v>
      </c>
      <c r="Z61" s="3">
        <f>((((Y61-Y60)/($D61-$D60))-$B61*Referencias!$H$11+$B61*(AVERAGE(Y60:Y61)))/AVERAGE($F60:$F61))*POWER(10,9)</f>
        <v>1.0628488449741005</v>
      </c>
      <c r="AA61">
        <v>5252385</v>
      </c>
      <c r="AB61" s="3">
        <f>AA61*Referencias!$D$49/'Metabolitos cuantificables'!$AA$65</f>
        <v>0.19844413659203322</v>
      </c>
      <c r="AC61" s="3">
        <f>((((AB61-AB60)/($D61-$D60))-$B61*Referencias!$H$49+$B61*(AVERAGE(AB60:AB61)))/AVERAGE($F60:$F61))*POWER(10,9)</f>
        <v>-42.339447828920434</v>
      </c>
      <c r="AD61" s="3">
        <f>(((AA61-AA60)/($D61-$D60))-$B61*Referencias!$F$49+$B61*(AVERAGE(AA60:AA61)))/AVERAGE($F60:$F61)</f>
        <v>-1.2919196779937876</v>
      </c>
      <c r="AE61" s="3">
        <f>-B61*POWER(10,9)*Referencias!$H$49/'Metabolitos cuantificables'!F61</f>
        <v>-42.583687499970232</v>
      </c>
      <c r="AF61">
        <v>119800393</v>
      </c>
      <c r="AG61" s="3">
        <f>AF61*Referencias!$D$4/'Metabolitos cuantificables'!$AF$65</f>
        <v>1.4630862236301965</v>
      </c>
      <c r="AH61" s="3">
        <f>((((AG61-AG60)/($D61-$D60))-$B61*Referencias!$H$4+$B61*(AVERAGE(AG60:AG61)))/AVERAGE($F60:$F61))*POWER(10,9)</f>
        <v>1.751695219172609</v>
      </c>
      <c r="AI61">
        <v>3103390864</v>
      </c>
      <c r="AJ61" s="2">
        <f>AI61*Referencias!$D$13/'Metabolitos cuantificables'!$AI$65</f>
        <v>0.55244575993001233</v>
      </c>
      <c r="AK61" s="3">
        <f>((((AJ61-AJ60)/($D61-$D60))-$B61*Referencias!$H$13+$B61*(AVERAGE(AJ60:AJ61)))/AVERAGE($F60:$F61))*POWER(10,9)</f>
        <v>-1.5712058159463771</v>
      </c>
      <c r="AL61">
        <v>10023510968</v>
      </c>
      <c r="AM61" s="3">
        <f>AL61*Referencias!$D$58/'Metabolitos cuantificables'!$AL$65</f>
        <v>20.987333733692665</v>
      </c>
      <c r="AN61" s="3">
        <f t="shared" si="0"/>
        <v>30.777175231215665</v>
      </c>
      <c r="AO61" s="3">
        <f t="shared" si="1"/>
        <v>14.699120784404148</v>
      </c>
      <c r="AP61">
        <v>3392995016</v>
      </c>
      <c r="AQ61" s="3">
        <f>AP61*Referencias!$D$14/'Metabolitos cuantificables'!$AP$65</f>
        <v>0.67026311118118509</v>
      </c>
      <c r="AR61" s="3">
        <f>((((AQ61-AQ60)/($D61-$D60))-$B61*Referencias!$H$14+$B61*(AVERAGE(AQ60:AQ61)))/AVERAGE($F60:$F61))*POWER(10,9)</f>
        <v>-1.9875891757384241</v>
      </c>
      <c r="AS61">
        <v>467551264</v>
      </c>
      <c r="AT61" s="3">
        <f>AS61*Referencias!$D$15/'Metabolitos cuantificables'!$AS$65</f>
        <v>0.62341159111652289</v>
      </c>
      <c r="AU61" s="3">
        <f>((((AT61-AT60)/($D61-$D60))-$B61*Referencias!$H$15+$B61*(AVERAGE(AT60:AT61)))/AVERAGE($F60:$F61))*POWER(10,9)</f>
        <v>-1.7138030703303389</v>
      </c>
      <c r="AV61">
        <v>392113536</v>
      </c>
      <c r="AW61" s="3">
        <f>AV61*Referencias!$D$16/'Metabolitos cuantificables'!$AV$65</f>
        <v>0.12131838888074004</v>
      </c>
      <c r="AX61" s="3">
        <f>((((AW61-AW60)/($D61-$D60))-$B61*Referencias!$H$16+$B61*(AVERAGE(AW60:AW61)))/AVERAGE($F60:$F61))*POWER(10,9)</f>
        <v>-0.55148413353802761</v>
      </c>
      <c r="AY61">
        <v>2096346814</v>
      </c>
      <c r="AZ61" s="3">
        <f>AY61*Referencias!$D$17/'Metabolitos cuantificables'!$AY$65</f>
        <v>0.31183071230033882</v>
      </c>
      <c r="BA61" s="3">
        <f>((((AZ61-AZ60)/($D61-$D60))-$B61*Referencias!$H$17+$B61*(AVERAGE(AZ60:AZ61)))/AVERAGE($F60:$F61))*POWER(10,9)</f>
        <v>-0.33538149729312933</v>
      </c>
      <c r="BB61">
        <v>19670608615</v>
      </c>
      <c r="BC61" s="3">
        <f>BB61*Referencias!$D$18/'Metabolitos cuantificables'!$BB$65</f>
        <v>1.4340557059849082</v>
      </c>
      <c r="BD61" s="3">
        <f>((((BC61-BC60)/($D61-$D60))-$B61*Referencias!$H$18+$B61*(AVERAGE(BC60:BC61)))/AVERAGE($F60:$F61))*POWER(10,9)</f>
        <v>-0.10704058806105655</v>
      </c>
      <c r="BE61">
        <v>95329113</v>
      </c>
      <c r="BF61" s="3">
        <f>BE61*Referencias!$D$19/'Metabolitos cuantificables'!$BE$65</f>
        <v>0.18657823222847625</v>
      </c>
      <c r="BG61" s="3">
        <f>((((BF61-BF60)/($D61-$D60))-$B61*Referencias!$H$19+$B61*(AVERAGE(BF60:BF61)))/AVERAGE($F60:$F61))*POWER(10,9)</f>
        <v>-2.6086550068311816</v>
      </c>
      <c r="BH61">
        <v>557804097</v>
      </c>
      <c r="BI61" s="3">
        <f>BH61*Referencias!$D$20/'Metabolitos cuantificables'!$BH$65</f>
        <v>0.2405245510106912</v>
      </c>
      <c r="BJ61" s="3">
        <f>((((BI61-BI60)/($D61-$D60))-$B61*Referencias!$H$20+$B61*(AVERAGE(BI60:BI61)))/AVERAGE($F60:$F61))*POWER(10,9)</f>
        <v>-1.3625352345557062</v>
      </c>
      <c r="BK61">
        <v>671042419</v>
      </c>
      <c r="BL61" s="3">
        <f>BK61*Referencias!$D$21/'Metabolitos cuantificables'!$BK$65</f>
        <v>0.10013566720484209</v>
      </c>
      <c r="BM61" s="3">
        <f>((((BL61-BL60)/($D61-$D60))-$B61*Referencias!$H$21+$B61*(AVERAGE(BL60:BL61)))/AVERAGE($F60:$F61))*POWER(10,9)</f>
        <v>-0.26887997155791082</v>
      </c>
      <c r="BN61">
        <v>403405963</v>
      </c>
      <c r="BO61" s="3">
        <f>BN61*Referencias!$D$22/'Metabolitos cuantificables'!$BN$65</f>
        <v>0.13040845116220764</v>
      </c>
      <c r="BP61" s="3">
        <f>((((BO61-BO60)/($D61-$D60))-$B61*Referencias!$H$22+$B61*(AVERAGE(BO60:BO61)))/AVERAGE($F60:$F61))*POWER(10,9)</f>
        <v>-0.46962068543968666</v>
      </c>
      <c r="BQ61">
        <v>4137635987</v>
      </c>
      <c r="BR61" s="3">
        <f>BQ61*Referencias!$D$23/$BQ$65</f>
        <v>5.462411321008652</v>
      </c>
      <c r="BS61" s="3">
        <f>((((BR61-BR60)/($D61-$D60))-$B61*Referencias!$H$23+$B61*(AVERAGE(BR60:BR61)))/AVERAGE($F60:$F61))*POWER(10,9)</f>
        <v>0.68560271052310606</v>
      </c>
      <c r="BT61" s="3"/>
      <c r="BU61">
        <v>3348697</v>
      </c>
      <c r="BV61" s="17">
        <f>BU61*Referencias!$D$53/'Metabolitos cuantificables'!$BU$65</f>
        <v>7.4607749271725001E-3</v>
      </c>
      <c r="BW61">
        <v>56917870</v>
      </c>
      <c r="BX61" s="17">
        <f>BW61*Referencias!$D$50/'Metabolitos cuantificables'!$BW$65</f>
        <v>3.2529330678161095E-3</v>
      </c>
      <c r="BY61">
        <v>986513</v>
      </c>
      <c r="BZ61" s="17">
        <f>BY61*Referencias!$D$28/'Metabolitos cuantificables'!$BY$65</f>
        <v>1.7736649515936733E-3</v>
      </c>
      <c r="CA61">
        <v>130843958</v>
      </c>
      <c r="CB61" s="2">
        <f>CA61*Referencias!$D$55/'Metabolitos cuantificables'!$CA$65</f>
        <v>0.34011875368994549</v>
      </c>
      <c r="CC61">
        <v>27087389</v>
      </c>
      <c r="CD61" s="17">
        <f>CC61*Referencias!$D$56/'Metabolitos cuantificables'!$CC$65</f>
        <v>3.8504395088989674E-2</v>
      </c>
      <c r="CE61">
        <v>1564338</v>
      </c>
      <c r="CF61" s="18">
        <f>CE61*Referencias!$D$31/'Metabolitos cuantificables'!$CE$65</f>
        <v>4.112715143095858E-4</v>
      </c>
      <c r="CG61">
        <v>60409702</v>
      </c>
      <c r="CH61">
        <v>1202021</v>
      </c>
      <c r="CI61">
        <v>342640415</v>
      </c>
      <c r="CJ61">
        <v>106841</v>
      </c>
      <c r="CK61">
        <v>5958416</v>
      </c>
      <c r="CL61">
        <v>19086168</v>
      </c>
      <c r="CM61">
        <v>5242540</v>
      </c>
      <c r="CN61">
        <v>442149045</v>
      </c>
      <c r="CO61">
        <v>199801027</v>
      </c>
      <c r="CP61">
        <v>181474390</v>
      </c>
      <c r="CQ61">
        <v>21155725</v>
      </c>
      <c r="CR61">
        <v>279169</v>
      </c>
      <c r="CS61">
        <v>17316995</v>
      </c>
      <c r="CT61">
        <v>1125149517</v>
      </c>
    </row>
    <row r="62" spans="1:98" x14ac:dyDescent="0.25">
      <c r="A62" t="s">
        <v>89</v>
      </c>
      <c r="B62" s="20">
        <f t="shared" si="9"/>
        <v>1.8749999999999999E-2</v>
      </c>
      <c r="C62" s="1">
        <v>43705</v>
      </c>
      <c r="D62" s="22">
        <v>2021.1666666667443</v>
      </c>
      <c r="E62" s="22">
        <v>84.215277777781012</v>
      </c>
      <c r="F62" s="18">
        <v>9773333.333333334</v>
      </c>
      <c r="G62">
        <v>1551330445</v>
      </c>
      <c r="H62" s="3">
        <f>G62*Referencias!$D$5/'Metabolitos cuantificables'!$G$65</f>
        <v>1.0740329758574829</v>
      </c>
      <c r="I62" s="3">
        <f>((((H62-H61)/($D62-$D61))-$B62*Referencias!$H$5+$B62*(AVERAGE(H61:H62)))/AVERAGE($F61:$F62))*POWER(10,9)</f>
        <v>0.20761630414309626</v>
      </c>
      <c r="J62">
        <v>45501876</v>
      </c>
      <c r="K62" s="3">
        <f>J62*Referencias!$D$6/'Metabolitos cuantificables'!$J$65</f>
        <v>1.9793195776040742E-2</v>
      </c>
      <c r="L62" s="3">
        <f>((((K62-K61)/($D62-$D61))-$B62*Referencias!$H$6+$B62*(AVERAGE(K61:K62)))/AVERAGE($F61:$F62))*POWER(10,9)</f>
        <v>-3.1346501848825885</v>
      </c>
      <c r="M62">
        <v>472370914</v>
      </c>
      <c r="N62" s="3">
        <f>M62*Referencias!$D$7/'Metabolitos cuantificables'!$M$65</f>
        <v>0.95138807285487259</v>
      </c>
      <c r="O62" s="3">
        <f>((((N62-N61)/($D62-$D61))-$B62*Referencias!$H$7+$B62*(AVERAGE(N61:N62)))/AVERAGE($F61:$F62))*POWER(10,9)</f>
        <v>-1.5165192569226489</v>
      </c>
      <c r="P62">
        <v>197153465</v>
      </c>
      <c r="Q62" s="3">
        <f>P62*Referencias!$D$8/'Metabolitos cuantificables'!$P$65</f>
        <v>0.15558189787387558</v>
      </c>
      <c r="R62" s="3">
        <f>((((Q62-Q61)/($D62-$D61))-$B62*Referencias!$H$8+$B62*(AVERAGE(Q61:Q62)))/AVERAGE($F61:$F62))*POWER(10,9)</f>
        <v>-0.48022426541094221</v>
      </c>
      <c r="S62">
        <v>1928118910</v>
      </c>
      <c r="T62" s="3">
        <f>S62*Referencias!$D$59/'Metabolitos cuantificables'!$S$65</f>
        <v>1.0260876806734183</v>
      </c>
      <c r="U62" s="3">
        <f>((((T62-T61)/($D62-$D61))-$B62*Referencias!$H$59+$B62*(AVERAGE(T61:T62)))/AVERAGE(F61:F62))*POWER(10,9)</f>
        <v>-7.6464799740537055</v>
      </c>
      <c r="V62" s="3">
        <f>(((S62-S61)/($D62-$D61))-$B62*Referencias!$F$59+$B62*(AVERAGE(S61:S62)))/AVERAGE($F61:$F62)</f>
        <v>-13.816638299967002</v>
      </c>
      <c r="W62" s="3">
        <f>-B62*POWER(10,9)*Referencias!$H$59/'Metabolitos cuantificables'!F62</f>
        <v>-10.649565780670713</v>
      </c>
      <c r="X62">
        <v>1338677978</v>
      </c>
      <c r="Y62" s="3">
        <f>X62*Referencias!$D$11/'Metabolitos cuantificables'!$X$65</f>
        <v>2.0416132441422947</v>
      </c>
      <c r="Z62" s="3">
        <f>((((Y62-Y61)/($D62-$D61))-$B62*Referencias!$H$11+$B62*(AVERAGE(Y61:Y62)))/AVERAGE($F61:$F62))*POWER(10,9)</f>
        <v>2.4740276359512681</v>
      </c>
      <c r="AA62">
        <v>3281213</v>
      </c>
      <c r="AB62" s="3">
        <f>AA62*Referencias!$D$49/'Metabolitos cuantificables'!$AA$65</f>
        <v>0.12396986907082309</v>
      </c>
      <c r="AC62" s="3">
        <f>((((AB62-AB61)/($D62-$D61))-$B62*Referencias!$H$49+$B62*(AVERAGE(AB61:AB62)))/AVERAGE($F61:$F62))*POWER(10,9)</f>
        <v>-43.717468311346586</v>
      </c>
      <c r="AD62" s="3">
        <f>(((AA62-AA61)/($D62-$D61))-$B62*Referencias!$F$49+$B62*(AVERAGE(AA61:AA62)))/AVERAGE($F61:$F62)</f>
        <v>-1.3340796884443433</v>
      </c>
      <c r="AE62" s="3">
        <f>-B62*POWER(10,9)*Referencias!$H$49/'Metabolitos cuantificables'!F62</f>
        <v>-44.907490364907211</v>
      </c>
      <c r="AF62">
        <v>135348608</v>
      </c>
      <c r="AG62" s="3">
        <f>AF62*Referencias!$D$4/'Metabolitos cuantificables'!$AF$65</f>
        <v>1.6529719042935342</v>
      </c>
      <c r="AH62" s="3">
        <f>((((AG62-AG61)/($D62-$D61))-$B62*Referencias!$H$4+$B62*(AVERAGE(AG61:AG62)))/AVERAGE($F61:$F62))*POWER(10,9)</f>
        <v>3.1052584852035547</v>
      </c>
      <c r="AI62">
        <v>3678325740</v>
      </c>
      <c r="AJ62" s="2">
        <f>AI62*Referencias!$D$13/'Metabolitos cuantificables'!$AI$65</f>
        <v>0.65479198327124577</v>
      </c>
      <c r="AK62" s="3">
        <f>((((AJ62-AJ61)/($D62-$D61))-$B62*Referencias!$H$13+$B62*(AVERAGE(AJ61:AJ62)))/AVERAGE($F61:$F62))*POWER(10,9)</f>
        <v>-0.9570552024544593</v>
      </c>
      <c r="AL62">
        <v>11420004534</v>
      </c>
      <c r="AM62" s="3">
        <f>AL62*Referencias!$D$58/'Metabolitos cuantificables'!$AL$65</f>
        <v>23.9113267956212</v>
      </c>
      <c r="AN62" s="3">
        <f t="shared" si="0"/>
        <v>53.852482521928074</v>
      </c>
      <c r="AO62" s="3">
        <f t="shared" si="1"/>
        <v>25.719843981229698</v>
      </c>
      <c r="AP62">
        <v>4555539455</v>
      </c>
      <c r="AQ62" s="3">
        <f>AP62*Referencias!$D$14/'Metabolitos cuantificables'!$AP$65</f>
        <v>0.89991586601757056</v>
      </c>
      <c r="AR62" s="3">
        <f>((((AQ62-AQ61)/($D62-$D61))-$B62*Referencias!$H$14+$B62*(AVERAGE(AQ61:AQ62)))/AVERAGE($F61:$F62))*POWER(10,9)</f>
        <v>-0.66120915538910197</v>
      </c>
      <c r="AS62">
        <v>499521365</v>
      </c>
      <c r="AT62" s="3">
        <f>AS62*Referencias!$D$15/'Metabolitos cuantificables'!$AS$65</f>
        <v>0.66603906978497096</v>
      </c>
      <c r="AU62" s="3">
        <f>((((AT62-AT61)/($D62-$D61))-$B62*Referencias!$H$15+$B62*(AVERAGE(AT61:AT62)))/AVERAGE($F61:$F62))*POWER(10,9)</f>
        <v>-1.3249156344985149</v>
      </c>
      <c r="AV62">
        <v>487053340</v>
      </c>
      <c r="AW62" s="3">
        <f>AV62*Referencias!$D$16/'Metabolitos cuantificables'!$AV$65</f>
        <v>0.15069239157248399</v>
      </c>
      <c r="AX62" s="3">
        <f>((((AW62-AW61)/($D62-$D61))-$B62*Referencias!$H$16+$B62*(AVERAGE(AW61:AW62)))/AVERAGE($F61:$F62))*POWER(10,9)</f>
        <v>-0.4017736114446161</v>
      </c>
      <c r="AY62">
        <v>2444017768</v>
      </c>
      <c r="AZ62" s="3">
        <f>AY62*Referencias!$D$17/'Metabolitos cuantificables'!$AY$65</f>
        <v>0.36354662137985544</v>
      </c>
      <c r="BA62" s="3">
        <f>((((AZ62-AZ61)/($D62-$D61))-$B62*Referencias!$H$17+$B62*(AVERAGE(AZ61:AZ62)))/AVERAGE($F61:$F62))*POWER(10,9)</f>
        <v>1.6011239917428876E-2</v>
      </c>
      <c r="BB62">
        <v>22453253002</v>
      </c>
      <c r="BC62" s="3">
        <f>BB62*Referencias!$D$18/'Metabolitos cuantificables'!$BB$65</f>
        <v>1.6369201490230993</v>
      </c>
      <c r="BD62" s="3">
        <f>((((BC62-BC61)/($D62-$D61))-$B62*Referencias!$H$18+$B62*(AVERAGE(BC61:BC62)))/AVERAGE($F61:$F62))*POWER(10,9)</f>
        <v>1.2864272292678718</v>
      </c>
      <c r="BE62">
        <v>112413636</v>
      </c>
      <c r="BF62" s="3">
        <f>BE62*Referencias!$D$19/'Metabolitos cuantificables'!$BE$65</f>
        <v>0.22001607717943833</v>
      </c>
      <c r="BG62" s="3">
        <f>((((BF62-BF61)/($D62-$D61))-$B62*Referencias!$H$19+$B62*(AVERAGE(BF61:BF62)))/AVERAGE($F61:$F62))*POWER(10,9)</f>
        <v>-2.4661058362069035</v>
      </c>
      <c r="BH62">
        <v>694410142</v>
      </c>
      <c r="BI62" s="3">
        <f>BH62*Referencias!$D$20/'Metabolitos cuantificables'!$BH$65</f>
        <v>0.29942893664658815</v>
      </c>
      <c r="BJ62" s="3">
        <f>((((BI62-BI61)/($D62-$D61))-$B62*Referencias!$H$20+$B62*(AVERAGE(BI61:BI62)))/AVERAGE($F61:$F62))*POWER(10,9)</f>
        <v>-0.98210893250327935</v>
      </c>
      <c r="BK62">
        <v>789625226</v>
      </c>
      <c r="BL62" s="3">
        <f>BK62*Referencias!$D$21/'Metabolitos cuantificables'!$BK$65</f>
        <v>0.1178310738762466</v>
      </c>
      <c r="BM62" s="3">
        <f>((((BL62-BL61)/($D62-$D61))-$B62*Referencias!$H$21+$B62*(AVERAGE(BL61:BL62)))/AVERAGE($F61:$F62))*POWER(10,9)</f>
        <v>-0.15309115381992552</v>
      </c>
      <c r="BN62">
        <v>450326571</v>
      </c>
      <c r="BO62" s="3">
        <f>BN62*Referencias!$D$22/'Metabolitos cuantificables'!$BN$65</f>
        <v>0.14557640696376603</v>
      </c>
      <c r="BP62" s="3">
        <f>((((BO62-BO61)/($D62-$D61))-$B62*Referencias!$H$22+$B62*(AVERAGE(BO61:BO62)))/AVERAGE($F61:$F62))*POWER(10,9)</f>
        <v>-0.39231743756227877</v>
      </c>
      <c r="BQ62">
        <v>5055611624</v>
      </c>
      <c r="BR62" s="3">
        <f>BQ62*Referencias!$D$23/$BQ$65</f>
        <v>6.6743015229774825</v>
      </c>
      <c r="BS62" s="3">
        <f>((((BR62-BR61)/($D62-$D61))-$B62*Referencias!$H$23+$B62*(AVERAGE(BR61:BR62)))/AVERAGE($F61:$F62))*POWER(10,9)</f>
        <v>8.4809411880875523</v>
      </c>
      <c r="BT62" s="3"/>
      <c r="BU62">
        <v>2476250</v>
      </c>
      <c r="BV62" s="17">
        <f>BU62*Referencias!$D$53/'Metabolitos cuantificables'!$BU$65</f>
        <v>5.5169947933213738E-3</v>
      </c>
      <c r="BW62">
        <v>63696983</v>
      </c>
      <c r="BX62" s="17">
        <f>BW62*Referencias!$D$50/'Metabolitos cuantificables'!$BW$65</f>
        <v>3.6403685225891371E-3</v>
      </c>
      <c r="BY62">
        <v>1109101</v>
      </c>
      <c r="BZ62" s="17">
        <f>BY62*Referencias!$D$28/'Metabolitos cuantificables'!$BY$65</f>
        <v>1.9940675606682271E-3</v>
      </c>
      <c r="CA62">
        <v>156194297</v>
      </c>
      <c r="CB62" s="2">
        <f>CA62*Referencias!$D$55/'Metabolitos cuantificables'!$CA$65</f>
        <v>0.40601500016620706</v>
      </c>
      <c r="CC62">
        <v>29432230</v>
      </c>
      <c r="CD62" s="17">
        <f>CC62*Referencias!$D$56/'Metabolitos cuantificables'!$CC$65</f>
        <v>4.1837558144493539E-2</v>
      </c>
      <c r="CE62">
        <v>1900537</v>
      </c>
      <c r="CF62" s="18">
        <f>CE62*Referencias!$D$31/'Metabolitos cuantificables'!$CE$65</f>
        <v>4.9965974744038515E-4</v>
      </c>
      <c r="CG62">
        <v>67678416</v>
      </c>
      <c r="CH62">
        <v>1364995</v>
      </c>
      <c r="CI62">
        <v>363578034</v>
      </c>
      <c r="CJ62">
        <v>121588</v>
      </c>
      <c r="CK62">
        <v>6564710</v>
      </c>
      <c r="CL62">
        <v>21193478</v>
      </c>
      <c r="CM62">
        <v>5601566</v>
      </c>
      <c r="CN62">
        <v>499201502</v>
      </c>
      <c r="CO62">
        <v>116544508</v>
      </c>
      <c r="CP62">
        <v>185012177</v>
      </c>
      <c r="CQ62">
        <v>24060090</v>
      </c>
      <c r="CR62">
        <v>105714</v>
      </c>
      <c r="CS62">
        <v>20176267</v>
      </c>
      <c r="CT62" t="s">
        <v>197</v>
      </c>
    </row>
    <row r="63" spans="1:98" x14ac:dyDescent="0.25">
      <c r="A63" t="s">
        <v>90</v>
      </c>
      <c r="B63" s="20">
        <f t="shared" si="9"/>
        <v>1.8749999999999999E-2</v>
      </c>
      <c r="C63" s="1">
        <v>43706</v>
      </c>
      <c r="D63" s="22">
        <v>2046.4166666666279</v>
      </c>
      <c r="E63" s="22">
        <v>85.267361111109494</v>
      </c>
      <c r="F63" s="18">
        <v>11000000</v>
      </c>
      <c r="G63">
        <v>1555237366</v>
      </c>
      <c r="H63" s="3">
        <f>G63*Referencias!$D$5/'Metabolitos cuantificables'!$G$65</f>
        <v>1.0767378554023888</v>
      </c>
      <c r="I63" s="3">
        <f>((((H63-H62)/($D63-$D62))-$B63*Referencias!$H$5+$B63*(AVERAGE(H62:H63)))/AVERAGE($F62:$F63))*POWER(10,9)</f>
        <v>-0.30076339041206634</v>
      </c>
      <c r="J63">
        <v>47489072</v>
      </c>
      <c r="K63" s="3">
        <f>J63*Referencias!$D$6/'Metabolitos cuantificables'!$J$65</f>
        <v>2.0657620782899028E-2</v>
      </c>
      <c r="L63" s="3">
        <f>((((K63-K62)/($D63-$D62))-$B63*Referencias!$H$6+$B63*(AVERAGE(K62:K63)))/AVERAGE($F62:$F63))*POWER(10,9)</f>
        <v>-3.0322613329182739</v>
      </c>
      <c r="M63">
        <v>472030821</v>
      </c>
      <c r="N63" s="3">
        <f>M63*Referencias!$D$7/'Metabolitos cuantificables'!$M$65</f>
        <v>0.95070310175637374</v>
      </c>
      <c r="O63" s="3">
        <f>((((N63-N62)/($D63-$D62))-$B63*Referencias!$H$7+$B63*(AVERAGE(N62:N63)))/AVERAGE($F62:$F63))*POWER(10,9)</f>
        <v>-1.7656105913303288</v>
      </c>
      <c r="P63">
        <v>203033981</v>
      </c>
      <c r="Q63" s="3">
        <f>P63*Referencias!$D$8/'Metabolitos cuantificables'!$P$65</f>
        <v>0.16022245460848683</v>
      </c>
      <c r="R63" s="3">
        <f>((((Q63-Q62)/($D63-$D62))-$B63*Referencias!$H$8+$B63*(AVERAGE(Q62:Q63)))/AVERAGE($F62:$F63))*POWER(10,9)</f>
        <v>-0.50208350228231269</v>
      </c>
      <c r="S63">
        <v>2072885374</v>
      </c>
      <c r="T63" s="3">
        <f>S63*Referencias!$D$59/'Metabolitos cuantificables'!$S$65</f>
        <v>1.103128097898024</v>
      </c>
      <c r="U63" s="3">
        <f>((((T63-T62)/($D63-$D62))-$B63*Referencias!$H$59+$B63*(AVERAGE(T62:T63)))/AVERAGE(F62:F63))*POWER(10,9)</f>
        <v>-7.8051270224303044</v>
      </c>
      <c r="V63" s="3">
        <f>(((S63-S62)/($D63-$D62))-$B63*Referencias!$F$59+$B63*(AVERAGE(S62:S63)))/AVERAGE($F62:$F63)</f>
        <v>-14.133170001536538</v>
      </c>
      <c r="W63" s="3">
        <f>-B63*POWER(10,9)*Referencias!$H$59/'Metabolitos cuantificables'!F63</f>
        <v>-9.4619778390686466</v>
      </c>
      <c r="X63">
        <v>1364702063</v>
      </c>
      <c r="Y63" s="3">
        <f>X63*Referencias!$D$11/'Metabolitos cuantificables'!$X$65</f>
        <v>2.081302487915516</v>
      </c>
      <c r="Z63" s="3">
        <f>((((Y63-Y62)/($D63-$D62))-$B63*Referencias!$H$11+$B63*(AVERAGE(Y62:Y63)))/AVERAGE($F62:$F63))*POWER(10,9)</f>
        <v>2.0070450756315554</v>
      </c>
      <c r="AA63">
        <v>6561685</v>
      </c>
      <c r="AB63" s="3">
        <f>AA63*Referencias!$D$49/'Metabolitos cuantificables'!$AA$65</f>
        <v>0.24791174188752263</v>
      </c>
      <c r="AC63" s="3">
        <f>((((AB63-AB62)/($D63-$D62))-$B63*Referencias!$H$49+$B63*(AVERAGE(AB62:AB63)))/AVERAGE($F62:$F63))*POWER(10,9)</f>
        <v>-41.4474544327175</v>
      </c>
      <c r="AD63" s="3">
        <f>(((AA63-AA62)/($D63-$D62))-$B63*Referencias!$F$49+$B63*(AVERAGE(AA62:AA63)))/AVERAGE($F62:$F63)</f>
        <v>-1.2680906714495588</v>
      </c>
      <c r="AE63" s="3">
        <f>-B63*POWER(10,9)*Referencias!$H$49/'Metabolitos cuantificables'!F63</f>
        <v>-39.899624772699376</v>
      </c>
      <c r="AF63">
        <v>126694194</v>
      </c>
      <c r="AG63" s="3">
        <f>AF63*Referencias!$D$4/'Metabolitos cuantificables'!$AF$65</f>
        <v>1.54727814503356</v>
      </c>
      <c r="AH63" s="3">
        <f>((((AG63-AG62)/($D63-$D62))-$B63*Referencias!$H$4+$B63*(AVERAGE(AG62:AG63)))/AVERAGE($F62:$F63))*POWER(10,9)</f>
        <v>1.9258647355770973</v>
      </c>
      <c r="AI63">
        <v>3416478636</v>
      </c>
      <c r="AJ63" s="2">
        <f>AI63*Referencias!$D$13/'Metabolitos cuantificables'!$AI$65</f>
        <v>0.60817963932424335</v>
      </c>
      <c r="AK63" s="3">
        <f>((((AJ63-AJ62)/($D63-$D62))-$B63*Referencias!$H$13+$B63*(AVERAGE(AJ62:AJ63)))/AVERAGE($F62:$F63))*POWER(10,9)</f>
        <v>-1.4560991721976715</v>
      </c>
      <c r="AL63">
        <v>11154835734</v>
      </c>
      <c r="AM63" s="3">
        <f>AL63*Referencias!$D$58/'Metabolitos cuantificables'!$AL$65</f>
        <v>23.356113545580406</v>
      </c>
      <c r="AN63" s="3">
        <f t="shared" si="0"/>
        <v>40.546560619322044</v>
      </c>
      <c r="AO63" s="3">
        <f t="shared" si="1"/>
        <v>19.3649608015712</v>
      </c>
      <c r="AP63">
        <v>3879509171</v>
      </c>
      <c r="AQ63" s="3">
        <f>AP63*Referencias!$D$14/'Metabolitos cuantificables'!$AP$65</f>
        <v>0.76637067680573345</v>
      </c>
      <c r="AR63" s="3">
        <f>((((AQ63-AQ62)/($D63-$D62))-$B63*Referencias!$H$14+$B63*(AVERAGE(AQ62:AQ63)))/AVERAGE($F62:$F63))*POWER(10,9)</f>
        <v>-1.9671396136610269</v>
      </c>
      <c r="AS63">
        <v>583067129</v>
      </c>
      <c r="AT63" s="3">
        <f>AS63*Referencias!$D$15/'Metabolitos cuantificables'!$AS$65</f>
        <v>0.7774351918287894</v>
      </c>
      <c r="AU63" s="3">
        <f>((((AT63-AT62)/($D63-$D62))-$B63*Referencias!$H$15+$B63*(AVERAGE(AT62:AT63)))/AVERAGE($F62:$F63))*POWER(10,9)</f>
        <v>-0.88500860832371475</v>
      </c>
      <c r="AV63">
        <v>486342806</v>
      </c>
      <c r="AW63" s="3">
        <f>AV63*Referencias!$D$16/'Metabolitos cuantificables'!$AV$65</f>
        <v>0.15047255514193295</v>
      </c>
      <c r="AX63" s="3">
        <f>((((AW63-AW62)/($D63-$D62))-$B63*Referencias!$H$16+$B63*(AVERAGE(AW62:AW63)))/AVERAGE($F62:$F63))*POWER(10,9)</f>
        <v>-0.47871219227728318</v>
      </c>
      <c r="AY63">
        <v>2361769125</v>
      </c>
      <c r="AZ63" s="3">
        <f>AY63*Referencias!$D$17/'Metabolitos cuantificables'!$AY$65</f>
        <v>0.35131217011389893</v>
      </c>
      <c r="BA63" s="3">
        <f>((((AZ63-AZ62)/($D63-$D62))-$B63*Referencias!$H$17+$B63*(AVERAGE(AZ62:AZ63)))/AVERAGE($F62:$F63))*POWER(10,9)</f>
        <v>-0.19945753376407452</v>
      </c>
      <c r="BB63">
        <v>22040105247</v>
      </c>
      <c r="BC63" s="3">
        <f>BB63*Referencias!$D$18/'Metabolitos cuantificables'!$BB$65</f>
        <v>1.6068002423608925</v>
      </c>
      <c r="BD63" s="3">
        <f>((((BC63-BC62)/($D63-$D62))-$B63*Referencias!$H$18+$B63*(AVERAGE(BC62:BC63)))/AVERAGE($F62:$F63))*POWER(10,9)</f>
        <v>0.48465023749029879</v>
      </c>
      <c r="BE63">
        <v>107225869</v>
      </c>
      <c r="BF63" s="3">
        <f>BE63*Referencias!$D$19/'Metabolitos cuantificables'!$BE$65</f>
        <v>0.2098625745860257</v>
      </c>
      <c r="BG63" s="3">
        <f>((((BF63-BF62)/($D63-$D62))-$B63*Referencias!$H$19+$B63*(AVERAGE(BF62:BF63)))/AVERAGE($F62:$F63))*POWER(10,9)</f>
        <v>-2.5333439203882464</v>
      </c>
      <c r="BH63">
        <v>676286672</v>
      </c>
      <c r="BI63" s="3">
        <f>BH63*Referencias!$D$20/'Metabolitos cuantificables'!$BH$65</f>
        <v>0.2916141150847707</v>
      </c>
      <c r="BJ63" s="3">
        <f>((((BI63-BI62)/($D63-$D62))-$B63*Referencias!$H$20+$B63*(AVERAGE(BI62:BI63)))/AVERAGE($F62:$F63))*POWER(10,9)</f>
        <v>-1.1652798339540897</v>
      </c>
      <c r="BK63">
        <v>804760029</v>
      </c>
      <c r="BL63" s="3">
        <f>BK63*Referencias!$D$21/'Metabolitos cuantificables'!$BK$65</f>
        <v>0.12008955046954053</v>
      </c>
      <c r="BM63" s="3">
        <f>((((BL63-BL62)/($D63-$D62))-$B63*Referencias!$H$21+$B63*(AVERAGE(BL62:BL63)))/AVERAGE($F62:$F63))*POWER(10,9)</f>
        <v>-0.19113441568805492</v>
      </c>
      <c r="BN63">
        <v>441180112</v>
      </c>
      <c r="BO63" s="3">
        <f>BN63*Referencias!$D$22/'Metabolitos cuantificables'!$BN$65</f>
        <v>0.14261964464191448</v>
      </c>
      <c r="BP63" s="3">
        <f>((((BO63-BO62)/($D63-$D62))-$B63*Referencias!$H$22+$B63*(AVERAGE(BO62:BO63)))/AVERAGE($F62:$F63))*POWER(10,9)</f>
        <v>-0.43928432339874696</v>
      </c>
      <c r="BQ63">
        <v>4629705677</v>
      </c>
      <c r="BR63" s="3">
        <f>BQ63*Referencias!$D$23/$BQ$65</f>
        <v>6.1120303435196384</v>
      </c>
      <c r="BS63" s="3">
        <f>((((BR63-BR62)/($D63-$D62))-$B63*Referencias!$H$23+$B63*(AVERAGE(BR62:BR63)))/AVERAGE($F62:$F63))*POWER(10,9)</f>
        <v>1.8617073748315418</v>
      </c>
      <c r="BT63" s="3"/>
      <c r="BU63">
        <v>3417221</v>
      </c>
      <c r="BV63" s="17">
        <f>BU63*Referencias!$D$53/'Metabolitos cuantificables'!$BU$65</f>
        <v>7.6134439029292107E-3</v>
      </c>
      <c r="BW63">
        <v>56101279</v>
      </c>
      <c r="BX63" s="17">
        <f>BW63*Referencias!$D$50/'Metabolitos cuantificables'!$BW$65</f>
        <v>3.2062637903680774E-3</v>
      </c>
      <c r="BY63">
        <v>1300343</v>
      </c>
      <c r="BZ63" s="17">
        <f>BY63*Referencias!$D$28/'Metabolitos cuantificables'!$BY$65</f>
        <v>2.3379041169758249E-3</v>
      </c>
      <c r="CA63">
        <v>162105287</v>
      </c>
      <c r="CB63" s="2">
        <f>CA63*Referencias!$D$55/'Metabolitos cuantificables'!$CA$65</f>
        <v>0.42138016171133347</v>
      </c>
      <c r="CC63">
        <v>32154632</v>
      </c>
      <c r="CD63" s="17">
        <f>CC63*Referencias!$D$56/'Metabolitos cuantificables'!$CC$65</f>
        <v>4.5707419584407723E-2</v>
      </c>
      <c r="CE63">
        <v>2131548</v>
      </c>
      <c r="CF63" s="18">
        <f>CE63*Referencias!$D$31/'Metabolitos cuantificables'!$CE$65</f>
        <v>5.6039358104423016E-4</v>
      </c>
      <c r="CG63">
        <v>67241327</v>
      </c>
      <c r="CH63">
        <v>1463541</v>
      </c>
      <c r="CI63">
        <v>465102652</v>
      </c>
      <c r="CJ63">
        <v>77613</v>
      </c>
      <c r="CK63">
        <v>7396104</v>
      </c>
      <c r="CL63">
        <v>22572229</v>
      </c>
      <c r="CM63">
        <v>6275114</v>
      </c>
      <c r="CN63">
        <v>515119332</v>
      </c>
      <c r="CO63">
        <v>166878141</v>
      </c>
      <c r="CP63">
        <v>213445954</v>
      </c>
      <c r="CQ63">
        <v>27517149</v>
      </c>
      <c r="CR63">
        <v>518184</v>
      </c>
      <c r="CS63">
        <v>16889331</v>
      </c>
      <c r="CT63">
        <v>1342081725</v>
      </c>
    </row>
    <row r="64" spans="1:98" x14ac:dyDescent="0.25">
      <c r="AB64" s="3"/>
      <c r="AC64" s="3"/>
      <c r="AD64" s="3"/>
      <c r="AE64" s="3"/>
    </row>
    <row r="65" spans="3:83" x14ac:dyDescent="0.25">
      <c r="C65" t="s">
        <v>97</v>
      </c>
      <c r="G65">
        <v>72219866</v>
      </c>
      <c r="J65">
        <v>1607026225.6666667</v>
      </c>
      <c r="M65">
        <v>24825354</v>
      </c>
      <c r="P65">
        <v>63360027</v>
      </c>
      <c r="S65">
        <v>11274585669.333334</v>
      </c>
      <c r="X65">
        <v>32784808.333333332</v>
      </c>
      <c r="AA65">
        <v>463334021</v>
      </c>
      <c r="AF65">
        <v>20470494.333333332</v>
      </c>
      <c r="AI65">
        <v>2335785271.6666665</v>
      </c>
      <c r="AL65">
        <v>3820784896.3333335</v>
      </c>
      <c r="AP65">
        <v>2281846845.6666665</v>
      </c>
      <c r="AS65">
        <v>373969482.66666669</v>
      </c>
      <c r="AV65">
        <v>373969482.66666669</v>
      </c>
      <c r="AY65">
        <v>1445585911</v>
      </c>
      <c r="BB65">
        <v>2057515116</v>
      </c>
      <c r="BE65">
        <v>127733433.66666667</v>
      </c>
      <c r="BH65">
        <v>1041652956.6666666</v>
      </c>
      <c r="BK65">
        <v>296304048.33333331</v>
      </c>
      <c r="BN65">
        <v>661229821.66666663</v>
      </c>
      <c r="BQ65">
        <v>167356492.33333334</v>
      </c>
      <c r="BU65">
        <v>9658892.666666666</v>
      </c>
      <c r="BW65">
        <v>263011253.33333334</v>
      </c>
      <c r="BY65">
        <v>3342247</v>
      </c>
      <c r="CA65">
        <v>192350402</v>
      </c>
      <c r="CC65">
        <v>1061046.3333333333</v>
      </c>
      <c r="CE65">
        <v>2215431</v>
      </c>
    </row>
  </sheetData>
  <sortState xmlns:xlrd2="http://schemas.microsoft.com/office/spreadsheetml/2017/richdata2" columnSort="1" ref="BM1:CB64">
    <sortCondition ref="BM1:CB1"/>
  </sortState>
  <mergeCells count="25">
    <mergeCell ref="CC1:CD1"/>
    <mergeCell ref="CE1:CF1"/>
    <mergeCell ref="X1:Y1"/>
    <mergeCell ref="AF1:AG1"/>
    <mergeCell ref="BU1:BV1"/>
    <mergeCell ref="CA1:CB1"/>
    <mergeCell ref="BK1:BL1"/>
    <mergeCell ref="BN1:BO1"/>
    <mergeCell ref="BW1:BX1"/>
    <mergeCell ref="BY1:BZ1"/>
    <mergeCell ref="G1:I1"/>
    <mergeCell ref="J1:K1"/>
    <mergeCell ref="M1:N1"/>
    <mergeCell ref="P1:Q1"/>
    <mergeCell ref="BH1:BI1"/>
    <mergeCell ref="S1:T1"/>
    <mergeCell ref="AA1:AB1"/>
    <mergeCell ref="AI1:AJ1"/>
    <mergeCell ref="AL1:AM1"/>
    <mergeCell ref="AP1:AQ1"/>
    <mergeCell ref="AS1:AT1"/>
    <mergeCell ref="AV1:AW1"/>
    <mergeCell ref="AY1:AZ1"/>
    <mergeCell ref="BB1:BC1"/>
    <mergeCell ref="BE1:BF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W63"/>
  <sheetViews>
    <sheetView topLeftCell="AI1" workbookViewId="0">
      <pane xSplit="4245" ySplit="3000" topLeftCell="A52" activePane="topRight"/>
      <selection activeCell="AV3" sqref="AV3"/>
      <selection pane="topRight" activeCell="AV50" sqref="AV50:AV60"/>
      <selection pane="bottomLeft" activeCell="A33" sqref="A33"/>
      <selection pane="bottomRight" activeCell="AW50" sqref="AW50:AW63"/>
    </sheetView>
  </sheetViews>
  <sheetFormatPr baseColWidth="10" defaultColWidth="9.140625" defaultRowHeight="15" x14ac:dyDescent="0.25"/>
  <cols>
    <col min="1" max="1" width="30" bestFit="1" customWidth="1"/>
    <col min="2" max="2" width="6.7109375" bestFit="1" customWidth="1"/>
    <col min="4" max="4" width="15.140625" bestFit="1" customWidth="1"/>
    <col min="8" max="8" width="11.28515625" bestFit="1" customWidth="1"/>
    <col min="10" max="10" width="10.5703125" bestFit="1" customWidth="1"/>
    <col min="15" max="15" width="16.28515625" bestFit="1" customWidth="1"/>
    <col min="16" max="18" width="16.28515625" customWidth="1"/>
    <col min="20" max="20" width="15.85546875" bestFit="1" customWidth="1"/>
    <col min="21" max="21" width="26.85546875" bestFit="1" customWidth="1"/>
    <col min="22" max="22" width="20" bestFit="1" customWidth="1"/>
    <col min="23" max="23" width="13.140625" bestFit="1" customWidth="1"/>
    <col min="24" max="24" width="11.85546875" bestFit="1" customWidth="1"/>
    <col min="26" max="26" width="19.5703125" bestFit="1" customWidth="1"/>
    <col min="30" max="30" width="15" bestFit="1" customWidth="1"/>
    <col min="31" max="31" width="26.5703125" bestFit="1" customWidth="1"/>
    <col min="33" max="33" width="26.42578125" bestFit="1" customWidth="1"/>
    <col min="37" max="37" width="17.5703125" bestFit="1" customWidth="1"/>
    <col min="38" max="38" width="11.140625" bestFit="1" customWidth="1"/>
    <col min="39" max="39" width="11.140625" customWidth="1"/>
    <col min="40" max="40" width="11.7109375" bestFit="1" customWidth="1"/>
    <col min="41" max="41" width="8" bestFit="1" customWidth="1"/>
    <col min="42" max="42" width="6" bestFit="1" customWidth="1"/>
    <col min="43" max="43" width="14.5703125" bestFit="1" customWidth="1"/>
    <col min="44" max="45" width="10.85546875" customWidth="1"/>
    <col min="47" max="47" width="12.7109375" bestFit="1" customWidth="1"/>
    <col min="48" max="48" width="23.7109375" bestFit="1" customWidth="1"/>
    <col min="49" max="49" width="12.7109375" customWidth="1"/>
  </cols>
  <sheetData>
    <row r="2" spans="1:49" x14ac:dyDescent="0.25">
      <c r="A2" t="s">
        <v>1</v>
      </c>
      <c r="B2" t="s">
        <v>199</v>
      </c>
      <c r="C2" s="4" t="s">
        <v>162</v>
      </c>
      <c r="D2" s="5" t="s">
        <v>163</v>
      </c>
      <c r="E2" s="4" t="s">
        <v>164</v>
      </c>
      <c r="F2" s="5" t="s">
        <v>165</v>
      </c>
      <c r="G2" s="4" t="s">
        <v>166</v>
      </c>
      <c r="H2" s="5" t="s">
        <v>167</v>
      </c>
      <c r="I2" s="4" t="s">
        <v>168</v>
      </c>
      <c r="J2" s="5" t="s">
        <v>169</v>
      </c>
      <c r="K2" s="4" t="s">
        <v>170</v>
      </c>
      <c r="L2" s="5" t="s">
        <v>171</v>
      </c>
      <c r="M2" s="4" t="s">
        <v>172</v>
      </c>
      <c r="N2" s="5" t="s">
        <v>173</v>
      </c>
      <c r="O2" s="4" t="s">
        <v>174</v>
      </c>
      <c r="P2" s="4" t="s">
        <v>208</v>
      </c>
      <c r="Q2" s="4" t="s">
        <v>209</v>
      </c>
      <c r="R2" s="4" t="s">
        <v>207</v>
      </c>
      <c r="S2" s="5" t="s">
        <v>175</v>
      </c>
      <c r="T2" s="5" t="s">
        <v>216</v>
      </c>
      <c r="U2" s="4" t="s">
        <v>176</v>
      </c>
      <c r="V2" s="5" t="s">
        <v>177</v>
      </c>
      <c r="W2" s="4" t="s">
        <v>178</v>
      </c>
      <c r="X2" s="5" t="s">
        <v>179</v>
      </c>
      <c r="Y2" s="4" t="s">
        <v>180</v>
      </c>
      <c r="Z2" s="5" t="s">
        <v>181</v>
      </c>
      <c r="AA2" s="4" t="s">
        <v>182</v>
      </c>
      <c r="AB2" s="5" t="s">
        <v>183</v>
      </c>
      <c r="AC2" s="4" t="s">
        <v>184</v>
      </c>
      <c r="AD2" s="5" t="s">
        <v>185</v>
      </c>
      <c r="AE2" s="4" t="s">
        <v>217</v>
      </c>
      <c r="AF2" s="5" t="s">
        <v>186</v>
      </c>
      <c r="AG2" s="4" t="s">
        <v>187</v>
      </c>
      <c r="AH2" s="5" t="s">
        <v>188</v>
      </c>
      <c r="AI2" s="4" t="s">
        <v>189</v>
      </c>
      <c r="AJ2" s="5" t="s">
        <v>190</v>
      </c>
      <c r="AK2" s="4" t="s">
        <v>191</v>
      </c>
      <c r="AL2" s="5" t="s">
        <v>192</v>
      </c>
      <c r="AM2" s="5" t="s">
        <v>203</v>
      </c>
      <c r="AN2" s="4" t="s">
        <v>193</v>
      </c>
      <c r="AO2" s="5" t="s">
        <v>194</v>
      </c>
      <c r="AP2" s="4" t="s">
        <v>195</v>
      </c>
      <c r="AQ2" s="5" t="s">
        <v>196</v>
      </c>
      <c r="AR2" s="4" t="s">
        <v>198</v>
      </c>
      <c r="AS2" s="4" t="s">
        <v>206</v>
      </c>
      <c r="AT2" s="4" t="s">
        <v>210</v>
      </c>
      <c r="AU2" s="4" t="s">
        <v>212</v>
      </c>
      <c r="AV2" s="4" t="s">
        <v>213</v>
      </c>
      <c r="AW2" s="4" t="s">
        <v>214</v>
      </c>
    </row>
    <row r="3" spans="1:49" x14ac:dyDescent="0.25">
      <c r="A3" t="s">
        <v>30</v>
      </c>
      <c r="B3" s="1"/>
      <c r="C3">
        <v>6315911</v>
      </c>
      <c r="D3">
        <v>276081</v>
      </c>
      <c r="E3">
        <v>11723483</v>
      </c>
      <c r="F3">
        <v>1758149</v>
      </c>
      <c r="G3">
        <v>7804174</v>
      </c>
      <c r="H3">
        <v>12728163</v>
      </c>
      <c r="I3">
        <v>734318</v>
      </c>
      <c r="J3">
        <v>4122172</v>
      </c>
      <c r="K3">
        <v>67102</v>
      </c>
      <c r="L3">
        <v>125071465</v>
      </c>
      <c r="M3">
        <v>820079</v>
      </c>
      <c r="N3">
        <v>25451513</v>
      </c>
      <c r="O3">
        <v>41061</v>
      </c>
      <c r="P3" t="s">
        <v>197</v>
      </c>
      <c r="Q3">
        <v>168423</v>
      </c>
      <c r="R3">
        <v>1637960</v>
      </c>
      <c r="S3">
        <v>6110</v>
      </c>
      <c r="T3">
        <v>16193036</v>
      </c>
      <c r="U3">
        <v>12593</v>
      </c>
      <c r="V3">
        <v>242982</v>
      </c>
      <c r="W3">
        <v>8123779</v>
      </c>
      <c r="X3">
        <v>638845</v>
      </c>
      <c r="Y3">
        <v>7130499</v>
      </c>
      <c r="Z3">
        <v>11511266</v>
      </c>
      <c r="AA3">
        <v>3997449</v>
      </c>
      <c r="AB3">
        <v>2087932</v>
      </c>
      <c r="AC3">
        <v>14134075</v>
      </c>
      <c r="AD3">
        <v>1724806</v>
      </c>
      <c r="AE3" t="s">
        <v>197</v>
      </c>
      <c r="AF3">
        <v>5318252</v>
      </c>
      <c r="AG3">
        <v>825929</v>
      </c>
      <c r="AH3">
        <v>1496821612</v>
      </c>
      <c r="AI3">
        <v>8074574</v>
      </c>
      <c r="AJ3">
        <v>31886369</v>
      </c>
      <c r="AK3">
        <v>379256</v>
      </c>
      <c r="AL3">
        <v>269965</v>
      </c>
      <c r="AM3">
        <v>357778</v>
      </c>
      <c r="AN3">
        <v>7778</v>
      </c>
      <c r="AO3">
        <v>1341446</v>
      </c>
      <c r="AP3">
        <v>7399774</v>
      </c>
      <c r="AQ3">
        <v>2657228906</v>
      </c>
      <c r="AR3">
        <v>14134075</v>
      </c>
      <c r="AS3">
        <v>614349747</v>
      </c>
      <c r="AT3">
        <v>12396520</v>
      </c>
      <c r="AU3">
        <v>32185429</v>
      </c>
      <c r="AV3">
        <v>192498</v>
      </c>
      <c r="AW3">
        <v>124683</v>
      </c>
    </row>
    <row r="4" spans="1:49" x14ac:dyDescent="0.25">
      <c r="A4" t="s">
        <v>31</v>
      </c>
      <c r="B4" s="1"/>
      <c r="C4">
        <v>3173298</v>
      </c>
      <c r="D4">
        <v>365317</v>
      </c>
      <c r="E4">
        <v>11009041</v>
      </c>
      <c r="F4">
        <v>2411345</v>
      </c>
      <c r="G4">
        <v>9624833</v>
      </c>
      <c r="H4">
        <v>11609670</v>
      </c>
      <c r="I4">
        <v>630722</v>
      </c>
      <c r="J4">
        <v>5421563</v>
      </c>
      <c r="K4">
        <v>52325</v>
      </c>
      <c r="L4">
        <v>86738597</v>
      </c>
      <c r="M4">
        <v>940697</v>
      </c>
      <c r="N4">
        <v>15259680</v>
      </c>
      <c r="O4">
        <v>105166</v>
      </c>
      <c r="P4" t="s">
        <v>197</v>
      </c>
      <c r="Q4">
        <v>154777</v>
      </c>
      <c r="R4">
        <v>2416485</v>
      </c>
      <c r="S4" t="s">
        <v>197</v>
      </c>
      <c r="T4">
        <v>8798837</v>
      </c>
      <c r="U4">
        <v>37806</v>
      </c>
      <c r="V4">
        <v>226656</v>
      </c>
      <c r="W4">
        <v>5056759</v>
      </c>
      <c r="X4">
        <v>684354</v>
      </c>
      <c r="Y4">
        <v>7229767</v>
      </c>
      <c r="Z4">
        <v>14401163</v>
      </c>
      <c r="AA4">
        <v>4379849</v>
      </c>
      <c r="AB4">
        <v>3263094</v>
      </c>
      <c r="AC4">
        <v>11962235</v>
      </c>
      <c r="AD4">
        <v>3287832</v>
      </c>
      <c r="AE4" t="s">
        <v>197</v>
      </c>
      <c r="AF4">
        <v>4969481</v>
      </c>
      <c r="AG4">
        <v>662564</v>
      </c>
      <c r="AH4">
        <v>1311671486</v>
      </c>
      <c r="AI4">
        <v>7137274</v>
      </c>
      <c r="AJ4">
        <v>24199544</v>
      </c>
      <c r="AK4">
        <v>209092</v>
      </c>
      <c r="AL4">
        <v>263606</v>
      </c>
      <c r="AM4">
        <v>293359</v>
      </c>
      <c r="AN4">
        <v>5543</v>
      </c>
      <c r="AO4">
        <v>1860468</v>
      </c>
      <c r="AP4">
        <v>8275593</v>
      </c>
      <c r="AQ4">
        <v>2148010406</v>
      </c>
      <c r="AR4">
        <v>11962235</v>
      </c>
      <c r="AS4">
        <v>711517724</v>
      </c>
      <c r="AT4">
        <v>4599269</v>
      </c>
      <c r="AU4">
        <v>18676805</v>
      </c>
      <c r="AV4">
        <v>49391</v>
      </c>
      <c r="AW4">
        <v>483048</v>
      </c>
    </row>
    <row r="5" spans="1:49" x14ac:dyDescent="0.25">
      <c r="A5" t="s">
        <v>32</v>
      </c>
      <c r="B5" s="1"/>
      <c r="C5">
        <v>2685236</v>
      </c>
      <c r="D5">
        <v>814914</v>
      </c>
      <c r="E5">
        <v>9553194</v>
      </c>
      <c r="F5">
        <v>5497304</v>
      </c>
      <c r="G5">
        <v>17820008</v>
      </c>
      <c r="H5">
        <v>14179044</v>
      </c>
      <c r="I5">
        <v>688025</v>
      </c>
      <c r="J5">
        <v>9159487</v>
      </c>
      <c r="K5">
        <v>322662</v>
      </c>
      <c r="L5">
        <v>81021790</v>
      </c>
      <c r="M5">
        <v>2040722</v>
      </c>
      <c r="N5">
        <v>29192473</v>
      </c>
      <c r="O5">
        <v>287246</v>
      </c>
      <c r="P5" t="s">
        <v>197</v>
      </c>
      <c r="Q5" t="s">
        <v>197</v>
      </c>
      <c r="R5">
        <v>4325820</v>
      </c>
      <c r="S5">
        <v>38883</v>
      </c>
      <c r="T5">
        <v>13089784</v>
      </c>
      <c r="U5">
        <v>76109</v>
      </c>
      <c r="V5">
        <v>519748</v>
      </c>
      <c r="W5">
        <v>7731019</v>
      </c>
      <c r="X5">
        <v>787172</v>
      </c>
      <c r="Y5">
        <v>14009706</v>
      </c>
      <c r="Z5">
        <v>16391959</v>
      </c>
      <c r="AA5">
        <v>5524441</v>
      </c>
      <c r="AB5">
        <v>4009413</v>
      </c>
      <c r="AC5">
        <v>11935116</v>
      </c>
      <c r="AD5">
        <v>3310595</v>
      </c>
      <c r="AE5">
        <v>6694</v>
      </c>
      <c r="AF5">
        <v>5918211</v>
      </c>
      <c r="AG5">
        <v>860408</v>
      </c>
      <c r="AH5">
        <v>1567097202</v>
      </c>
      <c r="AI5">
        <v>16647292</v>
      </c>
      <c r="AJ5">
        <v>43202974</v>
      </c>
      <c r="AK5">
        <v>346389</v>
      </c>
      <c r="AL5">
        <v>266150</v>
      </c>
      <c r="AM5">
        <v>248082</v>
      </c>
      <c r="AN5">
        <v>75723</v>
      </c>
      <c r="AO5">
        <v>2425152</v>
      </c>
      <c r="AP5">
        <v>11591116</v>
      </c>
      <c r="AQ5">
        <v>2907538741</v>
      </c>
      <c r="AR5">
        <v>11935116</v>
      </c>
      <c r="AS5">
        <v>1042530663</v>
      </c>
      <c r="AT5">
        <v>6466664</v>
      </c>
      <c r="AU5">
        <v>27836332</v>
      </c>
      <c r="AV5">
        <v>194021</v>
      </c>
      <c r="AW5">
        <v>2047631</v>
      </c>
    </row>
    <row r="6" spans="1:49" x14ac:dyDescent="0.25">
      <c r="A6" t="s">
        <v>33</v>
      </c>
      <c r="B6" s="1"/>
      <c r="C6">
        <v>4262337</v>
      </c>
      <c r="D6">
        <v>1060599</v>
      </c>
      <c r="E6">
        <v>10016062</v>
      </c>
      <c r="F6">
        <v>1564437</v>
      </c>
      <c r="G6">
        <v>25405887</v>
      </c>
      <c r="H6">
        <v>15470383</v>
      </c>
      <c r="I6">
        <v>1385576</v>
      </c>
      <c r="J6">
        <v>12572097</v>
      </c>
      <c r="K6">
        <v>85582</v>
      </c>
      <c r="L6">
        <v>87073610</v>
      </c>
      <c r="M6">
        <v>9018131</v>
      </c>
      <c r="N6">
        <v>23075611</v>
      </c>
      <c r="O6">
        <v>143581</v>
      </c>
      <c r="P6" t="s">
        <v>197</v>
      </c>
      <c r="Q6">
        <v>80386</v>
      </c>
      <c r="R6">
        <v>7317972</v>
      </c>
      <c r="S6">
        <v>68690</v>
      </c>
      <c r="T6">
        <v>12751701</v>
      </c>
      <c r="U6">
        <v>145873</v>
      </c>
      <c r="V6">
        <v>1563670</v>
      </c>
      <c r="W6">
        <v>9310062</v>
      </c>
      <c r="X6">
        <v>853005</v>
      </c>
      <c r="Y6">
        <v>7999367</v>
      </c>
      <c r="Z6">
        <v>14020852</v>
      </c>
      <c r="AA6">
        <v>3965068</v>
      </c>
      <c r="AB6">
        <v>4810728</v>
      </c>
      <c r="AC6">
        <v>13393275</v>
      </c>
      <c r="AD6">
        <v>2679405</v>
      </c>
      <c r="AE6">
        <v>33122</v>
      </c>
      <c r="AF6">
        <v>5176519</v>
      </c>
      <c r="AG6">
        <v>1103789</v>
      </c>
      <c r="AH6">
        <v>1755978794</v>
      </c>
      <c r="AI6">
        <v>8888202</v>
      </c>
      <c r="AJ6">
        <v>26194086</v>
      </c>
      <c r="AK6">
        <v>404838</v>
      </c>
      <c r="AL6">
        <v>349488</v>
      </c>
      <c r="AM6">
        <v>394694</v>
      </c>
      <c r="AN6">
        <v>5444</v>
      </c>
      <c r="AO6">
        <v>3565631</v>
      </c>
      <c r="AP6">
        <v>16133987</v>
      </c>
      <c r="AQ6">
        <v>3567906807</v>
      </c>
      <c r="AR6">
        <v>13393275</v>
      </c>
      <c r="AS6">
        <v>1119860582</v>
      </c>
      <c r="AT6">
        <v>19149202</v>
      </c>
      <c r="AU6">
        <v>30708818</v>
      </c>
      <c r="AV6">
        <v>108387</v>
      </c>
      <c r="AW6">
        <v>148978</v>
      </c>
    </row>
    <row r="7" spans="1:49" x14ac:dyDescent="0.25">
      <c r="A7" t="s">
        <v>34</v>
      </c>
      <c r="B7" s="20">
        <f>0.45/24</f>
        <v>1.8749999999999999E-2</v>
      </c>
      <c r="C7">
        <v>7003901</v>
      </c>
      <c r="D7">
        <v>1063424</v>
      </c>
      <c r="E7">
        <v>10678271</v>
      </c>
      <c r="F7">
        <v>1326280</v>
      </c>
      <c r="G7">
        <v>26238215</v>
      </c>
      <c r="H7">
        <v>13471889</v>
      </c>
      <c r="I7">
        <v>949633</v>
      </c>
      <c r="J7">
        <v>11176808</v>
      </c>
      <c r="K7">
        <v>80924</v>
      </c>
      <c r="L7">
        <v>65058889</v>
      </c>
      <c r="M7">
        <v>6120518</v>
      </c>
      <c r="N7">
        <v>25381046</v>
      </c>
      <c r="O7">
        <v>75961</v>
      </c>
      <c r="P7" t="s">
        <v>197</v>
      </c>
      <c r="Q7">
        <v>559233</v>
      </c>
      <c r="R7">
        <v>7156679</v>
      </c>
      <c r="S7">
        <v>83744</v>
      </c>
      <c r="T7">
        <v>12843391</v>
      </c>
      <c r="U7">
        <v>136130</v>
      </c>
      <c r="V7">
        <v>1713875</v>
      </c>
      <c r="W7">
        <v>6494378</v>
      </c>
      <c r="X7">
        <v>1294820</v>
      </c>
      <c r="Y7">
        <v>11329094</v>
      </c>
      <c r="Z7">
        <v>13633435</v>
      </c>
      <c r="AA7">
        <v>7821794</v>
      </c>
      <c r="AB7">
        <v>3375214</v>
      </c>
      <c r="AC7">
        <v>10974035</v>
      </c>
      <c r="AD7">
        <v>8002525</v>
      </c>
      <c r="AE7">
        <v>23421</v>
      </c>
      <c r="AF7">
        <v>3044497</v>
      </c>
      <c r="AG7">
        <v>729939</v>
      </c>
      <c r="AH7">
        <v>1450880850</v>
      </c>
      <c r="AI7">
        <v>5584142</v>
      </c>
      <c r="AJ7">
        <v>21107177</v>
      </c>
      <c r="AK7">
        <v>427038</v>
      </c>
      <c r="AL7">
        <v>271865</v>
      </c>
      <c r="AM7">
        <v>185402</v>
      </c>
      <c r="AN7">
        <v>12418</v>
      </c>
      <c r="AO7">
        <v>2496210</v>
      </c>
      <c r="AP7">
        <v>15895986</v>
      </c>
      <c r="AQ7">
        <v>3084503240</v>
      </c>
      <c r="AR7">
        <v>10974035</v>
      </c>
      <c r="AS7">
        <v>938893412</v>
      </c>
      <c r="AT7">
        <v>17826496</v>
      </c>
      <c r="AU7">
        <v>32063686</v>
      </c>
      <c r="AV7" t="s">
        <v>197</v>
      </c>
      <c r="AW7">
        <v>99492</v>
      </c>
    </row>
    <row r="8" spans="1:49" x14ac:dyDescent="0.25">
      <c r="A8" t="s">
        <v>35</v>
      </c>
      <c r="B8" s="20">
        <f t="shared" ref="B8:B14" si="0">0.45/24</f>
        <v>1.8749999999999999E-2</v>
      </c>
      <c r="C8">
        <v>11763754</v>
      </c>
      <c r="D8">
        <v>1532571</v>
      </c>
      <c r="E8">
        <v>8937386</v>
      </c>
      <c r="F8">
        <v>1478361</v>
      </c>
      <c r="G8">
        <v>33849563</v>
      </c>
      <c r="H8">
        <v>14978165</v>
      </c>
      <c r="I8">
        <v>819379</v>
      </c>
      <c r="J8">
        <v>16401259</v>
      </c>
      <c r="K8">
        <v>65444</v>
      </c>
      <c r="L8">
        <v>68014325</v>
      </c>
      <c r="M8">
        <v>2255938</v>
      </c>
      <c r="N8">
        <v>18730374</v>
      </c>
      <c r="O8">
        <v>124828</v>
      </c>
      <c r="P8">
        <v>130608</v>
      </c>
      <c r="Q8">
        <v>92972</v>
      </c>
      <c r="R8">
        <v>9790940</v>
      </c>
      <c r="S8">
        <v>203822</v>
      </c>
      <c r="T8">
        <v>8579718</v>
      </c>
      <c r="U8">
        <v>261172</v>
      </c>
      <c r="V8">
        <v>1701542</v>
      </c>
      <c r="W8">
        <v>5068262</v>
      </c>
      <c r="X8">
        <v>916697</v>
      </c>
      <c r="Y8">
        <v>8274553</v>
      </c>
      <c r="Z8">
        <v>12503383</v>
      </c>
      <c r="AA8">
        <v>7256483</v>
      </c>
      <c r="AB8">
        <v>4318261</v>
      </c>
      <c r="AC8">
        <v>13433390</v>
      </c>
      <c r="AD8">
        <v>4090490</v>
      </c>
      <c r="AE8">
        <v>34581</v>
      </c>
      <c r="AF8">
        <v>4192779</v>
      </c>
      <c r="AG8">
        <v>444092</v>
      </c>
      <c r="AH8">
        <v>1669165654</v>
      </c>
      <c r="AI8">
        <v>7698819</v>
      </c>
      <c r="AJ8">
        <v>18540431</v>
      </c>
      <c r="AK8">
        <v>435464</v>
      </c>
      <c r="AL8">
        <v>292763</v>
      </c>
      <c r="AM8">
        <v>258327</v>
      </c>
      <c r="AN8">
        <v>129045</v>
      </c>
      <c r="AO8">
        <v>2610547</v>
      </c>
      <c r="AP8">
        <v>22696705</v>
      </c>
      <c r="AQ8">
        <v>3791855887</v>
      </c>
      <c r="AR8">
        <v>13433390</v>
      </c>
      <c r="AS8">
        <v>1013862116</v>
      </c>
      <c r="AT8">
        <v>12522514</v>
      </c>
      <c r="AU8">
        <v>20742344</v>
      </c>
      <c r="AV8">
        <v>194977</v>
      </c>
      <c r="AW8">
        <v>466338</v>
      </c>
    </row>
    <row r="9" spans="1:49" x14ac:dyDescent="0.25">
      <c r="A9" t="s">
        <v>36</v>
      </c>
      <c r="B9" s="20">
        <f t="shared" si="0"/>
        <v>1.8749999999999999E-2</v>
      </c>
      <c r="C9">
        <v>15855333</v>
      </c>
      <c r="D9">
        <v>2103571</v>
      </c>
      <c r="E9">
        <v>10739554</v>
      </c>
      <c r="F9">
        <v>4150651</v>
      </c>
      <c r="G9">
        <v>36440644</v>
      </c>
      <c r="H9">
        <v>20254523</v>
      </c>
      <c r="I9">
        <v>1522279</v>
      </c>
      <c r="J9">
        <v>21972597</v>
      </c>
      <c r="K9">
        <v>203215</v>
      </c>
      <c r="L9">
        <v>86301586</v>
      </c>
      <c r="M9">
        <v>3394768</v>
      </c>
      <c r="N9">
        <v>29740393</v>
      </c>
      <c r="O9">
        <v>203027</v>
      </c>
      <c r="P9">
        <v>133353</v>
      </c>
      <c r="Q9">
        <v>1071288</v>
      </c>
      <c r="R9">
        <v>10756797</v>
      </c>
      <c r="S9">
        <v>185698</v>
      </c>
      <c r="T9">
        <v>15525838</v>
      </c>
      <c r="U9">
        <v>341240</v>
      </c>
      <c r="V9">
        <v>2979065</v>
      </c>
      <c r="W9">
        <v>9493621</v>
      </c>
      <c r="X9">
        <v>606870</v>
      </c>
      <c r="Y9">
        <v>11125047</v>
      </c>
      <c r="Z9">
        <v>16891850</v>
      </c>
      <c r="AA9">
        <v>5376683</v>
      </c>
      <c r="AB9">
        <v>4881460</v>
      </c>
      <c r="AC9">
        <v>14392504</v>
      </c>
      <c r="AD9">
        <v>2867940</v>
      </c>
      <c r="AE9">
        <v>37544</v>
      </c>
      <c r="AF9">
        <v>6411434</v>
      </c>
      <c r="AG9">
        <v>499557</v>
      </c>
      <c r="AH9">
        <v>1897210962</v>
      </c>
      <c r="AI9">
        <v>19105961</v>
      </c>
      <c r="AJ9">
        <v>27098147</v>
      </c>
      <c r="AK9">
        <v>583074</v>
      </c>
      <c r="AL9">
        <v>324195</v>
      </c>
      <c r="AM9">
        <v>340579</v>
      </c>
      <c r="AN9">
        <v>223992</v>
      </c>
      <c r="AO9">
        <v>4238017</v>
      </c>
      <c r="AP9">
        <v>29384081</v>
      </c>
      <c r="AQ9">
        <v>4255502044</v>
      </c>
      <c r="AR9">
        <v>14392504</v>
      </c>
      <c r="AS9">
        <v>1341522531</v>
      </c>
      <c r="AT9">
        <v>20241661</v>
      </c>
      <c r="AU9">
        <v>34521672</v>
      </c>
      <c r="AV9">
        <v>117466</v>
      </c>
      <c r="AW9">
        <v>653377</v>
      </c>
    </row>
    <row r="10" spans="1:49" x14ac:dyDescent="0.25">
      <c r="A10" t="s">
        <v>37</v>
      </c>
      <c r="B10" s="20">
        <f t="shared" si="0"/>
        <v>1.8749999999999999E-2</v>
      </c>
      <c r="C10">
        <v>12300052</v>
      </c>
      <c r="D10">
        <v>2613773</v>
      </c>
      <c r="E10">
        <v>8384271</v>
      </c>
      <c r="F10">
        <v>1253424</v>
      </c>
      <c r="G10">
        <v>40782863</v>
      </c>
      <c r="H10">
        <v>21220520</v>
      </c>
      <c r="I10">
        <v>1815638</v>
      </c>
      <c r="J10">
        <v>26812962</v>
      </c>
      <c r="K10">
        <v>118098</v>
      </c>
      <c r="L10">
        <v>97886583</v>
      </c>
      <c r="M10">
        <v>2414295</v>
      </c>
      <c r="N10">
        <v>18983421</v>
      </c>
      <c r="O10">
        <v>204236</v>
      </c>
      <c r="P10">
        <v>592695</v>
      </c>
      <c r="Q10">
        <v>1156065</v>
      </c>
      <c r="R10">
        <v>12490423</v>
      </c>
      <c r="S10">
        <v>294291</v>
      </c>
      <c r="T10">
        <v>10433862</v>
      </c>
      <c r="U10">
        <v>414586</v>
      </c>
      <c r="V10">
        <v>4239029</v>
      </c>
      <c r="W10">
        <v>4736949</v>
      </c>
      <c r="X10">
        <v>666467</v>
      </c>
      <c r="Y10">
        <v>7155826</v>
      </c>
      <c r="Z10">
        <v>18390698</v>
      </c>
      <c r="AA10">
        <v>3510481</v>
      </c>
      <c r="AB10">
        <v>5249803</v>
      </c>
      <c r="AC10">
        <v>22221797</v>
      </c>
      <c r="AD10">
        <v>2891871</v>
      </c>
      <c r="AE10">
        <v>95671</v>
      </c>
      <c r="AF10">
        <v>5635197</v>
      </c>
      <c r="AG10">
        <v>631326</v>
      </c>
      <c r="AH10">
        <v>1980612160</v>
      </c>
      <c r="AI10">
        <v>13289266</v>
      </c>
      <c r="AJ10">
        <v>20421953</v>
      </c>
      <c r="AK10">
        <v>691004</v>
      </c>
      <c r="AL10">
        <v>398274</v>
      </c>
      <c r="AM10">
        <v>223060</v>
      </c>
      <c r="AN10">
        <v>255738</v>
      </c>
      <c r="AO10">
        <v>4372267</v>
      </c>
      <c r="AP10">
        <v>32978944</v>
      </c>
      <c r="AQ10">
        <v>4582873525</v>
      </c>
      <c r="AR10">
        <v>22221797</v>
      </c>
      <c r="AS10">
        <v>1358426070</v>
      </c>
      <c r="AT10">
        <v>22998719</v>
      </c>
      <c r="AU10">
        <v>22896707</v>
      </c>
      <c r="AV10">
        <v>132494</v>
      </c>
      <c r="AW10">
        <v>242292</v>
      </c>
    </row>
    <row r="11" spans="1:49" x14ac:dyDescent="0.25">
      <c r="A11" t="s">
        <v>38</v>
      </c>
      <c r="B11" s="20">
        <f t="shared" si="0"/>
        <v>1.8749999999999999E-2</v>
      </c>
      <c r="C11">
        <v>10236369</v>
      </c>
      <c r="D11">
        <v>3610625</v>
      </c>
      <c r="E11">
        <v>9467254</v>
      </c>
      <c r="F11">
        <v>1165811</v>
      </c>
      <c r="G11">
        <v>52235633</v>
      </c>
      <c r="H11">
        <v>19964704</v>
      </c>
      <c r="I11">
        <v>1813719</v>
      </c>
      <c r="J11">
        <v>27000261</v>
      </c>
      <c r="K11">
        <v>146022</v>
      </c>
      <c r="L11">
        <v>95236277</v>
      </c>
      <c r="M11">
        <v>2267990</v>
      </c>
      <c r="N11">
        <v>18470593</v>
      </c>
      <c r="O11">
        <v>168049</v>
      </c>
      <c r="P11">
        <v>1004684</v>
      </c>
      <c r="Q11">
        <v>273621</v>
      </c>
      <c r="R11">
        <v>14750708</v>
      </c>
      <c r="S11">
        <v>711893</v>
      </c>
      <c r="T11">
        <v>10969431</v>
      </c>
      <c r="U11">
        <v>523865</v>
      </c>
      <c r="V11">
        <v>3813494</v>
      </c>
      <c r="W11">
        <v>6409952</v>
      </c>
      <c r="X11">
        <v>1571378</v>
      </c>
      <c r="Y11">
        <v>12724137</v>
      </c>
      <c r="Z11">
        <v>17664417</v>
      </c>
      <c r="AA11">
        <v>9275247</v>
      </c>
      <c r="AB11">
        <v>6122979</v>
      </c>
      <c r="AC11">
        <v>22214154</v>
      </c>
      <c r="AD11">
        <v>7523781</v>
      </c>
      <c r="AE11">
        <v>226275</v>
      </c>
      <c r="AF11">
        <v>11285521</v>
      </c>
      <c r="AG11">
        <v>432440</v>
      </c>
      <c r="AH11">
        <v>2028422038</v>
      </c>
      <c r="AI11">
        <v>16941591</v>
      </c>
      <c r="AJ11">
        <v>24438472</v>
      </c>
      <c r="AK11">
        <v>776086</v>
      </c>
      <c r="AL11">
        <v>486954</v>
      </c>
      <c r="AM11">
        <v>283163</v>
      </c>
      <c r="AN11">
        <v>408969</v>
      </c>
      <c r="AO11">
        <v>4739493</v>
      </c>
      <c r="AP11">
        <v>31594538</v>
      </c>
      <c r="AQ11">
        <v>4794360960</v>
      </c>
      <c r="AR11">
        <v>22214154</v>
      </c>
      <c r="AS11">
        <v>1507154988</v>
      </c>
      <c r="AT11">
        <v>25685888</v>
      </c>
      <c r="AU11">
        <v>21036817</v>
      </c>
      <c r="AV11">
        <v>76580</v>
      </c>
      <c r="AW11">
        <v>269124</v>
      </c>
    </row>
    <row r="12" spans="1:49" x14ac:dyDescent="0.25">
      <c r="A12" t="s">
        <v>39</v>
      </c>
      <c r="B12" s="20">
        <f t="shared" si="0"/>
        <v>1.8749999999999999E-2</v>
      </c>
      <c r="C12">
        <v>10233000</v>
      </c>
      <c r="D12">
        <v>3293729</v>
      </c>
      <c r="E12">
        <v>9518464</v>
      </c>
      <c r="F12">
        <v>1851772</v>
      </c>
      <c r="G12">
        <v>46169746</v>
      </c>
      <c r="H12">
        <v>90872315</v>
      </c>
      <c r="I12">
        <v>1053798</v>
      </c>
      <c r="J12">
        <v>22765162</v>
      </c>
      <c r="K12">
        <v>160377</v>
      </c>
      <c r="L12">
        <v>90791758</v>
      </c>
      <c r="M12">
        <v>1149159</v>
      </c>
      <c r="N12">
        <v>27764657</v>
      </c>
      <c r="O12">
        <v>51226</v>
      </c>
      <c r="P12">
        <v>1963865</v>
      </c>
      <c r="Q12">
        <v>136285</v>
      </c>
      <c r="R12">
        <v>13968671</v>
      </c>
      <c r="S12">
        <v>760879</v>
      </c>
      <c r="T12">
        <v>15096695</v>
      </c>
      <c r="U12">
        <v>485137</v>
      </c>
      <c r="V12">
        <v>3060649</v>
      </c>
      <c r="W12">
        <v>9253078</v>
      </c>
      <c r="X12">
        <v>3980736</v>
      </c>
      <c r="Y12">
        <v>13112779</v>
      </c>
      <c r="Z12">
        <v>18133312</v>
      </c>
      <c r="AA12">
        <v>15961792</v>
      </c>
      <c r="AB12">
        <v>5473182</v>
      </c>
      <c r="AC12">
        <v>20077972</v>
      </c>
      <c r="AD12">
        <v>8054821</v>
      </c>
      <c r="AE12">
        <v>217812</v>
      </c>
      <c r="AF12">
        <v>8723238</v>
      </c>
      <c r="AG12">
        <v>630600</v>
      </c>
      <c r="AH12">
        <v>1957343544</v>
      </c>
      <c r="AI12">
        <v>58781165</v>
      </c>
      <c r="AJ12">
        <v>29061392</v>
      </c>
      <c r="AK12">
        <v>609299</v>
      </c>
      <c r="AL12">
        <v>350774</v>
      </c>
      <c r="AM12">
        <v>314682</v>
      </c>
      <c r="AN12">
        <v>658134</v>
      </c>
      <c r="AO12">
        <v>3187855</v>
      </c>
      <c r="AP12">
        <v>31797249</v>
      </c>
      <c r="AQ12">
        <v>4815978967</v>
      </c>
      <c r="AR12">
        <v>20077972</v>
      </c>
      <c r="AS12">
        <v>1629192225</v>
      </c>
      <c r="AT12">
        <v>16991755</v>
      </c>
      <c r="AU12">
        <v>35774310</v>
      </c>
      <c r="AV12">
        <v>436776</v>
      </c>
      <c r="AW12">
        <v>175615</v>
      </c>
    </row>
    <row r="13" spans="1:49" x14ac:dyDescent="0.25">
      <c r="A13" t="s">
        <v>40</v>
      </c>
      <c r="B13" s="20">
        <f t="shared" si="0"/>
        <v>1.8749999999999999E-2</v>
      </c>
      <c r="C13">
        <v>12517802</v>
      </c>
      <c r="D13">
        <v>4423215</v>
      </c>
      <c r="E13">
        <v>8920157</v>
      </c>
      <c r="F13">
        <v>2552808</v>
      </c>
      <c r="G13">
        <v>57786602</v>
      </c>
      <c r="H13">
        <v>24443492</v>
      </c>
      <c r="I13">
        <v>1453503</v>
      </c>
      <c r="J13">
        <v>26715134</v>
      </c>
      <c r="K13">
        <v>159774</v>
      </c>
      <c r="L13">
        <v>112421262</v>
      </c>
      <c r="M13">
        <v>1751147</v>
      </c>
      <c r="N13">
        <v>15040243</v>
      </c>
      <c r="O13">
        <v>145427</v>
      </c>
      <c r="P13">
        <v>2047588</v>
      </c>
      <c r="Q13">
        <v>1273210</v>
      </c>
      <c r="R13">
        <v>17670554</v>
      </c>
      <c r="S13">
        <v>1173953</v>
      </c>
      <c r="T13">
        <v>7418640</v>
      </c>
      <c r="U13">
        <v>668559</v>
      </c>
      <c r="V13">
        <v>5158666</v>
      </c>
      <c r="W13">
        <v>3902969</v>
      </c>
      <c r="X13">
        <v>838025</v>
      </c>
      <c r="Y13">
        <v>7522129</v>
      </c>
      <c r="Z13">
        <v>19133377</v>
      </c>
      <c r="AA13">
        <v>3881905</v>
      </c>
      <c r="AB13">
        <v>7204624</v>
      </c>
      <c r="AC13">
        <v>27274871</v>
      </c>
      <c r="AD13">
        <v>3262495</v>
      </c>
      <c r="AE13">
        <v>400420</v>
      </c>
      <c r="AF13">
        <v>4590319</v>
      </c>
      <c r="AG13">
        <v>1104730</v>
      </c>
      <c r="AH13">
        <v>2236950115</v>
      </c>
      <c r="AI13">
        <v>23473185</v>
      </c>
      <c r="AJ13">
        <v>28997768</v>
      </c>
      <c r="AK13">
        <v>896667</v>
      </c>
      <c r="AL13">
        <v>369769</v>
      </c>
      <c r="AM13">
        <v>407273</v>
      </c>
      <c r="AN13">
        <v>1164119</v>
      </c>
      <c r="AO13">
        <v>4143720</v>
      </c>
      <c r="AP13">
        <v>40495095</v>
      </c>
      <c r="AQ13">
        <v>5879207139</v>
      </c>
      <c r="AR13">
        <v>27274871</v>
      </c>
      <c r="AS13">
        <v>1918316032</v>
      </c>
      <c r="AT13">
        <v>24455874</v>
      </c>
      <c r="AU13">
        <v>18004624</v>
      </c>
      <c r="AV13">
        <v>242304</v>
      </c>
      <c r="AW13">
        <v>519775</v>
      </c>
    </row>
    <row r="14" spans="1:49" x14ac:dyDescent="0.25">
      <c r="A14" t="s">
        <v>41</v>
      </c>
      <c r="B14" s="20">
        <f t="shared" si="0"/>
        <v>1.8749999999999999E-2</v>
      </c>
      <c r="C14">
        <v>10511747</v>
      </c>
      <c r="D14">
        <v>3784025</v>
      </c>
      <c r="E14">
        <v>9119975</v>
      </c>
      <c r="F14">
        <v>1362160</v>
      </c>
      <c r="G14">
        <v>48837014</v>
      </c>
      <c r="H14">
        <v>19374010</v>
      </c>
      <c r="I14">
        <v>940218</v>
      </c>
      <c r="J14">
        <v>17694364</v>
      </c>
      <c r="K14">
        <v>110555</v>
      </c>
      <c r="L14">
        <v>90273578</v>
      </c>
      <c r="M14">
        <v>1017987</v>
      </c>
      <c r="N14">
        <v>17601525</v>
      </c>
      <c r="O14">
        <v>53732</v>
      </c>
      <c r="P14">
        <v>2224978</v>
      </c>
      <c r="Q14" t="s">
        <v>197</v>
      </c>
      <c r="R14">
        <v>15839447</v>
      </c>
      <c r="S14">
        <v>1500274</v>
      </c>
      <c r="T14">
        <v>8776917</v>
      </c>
      <c r="U14">
        <v>556430</v>
      </c>
      <c r="V14">
        <v>5081458</v>
      </c>
      <c r="W14">
        <v>6563255</v>
      </c>
      <c r="X14">
        <v>727683</v>
      </c>
      <c r="Y14">
        <v>7751024</v>
      </c>
      <c r="Z14">
        <v>17599488</v>
      </c>
      <c r="AA14">
        <v>7736164</v>
      </c>
      <c r="AB14">
        <v>5814607</v>
      </c>
      <c r="AC14">
        <v>34516853</v>
      </c>
      <c r="AD14">
        <v>3003867</v>
      </c>
      <c r="AE14">
        <v>405504</v>
      </c>
      <c r="AF14">
        <v>6343992</v>
      </c>
      <c r="AG14">
        <v>1134061</v>
      </c>
      <c r="AH14">
        <v>1988019247</v>
      </c>
      <c r="AI14">
        <v>13082857</v>
      </c>
      <c r="AJ14">
        <v>20480464</v>
      </c>
      <c r="AK14">
        <v>561403</v>
      </c>
      <c r="AL14">
        <v>371301</v>
      </c>
      <c r="AM14">
        <v>333697</v>
      </c>
      <c r="AN14">
        <v>1172343</v>
      </c>
      <c r="AO14">
        <v>2926026</v>
      </c>
      <c r="AP14">
        <v>33603358</v>
      </c>
      <c r="AQ14">
        <v>5112634651</v>
      </c>
      <c r="AR14">
        <v>34516853</v>
      </c>
      <c r="AS14">
        <v>1605563207</v>
      </c>
      <c r="AT14">
        <v>17757811</v>
      </c>
      <c r="AU14">
        <v>20302953</v>
      </c>
      <c r="AV14">
        <v>628679</v>
      </c>
      <c r="AW14">
        <v>189066</v>
      </c>
    </row>
    <row r="15" spans="1:49" x14ac:dyDescent="0.25">
      <c r="A15" t="s">
        <v>42</v>
      </c>
      <c r="B15" s="1"/>
      <c r="C15">
        <v>10840410</v>
      </c>
      <c r="D15">
        <v>4335342</v>
      </c>
      <c r="E15">
        <v>11406222</v>
      </c>
      <c r="F15">
        <v>1601723</v>
      </c>
      <c r="G15">
        <v>52417175</v>
      </c>
      <c r="H15">
        <v>20163979</v>
      </c>
      <c r="I15">
        <v>814949</v>
      </c>
      <c r="J15">
        <v>20344910</v>
      </c>
      <c r="K15">
        <v>115280</v>
      </c>
      <c r="L15">
        <v>83729193</v>
      </c>
      <c r="M15">
        <v>896696</v>
      </c>
      <c r="N15">
        <v>23727521</v>
      </c>
      <c r="O15">
        <v>90161</v>
      </c>
      <c r="P15">
        <v>2917397</v>
      </c>
      <c r="Q15">
        <v>36749</v>
      </c>
      <c r="R15">
        <v>16376732</v>
      </c>
      <c r="S15">
        <v>1824734</v>
      </c>
      <c r="T15">
        <v>12341139</v>
      </c>
      <c r="U15">
        <v>729597</v>
      </c>
      <c r="V15">
        <v>6105318</v>
      </c>
      <c r="W15">
        <v>6586541</v>
      </c>
      <c r="X15">
        <v>898306</v>
      </c>
      <c r="Y15">
        <v>7740169</v>
      </c>
      <c r="Z15">
        <v>16313252</v>
      </c>
      <c r="AA15">
        <v>6098788</v>
      </c>
      <c r="AB15">
        <v>5946034</v>
      </c>
      <c r="AC15">
        <v>36638517</v>
      </c>
      <c r="AD15">
        <v>2435461</v>
      </c>
      <c r="AE15">
        <v>518084</v>
      </c>
      <c r="AF15">
        <v>6005060</v>
      </c>
      <c r="AG15">
        <v>941782</v>
      </c>
      <c r="AH15">
        <v>1928175888</v>
      </c>
      <c r="AI15">
        <v>12358918</v>
      </c>
      <c r="AJ15">
        <v>21514780</v>
      </c>
      <c r="AK15">
        <v>696491</v>
      </c>
      <c r="AL15">
        <v>389687</v>
      </c>
      <c r="AM15">
        <v>429140</v>
      </c>
      <c r="AN15">
        <v>1348294</v>
      </c>
      <c r="AO15">
        <v>2512762</v>
      </c>
      <c r="AP15">
        <v>35897870</v>
      </c>
      <c r="AQ15">
        <v>5513225132</v>
      </c>
      <c r="AR15">
        <v>36638517</v>
      </c>
      <c r="AS15">
        <v>1482707967</v>
      </c>
      <c r="AT15">
        <v>16720476</v>
      </c>
      <c r="AU15">
        <v>23065600</v>
      </c>
      <c r="AV15">
        <v>288231</v>
      </c>
      <c r="AW15">
        <v>199806</v>
      </c>
    </row>
    <row r="16" spans="1:49" x14ac:dyDescent="0.25">
      <c r="A16" t="s">
        <v>43</v>
      </c>
      <c r="B16" s="1"/>
      <c r="C16">
        <v>12591458</v>
      </c>
      <c r="D16">
        <v>6844899</v>
      </c>
      <c r="E16">
        <v>13845645</v>
      </c>
      <c r="F16">
        <v>1872316</v>
      </c>
      <c r="G16">
        <v>54742504</v>
      </c>
      <c r="H16">
        <v>24967992</v>
      </c>
      <c r="I16">
        <v>507801</v>
      </c>
      <c r="J16">
        <v>27210699</v>
      </c>
      <c r="K16">
        <v>127560</v>
      </c>
      <c r="L16">
        <v>82349423</v>
      </c>
      <c r="M16">
        <v>462361</v>
      </c>
      <c r="N16">
        <v>24628780</v>
      </c>
      <c r="O16">
        <v>115386</v>
      </c>
      <c r="P16">
        <v>4507338</v>
      </c>
      <c r="Q16">
        <v>117010</v>
      </c>
      <c r="R16">
        <v>20122861</v>
      </c>
      <c r="S16">
        <v>2388359</v>
      </c>
      <c r="T16">
        <v>10385021</v>
      </c>
      <c r="U16">
        <v>913388</v>
      </c>
      <c r="V16">
        <v>3527242</v>
      </c>
      <c r="W16">
        <v>9859027</v>
      </c>
      <c r="X16">
        <v>1050431</v>
      </c>
      <c r="Y16">
        <v>8179079</v>
      </c>
      <c r="Z16">
        <v>18025782</v>
      </c>
      <c r="AA16">
        <v>9533653</v>
      </c>
      <c r="AB16">
        <v>7448611</v>
      </c>
      <c r="AC16">
        <v>49508070</v>
      </c>
      <c r="AD16">
        <v>3675668</v>
      </c>
      <c r="AE16">
        <v>1066241</v>
      </c>
      <c r="AF16">
        <v>6913323</v>
      </c>
      <c r="AG16">
        <v>816109</v>
      </c>
      <c r="AH16">
        <v>1886580081</v>
      </c>
      <c r="AI16">
        <v>11596027</v>
      </c>
      <c r="AJ16">
        <v>24515957</v>
      </c>
      <c r="AK16">
        <v>1026254</v>
      </c>
      <c r="AL16">
        <v>425515</v>
      </c>
      <c r="AM16">
        <v>425413</v>
      </c>
      <c r="AN16">
        <v>886278</v>
      </c>
      <c r="AO16">
        <v>1861359</v>
      </c>
      <c r="AP16">
        <v>48204429</v>
      </c>
      <c r="AQ16">
        <v>5620862622</v>
      </c>
      <c r="AR16">
        <v>49508070</v>
      </c>
      <c r="AS16">
        <v>1541493918</v>
      </c>
      <c r="AT16">
        <v>9400872</v>
      </c>
      <c r="AU16">
        <v>29902627</v>
      </c>
      <c r="AV16">
        <v>161727</v>
      </c>
      <c r="AW16">
        <v>372342</v>
      </c>
    </row>
    <row r="17" spans="1:49" x14ac:dyDescent="0.25">
      <c r="A17" t="s">
        <v>44</v>
      </c>
      <c r="B17" s="1"/>
      <c r="C17">
        <v>11063665</v>
      </c>
      <c r="D17">
        <v>6691520</v>
      </c>
      <c r="E17">
        <v>9911112</v>
      </c>
      <c r="F17">
        <v>1759339</v>
      </c>
      <c r="G17">
        <v>53822683</v>
      </c>
      <c r="H17">
        <v>23470469</v>
      </c>
      <c r="I17">
        <v>1081344</v>
      </c>
      <c r="J17">
        <v>25739967</v>
      </c>
      <c r="K17">
        <v>95305</v>
      </c>
      <c r="L17">
        <v>74751675</v>
      </c>
      <c r="M17">
        <v>731171</v>
      </c>
      <c r="N17">
        <v>29466159</v>
      </c>
      <c r="O17">
        <v>23881</v>
      </c>
      <c r="P17">
        <v>5002061</v>
      </c>
      <c r="Q17">
        <v>245574</v>
      </c>
      <c r="R17">
        <v>22924545</v>
      </c>
      <c r="S17">
        <v>2040095</v>
      </c>
      <c r="T17">
        <v>14014433</v>
      </c>
      <c r="U17">
        <v>932025</v>
      </c>
      <c r="V17">
        <v>5715353</v>
      </c>
      <c r="W17">
        <v>10411943</v>
      </c>
      <c r="X17">
        <v>499201</v>
      </c>
      <c r="Y17">
        <v>7892729</v>
      </c>
      <c r="Z17">
        <v>18029765</v>
      </c>
      <c r="AA17">
        <v>7824992</v>
      </c>
      <c r="AB17">
        <v>7895716</v>
      </c>
      <c r="AC17">
        <v>40379308</v>
      </c>
      <c r="AD17">
        <v>2431577</v>
      </c>
      <c r="AE17">
        <v>929262</v>
      </c>
      <c r="AF17">
        <v>8923378</v>
      </c>
      <c r="AG17">
        <v>761970</v>
      </c>
      <c r="AH17">
        <v>1913633741</v>
      </c>
      <c r="AI17">
        <v>10987616</v>
      </c>
      <c r="AJ17">
        <v>23099100</v>
      </c>
      <c r="AK17">
        <v>942387</v>
      </c>
      <c r="AL17">
        <v>371676</v>
      </c>
      <c r="AM17">
        <v>473843</v>
      </c>
      <c r="AN17">
        <v>656051</v>
      </c>
      <c r="AO17">
        <v>2690901</v>
      </c>
      <c r="AP17">
        <v>50762119</v>
      </c>
      <c r="AQ17">
        <v>5665124916</v>
      </c>
      <c r="AR17">
        <v>40379308</v>
      </c>
      <c r="AS17">
        <v>1515863202</v>
      </c>
      <c r="AT17">
        <v>14861028</v>
      </c>
      <c r="AU17">
        <v>36493622</v>
      </c>
      <c r="AV17">
        <v>180993</v>
      </c>
      <c r="AW17">
        <v>178591</v>
      </c>
    </row>
    <row r="18" spans="1:49" x14ac:dyDescent="0.25">
      <c r="A18" t="s">
        <v>45</v>
      </c>
      <c r="B18" s="1"/>
      <c r="C18">
        <v>9724271</v>
      </c>
      <c r="D18">
        <v>6370038</v>
      </c>
      <c r="E18">
        <v>12545668</v>
      </c>
      <c r="F18">
        <v>1225779</v>
      </c>
      <c r="G18">
        <v>56039485</v>
      </c>
      <c r="H18">
        <v>23332647</v>
      </c>
      <c r="I18">
        <v>748306</v>
      </c>
      <c r="J18">
        <v>26739564</v>
      </c>
      <c r="K18">
        <v>119163</v>
      </c>
      <c r="L18">
        <v>72144024</v>
      </c>
      <c r="M18">
        <v>516964</v>
      </c>
      <c r="N18">
        <v>27558973</v>
      </c>
      <c r="O18">
        <v>190430</v>
      </c>
      <c r="P18">
        <v>5147629</v>
      </c>
      <c r="Q18" t="s">
        <v>197</v>
      </c>
      <c r="R18">
        <v>23259664</v>
      </c>
      <c r="S18">
        <v>1928328</v>
      </c>
      <c r="T18">
        <v>16214497</v>
      </c>
      <c r="U18">
        <v>888822</v>
      </c>
      <c r="V18">
        <v>3966100</v>
      </c>
      <c r="W18">
        <v>9345437</v>
      </c>
      <c r="X18">
        <v>692594</v>
      </c>
      <c r="Y18">
        <v>10233331</v>
      </c>
      <c r="Z18">
        <v>15889206</v>
      </c>
      <c r="AA18">
        <v>8870118</v>
      </c>
      <c r="AB18">
        <v>8516851</v>
      </c>
      <c r="AC18">
        <v>35169384</v>
      </c>
      <c r="AD18">
        <v>2278604</v>
      </c>
      <c r="AE18">
        <v>767007</v>
      </c>
      <c r="AF18">
        <v>7830962</v>
      </c>
      <c r="AG18">
        <v>1187378</v>
      </c>
      <c r="AH18">
        <v>1887933233</v>
      </c>
      <c r="AI18">
        <v>10194231</v>
      </c>
      <c r="AJ18">
        <v>25252520</v>
      </c>
      <c r="AK18">
        <v>1203273</v>
      </c>
      <c r="AL18">
        <v>422103</v>
      </c>
      <c r="AM18">
        <v>449496</v>
      </c>
      <c r="AN18">
        <v>691070</v>
      </c>
      <c r="AO18">
        <v>2221591</v>
      </c>
      <c r="AP18">
        <v>49221276</v>
      </c>
      <c r="AQ18">
        <v>5700543625</v>
      </c>
      <c r="AR18">
        <v>35169384</v>
      </c>
      <c r="AS18">
        <v>1574572358</v>
      </c>
      <c r="AT18">
        <v>12252561</v>
      </c>
      <c r="AU18">
        <v>31095996</v>
      </c>
      <c r="AV18">
        <v>135748</v>
      </c>
      <c r="AW18">
        <v>89733</v>
      </c>
    </row>
    <row r="19" spans="1:49" x14ac:dyDescent="0.25">
      <c r="A19" t="s">
        <v>46</v>
      </c>
      <c r="B19" s="1"/>
      <c r="C19">
        <v>9375577</v>
      </c>
      <c r="D19">
        <v>6963228</v>
      </c>
      <c r="E19">
        <v>7776004</v>
      </c>
      <c r="F19">
        <v>3567292</v>
      </c>
      <c r="G19">
        <v>57167529</v>
      </c>
      <c r="H19">
        <v>27267558</v>
      </c>
      <c r="I19">
        <v>585648</v>
      </c>
      <c r="J19">
        <v>34478830</v>
      </c>
      <c r="K19">
        <v>139396</v>
      </c>
      <c r="L19">
        <v>65753569</v>
      </c>
      <c r="M19">
        <v>571916</v>
      </c>
      <c r="N19">
        <v>21449548</v>
      </c>
      <c r="O19">
        <v>97928</v>
      </c>
      <c r="P19">
        <v>4527515</v>
      </c>
      <c r="Q19">
        <v>1295308</v>
      </c>
      <c r="R19">
        <v>26416644</v>
      </c>
      <c r="S19">
        <v>1791215</v>
      </c>
      <c r="T19">
        <v>12544976</v>
      </c>
      <c r="U19">
        <v>801751</v>
      </c>
      <c r="V19">
        <v>3997246</v>
      </c>
      <c r="W19">
        <v>5630042</v>
      </c>
      <c r="X19">
        <v>4017384</v>
      </c>
      <c r="Y19">
        <v>18194310</v>
      </c>
      <c r="Z19">
        <v>15374525</v>
      </c>
      <c r="AA19">
        <v>19588569</v>
      </c>
      <c r="AB19">
        <v>9772111</v>
      </c>
      <c r="AC19">
        <v>31467269</v>
      </c>
      <c r="AD19">
        <v>21215464</v>
      </c>
      <c r="AE19">
        <v>804390</v>
      </c>
      <c r="AF19">
        <v>4102821</v>
      </c>
      <c r="AG19">
        <v>503799</v>
      </c>
      <c r="AH19">
        <v>1905092926</v>
      </c>
      <c r="AI19">
        <v>12990659</v>
      </c>
      <c r="AJ19">
        <v>28619568</v>
      </c>
      <c r="AK19">
        <v>1626826</v>
      </c>
      <c r="AL19">
        <v>471087</v>
      </c>
      <c r="AM19">
        <v>207660</v>
      </c>
      <c r="AN19">
        <v>975615</v>
      </c>
      <c r="AO19">
        <v>2009623</v>
      </c>
      <c r="AP19">
        <v>59204025</v>
      </c>
      <c r="AQ19">
        <v>6243112782</v>
      </c>
      <c r="AR19">
        <v>31467269</v>
      </c>
      <c r="AS19">
        <v>1615716483</v>
      </c>
      <c r="AT19">
        <v>11144773</v>
      </c>
      <c r="AU19">
        <v>22931797</v>
      </c>
      <c r="AV19">
        <v>447076</v>
      </c>
      <c r="AW19">
        <v>779453</v>
      </c>
    </row>
    <row r="20" spans="1:49" x14ac:dyDescent="0.25">
      <c r="A20" t="s">
        <v>47</v>
      </c>
      <c r="B20" s="2"/>
      <c r="C20">
        <v>7399266</v>
      </c>
      <c r="D20">
        <v>5745308</v>
      </c>
      <c r="E20">
        <v>9568668</v>
      </c>
      <c r="F20">
        <v>1492901</v>
      </c>
      <c r="G20">
        <v>53864663</v>
      </c>
      <c r="H20">
        <v>23489597</v>
      </c>
      <c r="I20">
        <v>1459353</v>
      </c>
      <c r="J20">
        <v>33103686</v>
      </c>
      <c r="K20">
        <v>115253</v>
      </c>
      <c r="L20">
        <v>56045443</v>
      </c>
      <c r="M20">
        <v>598040</v>
      </c>
      <c r="N20">
        <v>20906782</v>
      </c>
      <c r="O20">
        <v>95433</v>
      </c>
      <c r="P20">
        <v>5690106</v>
      </c>
      <c r="Q20">
        <v>594712</v>
      </c>
      <c r="R20">
        <v>30689316</v>
      </c>
      <c r="S20">
        <v>1771424</v>
      </c>
      <c r="T20">
        <v>10533928</v>
      </c>
      <c r="U20">
        <v>854841</v>
      </c>
      <c r="V20">
        <v>5853325</v>
      </c>
      <c r="W20">
        <v>8362903</v>
      </c>
      <c r="X20">
        <v>845223</v>
      </c>
      <c r="Y20">
        <v>10079157</v>
      </c>
      <c r="Z20">
        <v>15899935</v>
      </c>
      <c r="AA20">
        <v>9233034</v>
      </c>
      <c r="AB20">
        <v>10395610</v>
      </c>
      <c r="AC20">
        <v>28530830</v>
      </c>
      <c r="AD20">
        <v>5220615</v>
      </c>
      <c r="AE20">
        <v>945696</v>
      </c>
      <c r="AF20">
        <v>8182669</v>
      </c>
      <c r="AG20">
        <v>704234</v>
      </c>
      <c r="AH20">
        <v>1829044720</v>
      </c>
      <c r="AI20">
        <v>12724619</v>
      </c>
      <c r="AJ20">
        <v>22276946</v>
      </c>
      <c r="AK20">
        <v>1484343</v>
      </c>
      <c r="AL20">
        <v>444708</v>
      </c>
      <c r="AM20">
        <v>396930</v>
      </c>
      <c r="AN20">
        <v>1044587</v>
      </c>
      <c r="AO20">
        <v>3128672</v>
      </c>
      <c r="AP20">
        <v>69826800</v>
      </c>
      <c r="AQ20">
        <v>6018865919</v>
      </c>
      <c r="AR20">
        <v>28530830</v>
      </c>
      <c r="AS20">
        <v>1782224869</v>
      </c>
      <c r="AT20">
        <v>13108398</v>
      </c>
      <c r="AU20">
        <v>31308165</v>
      </c>
      <c r="AV20" t="s">
        <v>197</v>
      </c>
      <c r="AW20">
        <v>317752</v>
      </c>
    </row>
    <row r="21" spans="1:49" x14ac:dyDescent="0.25">
      <c r="A21" t="s">
        <v>48</v>
      </c>
      <c r="B21" s="2"/>
      <c r="C21">
        <v>9608246</v>
      </c>
      <c r="D21">
        <v>6504703</v>
      </c>
      <c r="E21">
        <v>11589474</v>
      </c>
      <c r="F21">
        <v>1412043</v>
      </c>
      <c r="G21">
        <v>54176610</v>
      </c>
      <c r="H21">
        <v>23718373</v>
      </c>
      <c r="I21">
        <v>717220</v>
      </c>
      <c r="J21">
        <v>33874878</v>
      </c>
      <c r="K21">
        <v>145609</v>
      </c>
      <c r="L21">
        <v>58943764</v>
      </c>
      <c r="M21">
        <v>384530</v>
      </c>
      <c r="N21">
        <v>14295348</v>
      </c>
      <c r="O21">
        <v>113478</v>
      </c>
      <c r="P21">
        <v>5725684</v>
      </c>
      <c r="Q21">
        <v>31183</v>
      </c>
      <c r="R21">
        <v>31629975</v>
      </c>
      <c r="S21">
        <v>2197318</v>
      </c>
      <c r="T21">
        <v>9156144</v>
      </c>
      <c r="U21">
        <v>906679</v>
      </c>
      <c r="V21">
        <v>4436087</v>
      </c>
      <c r="W21">
        <v>4315767</v>
      </c>
      <c r="X21">
        <v>900632</v>
      </c>
      <c r="Y21">
        <v>8354565</v>
      </c>
      <c r="Z21">
        <v>15332358</v>
      </c>
      <c r="AA21">
        <v>6879170</v>
      </c>
      <c r="AB21">
        <v>12274273</v>
      </c>
      <c r="AC21">
        <v>29996156</v>
      </c>
      <c r="AD21">
        <v>3396483</v>
      </c>
      <c r="AE21">
        <v>1309367</v>
      </c>
      <c r="AF21">
        <v>5208679</v>
      </c>
      <c r="AG21">
        <v>597251</v>
      </c>
      <c r="AH21">
        <v>1828151108</v>
      </c>
      <c r="AI21">
        <v>19005474</v>
      </c>
      <c r="AJ21">
        <v>22023456</v>
      </c>
      <c r="AK21">
        <v>1406191</v>
      </c>
      <c r="AL21">
        <v>496099</v>
      </c>
      <c r="AM21">
        <v>266518</v>
      </c>
      <c r="AN21">
        <v>1072499</v>
      </c>
      <c r="AO21">
        <v>2259668</v>
      </c>
      <c r="AP21">
        <v>68309298</v>
      </c>
      <c r="AQ21">
        <v>5786233615</v>
      </c>
      <c r="AR21">
        <v>29996156</v>
      </c>
      <c r="AS21">
        <v>1935045755</v>
      </c>
      <c r="AT21">
        <v>10541006</v>
      </c>
      <c r="AU21">
        <v>12482828</v>
      </c>
      <c r="AV21">
        <v>359216</v>
      </c>
      <c r="AW21">
        <v>152509</v>
      </c>
    </row>
    <row r="22" spans="1:49" x14ac:dyDescent="0.25">
      <c r="A22" t="s">
        <v>49</v>
      </c>
      <c r="B22" s="2"/>
      <c r="C22">
        <v>10991460</v>
      </c>
      <c r="D22">
        <v>6507435</v>
      </c>
      <c r="E22">
        <v>10746607</v>
      </c>
      <c r="F22">
        <v>1723349</v>
      </c>
      <c r="G22">
        <v>53993529</v>
      </c>
      <c r="H22">
        <v>25204846</v>
      </c>
      <c r="I22">
        <v>1820037</v>
      </c>
      <c r="J22">
        <v>33741380</v>
      </c>
      <c r="K22">
        <v>134882</v>
      </c>
      <c r="L22">
        <v>53152325</v>
      </c>
      <c r="M22">
        <v>938131</v>
      </c>
      <c r="N22">
        <v>23562803</v>
      </c>
      <c r="O22">
        <v>83826</v>
      </c>
      <c r="P22">
        <v>5917566</v>
      </c>
      <c r="Q22">
        <v>696502</v>
      </c>
      <c r="R22">
        <v>33203535</v>
      </c>
      <c r="S22">
        <v>2341661</v>
      </c>
      <c r="T22">
        <v>10448031</v>
      </c>
      <c r="U22">
        <v>808778</v>
      </c>
      <c r="V22">
        <v>6641632</v>
      </c>
      <c r="W22">
        <v>9363852</v>
      </c>
      <c r="X22">
        <v>916362</v>
      </c>
      <c r="Y22">
        <v>8339298</v>
      </c>
      <c r="Z22">
        <v>17506279</v>
      </c>
      <c r="AA22">
        <v>13183722</v>
      </c>
      <c r="AB22">
        <v>13652426</v>
      </c>
      <c r="AC22">
        <v>32779301</v>
      </c>
      <c r="AD22">
        <v>4960983</v>
      </c>
      <c r="AE22">
        <v>1315166</v>
      </c>
      <c r="AF22">
        <v>5015806</v>
      </c>
      <c r="AG22">
        <v>199056</v>
      </c>
      <c r="AH22">
        <v>1814415101</v>
      </c>
      <c r="AI22">
        <v>18338385</v>
      </c>
      <c r="AJ22">
        <v>22608321</v>
      </c>
      <c r="AK22">
        <v>1591288</v>
      </c>
      <c r="AL22">
        <v>486676</v>
      </c>
      <c r="AM22">
        <v>281808</v>
      </c>
      <c r="AN22">
        <v>956934</v>
      </c>
      <c r="AO22">
        <v>3608379</v>
      </c>
      <c r="AP22">
        <v>78581162</v>
      </c>
      <c r="AQ22">
        <v>6179540839</v>
      </c>
      <c r="AR22">
        <v>32779301</v>
      </c>
      <c r="AS22">
        <v>1897367943</v>
      </c>
      <c r="AT22">
        <v>18043463</v>
      </c>
      <c r="AU22">
        <v>35144009</v>
      </c>
      <c r="AV22">
        <v>509664</v>
      </c>
      <c r="AW22">
        <v>203174</v>
      </c>
    </row>
    <row r="23" spans="1:49" x14ac:dyDescent="0.25">
      <c r="A23" t="s">
        <v>50</v>
      </c>
      <c r="B23" s="2"/>
      <c r="C23">
        <v>7414091</v>
      </c>
      <c r="D23">
        <v>4365227</v>
      </c>
      <c r="E23">
        <v>9711079</v>
      </c>
      <c r="F23">
        <v>827531</v>
      </c>
      <c r="G23">
        <v>36713436</v>
      </c>
      <c r="H23">
        <v>16523290</v>
      </c>
      <c r="I23">
        <v>420377</v>
      </c>
      <c r="J23">
        <v>23142101</v>
      </c>
      <c r="K23">
        <v>71572</v>
      </c>
      <c r="L23">
        <v>37279427</v>
      </c>
      <c r="M23">
        <v>259594</v>
      </c>
      <c r="N23">
        <v>19855810</v>
      </c>
      <c r="O23">
        <v>89212</v>
      </c>
      <c r="P23">
        <v>4118667</v>
      </c>
      <c r="Q23">
        <v>269166</v>
      </c>
      <c r="R23">
        <v>24729381</v>
      </c>
      <c r="S23">
        <v>1736118</v>
      </c>
      <c r="T23">
        <v>11006535</v>
      </c>
      <c r="U23">
        <v>533019</v>
      </c>
      <c r="V23">
        <v>2652276</v>
      </c>
      <c r="W23">
        <v>4329779</v>
      </c>
      <c r="X23">
        <v>1005414</v>
      </c>
      <c r="Y23">
        <v>8005189</v>
      </c>
      <c r="Z23">
        <v>11460803</v>
      </c>
      <c r="AA23">
        <v>8607393</v>
      </c>
      <c r="AB23">
        <v>11244937</v>
      </c>
      <c r="AC23">
        <v>20973739</v>
      </c>
      <c r="AD23">
        <v>4085171</v>
      </c>
      <c r="AE23">
        <v>1192471</v>
      </c>
      <c r="AF23">
        <v>4597077</v>
      </c>
      <c r="AG23">
        <v>427591</v>
      </c>
      <c r="AH23">
        <v>1321913313</v>
      </c>
      <c r="AI23">
        <v>13570929</v>
      </c>
      <c r="AJ23">
        <v>21842566</v>
      </c>
      <c r="AK23">
        <v>1042711</v>
      </c>
      <c r="AL23">
        <v>315216</v>
      </c>
      <c r="AM23">
        <v>251225</v>
      </c>
      <c r="AN23">
        <v>606818</v>
      </c>
      <c r="AO23">
        <v>1256871</v>
      </c>
      <c r="AP23">
        <v>63944248</v>
      </c>
      <c r="AQ23">
        <v>4193802177</v>
      </c>
      <c r="AR23">
        <v>20973739</v>
      </c>
      <c r="AS23">
        <v>1419767447</v>
      </c>
      <c r="AT23">
        <v>7384024</v>
      </c>
      <c r="AU23">
        <v>18660028</v>
      </c>
      <c r="AV23">
        <v>44636</v>
      </c>
      <c r="AW23">
        <v>48145</v>
      </c>
    </row>
    <row r="24" spans="1:49" x14ac:dyDescent="0.25">
      <c r="A24" t="s">
        <v>51</v>
      </c>
      <c r="B24" s="2"/>
      <c r="C24">
        <v>7266654</v>
      </c>
      <c r="D24">
        <v>3539756</v>
      </c>
      <c r="E24">
        <v>9559486</v>
      </c>
      <c r="F24">
        <v>1423543</v>
      </c>
      <c r="G24">
        <v>33983742</v>
      </c>
      <c r="H24">
        <v>16011819</v>
      </c>
      <c r="I24">
        <v>955607</v>
      </c>
      <c r="J24">
        <v>23294198</v>
      </c>
      <c r="K24">
        <v>125898</v>
      </c>
      <c r="L24">
        <v>46072559</v>
      </c>
      <c r="M24">
        <v>449717</v>
      </c>
      <c r="N24">
        <v>19216312</v>
      </c>
      <c r="O24">
        <v>111626</v>
      </c>
      <c r="P24">
        <v>3652071</v>
      </c>
      <c r="Q24">
        <v>466844</v>
      </c>
      <c r="R24">
        <v>26054117</v>
      </c>
      <c r="S24">
        <v>925870</v>
      </c>
      <c r="T24">
        <v>10748341</v>
      </c>
      <c r="U24">
        <v>330280</v>
      </c>
      <c r="V24">
        <v>2130945</v>
      </c>
      <c r="W24">
        <v>5447408</v>
      </c>
      <c r="X24">
        <v>1045828</v>
      </c>
      <c r="Y24">
        <v>9184654</v>
      </c>
      <c r="Z24">
        <v>9937475</v>
      </c>
      <c r="AA24">
        <v>7909705</v>
      </c>
      <c r="AB24">
        <v>12077176</v>
      </c>
      <c r="AC24">
        <v>64978062</v>
      </c>
      <c r="AD24">
        <v>4189948</v>
      </c>
      <c r="AE24">
        <v>1111828</v>
      </c>
      <c r="AF24">
        <v>5100045</v>
      </c>
      <c r="AG24">
        <v>267881</v>
      </c>
      <c r="AH24">
        <v>1362859827</v>
      </c>
      <c r="AI24">
        <v>9819059</v>
      </c>
      <c r="AJ24">
        <v>19097079</v>
      </c>
      <c r="AK24">
        <v>1058733</v>
      </c>
      <c r="AL24">
        <v>293013</v>
      </c>
      <c r="AM24">
        <v>176049</v>
      </c>
      <c r="AN24">
        <v>425713</v>
      </c>
      <c r="AO24">
        <v>1829788</v>
      </c>
      <c r="AP24">
        <v>63939987</v>
      </c>
      <c r="AQ24">
        <v>3841360895</v>
      </c>
      <c r="AR24">
        <v>64978062</v>
      </c>
      <c r="AS24">
        <v>1254014299</v>
      </c>
      <c r="AT24">
        <v>22053399</v>
      </c>
      <c r="AU24">
        <v>26896685</v>
      </c>
      <c r="AV24">
        <v>172637</v>
      </c>
      <c r="AW24">
        <v>310758</v>
      </c>
    </row>
    <row r="25" spans="1:49" x14ac:dyDescent="0.25">
      <c r="A25" t="s">
        <v>52</v>
      </c>
      <c r="B25" s="21">
        <f t="shared" ref="B25:B30" si="1">0.4/24</f>
        <v>1.6666666666666666E-2</v>
      </c>
      <c r="C25">
        <v>9531825</v>
      </c>
      <c r="D25">
        <v>7689390</v>
      </c>
      <c r="E25">
        <v>10141689</v>
      </c>
      <c r="F25">
        <v>856080</v>
      </c>
      <c r="G25">
        <v>56486446</v>
      </c>
      <c r="H25">
        <v>23450966</v>
      </c>
      <c r="I25">
        <v>1120671</v>
      </c>
      <c r="J25">
        <v>33902390</v>
      </c>
      <c r="K25">
        <v>131488</v>
      </c>
      <c r="L25">
        <v>59804405</v>
      </c>
      <c r="M25">
        <v>791367</v>
      </c>
      <c r="N25">
        <v>21101593</v>
      </c>
      <c r="O25">
        <v>149300</v>
      </c>
      <c r="P25" t="s">
        <v>197</v>
      </c>
      <c r="Q25">
        <v>440276</v>
      </c>
      <c r="R25">
        <v>35980480</v>
      </c>
      <c r="S25">
        <v>2245470</v>
      </c>
      <c r="T25">
        <v>10997102</v>
      </c>
      <c r="U25">
        <v>511590</v>
      </c>
      <c r="V25">
        <v>3549751</v>
      </c>
      <c r="W25">
        <v>9370298</v>
      </c>
      <c r="X25">
        <v>1145275</v>
      </c>
      <c r="Y25">
        <v>9274592</v>
      </c>
      <c r="Z25">
        <v>15987633</v>
      </c>
      <c r="AA25">
        <v>10394338</v>
      </c>
      <c r="AB25">
        <v>19170351</v>
      </c>
      <c r="AC25">
        <v>60151143</v>
      </c>
      <c r="AD25">
        <v>4573950</v>
      </c>
      <c r="AE25">
        <v>1963368</v>
      </c>
      <c r="AF25">
        <v>8042144</v>
      </c>
      <c r="AG25">
        <v>485513</v>
      </c>
      <c r="AH25">
        <v>1793992075</v>
      </c>
      <c r="AI25">
        <v>13676984</v>
      </c>
      <c r="AJ25">
        <v>22672192</v>
      </c>
      <c r="AK25">
        <v>1463604</v>
      </c>
      <c r="AL25">
        <v>503038</v>
      </c>
      <c r="AM25">
        <v>379250</v>
      </c>
      <c r="AN25">
        <v>673427</v>
      </c>
      <c r="AO25">
        <v>2449168</v>
      </c>
      <c r="AP25">
        <v>117338134</v>
      </c>
      <c r="AQ25">
        <v>5657096795</v>
      </c>
      <c r="AR25">
        <v>60151143</v>
      </c>
      <c r="AS25">
        <v>1705368701</v>
      </c>
      <c r="AT25">
        <v>13187700</v>
      </c>
      <c r="AU25">
        <v>37268925</v>
      </c>
      <c r="AV25">
        <v>536395</v>
      </c>
      <c r="AW25">
        <v>38502</v>
      </c>
    </row>
    <row r="26" spans="1:49" x14ac:dyDescent="0.25">
      <c r="A26" t="s">
        <v>53</v>
      </c>
      <c r="B26" s="21">
        <f t="shared" si="1"/>
        <v>1.6666666666666666E-2</v>
      </c>
      <c r="C26">
        <v>4775506</v>
      </c>
      <c r="D26">
        <v>7337446</v>
      </c>
      <c r="E26">
        <v>10831977</v>
      </c>
      <c r="F26">
        <v>1581091</v>
      </c>
      <c r="G26">
        <v>57716268</v>
      </c>
      <c r="H26">
        <v>25935673</v>
      </c>
      <c r="I26">
        <v>577436</v>
      </c>
      <c r="J26">
        <v>31852151</v>
      </c>
      <c r="K26">
        <v>114717</v>
      </c>
      <c r="L26">
        <v>57322448</v>
      </c>
      <c r="M26">
        <v>253813</v>
      </c>
      <c r="N26">
        <v>31163327</v>
      </c>
      <c r="O26">
        <v>75938</v>
      </c>
      <c r="P26">
        <v>5839855</v>
      </c>
      <c r="Q26">
        <v>884733</v>
      </c>
      <c r="R26">
        <v>37568780</v>
      </c>
      <c r="S26">
        <v>2258479</v>
      </c>
      <c r="T26">
        <v>15801325</v>
      </c>
      <c r="U26">
        <v>423585</v>
      </c>
      <c r="V26">
        <v>1498233</v>
      </c>
      <c r="W26">
        <v>7625147</v>
      </c>
      <c r="X26">
        <v>593578</v>
      </c>
      <c r="Y26">
        <v>9289087</v>
      </c>
      <c r="Z26">
        <v>16831614</v>
      </c>
      <c r="AA26">
        <v>5459084</v>
      </c>
      <c r="AB26">
        <v>22473065</v>
      </c>
      <c r="AC26">
        <v>36812582</v>
      </c>
      <c r="AD26">
        <v>2113114</v>
      </c>
      <c r="AE26">
        <v>1598215</v>
      </c>
      <c r="AF26">
        <v>6470625</v>
      </c>
      <c r="AG26">
        <v>644229</v>
      </c>
      <c r="AH26">
        <v>1665491850</v>
      </c>
      <c r="AI26">
        <v>16448536</v>
      </c>
      <c r="AJ26">
        <v>21187630</v>
      </c>
      <c r="AK26">
        <v>1971015</v>
      </c>
      <c r="AL26">
        <v>443797</v>
      </c>
      <c r="AM26">
        <v>57399</v>
      </c>
      <c r="AN26">
        <v>570115</v>
      </c>
      <c r="AO26">
        <v>1801986</v>
      </c>
      <c r="AP26">
        <v>136483828</v>
      </c>
      <c r="AQ26">
        <v>5677369640</v>
      </c>
      <c r="AR26">
        <v>36812582</v>
      </c>
      <c r="AS26">
        <v>1791086538</v>
      </c>
      <c r="AT26">
        <v>6429262</v>
      </c>
      <c r="AU26">
        <v>34802265</v>
      </c>
      <c r="AV26">
        <v>456279</v>
      </c>
      <c r="AW26">
        <v>267958</v>
      </c>
    </row>
    <row r="27" spans="1:49" x14ac:dyDescent="0.25">
      <c r="A27" t="s">
        <v>54</v>
      </c>
      <c r="B27" s="21">
        <f>0.4/24</f>
        <v>1.6666666666666666E-2</v>
      </c>
      <c r="C27">
        <v>10380184</v>
      </c>
      <c r="D27">
        <v>7064205</v>
      </c>
      <c r="E27">
        <v>9782738</v>
      </c>
      <c r="F27">
        <v>776091</v>
      </c>
      <c r="G27">
        <v>53859533</v>
      </c>
      <c r="H27">
        <v>25752266</v>
      </c>
      <c r="I27">
        <v>1521753</v>
      </c>
      <c r="J27">
        <v>34403521</v>
      </c>
      <c r="K27">
        <v>140149</v>
      </c>
      <c r="L27">
        <v>50221924</v>
      </c>
      <c r="M27">
        <v>485887</v>
      </c>
      <c r="N27">
        <v>24080390</v>
      </c>
      <c r="O27">
        <v>253406</v>
      </c>
      <c r="P27">
        <v>4975625</v>
      </c>
      <c r="Q27">
        <v>318846</v>
      </c>
      <c r="R27">
        <v>39447244</v>
      </c>
      <c r="S27">
        <v>1995909</v>
      </c>
      <c r="T27">
        <v>12173401</v>
      </c>
      <c r="U27">
        <v>501047</v>
      </c>
      <c r="V27">
        <v>4082208</v>
      </c>
      <c r="W27">
        <v>9590582</v>
      </c>
      <c r="X27">
        <v>848173</v>
      </c>
      <c r="Y27">
        <v>8543994</v>
      </c>
      <c r="Z27">
        <v>16659457</v>
      </c>
      <c r="AA27">
        <v>9413684</v>
      </c>
      <c r="AB27">
        <v>26765775</v>
      </c>
      <c r="AC27">
        <v>36763104</v>
      </c>
      <c r="AD27">
        <v>3281472</v>
      </c>
      <c r="AE27">
        <v>1532404</v>
      </c>
      <c r="AF27">
        <v>8246410</v>
      </c>
      <c r="AG27">
        <v>186353</v>
      </c>
      <c r="AH27">
        <v>1718165430</v>
      </c>
      <c r="AI27">
        <v>15595068</v>
      </c>
      <c r="AJ27">
        <v>20000131</v>
      </c>
      <c r="AK27">
        <v>1917442</v>
      </c>
      <c r="AL27">
        <v>517243</v>
      </c>
      <c r="AM27" t="s">
        <v>197</v>
      </c>
      <c r="AN27">
        <v>684552</v>
      </c>
      <c r="AO27">
        <v>3179825</v>
      </c>
      <c r="AP27">
        <v>155210762</v>
      </c>
      <c r="AQ27">
        <v>5833910089</v>
      </c>
      <c r="AR27">
        <v>36763104</v>
      </c>
      <c r="AS27">
        <v>1777891785</v>
      </c>
      <c r="AT27">
        <v>12637966</v>
      </c>
      <c r="AU27">
        <v>29878489</v>
      </c>
      <c r="AV27">
        <v>244607</v>
      </c>
      <c r="AW27">
        <v>96457</v>
      </c>
    </row>
    <row r="28" spans="1:49" x14ac:dyDescent="0.25">
      <c r="A28" t="s">
        <v>55</v>
      </c>
      <c r="B28" s="21">
        <f t="shared" si="1"/>
        <v>1.6666666666666666E-2</v>
      </c>
      <c r="C28">
        <v>8036444</v>
      </c>
      <c r="D28">
        <v>8146320</v>
      </c>
      <c r="E28">
        <v>11052144</v>
      </c>
      <c r="F28">
        <v>1247681</v>
      </c>
      <c r="G28">
        <v>59794656</v>
      </c>
      <c r="H28">
        <v>28351073</v>
      </c>
      <c r="I28">
        <v>761543</v>
      </c>
      <c r="J28">
        <v>43649320</v>
      </c>
      <c r="K28">
        <v>110932</v>
      </c>
      <c r="L28">
        <v>56995750</v>
      </c>
      <c r="M28">
        <v>376666</v>
      </c>
      <c r="N28">
        <v>26777574</v>
      </c>
      <c r="O28">
        <v>323583</v>
      </c>
      <c r="P28">
        <v>4392367</v>
      </c>
      <c r="Q28">
        <v>229463</v>
      </c>
      <c r="R28">
        <v>39862405</v>
      </c>
      <c r="S28">
        <v>2109669</v>
      </c>
      <c r="T28">
        <v>13263831</v>
      </c>
      <c r="U28">
        <v>470895</v>
      </c>
      <c r="V28">
        <v>2206268</v>
      </c>
      <c r="W28">
        <v>10958723</v>
      </c>
      <c r="X28">
        <v>644243</v>
      </c>
      <c r="Y28">
        <v>10770568</v>
      </c>
      <c r="Z28">
        <v>16525649</v>
      </c>
      <c r="AA28">
        <v>5617954</v>
      </c>
      <c r="AB28">
        <v>34912232</v>
      </c>
      <c r="AC28">
        <v>28014446</v>
      </c>
      <c r="AD28">
        <v>2073368</v>
      </c>
      <c r="AE28">
        <v>1749338</v>
      </c>
      <c r="AF28">
        <v>7303077</v>
      </c>
      <c r="AG28">
        <v>566472</v>
      </c>
      <c r="AH28">
        <v>1807898639</v>
      </c>
      <c r="AI28">
        <v>19840481</v>
      </c>
      <c r="AJ28">
        <v>18838493</v>
      </c>
      <c r="AK28">
        <v>2335008</v>
      </c>
      <c r="AL28">
        <v>547903</v>
      </c>
      <c r="AM28">
        <v>124165</v>
      </c>
      <c r="AN28">
        <v>1050772</v>
      </c>
      <c r="AO28">
        <v>2250211</v>
      </c>
      <c r="AP28">
        <v>196178677</v>
      </c>
      <c r="AQ28">
        <v>5681318862</v>
      </c>
      <c r="AR28">
        <v>28014446</v>
      </c>
      <c r="AS28">
        <v>1692423290</v>
      </c>
      <c r="AT28">
        <v>6393057</v>
      </c>
      <c r="AU28">
        <v>38052923</v>
      </c>
      <c r="AV28">
        <v>344710</v>
      </c>
      <c r="AW28">
        <v>141350</v>
      </c>
    </row>
    <row r="29" spans="1:49" x14ac:dyDescent="0.25">
      <c r="A29" t="s">
        <v>56</v>
      </c>
      <c r="B29" s="21">
        <f t="shared" si="1"/>
        <v>1.6666666666666666E-2</v>
      </c>
      <c r="C29">
        <v>9253402</v>
      </c>
      <c r="D29">
        <v>6805145</v>
      </c>
      <c r="E29">
        <v>10690947</v>
      </c>
      <c r="F29">
        <v>1347742</v>
      </c>
      <c r="G29">
        <v>56038058</v>
      </c>
      <c r="H29">
        <v>25662856</v>
      </c>
      <c r="I29">
        <v>1198817</v>
      </c>
      <c r="J29">
        <v>43458492</v>
      </c>
      <c r="K29">
        <v>100216</v>
      </c>
      <c r="L29">
        <v>46738832</v>
      </c>
      <c r="M29">
        <v>572835</v>
      </c>
      <c r="N29">
        <v>21017074</v>
      </c>
      <c r="O29">
        <v>392613</v>
      </c>
      <c r="P29">
        <v>4844357</v>
      </c>
      <c r="Q29">
        <v>600709</v>
      </c>
      <c r="R29">
        <v>41163802</v>
      </c>
      <c r="S29">
        <v>1991580</v>
      </c>
      <c r="T29">
        <v>9100842</v>
      </c>
      <c r="U29">
        <v>440373</v>
      </c>
      <c r="V29">
        <v>3133011</v>
      </c>
      <c r="W29">
        <v>7558121</v>
      </c>
      <c r="X29">
        <v>1031328</v>
      </c>
      <c r="Y29">
        <v>8625776</v>
      </c>
      <c r="Z29">
        <v>14095026</v>
      </c>
      <c r="AA29">
        <v>10703291</v>
      </c>
      <c r="AB29">
        <v>41677565</v>
      </c>
      <c r="AC29">
        <v>30343231</v>
      </c>
      <c r="AD29">
        <v>2985868</v>
      </c>
      <c r="AE29">
        <v>1935035</v>
      </c>
      <c r="AF29">
        <v>4813191</v>
      </c>
      <c r="AG29">
        <v>329433</v>
      </c>
      <c r="AH29">
        <v>1653527935</v>
      </c>
      <c r="AI29">
        <v>17827608</v>
      </c>
      <c r="AJ29">
        <v>21224581</v>
      </c>
      <c r="AK29">
        <v>2028696</v>
      </c>
      <c r="AL29">
        <v>475658</v>
      </c>
      <c r="AM29">
        <v>128301</v>
      </c>
      <c r="AN29">
        <v>1047579</v>
      </c>
      <c r="AO29">
        <v>2847733</v>
      </c>
      <c r="AP29">
        <v>222386343</v>
      </c>
      <c r="AQ29">
        <v>5622778381</v>
      </c>
      <c r="AR29">
        <v>30343231</v>
      </c>
      <c r="AS29">
        <v>1847367426</v>
      </c>
      <c r="AT29">
        <v>10284204</v>
      </c>
      <c r="AU29">
        <v>21282553</v>
      </c>
      <c r="AV29">
        <v>552060</v>
      </c>
      <c r="AW29">
        <v>89486</v>
      </c>
    </row>
    <row r="30" spans="1:49" x14ac:dyDescent="0.25">
      <c r="A30" t="s">
        <v>57</v>
      </c>
      <c r="B30" s="21">
        <f t="shared" si="1"/>
        <v>1.6666666666666666E-2</v>
      </c>
      <c r="C30">
        <v>5124292</v>
      </c>
      <c r="D30">
        <v>4004314</v>
      </c>
      <c r="E30">
        <v>11216992</v>
      </c>
      <c r="F30">
        <v>1325552</v>
      </c>
      <c r="G30">
        <v>40231727</v>
      </c>
      <c r="H30">
        <v>16392046</v>
      </c>
      <c r="I30">
        <v>824690</v>
      </c>
      <c r="J30">
        <v>30108970</v>
      </c>
      <c r="K30">
        <v>60176</v>
      </c>
      <c r="L30">
        <v>31168303</v>
      </c>
      <c r="M30">
        <v>202825</v>
      </c>
      <c r="N30">
        <v>16678544</v>
      </c>
      <c r="O30">
        <v>376645</v>
      </c>
      <c r="P30">
        <v>3379703</v>
      </c>
      <c r="Q30">
        <v>303265</v>
      </c>
      <c r="R30">
        <v>31838042</v>
      </c>
      <c r="S30">
        <v>1380988</v>
      </c>
      <c r="T30">
        <v>11986743</v>
      </c>
      <c r="U30">
        <v>225679</v>
      </c>
      <c r="V30">
        <v>2003749</v>
      </c>
      <c r="W30">
        <v>5673965</v>
      </c>
      <c r="X30">
        <v>726682</v>
      </c>
      <c r="Y30">
        <v>11780686</v>
      </c>
      <c r="Z30">
        <v>11000212</v>
      </c>
      <c r="AA30">
        <v>6685753</v>
      </c>
      <c r="AB30">
        <v>35412542</v>
      </c>
      <c r="AC30">
        <v>22743571</v>
      </c>
      <c r="AD30">
        <v>2285975</v>
      </c>
      <c r="AE30">
        <v>1644382</v>
      </c>
      <c r="AF30">
        <v>6168407</v>
      </c>
      <c r="AG30">
        <v>229892</v>
      </c>
      <c r="AH30">
        <v>1260365291</v>
      </c>
      <c r="AI30">
        <v>11801496</v>
      </c>
      <c r="AJ30">
        <v>19079070</v>
      </c>
      <c r="AK30">
        <v>1352209</v>
      </c>
      <c r="AL30">
        <v>353714</v>
      </c>
      <c r="AM30">
        <v>178543</v>
      </c>
      <c r="AN30">
        <v>628749</v>
      </c>
      <c r="AO30">
        <v>1937498</v>
      </c>
      <c r="AP30">
        <v>201891213</v>
      </c>
      <c r="AQ30">
        <v>4142075872</v>
      </c>
      <c r="AR30">
        <v>22743571</v>
      </c>
      <c r="AS30">
        <v>1364887680</v>
      </c>
      <c r="AT30">
        <v>9152040</v>
      </c>
      <c r="AU30">
        <v>12771201</v>
      </c>
      <c r="AV30">
        <v>153312</v>
      </c>
      <c r="AW30">
        <v>257307</v>
      </c>
    </row>
    <row r="31" spans="1:49" x14ac:dyDescent="0.25">
      <c r="A31" t="s">
        <v>58</v>
      </c>
      <c r="B31" s="21">
        <f>0.4/24</f>
        <v>1.6666666666666666E-2</v>
      </c>
      <c r="C31">
        <v>10171219</v>
      </c>
      <c r="D31">
        <v>8080095</v>
      </c>
      <c r="E31">
        <v>8826347</v>
      </c>
      <c r="F31">
        <v>1576980</v>
      </c>
      <c r="G31">
        <v>56741652</v>
      </c>
      <c r="H31">
        <v>31110839</v>
      </c>
      <c r="I31">
        <v>738041</v>
      </c>
      <c r="J31">
        <v>58841669</v>
      </c>
      <c r="K31">
        <v>95516</v>
      </c>
      <c r="L31">
        <v>53103824</v>
      </c>
      <c r="M31">
        <v>646070</v>
      </c>
      <c r="N31">
        <v>25197560</v>
      </c>
      <c r="O31">
        <v>605717</v>
      </c>
      <c r="P31">
        <v>5802887</v>
      </c>
      <c r="Q31">
        <v>742914</v>
      </c>
      <c r="R31">
        <v>47402810</v>
      </c>
      <c r="S31">
        <v>1920800</v>
      </c>
      <c r="T31">
        <v>12557311</v>
      </c>
      <c r="U31">
        <v>381331</v>
      </c>
      <c r="V31">
        <v>2538511</v>
      </c>
      <c r="W31">
        <v>7226407</v>
      </c>
      <c r="X31">
        <v>901324</v>
      </c>
      <c r="Y31">
        <v>8129586</v>
      </c>
      <c r="Z31">
        <v>18676499</v>
      </c>
      <c r="AA31">
        <v>10103847</v>
      </c>
      <c r="AB31">
        <v>81645807</v>
      </c>
      <c r="AC31">
        <v>40776398</v>
      </c>
      <c r="AD31">
        <v>3134376</v>
      </c>
      <c r="AE31">
        <v>3269307</v>
      </c>
      <c r="AF31">
        <v>7131064</v>
      </c>
      <c r="AG31">
        <v>38451</v>
      </c>
      <c r="AH31">
        <v>1547426710</v>
      </c>
      <c r="AI31">
        <v>17749497</v>
      </c>
      <c r="AJ31">
        <v>19379011</v>
      </c>
      <c r="AK31">
        <v>2856877</v>
      </c>
      <c r="AL31">
        <v>624023</v>
      </c>
      <c r="AM31">
        <v>210566</v>
      </c>
      <c r="AN31">
        <v>776912</v>
      </c>
      <c r="AO31">
        <v>1945235</v>
      </c>
      <c r="AP31">
        <v>389028123</v>
      </c>
      <c r="AQ31">
        <v>5841274304</v>
      </c>
      <c r="AR31">
        <v>40776398</v>
      </c>
      <c r="AS31">
        <v>1967745072</v>
      </c>
      <c r="AT31">
        <v>10151423</v>
      </c>
      <c r="AU31">
        <v>24487683</v>
      </c>
      <c r="AV31">
        <v>163176</v>
      </c>
      <c r="AW31">
        <v>269938</v>
      </c>
    </row>
    <row r="32" spans="1:49" x14ac:dyDescent="0.25">
      <c r="A32" t="s">
        <v>59</v>
      </c>
      <c r="B32" s="1"/>
      <c r="C32">
        <v>6063233</v>
      </c>
      <c r="D32">
        <v>9621893</v>
      </c>
      <c r="E32">
        <v>10930058</v>
      </c>
      <c r="F32">
        <v>1872467</v>
      </c>
      <c r="G32">
        <v>57443139</v>
      </c>
      <c r="H32">
        <v>32470127</v>
      </c>
      <c r="I32">
        <v>400382</v>
      </c>
      <c r="J32">
        <v>59619950</v>
      </c>
      <c r="K32">
        <v>155587</v>
      </c>
      <c r="L32">
        <v>64993198</v>
      </c>
      <c r="M32">
        <v>554925</v>
      </c>
      <c r="N32">
        <v>20779059</v>
      </c>
      <c r="O32">
        <v>522654</v>
      </c>
      <c r="P32">
        <v>5866938</v>
      </c>
      <c r="Q32">
        <v>380548</v>
      </c>
      <c r="R32">
        <v>49220860</v>
      </c>
      <c r="S32">
        <v>2043282</v>
      </c>
      <c r="T32">
        <v>10436666</v>
      </c>
      <c r="U32">
        <v>307410</v>
      </c>
      <c r="V32">
        <v>1187040</v>
      </c>
      <c r="W32">
        <v>10059294</v>
      </c>
      <c r="X32">
        <v>780397</v>
      </c>
      <c r="Y32">
        <v>7160523</v>
      </c>
      <c r="Z32">
        <v>18908044</v>
      </c>
      <c r="AA32">
        <v>7107221</v>
      </c>
      <c r="AB32">
        <v>82052276</v>
      </c>
      <c r="AC32">
        <v>46243235</v>
      </c>
      <c r="AD32">
        <v>2120999</v>
      </c>
      <c r="AE32">
        <v>3308685</v>
      </c>
      <c r="AF32">
        <v>9830378</v>
      </c>
      <c r="AG32">
        <v>223278</v>
      </c>
      <c r="AH32">
        <v>1621494491</v>
      </c>
      <c r="AI32">
        <v>13596099</v>
      </c>
      <c r="AJ32">
        <v>23312003</v>
      </c>
      <c r="AK32">
        <v>2708038</v>
      </c>
      <c r="AL32">
        <v>686210</v>
      </c>
      <c r="AM32">
        <v>348865</v>
      </c>
      <c r="AN32">
        <v>420358</v>
      </c>
      <c r="AO32">
        <v>1240869</v>
      </c>
      <c r="AP32">
        <v>396228412</v>
      </c>
      <c r="AQ32">
        <v>5883459889</v>
      </c>
      <c r="AR32">
        <v>46243235</v>
      </c>
      <c r="AS32">
        <v>1896106468</v>
      </c>
      <c r="AT32">
        <v>5274082</v>
      </c>
      <c r="AU32">
        <v>29208040</v>
      </c>
      <c r="AV32">
        <v>677737</v>
      </c>
      <c r="AW32">
        <v>250561</v>
      </c>
    </row>
    <row r="33" spans="1:49" x14ac:dyDescent="0.25">
      <c r="A33" t="s">
        <v>60</v>
      </c>
      <c r="B33" s="1"/>
      <c r="C33">
        <v>10224292</v>
      </c>
      <c r="D33">
        <v>11793010</v>
      </c>
      <c r="E33">
        <v>8094387</v>
      </c>
      <c r="F33">
        <v>1676602</v>
      </c>
      <c r="G33">
        <v>39591012</v>
      </c>
      <c r="H33">
        <v>28419760</v>
      </c>
      <c r="I33">
        <v>1412375</v>
      </c>
      <c r="J33">
        <v>56330309</v>
      </c>
      <c r="K33">
        <v>111183</v>
      </c>
      <c r="L33">
        <v>63652654</v>
      </c>
      <c r="M33">
        <v>819884</v>
      </c>
      <c r="N33">
        <v>23996451</v>
      </c>
      <c r="O33">
        <v>298768</v>
      </c>
      <c r="P33">
        <v>5740541</v>
      </c>
      <c r="Q33" t="s">
        <v>197</v>
      </c>
      <c r="R33">
        <v>45298484</v>
      </c>
      <c r="S33">
        <v>1952751</v>
      </c>
      <c r="T33">
        <v>11515555</v>
      </c>
      <c r="U33">
        <v>420387</v>
      </c>
      <c r="V33">
        <v>3345857</v>
      </c>
      <c r="W33">
        <v>8488379</v>
      </c>
      <c r="X33">
        <v>1153864</v>
      </c>
      <c r="Y33">
        <v>7994263</v>
      </c>
      <c r="Z33">
        <v>18999321</v>
      </c>
      <c r="AA33">
        <v>15956757</v>
      </c>
      <c r="AB33">
        <v>75680358</v>
      </c>
      <c r="AC33">
        <v>62610629</v>
      </c>
      <c r="AD33">
        <v>4721774</v>
      </c>
      <c r="AE33">
        <v>4372866</v>
      </c>
      <c r="AF33">
        <v>9227195</v>
      </c>
      <c r="AG33">
        <v>104779</v>
      </c>
      <c r="AH33">
        <v>1634286020</v>
      </c>
      <c r="AI33">
        <v>15072488</v>
      </c>
      <c r="AJ33">
        <v>20604762</v>
      </c>
      <c r="AK33">
        <v>2280624</v>
      </c>
      <c r="AL33">
        <v>722285</v>
      </c>
      <c r="AM33">
        <v>397494</v>
      </c>
      <c r="AN33">
        <v>260427</v>
      </c>
      <c r="AO33">
        <v>2551559</v>
      </c>
      <c r="AP33">
        <v>354280942</v>
      </c>
      <c r="AQ33">
        <v>5697512237</v>
      </c>
      <c r="AR33">
        <v>62610629</v>
      </c>
      <c r="AS33">
        <v>1776867443</v>
      </c>
      <c r="AT33">
        <v>13957790</v>
      </c>
      <c r="AU33">
        <v>23136830</v>
      </c>
      <c r="AV33">
        <v>446794</v>
      </c>
      <c r="AW33">
        <v>161156</v>
      </c>
    </row>
    <row r="34" spans="1:49" x14ac:dyDescent="0.25">
      <c r="A34" t="s">
        <v>61</v>
      </c>
      <c r="B34" s="1"/>
      <c r="C34">
        <v>10104774</v>
      </c>
      <c r="D34">
        <v>11251311</v>
      </c>
      <c r="E34">
        <v>9661094</v>
      </c>
      <c r="F34">
        <v>1373889</v>
      </c>
      <c r="G34">
        <v>51927496</v>
      </c>
      <c r="H34">
        <v>27056541</v>
      </c>
      <c r="I34">
        <v>524350</v>
      </c>
      <c r="J34">
        <v>53438449</v>
      </c>
      <c r="K34">
        <v>126117</v>
      </c>
      <c r="L34">
        <v>64365206</v>
      </c>
      <c r="M34">
        <v>861634</v>
      </c>
      <c r="N34">
        <v>20369975</v>
      </c>
      <c r="O34">
        <v>131679</v>
      </c>
      <c r="P34">
        <v>6234697</v>
      </c>
      <c r="Q34">
        <v>122450</v>
      </c>
      <c r="R34">
        <v>39285942</v>
      </c>
      <c r="S34">
        <v>2564436</v>
      </c>
      <c r="T34">
        <v>7345790</v>
      </c>
      <c r="U34">
        <v>383360</v>
      </c>
      <c r="V34">
        <v>1673695</v>
      </c>
      <c r="W34">
        <v>7588352</v>
      </c>
      <c r="X34">
        <v>1002694</v>
      </c>
      <c r="Y34">
        <v>4931051</v>
      </c>
      <c r="Z34">
        <v>18090113</v>
      </c>
      <c r="AA34">
        <v>9320733</v>
      </c>
      <c r="AB34">
        <v>58402406</v>
      </c>
      <c r="AC34">
        <v>78115286</v>
      </c>
      <c r="AD34">
        <v>2690148</v>
      </c>
      <c r="AE34">
        <v>3638433</v>
      </c>
      <c r="AF34">
        <v>8595622</v>
      </c>
      <c r="AG34">
        <v>183495</v>
      </c>
      <c r="AH34">
        <v>1650469756</v>
      </c>
      <c r="AI34">
        <v>14427281</v>
      </c>
      <c r="AJ34">
        <v>22436912</v>
      </c>
      <c r="AK34">
        <v>2164544</v>
      </c>
      <c r="AL34">
        <v>608821</v>
      </c>
      <c r="AM34">
        <v>375528</v>
      </c>
      <c r="AN34">
        <v>136005</v>
      </c>
      <c r="AO34">
        <v>1269907</v>
      </c>
      <c r="AP34">
        <v>289187469</v>
      </c>
      <c r="AQ34">
        <v>5556009715</v>
      </c>
      <c r="AR34">
        <v>78115286</v>
      </c>
      <c r="AS34">
        <v>1789962669</v>
      </c>
      <c r="AT34">
        <v>10440772</v>
      </c>
      <c r="AU34">
        <v>19244281</v>
      </c>
      <c r="AV34">
        <v>922019</v>
      </c>
      <c r="AW34">
        <v>156903</v>
      </c>
    </row>
    <row r="35" spans="1:49" x14ac:dyDescent="0.25">
      <c r="A35" t="s">
        <v>62</v>
      </c>
      <c r="C35">
        <v>9268051</v>
      </c>
      <c r="D35">
        <v>7912604</v>
      </c>
      <c r="E35">
        <v>9264594</v>
      </c>
      <c r="F35">
        <v>1099845</v>
      </c>
      <c r="G35">
        <v>47482053</v>
      </c>
      <c r="H35">
        <v>24522320</v>
      </c>
      <c r="I35">
        <v>889483</v>
      </c>
      <c r="J35">
        <v>44812108</v>
      </c>
      <c r="K35">
        <v>118399</v>
      </c>
      <c r="L35">
        <v>63002954</v>
      </c>
      <c r="M35">
        <v>1336148</v>
      </c>
      <c r="N35">
        <v>30441285</v>
      </c>
      <c r="O35">
        <v>79740</v>
      </c>
      <c r="P35">
        <v>5636266</v>
      </c>
      <c r="Q35">
        <v>292426</v>
      </c>
      <c r="R35">
        <v>33405590</v>
      </c>
      <c r="S35">
        <v>2503229</v>
      </c>
      <c r="T35">
        <v>14126645</v>
      </c>
      <c r="U35">
        <v>423465</v>
      </c>
      <c r="V35">
        <v>2162239</v>
      </c>
      <c r="W35">
        <v>9731389</v>
      </c>
      <c r="X35">
        <v>963283</v>
      </c>
      <c r="Y35">
        <v>9872906</v>
      </c>
      <c r="Z35">
        <v>17042908</v>
      </c>
      <c r="AA35">
        <v>11237309</v>
      </c>
      <c r="AB35">
        <v>43842213</v>
      </c>
      <c r="AC35">
        <v>78465212</v>
      </c>
      <c r="AD35">
        <v>3903846</v>
      </c>
      <c r="AE35">
        <v>2924729</v>
      </c>
      <c r="AF35">
        <v>6955220</v>
      </c>
      <c r="AG35">
        <v>173288</v>
      </c>
      <c r="AH35">
        <v>1504643521</v>
      </c>
      <c r="AI35">
        <v>13735451</v>
      </c>
      <c r="AJ35">
        <v>22886514</v>
      </c>
      <c r="AK35">
        <v>1859245</v>
      </c>
      <c r="AL35">
        <v>583686</v>
      </c>
      <c r="AM35">
        <v>400895</v>
      </c>
      <c r="AN35">
        <v>67177</v>
      </c>
      <c r="AO35">
        <v>1645078</v>
      </c>
      <c r="AP35">
        <v>224705280</v>
      </c>
      <c r="AQ35">
        <v>4763628397</v>
      </c>
      <c r="AR35">
        <v>78465212</v>
      </c>
      <c r="AS35">
        <v>1682431305</v>
      </c>
      <c r="AT35">
        <v>20484775</v>
      </c>
      <c r="AU35">
        <v>28796994</v>
      </c>
      <c r="AV35">
        <v>497537</v>
      </c>
      <c r="AW35">
        <v>117687</v>
      </c>
    </row>
    <row r="36" spans="1:49" x14ac:dyDescent="0.25">
      <c r="A36" t="s">
        <v>63</v>
      </c>
      <c r="B36" s="20">
        <f>0.35/24</f>
        <v>1.4583333333333332E-2</v>
      </c>
      <c r="C36">
        <v>10275341</v>
      </c>
      <c r="D36">
        <v>10292064</v>
      </c>
      <c r="E36">
        <v>10947975</v>
      </c>
      <c r="F36">
        <v>2213675</v>
      </c>
      <c r="G36">
        <v>50240319</v>
      </c>
      <c r="H36">
        <v>24961060</v>
      </c>
      <c r="I36">
        <v>459068</v>
      </c>
      <c r="J36">
        <v>34988727</v>
      </c>
      <c r="K36">
        <v>119433</v>
      </c>
      <c r="L36">
        <v>69048778</v>
      </c>
      <c r="M36">
        <v>701349</v>
      </c>
      <c r="N36">
        <v>22683424</v>
      </c>
      <c r="O36">
        <v>61072</v>
      </c>
      <c r="P36">
        <v>5891584</v>
      </c>
      <c r="Q36">
        <v>53983</v>
      </c>
      <c r="R36">
        <v>33660370</v>
      </c>
      <c r="S36">
        <v>2410332</v>
      </c>
      <c r="T36">
        <v>7898177</v>
      </c>
      <c r="U36">
        <v>470770</v>
      </c>
      <c r="V36">
        <v>1270066</v>
      </c>
      <c r="W36">
        <v>11578190</v>
      </c>
      <c r="X36">
        <v>1894473</v>
      </c>
      <c r="Y36">
        <v>6523143</v>
      </c>
      <c r="Z36">
        <v>20181667</v>
      </c>
      <c r="AA36">
        <v>11872625</v>
      </c>
      <c r="AB36">
        <v>26487717</v>
      </c>
      <c r="AC36">
        <v>62838508</v>
      </c>
      <c r="AD36">
        <v>3962010</v>
      </c>
      <c r="AE36">
        <v>897979</v>
      </c>
      <c r="AF36">
        <v>6789491</v>
      </c>
      <c r="AG36">
        <v>336095</v>
      </c>
      <c r="AH36">
        <v>1765337805</v>
      </c>
      <c r="AI36">
        <v>18640509</v>
      </c>
      <c r="AJ36">
        <v>20599836</v>
      </c>
      <c r="AK36">
        <v>1636307</v>
      </c>
      <c r="AL36">
        <v>501962</v>
      </c>
      <c r="AM36">
        <v>134699</v>
      </c>
      <c r="AN36">
        <v>23060</v>
      </c>
      <c r="AO36">
        <v>1171860</v>
      </c>
      <c r="AP36">
        <v>144242505</v>
      </c>
      <c r="AQ36">
        <v>5491006667</v>
      </c>
      <c r="AR36">
        <v>62838508</v>
      </c>
      <c r="AS36">
        <v>1987709874</v>
      </c>
      <c r="AT36">
        <v>15023815</v>
      </c>
      <c r="AU36">
        <v>39109184</v>
      </c>
      <c r="AV36">
        <v>375400</v>
      </c>
      <c r="AW36">
        <v>218815</v>
      </c>
    </row>
    <row r="37" spans="1:49" x14ac:dyDescent="0.25">
      <c r="A37" t="s">
        <v>64</v>
      </c>
      <c r="B37" s="20">
        <f t="shared" ref="B37:B40" si="2">0.35/24</f>
        <v>1.4583333333333332E-2</v>
      </c>
      <c r="C37">
        <v>11242222</v>
      </c>
      <c r="D37">
        <v>11071509</v>
      </c>
      <c r="E37">
        <v>7303259</v>
      </c>
      <c r="F37">
        <v>1268927</v>
      </c>
      <c r="G37">
        <v>55315684</v>
      </c>
      <c r="H37">
        <v>27561485</v>
      </c>
      <c r="I37">
        <v>664426</v>
      </c>
      <c r="J37">
        <v>38503659</v>
      </c>
      <c r="K37">
        <v>129040</v>
      </c>
      <c r="L37">
        <v>79009176</v>
      </c>
      <c r="M37">
        <v>728236</v>
      </c>
      <c r="N37">
        <v>19534914</v>
      </c>
      <c r="O37">
        <v>132501</v>
      </c>
      <c r="P37">
        <v>7076507</v>
      </c>
      <c r="Q37">
        <v>192743</v>
      </c>
      <c r="R37">
        <v>34362876</v>
      </c>
      <c r="S37">
        <v>2636713</v>
      </c>
      <c r="T37">
        <v>14811112</v>
      </c>
      <c r="U37">
        <v>659980</v>
      </c>
      <c r="V37">
        <v>2922980</v>
      </c>
      <c r="W37">
        <v>6100944</v>
      </c>
      <c r="X37">
        <v>747020</v>
      </c>
      <c r="Y37">
        <v>10054543</v>
      </c>
      <c r="Z37">
        <v>23086025</v>
      </c>
      <c r="AA37">
        <v>8334732</v>
      </c>
      <c r="AB37">
        <v>27818183</v>
      </c>
      <c r="AC37">
        <v>64663018</v>
      </c>
      <c r="AD37">
        <v>2021148</v>
      </c>
      <c r="AE37">
        <v>897935</v>
      </c>
      <c r="AF37">
        <v>6337956</v>
      </c>
      <c r="AG37">
        <v>541198</v>
      </c>
      <c r="AH37">
        <v>1943664198</v>
      </c>
      <c r="AI37">
        <v>22264960</v>
      </c>
      <c r="AJ37">
        <v>19414934</v>
      </c>
      <c r="AK37">
        <v>1797837</v>
      </c>
      <c r="AL37">
        <v>577953</v>
      </c>
      <c r="AM37">
        <v>298421</v>
      </c>
      <c r="AN37">
        <v>48159</v>
      </c>
      <c r="AO37">
        <v>1445603</v>
      </c>
      <c r="AP37">
        <v>146157356</v>
      </c>
      <c r="AQ37">
        <v>6338494787</v>
      </c>
      <c r="AR37">
        <v>64663018</v>
      </c>
      <c r="AS37">
        <v>2317240274</v>
      </c>
      <c r="AT37">
        <v>18470690</v>
      </c>
      <c r="AU37">
        <v>12580425</v>
      </c>
      <c r="AV37">
        <v>565077</v>
      </c>
      <c r="AW37">
        <v>77852</v>
      </c>
    </row>
    <row r="38" spans="1:49" x14ac:dyDescent="0.25">
      <c r="A38" t="s">
        <v>65</v>
      </c>
      <c r="B38" s="20">
        <f t="shared" si="2"/>
        <v>1.4583333333333332E-2</v>
      </c>
      <c r="C38">
        <v>7140239</v>
      </c>
      <c r="D38">
        <v>5978161</v>
      </c>
      <c r="E38">
        <v>10599683</v>
      </c>
      <c r="F38">
        <v>1361403</v>
      </c>
      <c r="G38">
        <v>36895131</v>
      </c>
      <c r="H38">
        <v>17702332</v>
      </c>
      <c r="I38">
        <v>553081</v>
      </c>
      <c r="J38">
        <v>25207648</v>
      </c>
      <c r="K38">
        <v>86560</v>
      </c>
      <c r="L38">
        <v>53897166</v>
      </c>
      <c r="M38">
        <v>713946</v>
      </c>
      <c r="N38">
        <v>17670790</v>
      </c>
      <c r="O38">
        <v>108453</v>
      </c>
      <c r="P38">
        <v>4362147</v>
      </c>
      <c r="Q38">
        <v>282391</v>
      </c>
      <c r="R38">
        <v>24327136</v>
      </c>
      <c r="S38">
        <v>1877956</v>
      </c>
      <c r="T38">
        <v>13245847</v>
      </c>
      <c r="U38">
        <v>433784</v>
      </c>
      <c r="V38">
        <v>1574789</v>
      </c>
      <c r="W38">
        <v>5706552</v>
      </c>
      <c r="X38">
        <v>808644</v>
      </c>
      <c r="Y38">
        <v>9235984</v>
      </c>
      <c r="Z38">
        <v>16105236</v>
      </c>
      <c r="AA38">
        <v>5359552</v>
      </c>
      <c r="AB38">
        <v>18951035</v>
      </c>
      <c r="AC38">
        <v>38460881</v>
      </c>
      <c r="AD38">
        <v>2224233</v>
      </c>
      <c r="AE38">
        <v>518984</v>
      </c>
      <c r="AF38">
        <v>7021028</v>
      </c>
      <c r="AG38">
        <v>377247</v>
      </c>
      <c r="AH38">
        <v>1407657386</v>
      </c>
      <c r="AI38">
        <v>14277309</v>
      </c>
      <c r="AJ38">
        <v>18714628</v>
      </c>
      <c r="AK38">
        <v>1235165</v>
      </c>
      <c r="AL38">
        <v>336666</v>
      </c>
      <c r="AM38">
        <v>151287</v>
      </c>
      <c r="AN38">
        <v>12009</v>
      </c>
      <c r="AO38">
        <v>1204170</v>
      </c>
      <c r="AP38">
        <v>95533526</v>
      </c>
      <c r="AQ38">
        <v>4252024674</v>
      </c>
      <c r="AR38">
        <v>38460881</v>
      </c>
      <c r="AS38">
        <v>1691438306</v>
      </c>
      <c r="AT38">
        <v>18010149</v>
      </c>
      <c r="AU38">
        <v>15347229</v>
      </c>
      <c r="AV38">
        <v>186468</v>
      </c>
      <c r="AW38">
        <v>308432</v>
      </c>
    </row>
    <row r="39" spans="1:49" x14ac:dyDescent="0.25">
      <c r="A39" t="s">
        <v>66</v>
      </c>
      <c r="B39" s="20">
        <f t="shared" si="2"/>
        <v>1.4583333333333332E-2</v>
      </c>
      <c r="C39">
        <v>8724520</v>
      </c>
      <c r="D39">
        <v>9307962</v>
      </c>
      <c r="E39">
        <v>9395712</v>
      </c>
      <c r="F39">
        <v>1576948</v>
      </c>
      <c r="G39">
        <v>64608580</v>
      </c>
      <c r="H39">
        <v>32495836</v>
      </c>
      <c r="I39">
        <v>529536</v>
      </c>
      <c r="J39">
        <v>41128299</v>
      </c>
      <c r="K39">
        <v>144882</v>
      </c>
      <c r="L39">
        <v>85975058</v>
      </c>
      <c r="M39">
        <v>895036</v>
      </c>
      <c r="N39">
        <v>25537082</v>
      </c>
      <c r="O39">
        <v>94466</v>
      </c>
      <c r="P39">
        <v>6292275</v>
      </c>
      <c r="Q39">
        <v>575691</v>
      </c>
      <c r="R39">
        <v>35837969</v>
      </c>
      <c r="S39">
        <v>2202297</v>
      </c>
      <c r="T39">
        <v>11944115</v>
      </c>
      <c r="U39">
        <v>615225</v>
      </c>
      <c r="V39">
        <v>1700439</v>
      </c>
      <c r="W39">
        <v>9565443</v>
      </c>
      <c r="X39">
        <v>846126</v>
      </c>
      <c r="Y39">
        <v>8290898</v>
      </c>
      <c r="Z39">
        <v>24838542</v>
      </c>
      <c r="AA39">
        <v>8224031</v>
      </c>
      <c r="AB39">
        <v>26110097</v>
      </c>
      <c r="AC39">
        <v>52515283</v>
      </c>
      <c r="AD39">
        <v>1942959</v>
      </c>
      <c r="AE39">
        <v>622353</v>
      </c>
      <c r="AF39">
        <v>8907858</v>
      </c>
      <c r="AG39">
        <v>462799</v>
      </c>
      <c r="AH39">
        <v>2075373678</v>
      </c>
      <c r="AI39">
        <v>27996976</v>
      </c>
      <c r="AJ39">
        <v>23268682</v>
      </c>
      <c r="AK39">
        <v>2199999</v>
      </c>
      <c r="AL39">
        <v>543031</v>
      </c>
      <c r="AM39">
        <v>85942</v>
      </c>
      <c r="AN39">
        <v>70384</v>
      </c>
      <c r="AO39">
        <v>1379026</v>
      </c>
      <c r="AP39">
        <v>139047003</v>
      </c>
      <c r="AQ39">
        <v>7299840928</v>
      </c>
      <c r="AR39">
        <v>52515283</v>
      </c>
      <c r="AS39">
        <v>2672817840</v>
      </c>
      <c r="AT39">
        <v>21034972</v>
      </c>
      <c r="AU39">
        <v>35085570</v>
      </c>
      <c r="AV39">
        <v>606713</v>
      </c>
      <c r="AW39">
        <v>219099</v>
      </c>
    </row>
    <row r="40" spans="1:49" x14ac:dyDescent="0.25">
      <c r="A40" t="s">
        <v>67</v>
      </c>
      <c r="B40" s="20">
        <f t="shared" si="2"/>
        <v>1.4583333333333332E-2</v>
      </c>
      <c r="C40">
        <v>10503882</v>
      </c>
      <c r="D40">
        <v>8999108</v>
      </c>
      <c r="E40">
        <v>10407264</v>
      </c>
      <c r="F40">
        <v>1854579</v>
      </c>
      <c r="G40">
        <v>60624736</v>
      </c>
      <c r="H40">
        <v>31796460</v>
      </c>
      <c r="I40">
        <v>1342522</v>
      </c>
      <c r="J40">
        <v>40237788</v>
      </c>
      <c r="K40">
        <v>175789</v>
      </c>
      <c r="L40">
        <v>82275992</v>
      </c>
      <c r="M40">
        <v>1131551</v>
      </c>
      <c r="N40">
        <v>25628244</v>
      </c>
      <c r="O40">
        <v>145880</v>
      </c>
      <c r="P40">
        <v>6026336</v>
      </c>
      <c r="Q40">
        <v>330775</v>
      </c>
      <c r="R40">
        <v>34627048</v>
      </c>
      <c r="S40">
        <v>2487767</v>
      </c>
      <c r="T40">
        <v>17915153</v>
      </c>
      <c r="U40">
        <v>665091</v>
      </c>
      <c r="V40">
        <v>5055905</v>
      </c>
      <c r="W40">
        <v>6237101</v>
      </c>
      <c r="X40">
        <v>988351</v>
      </c>
      <c r="Y40">
        <v>10600076</v>
      </c>
      <c r="Z40">
        <v>23999257</v>
      </c>
      <c r="AA40">
        <v>7798326</v>
      </c>
      <c r="AB40">
        <v>25699790</v>
      </c>
      <c r="AC40">
        <v>47754973</v>
      </c>
      <c r="AD40">
        <v>3115350</v>
      </c>
      <c r="AE40">
        <v>595620</v>
      </c>
      <c r="AF40">
        <v>5204270</v>
      </c>
      <c r="AG40">
        <v>474055</v>
      </c>
      <c r="AH40">
        <v>2006316567</v>
      </c>
      <c r="AI40">
        <v>28175870</v>
      </c>
      <c r="AJ40">
        <v>20721700</v>
      </c>
      <c r="AK40">
        <v>2140922</v>
      </c>
      <c r="AL40">
        <v>484910</v>
      </c>
      <c r="AM40" t="s">
        <v>197</v>
      </c>
      <c r="AN40">
        <v>102867</v>
      </c>
      <c r="AO40">
        <v>2231737</v>
      </c>
      <c r="AP40">
        <v>133769297</v>
      </c>
      <c r="AQ40">
        <v>7229907886</v>
      </c>
      <c r="AR40">
        <v>47754973</v>
      </c>
      <c r="AS40">
        <v>2616168067</v>
      </c>
      <c r="AT40">
        <v>36865441</v>
      </c>
      <c r="AU40">
        <v>20026182</v>
      </c>
      <c r="AV40">
        <v>495848</v>
      </c>
      <c r="AW40">
        <v>354559</v>
      </c>
    </row>
    <row r="41" spans="1:49" x14ac:dyDescent="0.25">
      <c r="A41" t="s">
        <v>68</v>
      </c>
      <c r="C41">
        <v>8677542</v>
      </c>
      <c r="D41">
        <v>6469410</v>
      </c>
      <c r="E41">
        <v>11755191</v>
      </c>
      <c r="F41">
        <v>1760181</v>
      </c>
      <c r="G41">
        <v>50985248</v>
      </c>
      <c r="H41">
        <v>26387850</v>
      </c>
      <c r="I41">
        <v>484837</v>
      </c>
      <c r="J41">
        <v>32198147</v>
      </c>
      <c r="K41">
        <v>172577</v>
      </c>
      <c r="L41">
        <v>64368180</v>
      </c>
      <c r="M41">
        <v>704799</v>
      </c>
      <c r="N41">
        <v>23096146</v>
      </c>
      <c r="O41">
        <v>180785</v>
      </c>
      <c r="P41">
        <v>5069914</v>
      </c>
      <c r="Q41">
        <v>114450</v>
      </c>
      <c r="R41">
        <v>30902064</v>
      </c>
      <c r="S41">
        <v>1949014</v>
      </c>
      <c r="T41">
        <v>14167129</v>
      </c>
      <c r="U41">
        <v>537876</v>
      </c>
      <c r="V41">
        <v>2204781</v>
      </c>
      <c r="W41">
        <v>6223184</v>
      </c>
      <c r="X41">
        <v>611870</v>
      </c>
      <c r="Y41">
        <v>13221379</v>
      </c>
      <c r="Z41">
        <v>20250611</v>
      </c>
      <c r="AA41">
        <v>5515229</v>
      </c>
      <c r="AB41">
        <v>21531975</v>
      </c>
      <c r="AC41">
        <v>34951897</v>
      </c>
      <c r="AD41">
        <v>1696054</v>
      </c>
      <c r="AE41">
        <v>559873</v>
      </c>
      <c r="AF41">
        <v>6946507</v>
      </c>
      <c r="AG41">
        <v>625362</v>
      </c>
      <c r="AH41">
        <v>1864905176</v>
      </c>
      <c r="AI41">
        <v>25166719</v>
      </c>
      <c r="AJ41">
        <v>33879051</v>
      </c>
      <c r="AK41">
        <v>1514413</v>
      </c>
      <c r="AL41">
        <v>383989</v>
      </c>
      <c r="AM41">
        <v>350891</v>
      </c>
      <c r="AN41">
        <v>104393</v>
      </c>
      <c r="AO41">
        <v>1341100</v>
      </c>
      <c r="AP41">
        <v>106638537</v>
      </c>
      <c r="AQ41">
        <v>6048641544</v>
      </c>
      <c r="AR41">
        <v>34951897</v>
      </c>
      <c r="AS41">
        <v>2383702031</v>
      </c>
      <c r="AT41">
        <v>15961707</v>
      </c>
      <c r="AU41">
        <v>19888892</v>
      </c>
      <c r="AV41">
        <v>504973</v>
      </c>
      <c r="AW41">
        <v>219509</v>
      </c>
    </row>
    <row r="42" spans="1:49" x14ac:dyDescent="0.25">
      <c r="A42" t="s">
        <v>69</v>
      </c>
      <c r="C42">
        <v>12426697</v>
      </c>
      <c r="D42">
        <v>8579046</v>
      </c>
      <c r="E42">
        <v>12665751</v>
      </c>
      <c r="F42">
        <v>2072319</v>
      </c>
      <c r="G42">
        <v>62324245</v>
      </c>
      <c r="H42">
        <v>33503975</v>
      </c>
      <c r="I42">
        <v>477163</v>
      </c>
      <c r="J42">
        <v>39379768</v>
      </c>
      <c r="K42">
        <v>215857</v>
      </c>
      <c r="L42">
        <v>82792730</v>
      </c>
      <c r="M42">
        <v>695128</v>
      </c>
      <c r="N42">
        <v>26781219</v>
      </c>
      <c r="O42">
        <v>157134</v>
      </c>
      <c r="P42">
        <v>4998002</v>
      </c>
      <c r="Q42" t="s">
        <v>197</v>
      </c>
      <c r="R42">
        <v>32549040</v>
      </c>
      <c r="S42">
        <v>2271285</v>
      </c>
      <c r="T42">
        <v>12324435</v>
      </c>
      <c r="U42">
        <v>710203</v>
      </c>
      <c r="V42">
        <v>2212021</v>
      </c>
      <c r="W42">
        <v>10832569</v>
      </c>
      <c r="X42">
        <v>710953</v>
      </c>
      <c r="Y42">
        <v>7207326</v>
      </c>
      <c r="Z42">
        <v>24515245</v>
      </c>
      <c r="AA42">
        <v>4346446</v>
      </c>
      <c r="AB42">
        <v>22198510</v>
      </c>
      <c r="AC42">
        <v>40181137</v>
      </c>
      <c r="AD42">
        <v>1990071</v>
      </c>
      <c r="AE42">
        <v>823415</v>
      </c>
      <c r="AF42">
        <v>4792370</v>
      </c>
      <c r="AG42">
        <v>687248</v>
      </c>
      <c r="AH42">
        <v>2114261175</v>
      </c>
      <c r="AI42">
        <v>31821979</v>
      </c>
      <c r="AJ42">
        <v>22701082</v>
      </c>
      <c r="AK42">
        <v>1870406</v>
      </c>
      <c r="AL42">
        <v>536274</v>
      </c>
      <c r="AM42">
        <v>163043</v>
      </c>
      <c r="AN42">
        <v>213972</v>
      </c>
      <c r="AO42">
        <v>1288922</v>
      </c>
      <c r="AP42">
        <v>102316472</v>
      </c>
      <c r="AQ42">
        <v>6722928062</v>
      </c>
      <c r="AR42">
        <v>40181137</v>
      </c>
      <c r="AS42">
        <v>2688642942</v>
      </c>
      <c r="AT42">
        <v>21793099</v>
      </c>
      <c r="AU42">
        <v>26492402</v>
      </c>
      <c r="AV42">
        <v>301789</v>
      </c>
      <c r="AW42">
        <v>386623</v>
      </c>
    </row>
    <row r="43" spans="1:49" x14ac:dyDescent="0.25">
      <c r="A43" t="s">
        <v>70</v>
      </c>
      <c r="C43">
        <v>13096198</v>
      </c>
      <c r="D43">
        <v>7896414</v>
      </c>
      <c r="E43">
        <v>10377278</v>
      </c>
      <c r="F43">
        <v>1196725</v>
      </c>
      <c r="G43">
        <v>53975596</v>
      </c>
      <c r="H43">
        <v>27347849</v>
      </c>
      <c r="I43">
        <v>523529</v>
      </c>
      <c r="J43">
        <v>25447040</v>
      </c>
      <c r="K43">
        <v>142086</v>
      </c>
      <c r="L43">
        <v>101044679</v>
      </c>
      <c r="M43">
        <v>580816</v>
      </c>
      <c r="N43">
        <v>20981981</v>
      </c>
      <c r="O43">
        <v>50142</v>
      </c>
      <c r="P43">
        <v>4943189</v>
      </c>
      <c r="Q43" t="s">
        <v>197</v>
      </c>
      <c r="R43">
        <v>27266477</v>
      </c>
      <c r="S43">
        <v>2475494</v>
      </c>
      <c r="T43">
        <v>15693591</v>
      </c>
      <c r="U43">
        <v>485880</v>
      </c>
      <c r="V43">
        <v>1450055</v>
      </c>
      <c r="W43">
        <v>4900187</v>
      </c>
      <c r="X43">
        <v>752087</v>
      </c>
      <c r="Y43">
        <v>6839982</v>
      </c>
      <c r="Z43">
        <v>25043150</v>
      </c>
      <c r="AA43">
        <v>5829300</v>
      </c>
      <c r="AB43">
        <v>10057793</v>
      </c>
      <c r="AC43">
        <v>89982089</v>
      </c>
      <c r="AD43">
        <v>1400850</v>
      </c>
      <c r="AE43">
        <v>768759</v>
      </c>
      <c r="AF43">
        <v>6999486</v>
      </c>
      <c r="AG43">
        <v>963318</v>
      </c>
      <c r="AH43">
        <v>2207855627</v>
      </c>
      <c r="AI43">
        <v>24114312</v>
      </c>
      <c r="AJ43">
        <v>20475803</v>
      </c>
      <c r="AK43">
        <v>1441578</v>
      </c>
      <c r="AL43">
        <v>434566</v>
      </c>
      <c r="AM43" t="s">
        <v>197</v>
      </c>
      <c r="AN43">
        <v>499087</v>
      </c>
      <c r="AO43">
        <v>1890751</v>
      </c>
      <c r="AP43">
        <v>64565540</v>
      </c>
      <c r="AQ43">
        <v>7006191959</v>
      </c>
      <c r="AR43">
        <v>89982089</v>
      </c>
      <c r="AS43">
        <v>1927681175</v>
      </c>
      <c r="AT43">
        <v>32624271</v>
      </c>
      <c r="AU43">
        <v>15624538</v>
      </c>
      <c r="AV43">
        <v>617502</v>
      </c>
      <c r="AW43">
        <v>139249</v>
      </c>
    </row>
    <row r="44" spans="1:49" x14ac:dyDescent="0.25">
      <c r="A44" t="s">
        <v>71</v>
      </c>
      <c r="C44">
        <v>13887011</v>
      </c>
      <c r="D44">
        <v>6847357</v>
      </c>
      <c r="E44">
        <v>12622940</v>
      </c>
      <c r="F44">
        <v>2496002</v>
      </c>
      <c r="G44">
        <v>52998108</v>
      </c>
      <c r="H44">
        <v>23225816</v>
      </c>
      <c r="I44">
        <v>788750</v>
      </c>
      <c r="J44">
        <v>19248316</v>
      </c>
      <c r="K44">
        <v>125390</v>
      </c>
      <c r="L44">
        <v>81461883</v>
      </c>
      <c r="M44">
        <v>633816</v>
      </c>
      <c r="N44">
        <v>20607846</v>
      </c>
      <c r="O44">
        <v>34980</v>
      </c>
      <c r="P44">
        <v>4238184</v>
      </c>
      <c r="Q44">
        <v>167978</v>
      </c>
      <c r="R44">
        <v>27226432</v>
      </c>
      <c r="S44">
        <v>2483757</v>
      </c>
      <c r="T44">
        <v>11904698</v>
      </c>
      <c r="U44">
        <v>511493</v>
      </c>
      <c r="V44">
        <v>3017126</v>
      </c>
      <c r="W44">
        <v>8858809</v>
      </c>
      <c r="X44">
        <v>621767</v>
      </c>
      <c r="Y44">
        <v>7399058</v>
      </c>
      <c r="Z44">
        <v>22019111</v>
      </c>
      <c r="AA44">
        <v>5334518</v>
      </c>
      <c r="AB44">
        <v>7489843</v>
      </c>
      <c r="AC44">
        <v>59679420</v>
      </c>
      <c r="AD44">
        <v>1600887</v>
      </c>
      <c r="AE44">
        <v>683249</v>
      </c>
      <c r="AF44">
        <v>8549398</v>
      </c>
      <c r="AG44">
        <v>438253</v>
      </c>
      <c r="AH44">
        <v>2072402207</v>
      </c>
      <c r="AI44">
        <v>18545708</v>
      </c>
      <c r="AJ44">
        <v>20354826</v>
      </c>
      <c r="AK44">
        <v>1136727</v>
      </c>
      <c r="AL44">
        <v>404019</v>
      </c>
      <c r="AM44">
        <v>322211</v>
      </c>
      <c r="AN44">
        <v>441560</v>
      </c>
      <c r="AO44">
        <v>1835839</v>
      </c>
      <c r="AP44">
        <v>56219886</v>
      </c>
      <c r="AQ44">
        <v>6450192633</v>
      </c>
      <c r="AR44">
        <v>59679420</v>
      </c>
      <c r="AS44">
        <v>1817174177</v>
      </c>
      <c r="AT44">
        <v>28147101</v>
      </c>
      <c r="AU44">
        <v>26570122</v>
      </c>
      <c r="AV44">
        <v>438014</v>
      </c>
      <c r="AW44">
        <v>328649</v>
      </c>
    </row>
    <row r="45" spans="1:49" x14ac:dyDescent="0.25">
      <c r="A45" t="s">
        <v>72</v>
      </c>
      <c r="C45">
        <v>14950532</v>
      </c>
      <c r="D45">
        <v>6713804</v>
      </c>
      <c r="E45">
        <v>12474081</v>
      </c>
      <c r="F45">
        <v>3253739</v>
      </c>
      <c r="G45">
        <v>53926262</v>
      </c>
      <c r="H45">
        <v>27126428</v>
      </c>
      <c r="I45">
        <v>629525</v>
      </c>
      <c r="J45">
        <v>20559049</v>
      </c>
      <c r="K45">
        <v>118636</v>
      </c>
      <c r="L45">
        <v>77271317</v>
      </c>
      <c r="M45">
        <v>731898</v>
      </c>
      <c r="N45">
        <v>22671890</v>
      </c>
      <c r="O45">
        <v>62207</v>
      </c>
      <c r="P45">
        <v>4583107</v>
      </c>
      <c r="Q45">
        <v>140745</v>
      </c>
      <c r="R45">
        <v>26892493</v>
      </c>
      <c r="S45">
        <v>2342663</v>
      </c>
      <c r="T45">
        <v>8730343</v>
      </c>
      <c r="U45">
        <v>544167</v>
      </c>
      <c r="V45">
        <v>2892222</v>
      </c>
      <c r="W45">
        <v>11030963</v>
      </c>
      <c r="X45">
        <v>798040</v>
      </c>
      <c r="Y45">
        <v>5618384</v>
      </c>
      <c r="Z45">
        <v>23020358</v>
      </c>
      <c r="AA45">
        <v>6143939</v>
      </c>
      <c r="AB45">
        <v>8022447</v>
      </c>
      <c r="AC45">
        <v>47172052</v>
      </c>
      <c r="AD45">
        <v>1627338</v>
      </c>
      <c r="AE45">
        <v>645677</v>
      </c>
      <c r="AF45">
        <v>7933029</v>
      </c>
      <c r="AG45">
        <v>1014127</v>
      </c>
      <c r="AH45">
        <v>1942617871</v>
      </c>
      <c r="AI45">
        <v>21553854</v>
      </c>
      <c r="AJ45">
        <v>21024071</v>
      </c>
      <c r="AK45">
        <v>1300643</v>
      </c>
      <c r="AL45">
        <v>386232</v>
      </c>
      <c r="AM45">
        <v>148003</v>
      </c>
      <c r="AN45">
        <v>348215</v>
      </c>
      <c r="AO45">
        <v>1486084</v>
      </c>
      <c r="AP45">
        <v>63070813</v>
      </c>
      <c r="AQ45">
        <v>6259361125</v>
      </c>
      <c r="AR45">
        <v>47172052</v>
      </c>
      <c r="AS45">
        <v>1789457859</v>
      </c>
      <c r="AT45">
        <v>24039061</v>
      </c>
      <c r="AU45">
        <v>38044317</v>
      </c>
      <c r="AV45">
        <v>377491</v>
      </c>
      <c r="AW45">
        <v>918177</v>
      </c>
    </row>
    <row r="46" spans="1:49" x14ac:dyDescent="0.25">
      <c r="A46" t="s">
        <v>73</v>
      </c>
      <c r="C46">
        <v>10786669</v>
      </c>
      <c r="D46">
        <v>6214981</v>
      </c>
      <c r="E46">
        <v>12985971</v>
      </c>
      <c r="F46">
        <v>1608597</v>
      </c>
      <c r="G46">
        <v>55761017</v>
      </c>
      <c r="H46">
        <v>28053576</v>
      </c>
      <c r="I46">
        <v>530087</v>
      </c>
      <c r="J46">
        <v>29016547</v>
      </c>
      <c r="K46">
        <v>143793</v>
      </c>
      <c r="L46">
        <v>69303658</v>
      </c>
      <c r="M46">
        <v>698636</v>
      </c>
      <c r="N46">
        <v>20562462</v>
      </c>
      <c r="O46">
        <v>94104</v>
      </c>
      <c r="P46">
        <v>5137933</v>
      </c>
      <c r="Q46">
        <v>125639</v>
      </c>
      <c r="R46">
        <v>30298907</v>
      </c>
      <c r="S46">
        <v>2008107</v>
      </c>
      <c r="T46">
        <v>12364023</v>
      </c>
      <c r="U46">
        <v>682332</v>
      </c>
      <c r="V46">
        <v>2421063</v>
      </c>
      <c r="W46">
        <v>7101634</v>
      </c>
      <c r="X46">
        <v>530435</v>
      </c>
      <c r="Y46">
        <v>11367999</v>
      </c>
      <c r="Z46">
        <v>21407254</v>
      </c>
      <c r="AA46">
        <v>5517546</v>
      </c>
      <c r="AB46">
        <v>12731058</v>
      </c>
      <c r="AC46">
        <v>35353437</v>
      </c>
      <c r="AD46">
        <v>1492516</v>
      </c>
      <c r="AE46">
        <v>650714</v>
      </c>
      <c r="AF46">
        <v>8042058</v>
      </c>
      <c r="AG46">
        <v>1016968</v>
      </c>
      <c r="AH46">
        <v>1977954031</v>
      </c>
      <c r="AI46">
        <v>22391539</v>
      </c>
      <c r="AJ46">
        <v>22431262</v>
      </c>
      <c r="AK46">
        <v>1439485</v>
      </c>
      <c r="AL46">
        <v>413574</v>
      </c>
      <c r="AM46">
        <v>157434</v>
      </c>
      <c r="AN46">
        <v>253996</v>
      </c>
      <c r="AO46">
        <v>1299857</v>
      </c>
      <c r="AP46">
        <v>80311649</v>
      </c>
      <c r="AQ46">
        <v>6258725365</v>
      </c>
      <c r="AR46">
        <v>35353437</v>
      </c>
      <c r="AS46">
        <v>1998267186</v>
      </c>
      <c r="AT46">
        <v>23648147</v>
      </c>
      <c r="AU46">
        <v>20175082</v>
      </c>
      <c r="AV46">
        <v>430769</v>
      </c>
      <c r="AW46">
        <v>146878</v>
      </c>
    </row>
    <row r="47" spans="1:49" x14ac:dyDescent="0.25">
      <c r="A47" t="s">
        <v>74</v>
      </c>
      <c r="C47">
        <v>14533723</v>
      </c>
      <c r="D47">
        <v>5420026</v>
      </c>
      <c r="E47">
        <v>9921553</v>
      </c>
      <c r="F47">
        <v>2228774</v>
      </c>
      <c r="G47">
        <v>67786171</v>
      </c>
      <c r="H47">
        <v>38275644</v>
      </c>
      <c r="I47">
        <v>468033</v>
      </c>
      <c r="J47">
        <v>45509141</v>
      </c>
      <c r="K47">
        <v>130762</v>
      </c>
      <c r="L47">
        <v>61715157</v>
      </c>
      <c r="M47">
        <v>670455</v>
      </c>
      <c r="N47">
        <v>29567821</v>
      </c>
      <c r="O47">
        <v>302791</v>
      </c>
      <c r="P47">
        <v>5395964</v>
      </c>
      <c r="Q47">
        <v>1141948</v>
      </c>
      <c r="R47">
        <v>36374787</v>
      </c>
      <c r="S47">
        <v>1814397</v>
      </c>
      <c r="T47">
        <v>15842773</v>
      </c>
      <c r="U47">
        <v>449025</v>
      </c>
      <c r="V47">
        <v>2896038</v>
      </c>
      <c r="W47">
        <v>6478144</v>
      </c>
      <c r="X47">
        <v>2982534</v>
      </c>
      <c r="Y47">
        <v>14675074</v>
      </c>
      <c r="Z47">
        <v>21507710</v>
      </c>
      <c r="AA47">
        <v>13604546</v>
      </c>
      <c r="AB47">
        <v>25971735</v>
      </c>
      <c r="AC47">
        <v>28735505</v>
      </c>
      <c r="AD47">
        <v>13941089</v>
      </c>
      <c r="AE47">
        <v>916347</v>
      </c>
      <c r="AF47">
        <v>4393274</v>
      </c>
      <c r="AG47">
        <v>303611</v>
      </c>
      <c r="AH47">
        <v>2022848312</v>
      </c>
      <c r="AI47">
        <v>21731127</v>
      </c>
      <c r="AJ47">
        <v>30308438</v>
      </c>
      <c r="AK47">
        <v>1936569</v>
      </c>
      <c r="AL47">
        <v>491616</v>
      </c>
      <c r="AM47">
        <v>112554</v>
      </c>
      <c r="AN47">
        <v>771269</v>
      </c>
      <c r="AO47">
        <v>1678217</v>
      </c>
      <c r="AP47">
        <v>163383298</v>
      </c>
      <c r="AQ47">
        <v>6470425806</v>
      </c>
      <c r="AR47">
        <v>28735505</v>
      </c>
      <c r="AS47">
        <v>1745861269</v>
      </c>
      <c r="AT47">
        <v>21364953</v>
      </c>
      <c r="AU47">
        <v>25132016</v>
      </c>
      <c r="AV47">
        <v>624018</v>
      </c>
      <c r="AW47">
        <v>397193</v>
      </c>
    </row>
    <row r="48" spans="1:49" x14ac:dyDescent="0.25">
      <c r="A48" t="s">
        <v>75</v>
      </c>
      <c r="C48">
        <v>8940927</v>
      </c>
      <c r="D48">
        <v>4957305</v>
      </c>
      <c r="E48">
        <v>8209157</v>
      </c>
      <c r="F48">
        <v>863710</v>
      </c>
      <c r="G48">
        <v>57459398</v>
      </c>
      <c r="H48">
        <v>25961853</v>
      </c>
      <c r="I48">
        <v>1254229</v>
      </c>
      <c r="J48">
        <v>41453441</v>
      </c>
      <c r="K48">
        <v>92852</v>
      </c>
      <c r="L48">
        <v>45000884</v>
      </c>
      <c r="M48">
        <v>1212274</v>
      </c>
      <c r="N48">
        <v>14035223</v>
      </c>
      <c r="O48">
        <v>324915</v>
      </c>
      <c r="P48">
        <v>4377838</v>
      </c>
      <c r="Q48" t="s">
        <v>197</v>
      </c>
      <c r="R48">
        <v>35069746</v>
      </c>
      <c r="S48">
        <v>1650442</v>
      </c>
      <c r="T48">
        <v>6567322</v>
      </c>
      <c r="U48">
        <v>475606</v>
      </c>
      <c r="V48">
        <v>3022903</v>
      </c>
      <c r="W48">
        <v>7504199</v>
      </c>
      <c r="X48">
        <v>666449</v>
      </c>
      <c r="Y48">
        <v>5990460</v>
      </c>
      <c r="Z48">
        <v>16636115</v>
      </c>
      <c r="AA48">
        <v>5273373</v>
      </c>
      <c r="AB48">
        <v>27281931</v>
      </c>
      <c r="AC48">
        <v>23213346</v>
      </c>
      <c r="AD48">
        <v>2409627</v>
      </c>
      <c r="AE48">
        <v>939944</v>
      </c>
      <c r="AF48">
        <v>4684557</v>
      </c>
      <c r="AG48">
        <v>400991</v>
      </c>
      <c r="AH48">
        <v>1805890680</v>
      </c>
      <c r="AI48">
        <v>14252425</v>
      </c>
      <c r="AJ48">
        <v>20231507</v>
      </c>
      <c r="AK48">
        <v>1625622</v>
      </c>
      <c r="AL48">
        <v>417086</v>
      </c>
      <c r="AM48">
        <v>256352</v>
      </c>
      <c r="AN48">
        <v>797375</v>
      </c>
      <c r="AO48">
        <v>2148377</v>
      </c>
      <c r="AP48">
        <v>158799347</v>
      </c>
      <c r="AQ48">
        <v>5864735366</v>
      </c>
      <c r="AR48">
        <v>23213346</v>
      </c>
      <c r="AS48">
        <v>1503430401</v>
      </c>
      <c r="AT48">
        <v>23020793</v>
      </c>
      <c r="AU48">
        <v>10662094</v>
      </c>
      <c r="AV48">
        <v>325132</v>
      </c>
      <c r="AW48">
        <v>156711</v>
      </c>
    </row>
    <row r="49" spans="1:49" x14ac:dyDescent="0.25">
      <c r="A49" t="s">
        <v>76</v>
      </c>
      <c r="C49">
        <v>12096417</v>
      </c>
      <c r="D49">
        <v>6562617</v>
      </c>
      <c r="E49">
        <v>11478333</v>
      </c>
      <c r="F49">
        <v>1522281</v>
      </c>
      <c r="G49">
        <v>53733760</v>
      </c>
      <c r="H49">
        <v>37191496</v>
      </c>
      <c r="I49">
        <v>614988</v>
      </c>
      <c r="J49">
        <v>55023171</v>
      </c>
      <c r="K49">
        <v>118978</v>
      </c>
      <c r="L49">
        <v>54507034</v>
      </c>
      <c r="M49">
        <v>665657</v>
      </c>
      <c r="N49">
        <v>26983555</v>
      </c>
      <c r="O49">
        <v>256808</v>
      </c>
      <c r="P49">
        <v>5822243</v>
      </c>
      <c r="Q49">
        <v>515981</v>
      </c>
      <c r="R49">
        <v>40178686</v>
      </c>
      <c r="S49">
        <v>1715268</v>
      </c>
      <c r="T49">
        <v>11153270</v>
      </c>
      <c r="U49">
        <v>521572</v>
      </c>
      <c r="V49">
        <v>3847340</v>
      </c>
      <c r="W49">
        <v>8820819</v>
      </c>
      <c r="X49">
        <v>1605737</v>
      </c>
      <c r="Y49">
        <v>7612125</v>
      </c>
      <c r="Z49">
        <v>21044929</v>
      </c>
      <c r="AA49">
        <v>9709448</v>
      </c>
      <c r="AB49">
        <v>42313376</v>
      </c>
      <c r="AC49">
        <v>28342147</v>
      </c>
      <c r="AD49">
        <v>5363848</v>
      </c>
      <c r="AE49">
        <v>2130918</v>
      </c>
      <c r="AF49">
        <v>4943513</v>
      </c>
      <c r="AG49">
        <v>166197</v>
      </c>
      <c r="AH49">
        <v>2029833120</v>
      </c>
      <c r="AI49">
        <v>20448332</v>
      </c>
      <c r="AJ49">
        <v>28468647</v>
      </c>
      <c r="AK49">
        <v>2331515</v>
      </c>
      <c r="AL49">
        <v>567737</v>
      </c>
      <c r="AM49">
        <v>117739</v>
      </c>
      <c r="AN49">
        <v>2071467</v>
      </c>
      <c r="AO49">
        <v>1715058</v>
      </c>
      <c r="AP49">
        <v>224985273</v>
      </c>
      <c r="AQ49">
        <v>6972168844</v>
      </c>
      <c r="AR49">
        <v>28342147</v>
      </c>
      <c r="AS49">
        <v>1789832975</v>
      </c>
      <c r="AT49">
        <v>12212390</v>
      </c>
      <c r="AU49">
        <v>27572068</v>
      </c>
      <c r="AV49">
        <v>604997</v>
      </c>
      <c r="AW49">
        <v>186832</v>
      </c>
    </row>
    <row r="50" spans="1:49" x14ac:dyDescent="0.25">
      <c r="A50" t="s">
        <v>77</v>
      </c>
      <c r="B50" s="21">
        <f>0.4/24</f>
        <v>1.6666666666666666E-2</v>
      </c>
      <c r="C50">
        <v>10175035</v>
      </c>
      <c r="D50">
        <v>5642461</v>
      </c>
      <c r="E50">
        <v>7985572</v>
      </c>
      <c r="F50">
        <v>1088807</v>
      </c>
      <c r="G50">
        <v>49945834</v>
      </c>
      <c r="H50">
        <v>29615750</v>
      </c>
      <c r="I50">
        <v>680336</v>
      </c>
      <c r="J50">
        <v>48193702</v>
      </c>
      <c r="K50">
        <v>111272</v>
      </c>
      <c r="L50">
        <v>41294826</v>
      </c>
      <c r="M50">
        <v>414344</v>
      </c>
      <c r="N50">
        <v>25077114</v>
      </c>
      <c r="O50">
        <v>271655</v>
      </c>
      <c r="P50">
        <v>4398372</v>
      </c>
      <c r="Q50">
        <v>300482</v>
      </c>
      <c r="R50">
        <v>40839684</v>
      </c>
      <c r="S50">
        <v>1654872</v>
      </c>
      <c r="T50">
        <v>10081271</v>
      </c>
      <c r="U50">
        <v>382044</v>
      </c>
      <c r="V50">
        <v>4247015</v>
      </c>
      <c r="W50">
        <v>11509834</v>
      </c>
      <c r="X50">
        <v>1078802</v>
      </c>
      <c r="Y50">
        <v>6843277</v>
      </c>
      <c r="Z50">
        <v>16764858</v>
      </c>
      <c r="AA50">
        <v>10463401</v>
      </c>
      <c r="AB50">
        <v>42224144</v>
      </c>
      <c r="AC50">
        <v>27525821</v>
      </c>
      <c r="AD50">
        <v>3778882</v>
      </c>
      <c r="AE50">
        <v>2165723</v>
      </c>
      <c r="AF50">
        <v>5436175</v>
      </c>
      <c r="AG50">
        <v>100421</v>
      </c>
      <c r="AH50">
        <v>1802402179</v>
      </c>
      <c r="AI50">
        <v>16926667</v>
      </c>
      <c r="AJ50">
        <v>25105734</v>
      </c>
      <c r="AK50">
        <v>1906766</v>
      </c>
      <c r="AL50">
        <v>451504</v>
      </c>
      <c r="AM50">
        <v>211660</v>
      </c>
      <c r="AN50">
        <v>1733575</v>
      </c>
      <c r="AO50">
        <v>1505136</v>
      </c>
      <c r="AP50">
        <v>236301561</v>
      </c>
      <c r="AQ50">
        <v>6204311471</v>
      </c>
      <c r="AR50">
        <v>27525821</v>
      </c>
      <c r="AS50">
        <v>1554098079</v>
      </c>
      <c r="AT50">
        <v>13174683</v>
      </c>
      <c r="AU50">
        <v>42456046</v>
      </c>
      <c r="AV50">
        <v>275493</v>
      </c>
      <c r="AW50">
        <v>89567</v>
      </c>
    </row>
    <row r="51" spans="1:49" x14ac:dyDescent="0.25">
      <c r="A51" t="s">
        <v>78</v>
      </c>
      <c r="B51" s="21">
        <f t="shared" ref="B51:B59" si="3">0.4/24</f>
        <v>1.6666666666666666E-2</v>
      </c>
      <c r="C51">
        <v>11391760</v>
      </c>
      <c r="D51">
        <v>4865857</v>
      </c>
      <c r="E51">
        <v>11479316</v>
      </c>
      <c r="F51">
        <v>1404905</v>
      </c>
      <c r="G51">
        <v>54156674</v>
      </c>
      <c r="H51">
        <v>28404391</v>
      </c>
      <c r="I51">
        <v>523104</v>
      </c>
      <c r="J51">
        <v>43772995</v>
      </c>
      <c r="K51">
        <v>109424</v>
      </c>
      <c r="L51">
        <v>36368730</v>
      </c>
      <c r="M51">
        <v>513764</v>
      </c>
      <c r="N51">
        <v>20776455</v>
      </c>
      <c r="O51">
        <v>473199</v>
      </c>
      <c r="P51">
        <v>4666389</v>
      </c>
      <c r="Q51">
        <v>269993</v>
      </c>
      <c r="R51">
        <v>41251992</v>
      </c>
      <c r="S51">
        <v>1678436</v>
      </c>
      <c r="T51">
        <v>10372291</v>
      </c>
      <c r="U51">
        <v>379677</v>
      </c>
      <c r="V51">
        <v>3503716</v>
      </c>
      <c r="W51">
        <v>8412742</v>
      </c>
      <c r="X51">
        <v>987359</v>
      </c>
      <c r="Y51">
        <v>8451438</v>
      </c>
      <c r="Z51">
        <v>14956209</v>
      </c>
      <c r="AA51">
        <v>7184305</v>
      </c>
      <c r="AB51">
        <v>66918649</v>
      </c>
      <c r="AC51">
        <v>34757747</v>
      </c>
      <c r="AD51">
        <v>3390619</v>
      </c>
      <c r="AE51">
        <v>2491921</v>
      </c>
      <c r="AF51">
        <v>5238237</v>
      </c>
      <c r="AG51">
        <v>87019</v>
      </c>
      <c r="AH51">
        <v>1586810772</v>
      </c>
      <c r="AI51">
        <v>14618683</v>
      </c>
      <c r="AJ51">
        <v>21802841</v>
      </c>
      <c r="AK51">
        <v>1802533</v>
      </c>
      <c r="AL51">
        <v>500546</v>
      </c>
      <c r="AM51">
        <v>270087</v>
      </c>
      <c r="AN51">
        <v>1154336</v>
      </c>
      <c r="AO51">
        <v>1476361</v>
      </c>
      <c r="AP51">
        <v>315949875</v>
      </c>
      <c r="AQ51">
        <v>5247369346</v>
      </c>
      <c r="AR51">
        <v>34757747</v>
      </c>
      <c r="AS51">
        <v>1719864681</v>
      </c>
      <c r="AT51">
        <v>18356937</v>
      </c>
      <c r="AU51">
        <v>22991149</v>
      </c>
      <c r="AV51">
        <v>358396</v>
      </c>
      <c r="AW51">
        <v>201257</v>
      </c>
    </row>
    <row r="52" spans="1:49" x14ac:dyDescent="0.25">
      <c r="A52" t="s">
        <v>79</v>
      </c>
      <c r="B52" s="21">
        <f t="shared" si="3"/>
        <v>1.6666666666666666E-2</v>
      </c>
      <c r="C52">
        <v>8842731</v>
      </c>
      <c r="D52">
        <v>4647392</v>
      </c>
      <c r="E52">
        <v>11166249</v>
      </c>
      <c r="F52">
        <v>1071050</v>
      </c>
      <c r="G52">
        <v>58153200</v>
      </c>
      <c r="H52">
        <v>27517041</v>
      </c>
      <c r="I52">
        <v>871271</v>
      </c>
      <c r="J52">
        <v>47312076</v>
      </c>
      <c r="K52">
        <v>106521</v>
      </c>
      <c r="L52">
        <v>38158473</v>
      </c>
      <c r="M52">
        <v>1012023</v>
      </c>
      <c r="N52">
        <v>19465149</v>
      </c>
      <c r="O52">
        <v>862014</v>
      </c>
      <c r="P52">
        <v>4191733</v>
      </c>
      <c r="Q52">
        <v>160566</v>
      </c>
      <c r="R52">
        <v>39987452</v>
      </c>
      <c r="S52">
        <v>1749395</v>
      </c>
      <c r="T52">
        <v>10501960</v>
      </c>
      <c r="U52">
        <v>314687</v>
      </c>
      <c r="V52">
        <v>2580411</v>
      </c>
      <c r="W52">
        <v>6740833</v>
      </c>
      <c r="X52">
        <v>1142429</v>
      </c>
      <c r="Y52">
        <v>8571675</v>
      </c>
      <c r="Z52">
        <v>15477485</v>
      </c>
      <c r="AA52">
        <v>6612314</v>
      </c>
      <c r="AB52">
        <v>72864883</v>
      </c>
      <c r="AC52">
        <v>27574489</v>
      </c>
      <c r="AD52">
        <v>3862969</v>
      </c>
      <c r="AE52">
        <v>2440953</v>
      </c>
      <c r="AF52">
        <v>5006566</v>
      </c>
      <c r="AG52">
        <v>134366</v>
      </c>
      <c r="AH52">
        <v>1518170607</v>
      </c>
      <c r="AI52">
        <v>14781596</v>
      </c>
      <c r="AJ52">
        <v>20316642</v>
      </c>
      <c r="AK52">
        <v>1718300</v>
      </c>
      <c r="AL52">
        <v>508643</v>
      </c>
      <c r="AM52">
        <v>81149</v>
      </c>
      <c r="AN52">
        <v>1035852</v>
      </c>
      <c r="AO52">
        <v>2154115</v>
      </c>
      <c r="AP52">
        <v>330058449</v>
      </c>
      <c r="AQ52">
        <v>4996887935</v>
      </c>
      <c r="AR52">
        <v>27574489</v>
      </c>
      <c r="AS52">
        <v>1750004977</v>
      </c>
      <c r="AT52">
        <v>22849467</v>
      </c>
      <c r="AU52">
        <v>18172330</v>
      </c>
      <c r="AV52">
        <v>1026894</v>
      </c>
      <c r="AW52">
        <v>84733</v>
      </c>
    </row>
    <row r="53" spans="1:49" x14ac:dyDescent="0.25">
      <c r="A53" t="s">
        <v>80</v>
      </c>
      <c r="B53" s="21">
        <f t="shared" si="3"/>
        <v>1.6666666666666666E-2</v>
      </c>
      <c r="C53">
        <v>27830836</v>
      </c>
      <c r="D53">
        <v>2602726</v>
      </c>
      <c r="E53">
        <v>12968759</v>
      </c>
      <c r="F53">
        <v>2876402</v>
      </c>
      <c r="G53">
        <v>45526207</v>
      </c>
      <c r="H53">
        <v>91592970</v>
      </c>
      <c r="I53">
        <v>3889829</v>
      </c>
      <c r="J53">
        <v>41762291</v>
      </c>
      <c r="K53">
        <v>112794</v>
      </c>
      <c r="L53">
        <v>46683913</v>
      </c>
      <c r="M53">
        <v>682381</v>
      </c>
      <c r="N53">
        <v>23545038</v>
      </c>
      <c r="O53">
        <v>356342</v>
      </c>
      <c r="P53">
        <v>4402337</v>
      </c>
      <c r="Q53">
        <v>533735</v>
      </c>
      <c r="R53" t="s">
        <v>197</v>
      </c>
      <c r="S53">
        <v>3732497</v>
      </c>
      <c r="T53">
        <v>13428495</v>
      </c>
      <c r="U53">
        <v>526853</v>
      </c>
      <c r="V53">
        <v>28318066</v>
      </c>
      <c r="W53">
        <v>8786589</v>
      </c>
      <c r="X53">
        <v>1847107</v>
      </c>
      <c r="Y53">
        <v>9041537</v>
      </c>
      <c r="Z53">
        <v>16556187</v>
      </c>
      <c r="AA53">
        <v>18498099</v>
      </c>
      <c r="AB53">
        <v>57567507</v>
      </c>
      <c r="AC53">
        <v>45444084</v>
      </c>
      <c r="AD53">
        <v>9706179</v>
      </c>
      <c r="AE53">
        <v>1975926</v>
      </c>
      <c r="AF53">
        <v>7700018</v>
      </c>
      <c r="AG53" t="s">
        <v>197</v>
      </c>
      <c r="AH53">
        <v>1756880188</v>
      </c>
      <c r="AI53">
        <v>19105230</v>
      </c>
      <c r="AJ53">
        <v>28566331</v>
      </c>
      <c r="AK53">
        <v>1620430</v>
      </c>
      <c r="AL53">
        <v>511592</v>
      </c>
      <c r="AM53">
        <v>373119</v>
      </c>
      <c r="AN53">
        <v>479887</v>
      </c>
      <c r="AO53">
        <v>4742913</v>
      </c>
      <c r="AP53">
        <v>253829340</v>
      </c>
      <c r="AQ53">
        <v>5001746001</v>
      </c>
      <c r="AR53">
        <v>45444084</v>
      </c>
      <c r="AS53">
        <v>1893051373</v>
      </c>
      <c r="AT53">
        <v>184190626</v>
      </c>
      <c r="AU53">
        <v>21813854</v>
      </c>
      <c r="AV53">
        <v>557433</v>
      </c>
      <c r="AW53">
        <v>688645</v>
      </c>
    </row>
    <row r="54" spans="1:49" x14ac:dyDescent="0.25">
      <c r="A54" t="s">
        <v>81</v>
      </c>
      <c r="B54" s="21">
        <f t="shared" si="3"/>
        <v>1.6666666666666666E-2</v>
      </c>
      <c r="C54">
        <v>9848715</v>
      </c>
      <c r="D54">
        <v>4406720</v>
      </c>
      <c r="E54">
        <v>10481687</v>
      </c>
      <c r="F54">
        <v>1322453</v>
      </c>
      <c r="G54">
        <v>62763915</v>
      </c>
      <c r="H54">
        <v>25973835</v>
      </c>
      <c r="I54">
        <v>590884</v>
      </c>
      <c r="J54">
        <v>38938985</v>
      </c>
      <c r="K54">
        <v>62196</v>
      </c>
      <c r="L54">
        <v>35779875</v>
      </c>
      <c r="M54">
        <v>851490</v>
      </c>
      <c r="N54">
        <v>17017642</v>
      </c>
      <c r="O54">
        <v>345163</v>
      </c>
      <c r="P54">
        <v>3479769</v>
      </c>
      <c r="Q54">
        <v>359275</v>
      </c>
      <c r="R54">
        <v>40570204</v>
      </c>
      <c r="S54">
        <v>1787849</v>
      </c>
      <c r="T54">
        <v>9218913</v>
      </c>
      <c r="U54">
        <v>298250</v>
      </c>
      <c r="V54">
        <v>2100096</v>
      </c>
      <c r="W54">
        <v>6452144</v>
      </c>
      <c r="X54">
        <v>899543</v>
      </c>
      <c r="Y54">
        <v>8445173</v>
      </c>
      <c r="Z54">
        <v>15145578</v>
      </c>
      <c r="AA54">
        <v>8652375</v>
      </c>
      <c r="AB54">
        <v>55348261</v>
      </c>
      <c r="AC54">
        <v>38957150</v>
      </c>
      <c r="AD54">
        <v>3757383</v>
      </c>
      <c r="AE54">
        <v>1963561</v>
      </c>
      <c r="AF54">
        <v>7484283</v>
      </c>
      <c r="AG54">
        <v>208819</v>
      </c>
      <c r="AH54">
        <v>1511995603</v>
      </c>
      <c r="AI54">
        <v>15497821</v>
      </c>
      <c r="AJ54">
        <v>19001329</v>
      </c>
      <c r="AK54">
        <v>1370607</v>
      </c>
      <c r="AL54">
        <v>450640</v>
      </c>
      <c r="AM54">
        <v>248958</v>
      </c>
      <c r="AN54">
        <v>730261</v>
      </c>
      <c r="AO54">
        <v>1722058</v>
      </c>
      <c r="AP54">
        <v>251256497</v>
      </c>
      <c r="AQ54">
        <v>4692565223</v>
      </c>
      <c r="AR54">
        <v>38957150</v>
      </c>
      <c r="AS54">
        <v>1688914978</v>
      </c>
      <c r="AT54">
        <v>17984531</v>
      </c>
      <c r="AU54">
        <v>14083087</v>
      </c>
      <c r="AV54">
        <v>494788</v>
      </c>
      <c r="AW54">
        <v>221604</v>
      </c>
    </row>
    <row r="55" spans="1:49" x14ac:dyDescent="0.25">
      <c r="A55" t="s">
        <v>82</v>
      </c>
      <c r="B55" s="21">
        <f t="shared" si="3"/>
        <v>1.6666666666666666E-2</v>
      </c>
      <c r="C55">
        <v>11156614</v>
      </c>
      <c r="D55">
        <v>4881183</v>
      </c>
      <c r="E55">
        <v>11224571</v>
      </c>
      <c r="F55">
        <v>1516983</v>
      </c>
      <c r="G55">
        <v>65379651</v>
      </c>
      <c r="H55">
        <v>30877286</v>
      </c>
      <c r="I55">
        <v>881062</v>
      </c>
      <c r="J55">
        <v>40883315</v>
      </c>
      <c r="K55">
        <v>85393</v>
      </c>
      <c r="L55">
        <v>39764229</v>
      </c>
      <c r="M55">
        <v>715820</v>
      </c>
      <c r="N55">
        <v>28319919</v>
      </c>
      <c r="O55">
        <v>388937</v>
      </c>
      <c r="P55">
        <v>3597309</v>
      </c>
      <c r="Q55">
        <v>495315</v>
      </c>
      <c r="R55">
        <v>43694348</v>
      </c>
      <c r="S55">
        <v>1840267</v>
      </c>
      <c r="T55">
        <v>12153544</v>
      </c>
      <c r="U55">
        <v>266475</v>
      </c>
      <c r="V55">
        <v>1721390</v>
      </c>
      <c r="W55">
        <v>9908762</v>
      </c>
      <c r="X55">
        <v>1554814</v>
      </c>
      <c r="Y55">
        <v>8195311</v>
      </c>
      <c r="Z55">
        <v>14900504</v>
      </c>
      <c r="AA55">
        <v>10838631</v>
      </c>
      <c r="AB55">
        <v>51644516</v>
      </c>
      <c r="AC55">
        <v>33173169</v>
      </c>
      <c r="AD55">
        <v>4885660</v>
      </c>
      <c r="AE55">
        <v>1855006</v>
      </c>
      <c r="AF55">
        <v>8011698</v>
      </c>
      <c r="AG55">
        <v>235010</v>
      </c>
      <c r="AH55">
        <v>1547884950</v>
      </c>
      <c r="AI55">
        <v>13043242</v>
      </c>
      <c r="AJ55">
        <v>22558463</v>
      </c>
      <c r="AK55">
        <v>1632205</v>
      </c>
      <c r="AL55">
        <v>470306</v>
      </c>
      <c r="AM55">
        <v>153184</v>
      </c>
      <c r="AN55">
        <v>908075</v>
      </c>
      <c r="AO55">
        <v>2460221</v>
      </c>
      <c r="AP55">
        <v>259660548</v>
      </c>
      <c r="AQ55">
        <v>4998597863</v>
      </c>
      <c r="AR55">
        <v>33173169</v>
      </c>
      <c r="AS55">
        <v>1618680413</v>
      </c>
      <c r="AT55">
        <v>15445060</v>
      </c>
      <c r="AU55">
        <v>31776505</v>
      </c>
      <c r="AV55">
        <v>782984</v>
      </c>
      <c r="AW55">
        <v>224400</v>
      </c>
    </row>
    <row r="56" spans="1:49" x14ac:dyDescent="0.25">
      <c r="A56" t="s">
        <v>83</v>
      </c>
      <c r="B56" s="21">
        <f t="shared" si="3"/>
        <v>1.6666666666666666E-2</v>
      </c>
      <c r="C56">
        <v>8163155</v>
      </c>
      <c r="D56">
        <v>4148084</v>
      </c>
      <c r="E56">
        <v>8650449</v>
      </c>
      <c r="F56">
        <v>1142835</v>
      </c>
      <c r="G56">
        <v>62879722</v>
      </c>
      <c r="H56">
        <v>29000988</v>
      </c>
      <c r="I56">
        <v>924294</v>
      </c>
      <c r="J56">
        <v>40626905</v>
      </c>
      <c r="K56">
        <v>64734</v>
      </c>
      <c r="L56">
        <v>34702121</v>
      </c>
      <c r="M56">
        <v>788548</v>
      </c>
      <c r="N56">
        <v>22193952</v>
      </c>
      <c r="O56">
        <v>254618</v>
      </c>
      <c r="P56">
        <v>2981047</v>
      </c>
      <c r="Q56">
        <v>223891</v>
      </c>
      <c r="R56">
        <v>43153416</v>
      </c>
      <c r="S56">
        <v>1603642</v>
      </c>
      <c r="T56">
        <v>12256956</v>
      </c>
      <c r="U56">
        <v>262732</v>
      </c>
      <c r="V56">
        <v>2260374</v>
      </c>
      <c r="W56">
        <v>14863330</v>
      </c>
      <c r="X56">
        <v>715267</v>
      </c>
      <c r="Y56">
        <v>7987121</v>
      </c>
      <c r="Z56">
        <v>15778802</v>
      </c>
      <c r="AA56">
        <v>6896211</v>
      </c>
      <c r="AB56">
        <v>49651804</v>
      </c>
      <c r="AC56">
        <v>28283262</v>
      </c>
      <c r="AD56">
        <v>2063669</v>
      </c>
      <c r="AE56">
        <v>1817004</v>
      </c>
      <c r="AF56">
        <v>10072603</v>
      </c>
      <c r="AG56">
        <v>78527</v>
      </c>
      <c r="AH56">
        <v>1525864113</v>
      </c>
      <c r="AI56">
        <v>11490043</v>
      </c>
      <c r="AJ56">
        <v>19725226</v>
      </c>
      <c r="AK56">
        <v>1465467</v>
      </c>
      <c r="AL56">
        <v>450244</v>
      </c>
      <c r="AM56">
        <v>265297</v>
      </c>
      <c r="AN56">
        <v>1053586</v>
      </c>
      <c r="AO56">
        <v>2371978</v>
      </c>
      <c r="AP56">
        <v>269276928</v>
      </c>
      <c r="AQ56">
        <v>4752578530</v>
      </c>
      <c r="AR56">
        <v>28283262</v>
      </c>
      <c r="AS56">
        <v>1490015007</v>
      </c>
      <c r="AT56">
        <v>22428565</v>
      </c>
      <c r="AU56">
        <v>41742687</v>
      </c>
      <c r="AV56">
        <v>453556</v>
      </c>
      <c r="AW56">
        <v>152312</v>
      </c>
    </row>
    <row r="57" spans="1:49" x14ac:dyDescent="0.25">
      <c r="A57" t="s">
        <v>84</v>
      </c>
      <c r="B57" s="21">
        <f t="shared" si="3"/>
        <v>1.6666666666666666E-2</v>
      </c>
      <c r="C57">
        <v>8854737</v>
      </c>
      <c r="D57">
        <v>3999659</v>
      </c>
      <c r="E57">
        <v>9288988</v>
      </c>
      <c r="F57">
        <v>2380289</v>
      </c>
      <c r="G57">
        <v>67430672</v>
      </c>
      <c r="H57">
        <v>31331235</v>
      </c>
      <c r="I57">
        <v>492279</v>
      </c>
      <c r="J57">
        <v>50653832</v>
      </c>
      <c r="K57">
        <v>126112</v>
      </c>
      <c r="L57">
        <v>42044731</v>
      </c>
      <c r="M57">
        <v>601509</v>
      </c>
      <c r="N57">
        <v>19245112</v>
      </c>
      <c r="O57">
        <v>267054</v>
      </c>
      <c r="P57">
        <v>3301545</v>
      </c>
      <c r="Q57">
        <v>521471</v>
      </c>
      <c r="R57">
        <v>38613273</v>
      </c>
      <c r="S57">
        <v>1426987</v>
      </c>
      <c r="T57">
        <v>6722110</v>
      </c>
      <c r="U57">
        <v>240091</v>
      </c>
      <c r="V57">
        <v>1757071</v>
      </c>
      <c r="W57">
        <v>13244110</v>
      </c>
      <c r="X57">
        <v>836633</v>
      </c>
      <c r="Y57">
        <v>4650026</v>
      </c>
      <c r="Z57">
        <v>13126653</v>
      </c>
      <c r="AA57">
        <v>4844964</v>
      </c>
      <c r="AB57">
        <v>56161566</v>
      </c>
      <c r="AC57">
        <v>53012103</v>
      </c>
      <c r="AD57">
        <v>2459281</v>
      </c>
      <c r="AE57">
        <v>3465728</v>
      </c>
      <c r="AF57">
        <v>7276923</v>
      </c>
      <c r="AG57">
        <v>301129</v>
      </c>
      <c r="AH57">
        <v>1335594396</v>
      </c>
      <c r="AI57">
        <v>15464496</v>
      </c>
      <c r="AJ57">
        <v>21616191</v>
      </c>
      <c r="AK57">
        <v>1586897</v>
      </c>
      <c r="AL57">
        <v>511497</v>
      </c>
      <c r="AM57">
        <v>214454</v>
      </c>
      <c r="AN57">
        <v>1444186</v>
      </c>
      <c r="AO57">
        <v>1501429</v>
      </c>
      <c r="AP57">
        <v>336133685</v>
      </c>
      <c r="AQ57">
        <v>4765987729</v>
      </c>
      <c r="AR57">
        <v>53012103</v>
      </c>
      <c r="AS57">
        <v>1662096051</v>
      </c>
      <c r="AT57">
        <v>17024733</v>
      </c>
      <c r="AU57">
        <v>44044749</v>
      </c>
      <c r="AV57">
        <v>995777</v>
      </c>
      <c r="AW57">
        <v>378788</v>
      </c>
    </row>
    <row r="58" spans="1:49" x14ac:dyDescent="0.25">
      <c r="A58" t="s">
        <v>85</v>
      </c>
      <c r="B58" s="21">
        <f t="shared" si="3"/>
        <v>1.6666666666666666E-2</v>
      </c>
      <c r="C58">
        <v>6929673</v>
      </c>
      <c r="D58">
        <v>5622121</v>
      </c>
      <c r="E58">
        <v>9551446</v>
      </c>
      <c r="F58">
        <v>762723</v>
      </c>
      <c r="G58">
        <v>66957685</v>
      </c>
      <c r="H58">
        <v>33958756</v>
      </c>
      <c r="I58">
        <v>980169</v>
      </c>
      <c r="J58">
        <v>56182367</v>
      </c>
      <c r="K58">
        <v>83150</v>
      </c>
      <c r="L58">
        <v>45247887</v>
      </c>
      <c r="M58">
        <v>820776</v>
      </c>
      <c r="N58">
        <v>25496143</v>
      </c>
      <c r="O58">
        <v>218549</v>
      </c>
      <c r="P58">
        <v>3921792</v>
      </c>
      <c r="Q58" t="s">
        <v>197</v>
      </c>
      <c r="R58">
        <v>38033871</v>
      </c>
      <c r="S58">
        <v>1864603</v>
      </c>
      <c r="T58">
        <v>13513622</v>
      </c>
      <c r="U58">
        <v>237609</v>
      </c>
      <c r="V58">
        <v>3273022</v>
      </c>
      <c r="W58">
        <v>11911999</v>
      </c>
      <c r="X58">
        <v>818608</v>
      </c>
      <c r="Y58">
        <v>8929657</v>
      </c>
      <c r="Z58">
        <v>13949613</v>
      </c>
      <c r="AA58">
        <v>6407277</v>
      </c>
      <c r="AB58">
        <v>55275373</v>
      </c>
      <c r="AC58">
        <v>37840673</v>
      </c>
      <c r="AD58">
        <v>2225436</v>
      </c>
      <c r="AE58">
        <v>3303355</v>
      </c>
      <c r="AF58">
        <v>7301507</v>
      </c>
      <c r="AG58">
        <v>157597</v>
      </c>
      <c r="AH58">
        <v>1431933027</v>
      </c>
      <c r="AI58">
        <v>14629545</v>
      </c>
      <c r="AJ58">
        <v>22799582</v>
      </c>
      <c r="AK58">
        <v>1634673</v>
      </c>
      <c r="AL58">
        <v>542754</v>
      </c>
      <c r="AM58">
        <v>154384</v>
      </c>
      <c r="AN58">
        <v>1075774</v>
      </c>
      <c r="AO58">
        <v>2163501</v>
      </c>
      <c r="AP58">
        <v>337478890</v>
      </c>
      <c r="AQ58">
        <v>4769975823</v>
      </c>
      <c r="AR58">
        <v>37840673</v>
      </c>
      <c r="AS58">
        <v>1835054312</v>
      </c>
      <c r="AT58">
        <v>23633375</v>
      </c>
      <c r="AU58">
        <v>43431198</v>
      </c>
      <c r="AV58">
        <v>974241</v>
      </c>
      <c r="AW58">
        <v>39436</v>
      </c>
    </row>
    <row r="59" spans="1:49" x14ac:dyDescent="0.25">
      <c r="A59" t="s">
        <v>86</v>
      </c>
      <c r="B59" s="21">
        <f t="shared" si="3"/>
        <v>1.6666666666666666E-2</v>
      </c>
      <c r="C59">
        <v>8705781</v>
      </c>
      <c r="D59">
        <v>5510376</v>
      </c>
      <c r="E59">
        <v>9567696</v>
      </c>
      <c r="F59">
        <v>1794390</v>
      </c>
      <c r="G59">
        <v>73649888</v>
      </c>
      <c r="H59">
        <v>37827054</v>
      </c>
      <c r="I59">
        <v>767010</v>
      </c>
      <c r="J59">
        <v>69488688</v>
      </c>
      <c r="K59">
        <v>131568</v>
      </c>
      <c r="L59">
        <v>48307544</v>
      </c>
      <c r="M59">
        <v>741578</v>
      </c>
      <c r="N59">
        <v>20552296</v>
      </c>
      <c r="O59">
        <v>310148</v>
      </c>
      <c r="P59">
        <v>4256013</v>
      </c>
      <c r="Q59">
        <v>1515650</v>
      </c>
      <c r="R59">
        <v>36812474</v>
      </c>
      <c r="S59">
        <v>2053455</v>
      </c>
      <c r="T59">
        <v>9176326</v>
      </c>
      <c r="U59">
        <v>256121</v>
      </c>
      <c r="V59">
        <v>2721018</v>
      </c>
      <c r="W59">
        <v>9780580</v>
      </c>
      <c r="X59">
        <v>915620</v>
      </c>
      <c r="Y59">
        <v>6872349</v>
      </c>
      <c r="Z59">
        <v>14663597</v>
      </c>
      <c r="AA59">
        <v>5785859</v>
      </c>
      <c r="AB59">
        <v>61649311</v>
      </c>
      <c r="AC59">
        <v>37409634</v>
      </c>
      <c r="AD59">
        <v>2490750</v>
      </c>
      <c r="AE59">
        <v>3198524</v>
      </c>
      <c r="AF59">
        <v>7087599</v>
      </c>
      <c r="AG59">
        <v>190994</v>
      </c>
      <c r="AH59">
        <v>1528327844</v>
      </c>
      <c r="AI59">
        <v>17260528</v>
      </c>
      <c r="AJ59">
        <v>21572452</v>
      </c>
      <c r="AK59">
        <v>1973537</v>
      </c>
      <c r="AL59">
        <v>608647</v>
      </c>
      <c r="AM59">
        <v>76983</v>
      </c>
      <c r="AN59">
        <v>1057565</v>
      </c>
      <c r="AO59">
        <v>1923992</v>
      </c>
      <c r="AP59">
        <v>352059173</v>
      </c>
      <c r="AQ59">
        <v>5009693816</v>
      </c>
      <c r="AR59">
        <v>37409634</v>
      </c>
      <c r="AS59">
        <v>2002823327</v>
      </c>
      <c r="AT59">
        <v>23360319</v>
      </c>
      <c r="AU59">
        <v>29983890</v>
      </c>
      <c r="AV59">
        <v>1259560</v>
      </c>
      <c r="AW59">
        <v>319324</v>
      </c>
    </row>
    <row r="60" spans="1:49" x14ac:dyDescent="0.25">
      <c r="A60" t="s">
        <v>87</v>
      </c>
      <c r="B60" s="20">
        <f>0.45/24</f>
        <v>1.8749999999999999E-2</v>
      </c>
      <c r="C60">
        <v>11283140</v>
      </c>
      <c r="D60">
        <v>4619897</v>
      </c>
      <c r="E60">
        <v>9253986</v>
      </c>
      <c r="F60">
        <v>1354464</v>
      </c>
      <c r="G60">
        <v>58573127</v>
      </c>
      <c r="H60">
        <v>27830492</v>
      </c>
      <c r="I60">
        <v>459003</v>
      </c>
      <c r="J60">
        <v>47837876</v>
      </c>
      <c r="K60">
        <v>76027</v>
      </c>
      <c r="L60">
        <v>39722820</v>
      </c>
      <c r="M60">
        <v>488687</v>
      </c>
      <c r="N60">
        <v>14578651</v>
      </c>
      <c r="O60">
        <v>283308</v>
      </c>
      <c r="P60">
        <v>3253306</v>
      </c>
      <c r="Q60">
        <v>107995</v>
      </c>
      <c r="R60">
        <v>33556423</v>
      </c>
      <c r="S60">
        <v>1739155</v>
      </c>
      <c r="T60">
        <v>9354478</v>
      </c>
      <c r="U60">
        <v>226187</v>
      </c>
      <c r="V60">
        <v>1604313</v>
      </c>
      <c r="W60">
        <v>6835403</v>
      </c>
      <c r="X60">
        <v>781639</v>
      </c>
      <c r="Y60">
        <v>7867032</v>
      </c>
      <c r="Z60">
        <v>12080539</v>
      </c>
      <c r="AA60">
        <v>6765674</v>
      </c>
      <c r="AB60">
        <v>50875489</v>
      </c>
      <c r="AC60">
        <v>33383940</v>
      </c>
      <c r="AD60">
        <v>2170228</v>
      </c>
      <c r="AE60">
        <v>2667424</v>
      </c>
      <c r="AF60">
        <v>7032008</v>
      </c>
      <c r="AG60">
        <v>172773</v>
      </c>
      <c r="AH60">
        <v>1513934425</v>
      </c>
      <c r="AI60">
        <v>16943231</v>
      </c>
      <c r="AJ60">
        <v>19665657</v>
      </c>
      <c r="AK60">
        <v>1307729</v>
      </c>
      <c r="AL60">
        <v>493077</v>
      </c>
      <c r="AM60">
        <v>329772</v>
      </c>
      <c r="AN60">
        <v>915159</v>
      </c>
      <c r="AO60">
        <v>1306716</v>
      </c>
      <c r="AP60">
        <v>288959761</v>
      </c>
      <c r="AQ60">
        <v>4657865438</v>
      </c>
      <c r="AR60">
        <v>33383940</v>
      </c>
      <c r="AS60">
        <v>1949850915</v>
      </c>
      <c r="AT60">
        <v>19109651</v>
      </c>
      <c r="AU60">
        <v>18444470</v>
      </c>
      <c r="AV60">
        <v>820171</v>
      </c>
      <c r="AW60">
        <v>180075</v>
      </c>
    </row>
    <row r="61" spans="1:49" x14ac:dyDescent="0.25">
      <c r="A61" t="s">
        <v>88</v>
      </c>
      <c r="B61" s="20">
        <f t="shared" ref="B61:B63" si="4">0.45/24</f>
        <v>1.8749999999999999E-2</v>
      </c>
      <c r="C61">
        <v>8619006</v>
      </c>
      <c r="D61">
        <v>3542229</v>
      </c>
      <c r="E61">
        <v>8518396</v>
      </c>
      <c r="F61">
        <v>1236335</v>
      </c>
      <c r="G61">
        <v>54455142</v>
      </c>
      <c r="H61">
        <v>26946452</v>
      </c>
      <c r="I61">
        <v>583577</v>
      </c>
      <c r="J61">
        <v>41979686</v>
      </c>
      <c r="K61">
        <v>73254</v>
      </c>
      <c r="L61">
        <v>39324548</v>
      </c>
      <c r="M61">
        <v>886479</v>
      </c>
      <c r="N61">
        <v>14713123</v>
      </c>
      <c r="O61">
        <v>98162</v>
      </c>
      <c r="P61">
        <v>2923814</v>
      </c>
      <c r="Q61">
        <v>222128</v>
      </c>
      <c r="R61">
        <v>29285181</v>
      </c>
      <c r="S61">
        <v>1551077</v>
      </c>
      <c r="T61">
        <v>6783101</v>
      </c>
      <c r="U61">
        <v>221722</v>
      </c>
      <c r="V61">
        <v>2789663</v>
      </c>
      <c r="W61">
        <v>8667410</v>
      </c>
      <c r="X61">
        <v>926769</v>
      </c>
      <c r="Y61">
        <v>4324374</v>
      </c>
      <c r="Z61">
        <v>11788151</v>
      </c>
      <c r="AA61">
        <v>7011088</v>
      </c>
      <c r="AB61">
        <v>43320026</v>
      </c>
      <c r="AC61">
        <v>28392424</v>
      </c>
      <c r="AD61">
        <v>2589069</v>
      </c>
      <c r="AE61">
        <v>2373729</v>
      </c>
      <c r="AF61">
        <v>5480739</v>
      </c>
      <c r="AG61">
        <v>209622</v>
      </c>
      <c r="AH61">
        <v>1304425328</v>
      </c>
      <c r="AI61">
        <v>16068387</v>
      </c>
      <c r="AJ61">
        <v>18944737</v>
      </c>
      <c r="AK61">
        <v>1352710</v>
      </c>
      <c r="AL61">
        <v>443526</v>
      </c>
      <c r="AM61">
        <v>97184</v>
      </c>
      <c r="AN61">
        <v>666243</v>
      </c>
      <c r="AO61">
        <v>1333319</v>
      </c>
      <c r="AP61">
        <v>245581269</v>
      </c>
      <c r="AQ61">
        <v>4137635987</v>
      </c>
      <c r="AR61">
        <v>28392424</v>
      </c>
      <c r="AS61">
        <v>1850725734</v>
      </c>
      <c r="AT61">
        <v>19139209</v>
      </c>
      <c r="AU61">
        <v>24111163</v>
      </c>
      <c r="AV61">
        <v>923585</v>
      </c>
      <c r="AW61">
        <v>215485</v>
      </c>
    </row>
    <row r="62" spans="1:49" x14ac:dyDescent="0.25">
      <c r="A62" t="s">
        <v>89</v>
      </c>
      <c r="B62" s="20">
        <f t="shared" si="4"/>
        <v>1.8749999999999999E-2</v>
      </c>
      <c r="C62">
        <v>12662543</v>
      </c>
      <c r="D62">
        <v>4038780</v>
      </c>
      <c r="E62">
        <v>8931244</v>
      </c>
      <c r="F62">
        <v>1881459</v>
      </c>
      <c r="G62">
        <v>62158092</v>
      </c>
      <c r="H62">
        <v>30572908</v>
      </c>
      <c r="I62">
        <v>550895</v>
      </c>
      <c r="J62">
        <v>46646761</v>
      </c>
      <c r="K62">
        <v>104684</v>
      </c>
      <c r="L62">
        <v>45172679</v>
      </c>
      <c r="M62">
        <v>1317189</v>
      </c>
      <c r="N62">
        <v>26688370</v>
      </c>
      <c r="O62">
        <v>178884</v>
      </c>
      <c r="P62">
        <v>3456263</v>
      </c>
      <c r="Q62">
        <v>87248</v>
      </c>
      <c r="R62">
        <v>31443602</v>
      </c>
      <c r="S62">
        <v>1597708</v>
      </c>
      <c r="T62">
        <v>17179541</v>
      </c>
      <c r="U62">
        <v>234612</v>
      </c>
      <c r="V62">
        <v>3149638</v>
      </c>
      <c r="W62">
        <v>9039167</v>
      </c>
      <c r="X62">
        <v>1102052</v>
      </c>
      <c r="Y62">
        <v>9205112</v>
      </c>
      <c r="Z62">
        <v>13218446</v>
      </c>
      <c r="AA62">
        <v>10428536</v>
      </c>
      <c r="AB62">
        <v>49436159</v>
      </c>
      <c r="AC62">
        <v>32932699</v>
      </c>
      <c r="AD62">
        <v>3712028</v>
      </c>
      <c r="AE62">
        <v>2437474</v>
      </c>
      <c r="AF62">
        <v>5689345</v>
      </c>
      <c r="AG62">
        <v>295129</v>
      </c>
      <c r="AH62">
        <v>1551330445</v>
      </c>
      <c r="AI62">
        <v>16126938</v>
      </c>
      <c r="AJ62">
        <v>20937870</v>
      </c>
      <c r="AK62">
        <v>1409133</v>
      </c>
      <c r="AL62">
        <v>497306</v>
      </c>
      <c r="AM62">
        <v>219619</v>
      </c>
      <c r="AN62">
        <v>712259</v>
      </c>
      <c r="AO62">
        <v>1301113</v>
      </c>
      <c r="AP62">
        <v>258192665</v>
      </c>
      <c r="AQ62">
        <v>5055611624</v>
      </c>
      <c r="AR62">
        <v>32932699</v>
      </c>
      <c r="AS62">
        <v>1972067405</v>
      </c>
      <c r="AT62">
        <v>17290930</v>
      </c>
      <c r="AU62">
        <v>21698073</v>
      </c>
      <c r="AV62">
        <v>704205</v>
      </c>
      <c r="AW62">
        <v>320051</v>
      </c>
    </row>
    <row r="63" spans="1:49" x14ac:dyDescent="0.25">
      <c r="A63" t="s">
        <v>90</v>
      </c>
      <c r="B63" s="20">
        <f t="shared" si="4"/>
        <v>1.8749999999999999E-2</v>
      </c>
      <c r="C63">
        <v>10602855</v>
      </c>
      <c r="D63">
        <v>4848198</v>
      </c>
      <c r="E63">
        <v>9548388</v>
      </c>
      <c r="F63">
        <v>1589906</v>
      </c>
      <c r="G63">
        <v>65641610</v>
      </c>
      <c r="H63">
        <v>30739683</v>
      </c>
      <c r="I63">
        <v>504277</v>
      </c>
      <c r="J63">
        <v>51780685</v>
      </c>
      <c r="K63">
        <v>100038</v>
      </c>
      <c r="L63">
        <v>51750097</v>
      </c>
      <c r="M63">
        <v>921246</v>
      </c>
      <c r="N63">
        <v>13371059</v>
      </c>
      <c r="O63">
        <v>342377</v>
      </c>
      <c r="P63">
        <v>3371609</v>
      </c>
      <c r="Q63">
        <v>125768</v>
      </c>
      <c r="R63">
        <v>32368404</v>
      </c>
      <c r="S63">
        <v>1954535</v>
      </c>
      <c r="T63">
        <v>10857724</v>
      </c>
      <c r="U63">
        <v>285584</v>
      </c>
      <c r="V63">
        <v>1959038</v>
      </c>
      <c r="W63">
        <v>7807419</v>
      </c>
      <c r="X63">
        <v>1025169</v>
      </c>
      <c r="Y63">
        <v>9253921</v>
      </c>
      <c r="Z63">
        <v>13966114</v>
      </c>
      <c r="AA63">
        <v>7506892</v>
      </c>
      <c r="AB63">
        <v>47376033</v>
      </c>
      <c r="AC63">
        <v>33896703</v>
      </c>
      <c r="AD63">
        <v>2453348</v>
      </c>
      <c r="AE63">
        <v>2684778</v>
      </c>
      <c r="AF63">
        <v>6030380</v>
      </c>
      <c r="AG63">
        <v>169078</v>
      </c>
      <c r="AH63">
        <v>1555237366</v>
      </c>
      <c r="AI63">
        <v>18571829</v>
      </c>
      <c r="AJ63">
        <v>20648013</v>
      </c>
      <c r="AK63">
        <v>1373144</v>
      </c>
      <c r="AL63">
        <v>585650</v>
      </c>
      <c r="AM63">
        <v>132194</v>
      </c>
      <c r="AN63">
        <v>671629</v>
      </c>
      <c r="AO63">
        <v>1206162</v>
      </c>
      <c r="AP63">
        <v>241554397</v>
      </c>
      <c r="AQ63">
        <v>4629705677</v>
      </c>
      <c r="AR63">
        <v>33896703</v>
      </c>
      <c r="AS63">
        <v>1724343422</v>
      </c>
      <c r="AT63">
        <v>18928175</v>
      </c>
      <c r="AU63">
        <v>17231824</v>
      </c>
      <c r="AV63">
        <v>471921</v>
      </c>
      <c r="AW63">
        <v>250873</v>
      </c>
    </row>
  </sheetData>
  <sortState xmlns:xlrd2="http://schemas.microsoft.com/office/spreadsheetml/2017/richdata2" columnSort="1" ref="C2:AN63">
    <sortCondition ref="C2:AN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9"/>
  <sheetViews>
    <sheetView tabSelected="1" workbookViewId="0">
      <selection activeCell="L9" sqref="L9"/>
    </sheetView>
  </sheetViews>
  <sheetFormatPr baseColWidth="10" defaultRowHeight="15" x14ac:dyDescent="0.25"/>
  <cols>
    <col min="8" max="8" width="11.42578125" style="29"/>
  </cols>
  <sheetData>
    <row r="2" spans="1:8" ht="26.25" thickBot="1" x14ac:dyDescent="0.3">
      <c r="A2" s="6" t="s">
        <v>98</v>
      </c>
      <c r="B2" s="7" t="s">
        <v>99</v>
      </c>
      <c r="C2" s="7" t="s">
        <v>100</v>
      </c>
      <c r="D2" s="8" t="s">
        <v>101</v>
      </c>
      <c r="G2" s="7" t="s">
        <v>220</v>
      </c>
    </row>
    <row r="3" spans="1:8" ht="15.75" thickBot="1" x14ac:dyDescent="0.3">
      <c r="A3" s="26" t="s">
        <v>102</v>
      </c>
      <c r="B3" s="27"/>
      <c r="C3" s="27"/>
      <c r="D3" s="28"/>
      <c r="F3" t="s">
        <v>2</v>
      </c>
      <c r="G3" t="s">
        <v>221</v>
      </c>
      <c r="H3" s="29" t="s">
        <v>222</v>
      </c>
    </row>
    <row r="4" spans="1:8" ht="15.75" thickBot="1" x14ac:dyDescent="0.3">
      <c r="A4" s="9" t="s">
        <v>103</v>
      </c>
      <c r="B4" s="10">
        <v>75</v>
      </c>
      <c r="C4" s="10">
        <v>18.75</v>
      </c>
      <c r="D4" s="11">
        <v>0.25</v>
      </c>
      <c r="F4">
        <v>24541041</v>
      </c>
      <c r="G4">
        <v>19788991</v>
      </c>
      <c r="H4" s="29">
        <v>0.31003401082955667</v>
      </c>
    </row>
    <row r="5" spans="1:8" ht="15.75" thickBot="1" x14ac:dyDescent="0.3">
      <c r="A5" s="9" t="s">
        <v>104</v>
      </c>
      <c r="B5" s="10">
        <v>89</v>
      </c>
      <c r="C5" s="10">
        <v>4.45</v>
      </c>
      <c r="D5" s="11">
        <v>4.9999996999999997E-2</v>
      </c>
      <c r="F5">
        <v>1828741951.6666667</v>
      </c>
      <c r="G5">
        <v>73284033</v>
      </c>
      <c r="H5" s="29">
        <v>1.2477082435829847</v>
      </c>
    </row>
    <row r="6" spans="1:8" ht="39" thickBot="1" x14ac:dyDescent="0.3">
      <c r="A6" s="9" t="s">
        <v>105</v>
      </c>
      <c r="B6" s="10">
        <v>211</v>
      </c>
      <c r="C6" s="10">
        <v>147.5</v>
      </c>
      <c r="D6" s="11">
        <v>0.69905216000000003</v>
      </c>
      <c r="F6">
        <v>4021964226.6666665</v>
      </c>
      <c r="G6">
        <v>1652121583.6666667</v>
      </c>
      <c r="H6" s="29">
        <v>1.7017892677451552</v>
      </c>
    </row>
    <row r="7" spans="1:8" ht="39" thickBot="1" x14ac:dyDescent="0.3">
      <c r="A7" s="9" t="s">
        <v>106</v>
      </c>
      <c r="B7" s="10">
        <v>150</v>
      </c>
      <c r="C7" s="10">
        <v>7.5</v>
      </c>
      <c r="D7" s="11">
        <v>0.05</v>
      </c>
      <c r="F7">
        <v>1023440578.1666666</v>
      </c>
      <c r="G7">
        <v>26546072</v>
      </c>
      <c r="H7" s="29">
        <v>1.9276685796803885</v>
      </c>
    </row>
    <row r="8" spans="1:8" ht="26.25" thickBot="1" x14ac:dyDescent="0.3">
      <c r="A8" s="9" t="s">
        <v>107</v>
      </c>
      <c r="B8" s="10">
        <v>133</v>
      </c>
      <c r="C8" s="10">
        <v>6.65</v>
      </c>
      <c r="D8" s="11">
        <v>0.05</v>
      </c>
      <c r="F8">
        <v>540674319.33333337</v>
      </c>
      <c r="G8">
        <v>60636015.333333336</v>
      </c>
      <c r="H8" s="29">
        <v>0.44583595769040368</v>
      </c>
    </row>
    <row r="9" spans="1:8" ht="39" thickBot="1" x14ac:dyDescent="0.3">
      <c r="A9" s="9" t="s">
        <v>108</v>
      </c>
      <c r="B9" s="10">
        <v>176</v>
      </c>
      <c r="C9" s="10">
        <v>17.559999999999999</v>
      </c>
      <c r="D9" s="11">
        <v>9.9772719999999995E-2</v>
      </c>
    </row>
    <row r="10" spans="1:8" ht="26.25" thickBot="1" x14ac:dyDescent="0.3">
      <c r="A10" s="9" t="s">
        <v>109</v>
      </c>
      <c r="B10" s="10">
        <v>313</v>
      </c>
      <c r="C10" s="10">
        <v>31.29</v>
      </c>
      <c r="D10" s="11">
        <v>9.9968050000000003E-2</v>
      </c>
    </row>
    <row r="11" spans="1:8" ht="26.25" thickBot="1" x14ac:dyDescent="0.3">
      <c r="A11" s="9" t="s">
        <v>110</v>
      </c>
      <c r="B11" s="10">
        <v>147</v>
      </c>
      <c r="C11" s="10">
        <v>7.35</v>
      </c>
      <c r="D11" s="11">
        <v>0.05</v>
      </c>
      <c r="F11">
        <v>666073960.33333337</v>
      </c>
      <c r="G11">
        <v>32224931</v>
      </c>
      <c r="H11" s="29">
        <v>1.0334761621884201</v>
      </c>
    </row>
    <row r="12" spans="1:8" ht="39" thickBot="1" x14ac:dyDescent="0.3">
      <c r="A12" s="9" t="s">
        <v>111</v>
      </c>
      <c r="B12" s="10">
        <v>210</v>
      </c>
      <c r="C12" s="10">
        <v>31.48</v>
      </c>
      <c r="D12" s="11">
        <v>0.14990476</v>
      </c>
    </row>
    <row r="13" spans="1:8" ht="15.75" thickBot="1" x14ac:dyDescent="0.3">
      <c r="A13" s="9" t="s">
        <v>112</v>
      </c>
      <c r="B13" s="10">
        <v>131</v>
      </c>
      <c r="C13" s="10">
        <v>54.47</v>
      </c>
      <c r="D13" s="11">
        <v>0.41580152999999997</v>
      </c>
      <c r="F13">
        <v>7764181934.166667</v>
      </c>
      <c r="G13">
        <v>2409861506</v>
      </c>
      <c r="H13" s="29">
        <v>1.3396449212483745</v>
      </c>
    </row>
    <row r="14" spans="1:8" ht="15.75" thickBot="1" x14ac:dyDescent="0.3">
      <c r="A14" s="9" t="s">
        <v>113</v>
      </c>
      <c r="B14" s="10">
        <v>131</v>
      </c>
      <c r="C14" s="10">
        <v>59.05</v>
      </c>
      <c r="D14" s="11">
        <v>0.45076334000000001</v>
      </c>
      <c r="F14">
        <v>9474786988.166666</v>
      </c>
      <c r="G14">
        <v>2602968242.6666665</v>
      </c>
      <c r="H14" s="29">
        <v>1.6407755417711687</v>
      </c>
    </row>
    <row r="15" spans="1:8" ht="39" thickBot="1" x14ac:dyDescent="0.3">
      <c r="A15" s="9" t="s">
        <v>114</v>
      </c>
      <c r="B15" s="10">
        <v>183</v>
      </c>
      <c r="C15" s="10">
        <v>91.25</v>
      </c>
      <c r="D15" s="11">
        <v>0.49863390000000002</v>
      </c>
      <c r="F15">
        <v>1186580400.3333333</v>
      </c>
      <c r="G15">
        <v>408813283.66666669</v>
      </c>
      <c r="H15" s="29">
        <v>1.4472847050738191</v>
      </c>
    </row>
    <row r="16" spans="1:8" ht="26.25" thickBot="1" x14ac:dyDescent="0.3">
      <c r="A16" s="9" t="s">
        <v>115</v>
      </c>
      <c r="B16" s="10">
        <v>149</v>
      </c>
      <c r="C16" s="10">
        <v>17.239999999999998</v>
      </c>
      <c r="D16" s="11">
        <v>0.11570469</v>
      </c>
      <c r="F16">
        <v>2871059024.1666665</v>
      </c>
      <c r="G16">
        <v>799885061.66666663</v>
      </c>
      <c r="H16" s="29">
        <v>0.41530341080596545</v>
      </c>
    </row>
    <row r="17" spans="1:8" ht="39" thickBot="1" x14ac:dyDescent="0.3">
      <c r="A17" s="9" t="s">
        <v>116</v>
      </c>
      <c r="B17" s="10">
        <v>165</v>
      </c>
      <c r="C17" s="10">
        <v>35.479999999999997</v>
      </c>
      <c r="D17" s="11">
        <v>0.21503030000000001</v>
      </c>
      <c r="F17">
        <v>2908282825.1666665</v>
      </c>
      <c r="G17">
        <v>1414611361.3333333</v>
      </c>
      <c r="H17" s="29">
        <v>0.44207825942455192</v>
      </c>
    </row>
    <row r="18" spans="1:8" ht="15.75" thickBot="1" x14ac:dyDescent="0.3">
      <c r="A18" s="9" t="s">
        <v>117</v>
      </c>
      <c r="B18" s="10">
        <v>115</v>
      </c>
      <c r="C18" s="10">
        <v>17.25</v>
      </c>
      <c r="D18" s="11">
        <v>0.15</v>
      </c>
      <c r="F18">
        <v>18350570284.666668</v>
      </c>
      <c r="G18">
        <v>2134174538.3333333</v>
      </c>
      <c r="H18" s="29">
        <v>1.2897658993015679</v>
      </c>
    </row>
    <row r="19" spans="1:8" ht="15.75" thickBot="1" x14ac:dyDescent="0.3">
      <c r="A19" s="9" t="s">
        <v>118</v>
      </c>
      <c r="B19" s="10">
        <v>105</v>
      </c>
      <c r="C19" s="10">
        <v>26.25</v>
      </c>
      <c r="D19" s="11">
        <v>0.25</v>
      </c>
      <c r="F19">
        <v>809840812.83333337</v>
      </c>
      <c r="G19">
        <v>126787007.33333333</v>
      </c>
      <c r="H19" s="29">
        <v>1.5968529226030947</v>
      </c>
    </row>
    <row r="20" spans="1:8" ht="15.75" thickBot="1" x14ac:dyDescent="0.3">
      <c r="A20" s="9" t="s">
        <v>119</v>
      </c>
      <c r="B20" s="10">
        <v>119</v>
      </c>
      <c r="C20" s="10">
        <v>53.45</v>
      </c>
      <c r="D20" s="11">
        <v>0.44915968000000001</v>
      </c>
      <c r="F20">
        <v>2248410850.5</v>
      </c>
      <c r="G20">
        <v>1092336055.6666667</v>
      </c>
      <c r="H20" s="29">
        <v>0.92452820986738882</v>
      </c>
    </row>
    <row r="21" spans="1:8" ht="26.25" thickBot="1" x14ac:dyDescent="0.3">
      <c r="A21" s="9" t="s">
        <v>120</v>
      </c>
      <c r="B21" s="10">
        <v>204</v>
      </c>
      <c r="C21" s="10">
        <v>9.02</v>
      </c>
      <c r="D21" s="11">
        <v>4.4215690000000002E-2</v>
      </c>
      <c r="F21">
        <v>1500269415.3333333</v>
      </c>
      <c r="G21">
        <v>288904036.33333331</v>
      </c>
      <c r="H21" s="29">
        <v>0.22961066320417561</v>
      </c>
    </row>
    <row r="22" spans="1:8" ht="51.75" thickBot="1" x14ac:dyDescent="0.3">
      <c r="A22" s="9" t="s">
        <v>121</v>
      </c>
      <c r="B22" s="10">
        <v>261</v>
      </c>
      <c r="C22" s="10">
        <v>55.79</v>
      </c>
      <c r="D22" s="11">
        <v>0.21375479</v>
      </c>
      <c r="F22">
        <v>1423552737</v>
      </c>
      <c r="G22">
        <v>798252471.33333337</v>
      </c>
      <c r="H22" s="29">
        <v>0.38119671066360483</v>
      </c>
    </row>
    <row r="23" spans="1:8" ht="15.75" thickBot="1" x14ac:dyDescent="0.3">
      <c r="A23" s="9" t="s">
        <v>122</v>
      </c>
      <c r="B23" s="10">
        <v>117</v>
      </c>
      <c r="C23" s="10">
        <v>25.85</v>
      </c>
      <c r="D23" s="11">
        <v>0.22094016999999999</v>
      </c>
      <c r="F23">
        <v>3161869742.3333335</v>
      </c>
      <c r="G23">
        <v>167356492.33333334</v>
      </c>
      <c r="H23" s="29">
        <f>D23*F23/G23</f>
        <v>4.1742272955719804</v>
      </c>
    </row>
    <row r="24" spans="1:8" ht="15.75" thickBot="1" x14ac:dyDescent="0.3">
      <c r="A24" s="26" t="s">
        <v>123</v>
      </c>
      <c r="B24" s="27"/>
      <c r="C24" s="27"/>
      <c r="D24" s="28"/>
    </row>
    <row r="25" spans="1:8" ht="15.75" thickBot="1" x14ac:dyDescent="0.3">
      <c r="A25" s="9" t="s">
        <v>124</v>
      </c>
      <c r="B25" s="10">
        <v>244</v>
      </c>
      <c r="C25" s="10">
        <v>3.5000000000000001E-3</v>
      </c>
      <c r="D25" s="12">
        <v>1.4344263E-5</v>
      </c>
    </row>
    <row r="26" spans="1:8" ht="26.25" thickBot="1" x14ac:dyDescent="0.3">
      <c r="A26" s="9" t="s">
        <v>125</v>
      </c>
      <c r="B26" s="10">
        <v>140</v>
      </c>
      <c r="C26" s="10">
        <v>8.98</v>
      </c>
      <c r="D26" s="11">
        <v>6.4142850000000001E-2</v>
      </c>
    </row>
    <row r="27" spans="1:8" ht="39" thickBot="1" x14ac:dyDescent="0.3">
      <c r="A27" s="9" t="s">
        <v>126</v>
      </c>
      <c r="B27" s="10">
        <v>477</v>
      </c>
      <c r="C27" s="10">
        <v>2.2400000000000002</v>
      </c>
      <c r="D27" s="11">
        <v>4.6960166999999997E-3</v>
      </c>
    </row>
    <row r="28" spans="1:8" ht="15.75" thickBot="1" x14ac:dyDescent="0.3">
      <c r="A28" s="9" t="s">
        <v>127</v>
      </c>
      <c r="B28" s="10">
        <v>441</v>
      </c>
      <c r="C28" s="10">
        <v>2.65</v>
      </c>
      <c r="D28" s="11">
        <v>6.0090706999999998E-3</v>
      </c>
    </row>
    <row r="29" spans="1:8" ht="15.75" thickBot="1" x14ac:dyDescent="0.3">
      <c r="A29" s="9" t="s">
        <v>128</v>
      </c>
      <c r="B29" s="10">
        <v>122</v>
      </c>
      <c r="C29" s="10">
        <v>2.02</v>
      </c>
      <c r="D29" s="11">
        <v>1.6557377000000002E-2</v>
      </c>
    </row>
    <row r="30" spans="1:8" ht="39" thickBot="1" x14ac:dyDescent="0.3">
      <c r="A30" s="9" t="s">
        <v>129</v>
      </c>
      <c r="B30" s="10">
        <v>206</v>
      </c>
      <c r="C30" s="10">
        <v>2</v>
      </c>
      <c r="D30" s="11">
        <v>9.7087379999999997E-3</v>
      </c>
    </row>
    <row r="31" spans="1:8" ht="15.75" thickBot="1" x14ac:dyDescent="0.3">
      <c r="A31" s="9" t="s">
        <v>130</v>
      </c>
      <c r="B31" s="10">
        <v>376</v>
      </c>
      <c r="C31" s="10">
        <v>0.219</v>
      </c>
      <c r="D31" s="12">
        <v>5.8244679999999997E-4</v>
      </c>
    </row>
    <row r="32" spans="1:8" ht="39" thickBot="1" x14ac:dyDescent="0.3">
      <c r="A32" s="9" t="s">
        <v>131</v>
      </c>
      <c r="B32" s="10">
        <v>337</v>
      </c>
      <c r="C32" s="10">
        <v>2.17</v>
      </c>
      <c r="D32" s="11">
        <v>6.4391693999999999E-3</v>
      </c>
    </row>
    <row r="33" spans="1:4" ht="15.75" thickBot="1" x14ac:dyDescent="0.3">
      <c r="A33" s="9" t="s">
        <v>132</v>
      </c>
      <c r="B33" s="10">
        <v>1355</v>
      </c>
      <c r="C33" s="10">
        <v>0.68</v>
      </c>
      <c r="D33" s="12">
        <v>5.0184502999999999E-4</v>
      </c>
    </row>
    <row r="34" spans="1:4" ht="15.75" thickBot="1" x14ac:dyDescent="0.3">
      <c r="A34" s="9" t="s">
        <v>133</v>
      </c>
      <c r="B34" s="10">
        <v>180</v>
      </c>
      <c r="C34" s="10">
        <v>12.6</v>
      </c>
      <c r="D34" s="11">
        <v>7.0000000000000007E-2</v>
      </c>
    </row>
    <row r="35" spans="1:4" ht="15.75" thickBot="1" x14ac:dyDescent="0.3">
      <c r="A35" s="26" t="s">
        <v>134</v>
      </c>
      <c r="B35" s="27"/>
      <c r="C35" s="27"/>
      <c r="D35" s="28"/>
    </row>
    <row r="36" spans="1:4" ht="51.75" thickBot="1" x14ac:dyDescent="0.3">
      <c r="A36" s="9" t="s">
        <v>135</v>
      </c>
      <c r="B36" s="10">
        <v>111</v>
      </c>
      <c r="C36" s="10">
        <v>116.6</v>
      </c>
      <c r="D36" s="11">
        <v>1.0504503999999999</v>
      </c>
    </row>
    <row r="37" spans="1:4" ht="51.75" thickBot="1" x14ac:dyDescent="0.3">
      <c r="A37" s="9" t="s">
        <v>136</v>
      </c>
      <c r="B37" s="10">
        <v>250</v>
      </c>
      <c r="C37" s="10">
        <v>1.2999999999999999E-3</v>
      </c>
      <c r="D37" s="12">
        <v>5.2000000000000002E-6</v>
      </c>
    </row>
    <row r="38" spans="1:4" ht="51.75" thickBot="1" x14ac:dyDescent="0.3">
      <c r="A38" s="9" t="s">
        <v>137</v>
      </c>
      <c r="B38" s="10">
        <v>404</v>
      </c>
      <c r="C38" s="10">
        <v>0.05</v>
      </c>
      <c r="D38" s="12">
        <v>1.2376238E-4</v>
      </c>
    </row>
    <row r="39" spans="1:4" ht="51.75" thickBot="1" x14ac:dyDescent="0.3">
      <c r="A39" s="9" t="s">
        <v>138</v>
      </c>
      <c r="B39" s="10">
        <v>278</v>
      </c>
      <c r="C39" s="10">
        <v>0.41699999999999998</v>
      </c>
      <c r="D39" s="11">
        <v>1.5E-3</v>
      </c>
    </row>
    <row r="40" spans="1:4" ht="39" thickBot="1" x14ac:dyDescent="0.3">
      <c r="A40" s="9" t="s">
        <v>139</v>
      </c>
      <c r="B40" s="10">
        <v>95</v>
      </c>
      <c r="C40" s="10">
        <v>28.64</v>
      </c>
      <c r="D40" s="11">
        <v>0.30147368000000002</v>
      </c>
    </row>
    <row r="41" spans="1:4" ht="51.75" thickBot="1" x14ac:dyDescent="0.3">
      <c r="A41" s="9" t="s">
        <v>140</v>
      </c>
      <c r="B41" s="10">
        <v>120</v>
      </c>
      <c r="C41" s="10">
        <v>48.84</v>
      </c>
      <c r="D41" s="11">
        <v>0.40699999999999997</v>
      </c>
    </row>
    <row r="42" spans="1:4" ht="39" thickBot="1" x14ac:dyDescent="0.3">
      <c r="A42" s="9" t="s">
        <v>141</v>
      </c>
      <c r="B42" s="10">
        <v>75</v>
      </c>
      <c r="C42" s="10">
        <v>311.8</v>
      </c>
      <c r="D42" s="11">
        <v>4.1573333999999997</v>
      </c>
    </row>
    <row r="43" spans="1:4" ht="39" thickBot="1" x14ac:dyDescent="0.3">
      <c r="A43" s="9" t="s">
        <v>142</v>
      </c>
      <c r="B43" s="10">
        <v>84</v>
      </c>
      <c r="C43" s="10">
        <v>2438</v>
      </c>
      <c r="D43" s="11">
        <v>29.023810000000001</v>
      </c>
    </row>
    <row r="44" spans="1:4" ht="39" thickBot="1" x14ac:dyDescent="0.3">
      <c r="A44" s="9" t="s">
        <v>143</v>
      </c>
      <c r="B44" s="10">
        <v>58</v>
      </c>
      <c r="C44" s="10">
        <v>6995.5</v>
      </c>
      <c r="D44" s="11">
        <v>120.61207</v>
      </c>
    </row>
    <row r="45" spans="1:4" ht="64.5" thickBot="1" x14ac:dyDescent="0.3">
      <c r="A45" s="9" t="s">
        <v>144</v>
      </c>
      <c r="B45" s="10">
        <v>142</v>
      </c>
      <c r="C45" s="10">
        <v>71.02</v>
      </c>
      <c r="D45" s="11">
        <v>0.50014084999999997</v>
      </c>
    </row>
    <row r="46" spans="1:4" ht="64.5" thickBot="1" x14ac:dyDescent="0.3">
      <c r="A46" s="9" t="s">
        <v>145</v>
      </c>
      <c r="B46" s="10">
        <v>138</v>
      </c>
      <c r="C46" s="10">
        <v>62.5</v>
      </c>
      <c r="D46" s="11">
        <v>0.45289856000000001</v>
      </c>
    </row>
    <row r="47" spans="1:4" ht="39" thickBot="1" x14ac:dyDescent="0.3">
      <c r="A47" s="9" t="s">
        <v>146</v>
      </c>
      <c r="B47" s="10">
        <v>288</v>
      </c>
      <c r="C47" s="10">
        <v>0.432</v>
      </c>
      <c r="D47" s="11">
        <v>1.5E-3</v>
      </c>
    </row>
    <row r="48" spans="1:4" ht="15.75" thickBot="1" x14ac:dyDescent="0.3">
      <c r="A48" s="26" t="s">
        <v>147</v>
      </c>
      <c r="B48" s="27"/>
      <c r="C48" s="27"/>
      <c r="D48" s="28"/>
    </row>
    <row r="49" spans="1:8" ht="26.25" thickBot="1" x14ac:dyDescent="0.3">
      <c r="A49" s="9" t="s">
        <v>148</v>
      </c>
      <c r="B49" s="10">
        <v>180</v>
      </c>
      <c r="C49" s="10">
        <v>3151</v>
      </c>
      <c r="D49" s="11">
        <v>17.505555999999999</v>
      </c>
      <c r="F49">
        <v>714316371.16666663</v>
      </c>
      <c r="G49">
        <v>534202957.66666669</v>
      </c>
      <c r="H49" s="29">
        <v>23.407779866650301</v>
      </c>
    </row>
    <row r="50" spans="1:8" ht="26.25" thickBot="1" x14ac:dyDescent="0.3">
      <c r="A50" s="9" t="s">
        <v>149</v>
      </c>
      <c r="B50" s="10">
        <v>159</v>
      </c>
      <c r="C50" s="10">
        <v>2.39</v>
      </c>
      <c r="D50" s="11">
        <v>1.5031447999999999E-2</v>
      </c>
      <c r="F50">
        <v>549823146.16666663</v>
      </c>
      <c r="G50">
        <v>275355325.33333331</v>
      </c>
      <c r="H50" s="29">
        <v>3.0014447771423459E-2</v>
      </c>
    </row>
    <row r="51" spans="1:8" ht="26.25" thickBot="1" x14ac:dyDescent="0.3">
      <c r="A51" s="9" t="s">
        <v>150</v>
      </c>
      <c r="B51" s="10">
        <v>280</v>
      </c>
      <c r="C51" s="10">
        <v>4.2000000000000003E-2</v>
      </c>
      <c r="D51" s="12">
        <v>1.4999999E-4</v>
      </c>
    </row>
    <row r="52" spans="1:8" ht="15.75" thickBot="1" x14ac:dyDescent="0.3">
      <c r="A52" s="9" t="s">
        <v>151</v>
      </c>
      <c r="B52" s="10">
        <v>206</v>
      </c>
      <c r="C52" s="10">
        <v>0.105</v>
      </c>
      <c r="D52" s="12">
        <v>5.0970870000000001E-4</v>
      </c>
    </row>
    <row r="53" spans="1:8" ht="15.75" thickBot="1" x14ac:dyDescent="0.3">
      <c r="A53" s="9" t="s">
        <v>152</v>
      </c>
      <c r="B53" s="10">
        <v>376.4</v>
      </c>
      <c r="C53" s="10">
        <v>8.1</v>
      </c>
      <c r="D53" s="11">
        <v>2.1519660999999999E-2</v>
      </c>
      <c r="F53">
        <v>2141214.8333333335</v>
      </c>
      <c r="G53">
        <v>9578059.333333334</v>
      </c>
      <c r="H53" s="29">
        <v>4.8108093443464603E-3</v>
      </c>
    </row>
    <row r="54" spans="1:8" ht="26.25" thickBot="1" x14ac:dyDescent="0.3">
      <c r="A54" s="9" t="s">
        <v>153</v>
      </c>
      <c r="B54" s="10">
        <v>161</v>
      </c>
      <c r="C54" s="10">
        <v>8.1000000000000003E-2</v>
      </c>
      <c r="D54" s="12">
        <v>5.0310559999999999E-4</v>
      </c>
    </row>
    <row r="55" spans="1:8" ht="26.25" thickBot="1" x14ac:dyDescent="0.3">
      <c r="A55" s="9" t="s">
        <v>154</v>
      </c>
      <c r="B55" s="10">
        <v>110</v>
      </c>
      <c r="C55" s="10">
        <v>55</v>
      </c>
      <c r="D55" s="11">
        <v>0.5</v>
      </c>
      <c r="F55">
        <v>550678888.33333337</v>
      </c>
      <c r="G55">
        <v>178848487</v>
      </c>
      <c r="H55" s="29">
        <v>1.5395122921373481</v>
      </c>
    </row>
    <row r="56" spans="1:8" ht="15.75" thickBot="1" x14ac:dyDescent="0.3">
      <c r="A56" s="13" t="s">
        <v>0</v>
      </c>
      <c r="B56" s="14">
        <v>242</v>
      </c>
      <c r="C56" s="14">
        <v>0.36499999999999999</v>
      </c>
      <c r="D56" s="15">
        <v>1.5082645E-3</v>
      </c>
    </row>
    <row r="58" spans="1:8" x14ac:dyDescent="0.25">
      <c r="A58" s="16" t="s">
        <v>155</v>
      </c>
      <c r="D58" s="16">
        <v>8</v>
      </c>
    </row>
    <row r="59" spans="1:8" x14ac:dyDescent="0.25">
      <c r="A59" s="16" t="s">
        <v>156</v>
      </c>
      <c r="D59" s="16">
        <v>6</v>
      </c>
      <c r="F59">
        <v>10135427531.666666</v>
      </c>
      <c r="G59">
        <v>10955191751.333334</v>
      </c>
      <c r="H59" s="29">
        <v>5.5510269989202721</v>
      </c>
    </row>
  </sheetData>
  <mergeCells count="4">
    <mergeCell ref="A3:D3"/>
    <mergeCell ref="A24:D24"/>
    <mergeCell ref="A35:D35"/>
    <mergeCell ref="A48:D4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"/>
  <sheetViews>
    <sheetView topLeftCell="A13" workbookViewId="0">
      <selection activeCell="G24" sqref="G24"/>
    </sheetView>
  </sheetViews>
  <sheetFormatPr baseColWidth="10" defaultRowHeight="15" x14ac:dyDescent="0.25"/>
  <sheetData>
    <row r="1" spans="1:8" x14ac:dyDescent="0.25">
      <c r="B1" t="s">
        <v>219</v>
      </c>
      <c r="G1" t="s">
        <v>220</v>
      </c>
    </row>
    <row r="3" spans="1:8" ht="26.25" thickBot="1" x14ac:dyDescent="0.3">
      <c r="A3" s="6" t="s">
        <v>98</v>
      </c>
      <c r="B3" s="7" t="s">
        <v>99</v>
      </c>
      <c r="C3" s="7" t="s">
        <v>100</v>
      </c>
      <c r="D3" s="8" t="s">
        <v>101</v>
      </c>
    </row>
    <row r="4" spans="1:8" ht="15.75" thickBot="1" x14ac:dyDescent="0.3">
      <c r="A4" s="26" t="s">
        <v>102</v>
      </c>
      <c r="B4" s="27"/>
      <c r="C4" s="27"/>
      <c r="D4" s="28"/>
      <c r="F4" t="s">
        <v>2</v>
      </c>
      <c r="G4" t="s">
        <v>221</v>
      </c>
      <c r="H4" t="s">
        <v>222</v>
      </c>
    </row>
    <row r="5" spans="1:8" ht="15.75" thickBot="1" x14ac:dyDescent="0.3">
      <c r="A5" s="9" t="s">
        <v>103</v>
      </c>
      <c r="B5" s="10">
        <v>75</v>
      </c>
      <c r="C5" s="10">
        <v>18.75</v>
      </c>
      <c r="D5" s="11">
        <v>0.25</v>
      </c>
      <c r="F5">
        <v>24541041</v>
      </c>
      <c r="G5">
        <v>19788991</v>
      </c>
      <c r="H5">
        <f>D5*F5/G5</f>
        <v>0.31003401082955667</v>
      </c>
    </row>
    <row r="6" spans="1:8" ht="15.75" thickBot="1" x14ac:dyDescent="0.3">
      <c r="A6" s="9" t="s">
        <v>104</v>
      </c>
      <c r="B6" s="10">
        <v>89</v>
      </c>
      <c r="C6" s="10">
        <v>4.45</v>
      </c>
      <c r="D6" s="11">
        <v>4.9999996999999997E-2</v>
      </c>
      <c r="F6">
        <v>1828741951.6666667</v>
      </c>
      <c r="G6">
        <v>73284033</v>
      </c>
      <c r="H6">
        <f t="shared" ref="H6:H60" si="0">D6*F6/G6</f>
        <v>1.2477082435829847</v>
      </c>
    </row>
    <row r="7" spans="1:8" ht="39" thickBot="1" x14ac:dyDescent="0.3">
      <c r="A7" s="9" t="s">
        <v>105</v>
      </c>
      <c r="B7" s="10">
        <v>211</v>
      </c>
      <c r="C7" s="10">
        <v>147.5</v>
      </c>
      <c r="D7" s="11">
        <v>0.69905216000000003</v>
      </c>
      <c r="F7">
        <v>4021964226.6666665</v>
      </c>
      <c r="G7">
        <v>1652121583.6666667</v>
      </c>
      <c r="H7">
        <f t="shared" si="0"/>
        <v>1.7017892677451552</v>
      </c>
    </row>
    <row r="8" spans="1:8" ht="39" thickBot="1" x14ac:dyDescent="0.3">
      <c r="A8" s="9" t="s">
        <v>106</v>
      </c>
      <c r="B8" s="10">
        <v>150</v>
      </c>
      <c r="C8" s="10">
        <v>7.5</v>
      </c>
      <c r="D8" s="11">
        <v>0.05</v>
      </c>
      <c r="F8">
        <v>1023440578.1666666</v>
      </c>
      <c r="G8">
        <v>26546072</v>
      </c>
      <c r="H8">
        <f t="shared" si="0"/>
        <v>1.9276685796803885</v>
      </c>
    </row>
    <row r="9" spans="1:8" ht="26.25" thickBot="1" x14ac:dyDescent="0.3">
      <c r="A9" s="9" t="s">
        <v>107</v>
      </c>
      <c r="B9" s="10">
        <v>133</v>
      </c>
      <c r="C9" s="10">
        <v>6.65</v>
      </c>
      <c r="D9" s="11">
        <v>0.05</v>
      </c>
      <c r="F9">
        <v>540674319.33333337</v>
      </c>
      <c r="G9">
        <v>60636015.333333336</v>
      </c>
      <c r="H9">
        <f t="shared" si="0"/>
        <v>0.44583595769040368</v>
      </c>
    </row>
    <row r="10" spans="1:8" ht="39" thickBot="1" x14ac:dyDescent="0.3">
      <c r="A10" s="9" t="s">
        <v>108</v>
      </c>
      <c r="B10" s="10">
        <v>176</v>
      </c>
      <c r="C10" s="10">
        <v>17.559999999999999</v>
      </c>
      <c r="D10" s="11">
        <v>9.9772719999999995E-2</v>
      </c>
    </row>
    <row r="11" spans="1:8" ht="26.25" thickBot="1" x14ac:dyDescent="0.3">
      <c r="A11" s="9" t="s">
        <v>109</v>
      </c>
      <c r="B11" s="10">
        <v>313</v>
      </c>
      <c r="C11" s="10">
        <v>31.29</v>
      </c>
      <c r="D11" s="11">
        <v>9.9968050000000003E-2</v>
      </c>
    </row>
    <row r="12" spans="1:8" ht="26.25" thickBot="1" x14ac:dyDescent="0.3">
      <c r="A12" s="9" t="s">
        <v>110</v>
      </c>
      <c r="B12" s="10">
        <v>147</v>
      </c>
      <c r="C12" s="10">
        <v>7.35</v>
      </c>
      <c r="D12" s="11">
        <v>0.05</v>
      </c>
      <c r="F12">
        <v>666073960.33333337</v>
      </c>
      <c r="G12">
        <v>32224931</v>
      </c>
      <c r="H12">
        <f t="shared" si="0"/>
        <v>1.0334761621884208</v>
      </c>
    </row>
    <row r="13" spans="1:8" ht="39" thickBot="1" x14ac:dyDescent="0.3">
      <c r="A13" s="9" t="s">
        <v>111</v>
      </c>
      <c r="B13" s="10">
        <v>210</v>
      </c>
      <c r="C13" s="10">
        <v>31.48</v>
      </c>
      <c r="D13" s="11">
        <v>0.14990476</v>
      </c>
    </row>
    <row r="14" spans="1:8" ht="15.75" thickBot="1" x14ac:dyDescent="0.3">
      <c r="A14" s="9" t="s">
        <v>112</v>
      </c>
      <c r="B14" s="10">
        <v>131</v>
      </c>
      <c r="C14" s="10">
        <v>54.47</v>
      </c>
      <c r="D14" s="11">
        <v>0.41580152999999997</v>
      </c>
      <c r="F14">
        <v>7764181934.166667</v>
      </c>
      <c r="G14">
        <v>2409861506</v>
      </c>
      <c r="H14">
        <f t="shared" si="0"/>
        <v>1.3396449212483745</v>
      </c>
    </row>
    <row r="15" spans="1:8" ht="15.75" thickBot="1" x14ac:dyDescent="0.3">
      <c r="A15" s="9" t="s">
        <v>113</v>
      </c>
      <c r="B15" s="10">
        <v>131</v>
      </c>
      <c r="C15" s="10">
        <v>59.05</v>
      </c>
      <c r="D15" s="11">
        <v>0.45076334000000001</v>
      </c>
      <c r="F15">
        <v>9474786988.166666</v>
      </c>
      <c r="G15">
        <v>2602968242.6666665</v>
      </c>
      <c r="H15">
        <f t="shared" si="0"/>
        <v>1.6407755417711687</v>
      </c>
    </row>
    <row r="16" spans="1:8" ht="39" thickBot="1" x14ac:dyDescent="0.3">
      <c r="A16" s="9" t="s">
        <v>114</v>
      </c>
      <c r="B16" s="10">
        <v>183</v>
      </c>
      <c r="C16" s="10">
        <v>91.25</v>
      </c>
      <c r="D16" s="11">
        <v>0.49863390000000002</v>
      </c>
      <c r="F16">
        <v>1186580400.3333333</v>
      </c>
      <c r="G16">
        <v>408813283.66666669</v>
      </c>
      <c r="H16">
        <f t="shared" si="0"/>
        <v>1.4472847050738191</v>
      </c>
    </row>
    <row r="17" spans="1:8" ht="26.25" thickBot="1" x14ac:dyDescent="0.3">
      <c r="A17" s="9" t="s">
        <v>115</v>
      </c>
      <c r="B17" s="10">
        <v>149</v>
      </c>
      <c r="C17" s="10">
        <v>17.239999999999998</v>
      </c>
      <c r="D17" s="11">
        <v>0.11570469</v>
      </c>
      <c r="F17">
        <v>2871059024.1666665</v>
      </c>
      <c r="G17">
        <v>799885061.66666663</v>
      </c>
      <c r="H17">
        <f t="shared" si="0"/>
        <v>0.41530341080596545</v>
      </c>
    </row>
    <row r="18" spans="1:8" ht="39" thickBot="1" x14ac:dyDescent="0.3">
      <c r="A18" s="9" t="s">
        <v>116</v>
      </c>
      <c r="B18" s="10">
        <v>165</v>
      </c>
      <c r="C18" s="10">
        <v>35.479999999999997</v>
      </c>
      <c r="D18" s="11">
        <v>0.21503030000000001</v>
      </c>
      <c r="F18">
        <v>2908282825.1666665</v>
      </c>
      <c r="G18">
        <v>1414611361.3333333</v>
      </c>
      <c r="H18">
        <f t="shared" si="0"/>
        <v>0.44207825942455192</v>
      </c>
    </row>
    <row r="19" spans="1:8" ht="15.75" thickBot="1" x14ac:dyDescent="0.3">
      <c r="A19" s="9" t="s">
        <v>117</v>
      </c>
      <c r="B19" s="10">
        <v>115</v>
      </c>
      <c r="C19" s="10">
        <v>17.25</v>
      </c>
      <c r="D19" s="11">
        <v>0.15</v>
      </c>
      <c r="F19">
        <v>18350570284.666668</v>
      </c>
      <c r="G19">
        <v>2134174538.3333333</v>
      </c>
      <c r="H19">
        <f t="shared" si="0"/>
        <v>1.2897658993015679</v>
      </c>
    </row>
    <row r="20" spans="1:8" ht="15.75" thickBot="1" x14ac:dyDescent="0.3">
      <c r="A20" s="9" t="s">
        <v>118</v>
      </c>
      <c r="B20" s="10">
        <v>105</v>
      </c>
      <c r="C20" s="10">
        <v>26.25</v>
      </c>
      <c r="D20" s="11">
        <v>0.25</v>
      </c>
      <c r="F20">
        <v>809840812.83333337</v>
      </c>
      <c r="G20">
        <v>126787007.33333333</v>
      </c>
      <c r="H20">
        <f t="shared" si="0"/>
        <v>1.5968529226030947</v>
      </c>
    </row>
    <row r="21" spans="1:8" ht="15.75" thickBot="1" x14ac:dyDescent="0.3">
      <c r="A21" s="9" t="s">
        <v>119</v>
      </c>
      <c r="B21" s="10">
        <v>119</v>
      </c>
      <c r="C21" s="10">
        <v>53.45</v>
      </c>
      <c r="D21" s="11">
        <v>0.44915968000000001</v>
      </c>
      <c r="F21">
        <v>2248410850.5</v>
      </c>
      <c r="G21">
        <v>1092336055.6666667</v>
      </c>
      <c r="H21">
        <f t="shared" si="0"/>
        <v>0.92452820986738882</v>
      </c>
    </row>
    <row r="22" spans="1:8" ht="26.25" thickBot="1" x14ac:dyDescent="0.3">
      <c r="A22" s="9" t="s">
        <v>120</v>
      </c>
      <c r="B22" s="10">
        <v>204</v>
      </c>
      <c r="C22" s="10">
        <v>9.02</v>
      </c>
      <c r="D22" s="11">
        <v>4.4215690000000002E-2</v>
      </c>
      <c r="F22">
        <v>1500269415.3333333</v>
      </c>
      <c r="G22">
        <v>288904036.33333331</v>
      </c>
      <c r="H22">
        <f t="shared" si="0"/>
        <v>0.22961066320417561</v>
      </c>
    </row>
    <row r="23" spans="1:8" ht="51.75" thickBot="1" x14ac:dyDescent="0.3">
      <c r="A23" s="9" t="s">
        <v>121</v>
      </c>
      <c r="B23" s="10">
        <v>261</v>
      </c>
      <c r="C23" s="10">
        <v>55.79</v>
      </c>
      <c r="D23" s="11">
        <v>0.21375479</v>
      </c>
      <c r="F23">
        <v>1423552737</v>
      </c>
      <c r="G23">
        <v>798252471.33333337</v>
      </c>
      <c r="H23">
        <f>D23*F23/G23</f>
        <v>0.38119671066360483</v>
      </c>
    </row>
    <row r="24" spans="1:8" ht="15.75" thickBot="1" x14ac:dyDescent="0.3">
      <c r="A24" s="9" t="s">
        <v>122</v>
      </c>
      <c r="B24" s="10">
        <v>117</v>
      </c>
      <c r="C24" s="10">
        <v>25.85</v>
      </c>
      <c r="D24" s="11">
        <v>0.22094016999999999</v>
      </c>
      <c r="F24">
        <v>3161869742.3333335</v>
      </c>
      <c r="G24">
        <v>167356492.33333334</v>
      </c>
      <c r="H24">
        <f>D24*F24/G24</f>
        <v>4.1742272955719804</v>
      </c>
    </row>
    <row r="25" spans="1:8" ht="15.75" thickBot="1" x14ac:dyDescent="0.3">
      <c r="A25" s="26" t="s">
        <v>123</v>
      </c>
      <c r="B25" s="27"/>
      <c r="C25" s="27"/>
      <c r="D25" s="28"/>
    </row>
    <row r="26" spans="1:8" ht="15.75" thickBot="1" x14ac:dyDescent="0.3">
      <c r="A26" s="9" t="s">
        <v>124</v>
      </c>
      <c r="B26" s="10">
        <v>244</v>
      </c>
      <c r="C26" s="10">
        <v>3.5000000000000001E-3</v>
      </c>
      <c r="D26" s="12">
        <v>1.4344263E-5</v>
      </c>
    </row>
    <row r="27" spans="1:8" ht="26.25" thickBot="1" x14ac:dyDescent="0.3">
      <c r="A27" s="9" t="s">
        <v>125</v>
      </c>
      <c r="B27" s="10">
        <v>140</v>
      </c>
      <c r="C27" s="10">
        <v>8.98</v>
      </c>
      <c r="D27" s="11">
        <v>6.4142850000000001E-2</v>
      </c>
    </row>
    <row r="28" spans="1:8" ht="39" thickBot="1" x14ac:dyDescent="0.3">
      <c r="A28" s="9" t="s">
        <v>126</v>
      </c>
      <c r="B28" s="10">
        <v>477</v>
      </c>
      <c r="C28" s="10">
        <v>2.2400000000000002</v>
      </c>
      <c r="D28" s="11">
        <v>4.6960166999999997E-3</v>
      </c>
    </row>
    <row r="29" spans="1:8" ht="15.75" thickBot="1" x14ac:dyDescent="0.3">
      <c r="A29" s="9" t="s">
        <v>127</v>
      </c>
      <c r="B29" s="10">
        <v>441</v>
      </c>
      <c r="C29" s="10">
        <v>2.65</v>
      </c>
      <c r="D29" s="11">
        <v>6.0090706999999998E-3</v>
      </c>
    </row>
    <row r="30" spans="1:8" ht="15.75" thickBot="1" x14ac:dyDescent="0.3">
      <c r="A30" s="9" t="s">
        <v>128</v>
      </c>
      <c r="B30" s="10">
        <v>122</v>
      </c>
      <c r="C30" s="10">
        <v>2.02</v>
      </c>
      <c r="D30" s="11">
        <v>1.6557377000000002E-2</v>
      </c>
    </row>
    <row r="31" spans="1:8" ht="39" thickBot="1" x14ac:dyDescent="0.3">
      <c r="A31" s="9" t="s">
        <v>129</v>
      </c>
      <c r="B31" s="10">
        <v>206</v>
      </c>
      <c r="C31" s="10">
        <v>2</v>
      </c>
      <c r="D31" s="11">
        <v>9.7087379999999997E-3</v>
      </c>
    </row>
    <row r="32" spans="1:8" ht="15.75" thickBot="1" x14ac:dyDescent="0.3">
      <c r="A32" s="9" t="s">
        <v>130</v>
      </c>
      <c r="B32" s="10">
        <v>376</v>
      </c>
      <c r="C32" s="10">
        <v>0.219</v>
      </c>
      <c r="D32" s="12">
        <v>5.8244679999999997E-4</v>
      </c>
    </row>
    <row r="33" spans="1:4" ht="39" thickBot="1" x14ac:dyDescent="0.3">
      <c r="A33" s="9" t="s">
        <v>131</v>
      </c>
      <c r="B33" s="10">
        <v>337</v>
      </c>
      <c r="C33" s="10">
        <v>2.17</v>
      </c>
      <c r="D33" s="11">
        <v>6.4391693999999999E-3</v>
      </c>
    </row>
    <row r="34" spans="1:4" ht="15.75" thickBot="1" x14ac:dyDescent="0.3">
      <c r="A34" s="9" t="s">
        <v>132</v>
      </c>
      <c r="B34" s="10">
        <v>1355</v>
      </c>
      <c r="C34" s="10">
        <v>0.68</v>
      </c>
      <c r="D34" s="12">
        <v>5.0184502999999999E-4</v>
      </c>
    </row>
    <row r="35" spans="1:4" ht="15.75" thickBot="1" x14ac:dyDescent="0.3">
      <c r="A35" s="9" t="s">
        <v>133</v>
      </c>
      <c r="B35" s="10">
        <v>180</v>
      </c>
      <c r="C35" s="10">
        <v>12.6</v>
      </c>
      <c r="D35" s="11">
        <v>7.0000000000000007E-2</v>
      </c>
    </row>
    <row r="36" spans="1:4" ht="15.75" thickBot="1" x14ac:dyDescent="0.3">
      <c r="A36" s="26" t="s">
        <v>134</v>
      </c>
      <c r="B36" s="27"/>
      <c r="C36" s="27"/>
      <c r="D36" s="28"/>
    </row>
    <row r="37" spans="1:4" ht="51.75" thickBot="1" x14ac:dyDescent="0.3">
      <c r="A37" s="9" t="s">
        <v>135</v>
      </c>
      <c r="B37" s="10">
        <v>111</v>
      </c>
      <c r="C37" s="10">
        <v>116.6</v>
      </c>
      <c r="D37" s="11">
        <v>1.0504503999999999</v>
      </c>
    </row>
    <row r="38" spans="1:4" ht="51.75" thickBot="1" x14ac:dyDescent="0.3">
      <c r="A38" s="9" t="s">
        <v>136</v>
      </c>
      <c r="B38" s="10">
        <v>250</v>
      </c>
      <c r="C38" s="10">
        <v>1.2999999999999999E-3</v>
      </c>
      <c r="D38" s="12">
        <v>5.2000000000000002E-6</v>
      </c>
    </row>
    <row r="39" spans="1:4" ht="51.75" thickBot="1" x14ac:dyDescent="0.3">
      <c r="A39" s="9" t="s">
        <v>137</v>
      </c>
      <c r="B39" s="10">
        <v>404</v>
      </c>
      <c r="C39" s="10">
        <v>0.05</v>
      </c>
      <c r="D39" s="12">
        <v>1.2376238E-4</v>
      </c>
    </row>
    <row r="40" spans="1:4" ht="51.75" thickBot="1" x14ac:dyDescent="0.3">
      <c r="A40" s="9" t="s">
        <v>138</v>
      </c>
      <c r="B40" s="10">
        <v>278</v>
      </c>
      <c r="C40" s="10">
        <v>0.41699999999999998</v>
      </c>
      <c r="D40" s="11">
        <v>1.5E-3</v>
      </c>
    </row>
    <row r="41" spans="1:4" ht="39" thickBot="1" x14ac:dyDescent="0.3">
      <c r="A41" s="9" t="s">
        <v>139</v>
      </c>
      <c r="B41" s="10">
        <v>95</v>
      </c>
      <c r="C41" s="10">
        <v>28.64</v>
      </c>
      <c r="D41" s="11">
        <v>0.30147368000000002</v>
      </c>
    </row>
    <row r="42" spans="1:4" ht="51.75" thickBot="1" x14ac:dyDescent="0.3">
      <c r="A42" s="9" t="s">
        <v>140</v>
      </c>
      <c r="B42" s="10">
        <v>120</v>
      </c>
      <c r="C42" s="10">
        <v>48.84</v>
      </c>
      <c r="D42" s="11">
        <v>0.40699999999999997</v>
      </c>
    </row>
    <row r="43" spans="1:4" ht="39" thickBot="1" x14ac:dyDescent="0.3">
      <c r="A43" s="9" t="s">
        <v>141</v>
      </c>
      <c r="B43" s="10">
        <v>75</v>
      </c>
      <c r="C43" s="10">
        <v>311.8</v>
      </c>
      <c r="D43" s="11">
        <v>4.1573333999999997</v>
      </c>
    </row>
    <row r="44" spans="1:4" ht="39" thickBot="1" x14ac:dyDescent="0.3">
      <c r="A44" s="9" t="s">
        <v>142</v>
      </c>
      <c r="B44" s="10">
        <v>84</v>
      </c>
      <c r="C44" s="10">
        <v>2438</v>
      </c>
      <c r="D44" s="11">
        <v>29.023810000000001</v>
      </c>
    </row>
    <row r="45" spans="1:4" ht="39" thickBot="1" x14ac:dyDescent="0.3">
      <c r="A45" s="9" t="s">
        <v>143</v>
      </c>
      <c r="B45" s="10">
        <v>58</v>
      </c>
      <c r="C45" s="10">
        <v>6995.5</v>
      </c>
      <c r="D45" s="11">
        <v>120.61207</v>
      </c>
    </row>
    <row r="46" spans="1:4" ht="64.5" thickBot="1" x14ac:dyDescent="0.3">
      <c r="A46" s="9" t="s">
        <v>144</v>
      </c>
      <c r="B46" s="10">
        <v>142</v>
      </c>
      <c r="C46" s="10">
        <v>71.02</v>
      </c>
      <c r="D46" s="11">
        <v>0.50014084999999997</v>
      </c>
    </row>
    <row r="47" spans="1:4" ht="64.5" thickBot="1" x14ac:dyDescent="0.3">
      <c r="A47" s="9" t="s">
        <v>145</v>
      </c>
      <c r="B47" s="10">
        <v>138</v>
      </c>
      <c r="C47" s="10">
        <v>62.5</v>
      </c>
      <c r="D47" s="11">
        <v>0.45289856000000001</v>
      </c>
    </row>
    <row r="48" spans="1:4" ht="39" thickBot="1" x14ac:dyDescent="0.3">
      <c r="A48" s="9" t="s">
        <v>146</v>
      </c>
      <c r="B48" s="10">
        <v>288</v>
      </c>
      <c r="C48" s="10">
        <v>0.432</v>
      </c>
      <c r="D48" s="11">
        <v>1.5E-3</v>
      </c>
    </row>
    <row r="49" spans="1:8" ht="15.75" thickBot="1" x14ac:dyDescent="0.3">
      <c r="A49" s="26" t="s">
        <v>147</v>
      </c>
      <c r="B49" s="27"/>
      <c r="C49" s="27"/>
      <c r="D49" s="28"/>
    </row>
    <row r="50" spans="1:8" ht="26.25" thickBot="1" x14ac:dyDescent="0.3">
      <c r="A50" s="9" t="s">
        <v>148</v>
      </c>
      <c r="B50" s="10">
        <v>180</v>
      </c>
      <c r="C50" s="10">
        <v>3151</v>
      </c>
      <c r="D50" s="11">
        <v>17.505555999999999</v>
      </c>
      <c r="F50">
        <v>714316371.16666663</v>
      </c>
      <c r="G50">
        <v>534202957.66666669</v>
      </c>
      <c r="H50">
        <f t="shared" si="0"/>
        <v>23.407779866650348</v>
      </c>
    </row>
    <row r="51" spans="1:8" ht="26.25" thickBot="1" x14ac:dyDescent="0.3">
      <c r="A51" s="9" t="s">
        <v>149</v>
      </c>
      <c r="B51" s="10">
        <v>159</v>
      </c>
      <c r="C51" s="10">
        <v>2.39</v>
      </c>
      <c r="D51" s="11">
        <v>1.5031447999999999E-2</v>
      </c>
      <c r="F51">
        <v>549823146.16666663</v>
      </c>
      <c r="G51">
        <v>275355325.33333331</v>
      </c>
      <c r="H51">
        <f t="shared" si="0"/>
        <v>3.0014447771423459E-2</v>
      </c>
    </row>
    <row r="52" spans="1:8" ht="26.25" thickBot="1" x14ac:dyDescent="0.3">
      <c r="A52" s="9" t="s">
        <v>150</v>
      </c>
      <c r="B52" s="10">
        <v>280</v>
      </c>
      <c r="C52" s="10">
        <v>4.2000000000000003E-2</v>
      </c>
      <c r="D52" s="12">
        <v>1.4999999E-4</v>
      </c>
    </row>
    <row r="53" spans="1:8" ht="15.75" thickBot="1" x14ac:dyDescent="0.3">
      <c r="A53" s="9" t="s">
        <v>151</v>
      </c>
      <c r="B53" s="10">
        <v>206</v>
      </c>
      <c r="C53" s="10">
        <v>0.105</v>
      </c>
      <c r="D53" s="12">
        <v>5.0970870000000001E-4</v>
      </c>
    </row>
    <row r="54" spans="1:8" ht="15.75" thickBot="1" x14ac:dyDescent="0.3">
      <c r="A54" s="9" t="s">
        <v>152</v>
      </c>
      <c r="B54" s="10">
        <v>376.4</v>
      </c>
      <c r="C54" s="10">
        <v>8.1</v>
      </c>
      <c r="D54" s="11">
        <v>2.1519660999999999E-2</v>
      </c>
      <c r="F54">
        <v>2141214.8333333335</v>
      </c>
      <c r="G54">
        <v>9578059.333333334</v>
      </c>
      <c r="H54">
        <f t="shared" si="0"/>
        <v>4.8108093443464603E-3</v>
      </c>
    </row>
    <row r="55" spans="1:8" ht="26.25" thickBot="1" x14ac:dyDescent="0.3">
      <c r="A55" s="9" t="s">
        <v>153</v>
      </c>
      <c r="B55" s="10">
        <v>161</v>
      </c>
      <c r="C55" s="10">
        <v>8.1000000000000003E-2</v>
      </c>
      <c r="D55" s="12">
        <v>5.0310559999999999E-4</v>
      </c>
    </row>
    <row r="56" spans="1:8" ht="26.25" thickBot="1" x14ac:dyDescent="0.3">
      <c r="A56" s="9" t="s">
        <v>154</v>
      </c>
      <c r="B56" s="10">
        <v>110</v>
      </c>
      <c r="C56" s="10">
        <v>55</v>
      </c>
      <c r="D56" s="11">
        <v>0.5</v>
      </c>
      <c r="F56">
        <v>550678888.33333337</v>
      </c>
      <c r="G56">
        <v>178848487</v>
      </c>
      <c r="H56">
        <f t="shared" si="0"/>
        <v>1.5395122921373481</v>
      </c>
    </row>
    <row r="57" spans="1:8" ht="15.75" thickBot="1" x14ac:dyDescent="0.3">
      <c r="A57" s="13" t="s">
        <v>0</v>
      </c>
      <c r="B57" s="14">
        <v>242</v>
      </c>
      <c r="C57" s="14">
        <v>0.36499999999999999</v>
      </c>
      <c r="D57" s="15">
        <v>1.5082645E-3</v>
      </c>
    </row>
    <row r="59" spans="1:8" x14ac:dyDescent="0.25">
      <c r="A59" s="16" t="s">
        <v>155</v>
      </c>
      <c r="D59" s="16">
        <v>8</v>
      </c>
    </row>
    <row r="60" spans="1:8" x14ac:dyDescent="0.25">
      <c r="A60" s="16" t="s">
        <v>156</v>
      </c>
      <c r="D60" s="16">
        <v>6</v>
      </c>
      <c r="F60">
        <v>10135427531.666666</v>
      </c>
      <c r="G60">
        <v>10955191751.333334</v>
      </c>
      <c r="H60">
        <f t="shared" si="0"/>
        <v>5.5510269989202721</v>
      </c>
    </row>
  </sheetData>
  <mergeCells count="4">
    <mergeCell ref="A4:D4"/>
    <mergeCell ref="A25:D25"/>
    <mergeCell ref="A36:D36"/>
    <mergeCell ref="A49:D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29" zoomScale="130" zoomScaleNormal="130" workbookViewId="0">
      <selection activeCell="J34" sqref="J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Metabolitos cuantificables</vt:lpstr>
      <vt:lpstr>TCA</vt:lpstr>
      <vt:lpstr>Referencias</vt:lpstr>
      <vt:lpstr>PFHMII+MB02</vt:lpstr>
      <vt:lpstr>Hoja1</vt:lpstr>
      <vt:lpstr>Inoculo_Fecha</vt:lpstr>
      <vt:lpstr>Inoculo_Hora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2023-03-16T22:02:24Z</dcterms:modified>
</cp:coreProperties>
</file>