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20018BC1-0931-40B6-8F9A-FE84E407C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abolitos cuantificables" sheetId="1" r:id="rId1"/>
    <sheet name="Referencias" sheetId="6" r:id="rId2"/>
    <sheet name="Hoja1" sheetId="7" r:id="rId3"/>
  </sheets>
  <externalReferences>
    <externalReference r:id="rId4"/>
  </externalReferences>
  <definedNames>
    <definedName name="Inoculo_Fecha">'Metabolitos cuantificables'!$B$11</definedName>
    <definedName name="Inoculo_Hora">'Metabolitos cuantificables'!$C$11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50" i="1" l="1"/>
  <c r="CY50" i="1"/>
  <c r="CX50" i="1"/>
  <c r="CW50" i="1"/>
  <c r="NJ39" i="1"/>
  <c r="NJ38" i="1"/>
  <c r="NJ37" i="1"/>
  <c r="NJ36" i="1"/>
  <c r="NJ35" i="1"/>
  <c r="NJ34" i="1"/>
  <c r="NJ33" i="1"/>
  <c r="NJ32" i="1"/>
  <c r="NJ31" i="1"/>
  <c r="NJ24" i="1"/>
  <c r="NJ23" i="1"/>
  <c r="NJ22" i="1"/>
  <c r="NJ21" i="1"/>
  <c r="NJ20" i="1"/>
  <c r="NJ19" i="1"/>
  <c r="NF39" i="1"/>
  <c r="NF38" i="1"/>
  <c r="NF37" i="1"/>
  <c r="NF36" i="1"/>
  <c r="NF35" i="1"/>
  <c r="NF34" i="1"/>
  <c r="NF33" i="1"/>
  <c r="NF32" i="1"/>
  <c r="NF31" i="1"/>
  <c r="NF24" i="1"/>
  <c r="NF23" i="1"/>
  <c r="NF22" i="1"/>
  <c r="NF21" i="1"/>
  <c r="NF20" i="1"/>
  <c r="NF19" i="1"/>
  <c r="NB39" i="1"/>
  <c r="NB38" i="1"/>
  <c r="NB37" i="1"/>
  <c r="NB36" i="1"/>
  <c r="NB35" i="1"/>
  <c r="NB34" i="1"/>
  <c r="NB33" i="1"/>
  <c r="NB32" i="1"/>
  <c r="NB31" i="1"/>
  <c r="NB24" i="1"/>
  <c r="NB23" i="1"/>
  <c r="NB22" i="1"/>
  <c r="NB21" i="1"/>
  <c r="NB20" i="1"/>
  <c r="NB19" i="1"/>
  <c r="MX39" i="1"/>
  <c r="MX38" i="1"/>
  <c r="MX37" i="1"/>
  <c r="MX36" i="1"/>
  <c r="MX35" i="1"/>
  <c r="MX34" i="1"/>
  <c r="MX33" i="1"/>
  <c r="MX32" i="1"/>
  <c r="MX31" i="1"/>
  <c r="MX24" i="1"/>
  <c r="MX23" i="1"/>
  <c r="MX22" i="1"/>
  <c r="MX21" i="1"/>
  <c r="MX20" i="1"/>
  <c r="MX19" i="1"/>
  <c r="MT39" i="1"/>
  <c r="MT38" i="1"/>
  <c r="MT37" i="1"/>
  <c r="MT36" i="1"/>
  <c r="MT35" i="1"/>
  <c r="MT34" i="1"/>
  <c r="MT33" i="1"/>
  <c r="MT32" i="1"/>
  <c r="MT31" i="1"/>
  <c r="MT24" i="1"/>
  <c r="MT23" i="1"/>
  <c r="MT22" i="1"/>
  <c r="MT21" i="1"/>
  <c r="MT20" i="1"/>
  <c r="MT19" i="1"/>
  <c r="MP39" i="1"/>
  <c r="MP38" i="1"/>
  <c r="MP37" i="1"/>
  <c r="MP36" i="1"/>
  <c r="MP35" i="1"/>
  <c r="MP34" i="1"/>
  <c r="MP33" i="1"/>
  <c r="MP32" i="1"/>
  <c r="MP31" i="1"/>
  <c r="MP24" i="1"/>
  <c r="MP23" i="1"/>
  <c r="MP22" i="1"/>
  <c r="MP21" i="1"/>
  <c r="MP20" i="1"/>
  <c r="MP19" i="1"/>
  <c r="ML39" i="1"/>
  <c r="ML38" i="1"/>
  <c r="ML37" i="1"/>
  <c r="ML36" i="1"/>
  <c r="ML35" i="1"/>
  <c r="ML34" i="1"/>
  <c r="ML33" i="1"/>
  <c r="ML32" i="1"/>
  <c r="ML31" i="1"/>
  <c r="ML24" i="1"/>
  <c r="ML23" i="1"/>
  <c r="ML22" i="1"/>
  <c r="ML21" i="1"/>
  <c r="ML20" i="1"/>
  <c r="ML19" i="1"/>
  <c r="MH39" i="1"/>
  <c r="MH38" i="1"/>
  <c r="MH37" i="1"/>
  <c r="MH36" i="1"/>
  <c r="MH35" i="1"/>
  <c r="MH34" i="1"/>
  <c r="MH33" i="1"/>
  <c r="MH32" i="1"/>
  <c r="MH31" i="1"/>
  <c r="MH24" i="1"/>
  <c r="MH23" i="1"/>
  <c r="MH22" i="1"/>
  <c r="MH21" i="1"/>
  <c r="MH20" i="1"/>
  <c r="MH19" i="1"/>
  <c r="MD39" i="1"/>
  <c r="MD38" i="1"/>
  <c r="MD37" i="1"/>
  <c r="MD36" i="1"/>
  <c r="MD35" i="1"/>
  <c r="MD34" i="1"/>
  <c r="MD33" i="1"/>
  <c r="MD32" i="1"/>
  <c r="MD31" i="1"/>
  <c r="MD24" i="1"/>
  <c r="MD23" i="1"/>
  <c r="MD22" i="1"/>
  <c r="MD21" i="1"/>
  <c r="MD20" i="1"/>
  <c r="MD19" i="1"/>
  <c r="LZ39" i="1"/>
  <c r="LZ38" i="1"/>
  <c r="LZ37" i="1"/>
  <c r="LZ36" i="1"/>
  <c r="LZ35" i="1"/>
  <c r="LZ34" i="1"/>
  <c r="LZ33" i="1"/>
  <c r="LZ32" i="1"/>
  <c r="LZ31" i="1"/>
  <c r="LZ24" i="1"/>
  <c r="LZ23" i="1"/>
  <c r="LZ22" i="1"/>
  <c r="LZ21" i="1"/>
  <c r="LZ20" i="1"/>
  <c r="LZ19" i="1"/>
  <c r="LV39" i="1"/>
  <c r="LV38" i="1"/>
  <c r="LV37" i="1"/>
  <c r="LV36" i="1"/>
  <c r="LV35" i="1"/>
  <c r="LV34" i="1"/>
  <c r="LV33" i="1"/>
  <c r="LV32" i="1"/>
  <c r="LV31" i="1"/>
  <c r="LV24" i="1"/>
  <c r="LV23" i="1"/>
  <c r="LV22" i="1"/>
  <c r="LV21" i="1"/>
  <c r="LV20" i="1"/>
  <c r="LV19" i="1"/>
  <c r="LR39" i="1"/>
  <c r="LR38" i="1"/>
  <c r="LR37" i="1"/>
  <c r="LR36" i="1"/>
  <c r="LR35" i="1"/>
  <c r="LR34" i="1"/>
  <c r="LR33" i="1"/>
  <c r="LR32" i="1"/>
  <c r="LR31" i="1"/>
  <c r="LR24" i="1"/>
  <c r="LR23" i="1"/>
  <c r="LR22" i="1"/>
  <c r="LR21" i="1"/>
  <c r="LR20" i="1"/>
  <c r="LR19" i="1"/>
  <c r="LN39" i="1"/>
  <c r="LN38" i="1"/>
  <c r="LN37" i="1"/>
  <c r="LN36" i="1"/>
  <c r="LN35" i="1"/>
  <c r="LN34" i="1"/>
  <c r="LN33" i="1"/>
  <c r="LN32" i="1"/>
  <c r="LN31" i="1"/>
  <c r="LN24" i="1"/>
  <c r="LN23" i="1"/>
  <c r="LN22" i="1"/>
  <c r="LN21" i="1"/>
  <c r="LN20" i="1"/>
  <c r="LN19" i="1"/>
  <c r="LJ39" i="1"/>
  <c r="LJ38" i="1"/>
  <c r="LJ37" i="1"/>
  <c r="LJ36" i="1"/>
  <c r="LJ35" i="1"/>
  <c r="LJ34" i="1"/>
  <c r="LJ33" i="1"/>
  <c r="LJ32" i="1"/>
  <c r="LJ31" i="1"/>
  <c r="LJ24" i="1"/>
  <c r="LJ23" i="1"/>
  <c r="LJ22" i="1"/>
  <c r="LJ21" i="1"/>
  <c r="LJ20" i="1"/>
  <c r="LJ19" i="1"/>
  <c r="LF39" i="1"/>
  <c r="LF38" i="1"/>
  <c r="LF37" i="1"/>
  <c r="LF36" i="1"/>
  <c r="LF35" i="1"/>
  <c r="LF34" i="1"/>
  <c r="LF33" i="1"/>
  <c r="LF32" i="1"/>
  <c r="LF31" i="1"/>
  <c r="LF24" i="1"/>
  <c r="LF23" i="1"/>
  <c r="LF22" i="1"/>
  <c r="LF21" i="1"/>
  <c r="LF20" i="1"/>
  <c r="LF19" i="1"/>
  <c r="LB39" i="1"/>
  <c r="LB38" i="1"/>
  <c r="LB37" i="1"/>
  <c r="LB36" i="1"/>
  <c r="LB35" i="1"/>
  <c r="LB34" i="1"/>
  <c r="LB33" i="1"/>
  <c r="LB32" i="1"/>
  <c r="LB31" i="1"/>
  <c r="LB24" i="1"/>
  <c r="LB23" i="1"/>
  <c r="LB22" i="1"/>
  <c r="LB21" i="1"/>
  <c r="LB20" i="1"/>
  <c r="LB19" i="1"/>
  <c r="KX39" i="1"/>
  <c r="KX38" i="1"/>
  <c r="KX37" i="1"/>
  <c r="KX36" i="1"/>
  <c r="KX35" i="1"/>
  <c r="KX34" i="1"/>
  <c r="KX33" i="1"/>
  <c r="KX32" i="1"/>
  <c r="KX31" i="1"/>
  <c r="KX24" i="1"/>
  <c r="KX23" i="1"/>
  <c r="KX22" i="1"/>
  <c r="KX21" i="1"/>
  <c r="KX20" i="1"/>
  <c r="KX19" i="1"/>
  <c r="KT39" i="1"/>
  <c r="KT38" i="1"/>
  <c r="KT37" i="1"/>
  <c r="KT36" i="1"/>
  <c r="KT35" i="1"/>
  <c r="KT34" i="1"/>
  <c r="KT33" i="1"/>
  <c r="KT32" i="1"/>
  <c r="KT31" i="1"/>
  <c r="KT24" i="1"/>
  <c r="KT23" i="1"/>
  <c r="KT22" i="1"/>
  <c r="KT21" i="1"/>
  <c r="KT20" i="1"/>
  <c r="KT19" i="1"/>
  <c r="KP39" i="1"/>
  <c r="KP38" i="1"/>
  <c r="KP37" i="1"/>
  <c r="KP36" i="1"/>
  <c r="KP35" i="1"/>
  <c r="KP34" i="1"/>
  <c r="KP33" i="1"/>
  <c r="KP32" i="1"/>
  <c r="KP31" i="1"/>
  <c r="KP24" i="1"/>
  <c r="KP23" i="1"/>
  <c r="KP22" i="1"/>
  <c r="KP21" i="1"/>
  <c r="KP20" i="1"/>
  <c r="KP19" i="1"/>
  <c r="KL39" i="1"/>
  <c r="KL38" i="1"/>
  <c r="KL37" i="1"/>
  <c r="KL36" i="1"/>
  <c r="KL35" i="1"/>
  <c r="KL34" i="1"/>
  <c r="KL33" i="1"/>
  <c r="KL32" i="1"/>
  <c r="KL31" i="1"/>
  <c r="KL24" i="1"/>
  <c r="KL23" i="1"/>
  <c r="KL22" i="1"/>
  <c r="KL21" i="1"/>
  <c r="KL20" i="1"/>
  <c r="KL19" i="1"/>
  <c r="KH39" i="1"/>
  <c r="KH38" i="1"/>
  <c r="KH37" i="1"/>
  <c r="KH36" i="1"/>
  <c r="KH35" i="1"/>
  <c r="KH34" i="1"/>
  <c r="KH33" i="1"/>
  <c r="KH32" i="1"/>
  <c r="KH31" i="1"/>
  <c r="KH24" i="1"/>
  <c r="KH23" i="1"/>
  <c r="KH22" i="1"/>
  <c r="KH21" i="1"/>
  <c r="KH20" i="1"/>
  <c r="KH19" i="1"/>
  <c r="KD39" i="1"/>
  <c r="KD38" i="1"/>
  <c r="KD37" i="1"/>
  <c r="KD36" i="1"/>
  <c r="KD35" i="1"/>
  <c r="KD34" i="1"/>
  <c r="KD33" i="1"/>
  <c r="KD32" i="1"/>
  <c r="KD31" i="1"/>
  <c r="KD24" i="1"/>
  <c r="KD23" i="1"/>
  <c r="KD22" i="1"/>
  <c r="KD21" i="1"/>
  <c r="KD20" i="1"/>
  <c r="KD19" i="1"/>
  <c r="JZ39" i="1"/>
  <c r="JZ38" i="1"/>
  <c r="JZ37" i="1"/>
  <c r="JZ36" i="1"/>
  <c r="JZ35" i="1"/>
  <c r="JZ34" i="1"/>
  <c r="JZ33" i="1"/>
  <c r="JZ32" i="1"/>
  <c r="JZ31" i="1"/>
  <c r="JZ24" i="1"/>
  <c r="JZ23" i="1"/>
  <c r="JZ22" i="1"/>
  <c r="JZ21" i="1"/>
  <c r="JZ20" i="1"/>
  <c r="JZ19" i="1"/>
  <c r="JV39" i="1"/>
  <c r="JV38" i="1"/>
  <c r="JV37" i="1"/>
  <c r="JV36" i="1"/>
  <c r="JV35" i="1"/>
  <c r="JV34" i="1"/>
  <c r="JV33" i="1"/>
  <c r="JV32" i="1"/>
  <c r="JV31" i="1"/>
  <c r="JV24" i="1"/>
  <c r="JV23" i="1"/>
  <c r="JV22" i="1"/>
  <c r="JV21" i="1"/>
  <c r="JV20" i="1"/>
  <c r="JV19" i="1"/>
  <c r="JR39" i="1"/>
  <c r="JR38" i="1"/>
  <c r="JR37" i="1"/>
  <c r="JR36" i="1"/>
  <c r="JR35" i="1"/>
  <c r="JR34" i="1"/>
  <c r="JR33" i="1"/>
  <c r="JR32" i="1"/>
  <c r="JR31" i="1"/>
  <c r="JR24" i="1"/>
  <c r="JR23" i="1"/>
  <c r="JR22" i="1"/>
  <c r="JR21" i="1"/>
  <c r="JR20" i="1"/>
  <c r="JR19" i="1"/>
  <c r="JN39" i="1"/>
  <c r="JN38" i="1"/>
  <c r="JN37" i="1"/>
  <c r="JN36" i="1"/>
  <c r="JN35" i="1"/>
  <c r="JN34" i="1"/>
  <c r="JN33" i="1"/>
  <c r="JN32" i="1"/>
  <c r="JN31" i="1"/>
  <c r="JN24" i="1"/>
  <c r="JN23" i="1"/>
  <c r="JN22" i="1"/>
  <c r="JN21" i="1"/>
  <c r="JN20" i="1"/>
  <c r="JN19" i="1"/>
  <c r="JJ39" i="1"/>
  <c r="JJ38" i="1"/>
  <c r="JJ37" i="1"/>
  <c r="JJ36" i="1"/>
  <c r="JJ35" i="1"/>
  <c r="JJ34" i="1"/>
  <c r="JJ33" i="1"/>
  <c r="JJ32" i="1"/>
  <c r="JJ31" i="1"/>
  <c r="JJ24" i="1"/>
  <c r="JJ23" i="1"/>
  <c r="JJ22" i="1"/>
  <c r="JJ21" i="1"/>
  <c r="JJ20" i="1"/>
  <c r="JJ19" i="1"/>
  <c r="JF39" i="1"/>
  <c r="JF38" i="1"/>
  <c r="JF37" i="1"/>
  <c r="JF36" i="1"/>
  <c r="JF35" i="1"/>
  <c r="JF34" i="1"/>
  <c r="JF33" i="1"/>
  <c r="JF32" i="1"/>
  <c r="JF31" i="1"/>
  <c r="JF24" i="1"/>
  <c r="JF23" i="1"/>
  <c r="JF22" i="1"/>
  <c r="JF21" i="1"/>
  <c r="JF20" i="1"/>
  <c r="JF19" i="1"/>
  <c r="JB39" i="1"/>
  <c r="JB38" i="1"/>
  <c r="JB37" i="1"/>
  <c r="JB36" i="1"/>
  <c r="JB35" i="1"/>
  <c r="JB34" i="1"/>
  <c r="JB33" i="1"/>
  <c r="JB32" i="1"/>
  <c r="JB31" i="1"/>
  <c r="JB24" i="1"/>
  <c r="JB23" i="1"/>
  <c r="JB22" i="1"/>
  <c r="JB21" i="1"/>
  <c r="JB20" i="1"/>
  <c r="JB19" i="1"/>
  <c r="IX39" i="1"/>
  <c r="IX38" i="1"/>
  <c r="IX37" i="1"/>
  <c r="IX36" i="1"/>
  <c r="IX35" i="1"/>
  <c r="IX34" i="1"/>
  <c r="IX33" i="1"/>
  <c r="IX32" i="1"/>
  <c r="IX31" i="1"/>
  <c r="IX24" i="1"/>
  <c r="IX23" i="1"/>
  <c r="IX22" i="1"/>
  <c r="IX21" i="1"/>
  <c r="IX20" i="1"/>
  <c r="IX19" i="1"/>
  <c r="IT39" i="1"/>
  <c r="IT38" i="1"/>
  <c r="IT37" i="1"/>
  <c r="IT36" i="1"/>
  <c r="IT35" i="1"/>
  <c r="IT34" i="1"/>
  <c r="IT33" i="1"/>
  <c r="IT32" i="1"/>
  <c r="IT31" i="1"/>
  <c r="IT24" i="1"/>
  <c r="IT23" i="1"/>
  <c r="IT22" i="1"/>
  <c r="IT21" i="1"/>
  <c r="IT20" i="1"/>
  <c r="IT19" i="1"/>
  <c r="IP39" i="1"/>
  <c r="IP38" i="1"/>
  <c r="IP37" i="1"/>
  <c r="IP36" i="1"/>
  <c r="IP35" i="1"/>
  <c r="IP34" i="1"/>
  <c r="IP33" i="1"/>
  <c r="IP32" i="1"/>
  <c r="IP31" i="1"/>
  <c r="IP24" i="1"/>
  <c r="IP23" i="1"/>
  <c r="IP22" i="1"/>
  <c r="IP21" i="1"/>
  <c r="IP20" i="1"/>
  <c r="IP19" i="1"/>
  <c r="IL39" i="1"/>
  <c r="IL38" i="1"/>
  <c r="IL37" i="1"/>
  <c r="IL36" i="1"/>
  <c r="IL35" i="1"/>
  <c r="IL34" i="1"/>
  <c r="IL33" i="1"/>
  <c r="IL32" i="1"/>
  <c r="IL31" i="1"/>
  <c r="IL24" i="1"/>
  <c r="IL23" i="1"/>
  <c r="IL22" i="1"/>
  <c r="IL21" i="1"/>
  <c r="IL20" i="1"/>
  <c r="IL19" i="1"/>
  <c r="IH19" i="1"/>
  <c r="IH20" i="1"/>
  <c r="IH21" i="1"/>
  <c r="IH22" i="1"/>
  <c r="IH23" i="1"/>
  <c r="IH24" i="1"/>
  <c r="IH31" i="1"/>
  <c r="IH32" i="1"/>
  <c r="IH33" i="1"/>
  <c r="IH34" i="1"/>
  <c r="IH35" i="1"/>
  <c r="IH36" i="1"/>
  <c r="IH37" i="1"/>
  <c r="IH38" i="1"/>
  <c r="IH39" i="1"/>
  <c r="ID19" i="1"/>
  <c r="ID20" i="1"/>
  <c r="ID21" i="1"/>
  <c r="ID22" i="1"/>
  <c r="ID23" i="1"/>
  <c r="ID24" i="1"/>
  <c r="ID31" i="1"/>
  <c r="ID32" i="1"/>
  <c r="ID33" i="1"/>
  <c r="ID34" i="1"/>
  <c r="ID35" i="1"/>
  <c r="ID36" i="1"/>
  <c r="ID37" i="1"/>
  <c r="ID38" i="1"/>
  <c r="ID39" i="1"/>
  <c r="HZ19" i="1"/>
  <c r="HZ20" i="1"/>
  <c r="HZ21" i="1"/>
  <c r="HZ22" i="1"/>
  <c r="HZ23" i="1"/>
  <c r="HZ24" i="1"/>
  <c r="HZ31" i="1"/>
  <c r="HZ32" i="1"/>
  <c r="HZ33" i="1"/>
  <c r="HZ34" i="1"/>
  <c r="HZ35" i="1"/>
  <c r="HZ36" i="1"/>
  <c r="HZ37" i="1"/>
  <c r="HZ38" i="1"/>
  <c r="HZ39" i="1"/>
  <c r="HV19" i="1"/>
  <c r="HV20" i="1"/>
  <c r="HV21" i="1"/>
  <c r="HV22" i="1"/>
  <c r="HV23" i="1"/>
  <c r="HV24" i="1"/>
  <c r="HV31" i="1"/>
  <c r="HV32" i="1"/>
  <c r="HV33" i="1"/>
  <c r="HV34" i="1"/>
  <c r="HV35" i="1"/>
  <c r="HV36" i="1"/>
  <c r="HV37" i="1"/>
  <c r="HV38" i="1"/>
  <c r="HV39" i="1"/>
  <c r="HR19" i="1"/>
  <c r="HR20" i="1"/>
  <c r="HR21" i="1"/>
  <c r="HR22" i="1"/>
  <c r="HR23" i="1"/>
  <c r="HR24" i="1"/>
  <c r="HR31" i="1"/>
  <c r="HR32" i="1"/>
  <c r="HR33" i="1"/>
  <c r="HR34" i="1"/>
  <c r="HR35" i="1"/>
  <c r="HR36" i="1"/>
  <c r="HR37" i="1"/>
  <c r="HR38" i="1"/>
  <c r="HR39" i="1"/>
  <c r="HN19" i="1"/>
  <c r="HN20" i="1"/>
  <c r="HN21" i="1"/>
  <c r="HN22" i="1"/>
  <c r="HN23" i="1"/>
  <c r="HN24" i="1"/>
  <c r="HN31" i="1"/>
  <c r="HN32" i="1"/>
  <c r="HN33" i="1"/>
  <c r="HN34" i="1"/>
  <c r="HN35" i="1"/>
  <c r="HN36" i="1"/>
  <c r="HN37" i="1"/>
  <c r="HN38" i="1"/>
  <c r="HN39" i="1"/>
  <c r="HJ19" i="1"/>
  <c r="HJ20" i="1"/>
  <c r="HJ21" i="1"/>
  <c r="HJ22" i="1"/>
  <c r="HJ23" i="1"/>
  <c r="HJ24" i="1"/>
  <c r="HJ31" i="1"/>
  <c r="HJ32" i="1"/>
  <c r="HJ33" i="1"/>
  <c r="HJ34" i="1"/>
  <c r="HJ35" i="1"/>
  <c r="HJ36" i="1"/>
  <c r="HJ37" i="1"/>
  <c r="HJ38" i="1"/>
  <c r="HJ39" i="1"/>
  <c r="HF19" i="1"/>
  <c r="HF20" i="1"/>
  <c r="HF21" i="1"/>
  <c r="HF22" i="1"/>
  <c r="HF23" i="1"/>
  <c r="HF24" i="1"/>
  <c r="HF31" i="1"/>
  <c r="HF32" i="1"/>
  <c r="HF33" i="1"/>
  <c r="HF34" i="1"/>
  <c r="HF35" i="1"/>
  <c r="HF36" i="1"/>
  <c r="HF37" i="1"/>
  <c r="HF38" i="1"/>
  <c r="HF39" i="1"/>
  <c r="HB19" i="1"/>
  <c r="HB20" i="1"/>
  <c r="HB21" i="1"/>
  <c r="HB22" i="1"/>
  <c r="HB23" i="1"/>
  <c r="HB24" i="1"/>
  <c r="HB31" i="1"/>
  <c r="HB32" i="1"/>
  <c r="HB33" i="1"/>
  <c r="HB34" i="1"/>
  <c r="HB35" i="1"/>
  <c r="HB36" i="1"/>
  <c r="HB37" i="1"/>
  <c r="HB38" i="1"/>
  <c r="HB39" i="1"/>
  <c r="GX19" i="1"/>
  <c r="GX20" i="1"/>
  <c r="GX21" i="1"/>
  <c r="GX22" i="1"/>
  <c r="GX23" i="1"/>
  <c r="GX24" i="1"/>
  <c r="GX31" i="1"/>
  <c r="GX32" i="1"/>
  <c r="GX33" i="1"/>
  <c r="GX34" i="1"/>
  <c r="GX35" i="1"/>
  <c r="GX36" i="1"/>
  <c r="GX37" i="1"/>
  <c r="GX38" i="1"/>
  <c r="GX39" i="1"/>
  <c r="GT19" i="1"/>
  <c r="GT20" i="1"/>
  <c r="GT21" i="1"/>
  <c r="GT22" i="1"/>
  <c r="GT23" i="1"/>
  <c r="GT24" i="1"/>
  <c r="GT31" i="1"/>
  <c r="GT32" i="1"/>
  <c r="GT33" i="1"/>
  <c r="GT34" i="1"/>
  <c r="GT35" i="1"/>
  <c r="GT36" i="1"/>
  <c r="GT37" i="1"/>
  <c r="GT38" i="1"/>
  <c r="GT39" i="1"/>
  <c r="GP19" i="1"/>
  <c r="GP20" i="1"/>
  <c r="GP21" i="1"/>
  <c r="GP22" i="1"/>
  <c r="GP23" i="1"/>
  <c r="GP24" i="1"/>
  <c r="GP31" i="1"/>
  <c r="GP32" i="1"/>
  <c r="GP33" i="1"/>
  <c r="GP34" i="1"/>
  <c r="GP35" i="1"/>
  <c r="GP36" i="1"/>
  <c r="GP37" i="1"/>
  <c r="GP38" i="1"/>
  <c r="GP39" i="1"/>
  <c r="GL19" i="1"/>
  <c r="GL20" i="1"/>
  <c r="GL21" i="1"/>
  <c r="GL22" i="1"/>
  <c r="GL23" i="1"/>
  <c r="GL24" i="1"/>
  <c r="GL31" i="1"/>
  <c r="GL32" i="1"/>
  <c r="GL33" i="1"/>
  <c r="GL34" i="1"/>
  <c r="GL35" i="1"/>
  <c r="GL36" i="1"/>
  <c r="GL37" i="1"/>
  <c r="GL38" i="1"/>
  <c r="GL39" i="1"/>
  <c r="GH19" i="1"/>
  <c r="GH20" i="1"/>
  <c r="GH21" i="1"/>
  <c r="GH22" i="1"/>
  <c r="GH23" i="1"/>
  <c r="GH24" i="1"/>
  <c r="GH31" i="1"/>
  <c r="GH32" i="1"/>
  <c r="GH33" i="1"/>
  <c r="GH34" i="1"/>
  <c r="GH35" i="1"/>
  <c r="GH36" i="1"/>
  <c r="GH37" i="1"/>
  <c r="GH38" i="1"/>
  <c r="GH39" i="1"/>
  <c r="GD19" i="1"/>
  <c r="GD20" i="1"/>
  <c r="GD21" i="1"/>
  <c r="GD22" i="1"/>
  <c r="GD23" i="1"/>
  <c r="GD24" i="1"/>
  <c r="GD31" i="1"/>
  <c r="GD32" i="1"/>
  <c r="GD33" i="1"/>
  <c r="GD34" i="1"/>
  <c r="GD35" i="1"/>
  <c r="GD36" i="1"/>
  <c r="GD37" i="1"/>
  <c r="GD38" i="1"/>
  <c r="GD39" i="1"/>
  <c r="FZ19" i="1"/>
  <c r="FZ20" i="1"/>
  <c r="FZ21" i="1"/>
  <c r="FZ22" i="1"/>
  <c r="FZ23" i="1"/>
  <c r="FZ24" i="1"/>
  <c r="FZ31" i="1"/>
  <c r="FZ32" i="1"/>
  <c r="FZ33" i="1"/>
  <c r="FZ34" i="1"/>
  <c r="FZ35" i="1"/>
  <c r="FZ36" i="1"/>
  <c r="FZ37" i="1"/>
  <c r="FZ38" i="1"/>
  <c r="FZ39" i="1"/>
  <c r="FV19" i="1"/>
  <c r="FV20" i="1"/>
  <c r="FV21" i="1"/>
  <c r="FV22" i="1"/>
  <c r="FV23" i="1"/>
  <c r="FV24" i="1"/>
  <c r="FV31" i="1"/>
  <c r="FV32" i="1"/>
  <c r="FV33" i="1"/>
  <c r="FV34" i="1"/>
  <c r="FV35" i="1"/>
  <c r="FV36" i="1"/>
  <c r="FV37" i="1"/>
  <c r="FV38" i="1"/>
  <c r="FV39" i="1"/>
  <c r="FR19" i="1"/>
  <c r="FR20" i="1"/>
  <c r="FR21" i="1"/>
  <c r="FR22" i="1"/>
  <c r="FR23" i="1"/>
  <c r="FR24" i="1"/>
  <c r="FR31" i="1"/>
  <c r="FR32" i="1"/>
  <c r="FR33" i="1"/>
  <c r="FR34" i="1"/>
  <c r="FR35" i="1"/>
  <c r="FR36" i="1"/>
  <c r="FR37" i="1"/>
  <c r="FR38" i="1"/>
  <c r="FR39" i="1"/>
  <c r="FN19" i="1"/>
  <c r="FN20" i="1"/>
  <c r="FN21" i="1"/>
  <c r="FN22" i="1"/>
  <c r="FN23" i="1"/>
  <c r="FN24" i="1"/>
  <c r="FN31" i="1"/>
  <c r="FN32" i="1"/>
  <c r="FN33" i="1"/>
  <c r="FN34" i="1"/>
  <c r="FN35" i="1"/>
  <c r="FN36" i="1"/>
  <c r="FN37" i="1"/>
  <c r="FN38" i="1"/>
  <c r="FN39" i="1"/>
  <c r="FJ19" i="1"/>
  <c r="FJ20" i="1"/>
  <c r="FJ21" i="1"/>
  <c r="FJ22" i="1"/>
  <c r="FJ23" i="1"/>
  <c r="FJ24" i="1"/>
  <c r="FJ31" i="1"/>
  <c r="FJ32" i="1"/>
  <c r="FJ33" i="1"/>
  <c r="FJ34" i="1"/>
  <c r="FJ35" i="1"/>
  <c r="FJ36" i="1"/>
  <c r="FJ37" i="1"/>
  <c r="FJ38" i="1"/>
  <c r="FJ39" i="1"/>
  <c r="FF19" i="1"/>
  <c r="FF20" i="1"/>
  <c r="FF21" i="1"/>
  <c r="FF22" i="1"/>
  <c r="FF23" i="1"/>
  <c r="FF24" i="1"/>
  <c r="FF31" i="1"/>
  <c r="FF32" i="1"/>
  <c r="FF33" i="1"/>
  <c r="FF34" i="1"/>
  <c r="FF35" i="1"/>
  <c r="FF36" i="1"/>
  <c r="FF37" i="1"/>
  <c r="FF38" i="1"/>
  <c r="FF39" i="1"/>
  <c r="FB19" i="1"/>
  <c r="FB20" i="1"/>
  <c r="FB21" i="1"/>
  <c r="FB22" i="1"/>
  <c r="FB23" i="1"/>
  <c r="FB24" i="1"/>
  <c r="FB31" i="1"/>
  <c r="FB32" i="1"/>
  <c r="FB33" i="1"/>
  <c r="FB34" i="1"/>
  <c r="FB35" i="1"/>
  <c r="FB36" i="1"/>
  <c r="FB37" i="1"/>
  <c r="FB38" i="1"/>
  <c r="FB39" i="1"/>
  <c r="EX19" i="1"/>
  <c r="EX20" i="1"/>
  <c r="EX21" i="1"/>
  <c r="EX22" i="1"/>
  <c r="EX23" i="1"/>
  <c r="EX24" i="1"/>
  <c r="EX31" i="1"/>
  <c r="EX32" i="1"/>
  <c r="EX33" i="1"/>
  <c r="EX34" i="1"/>
  <c r="EX35" i="1"/>
  <c r="EX36" i="1"/>
  <c r="EX37" i="1"/>
  <c r="EX38" i="1"/>
  <c r="EX39" i="1"/>
  <c r="ET19" i="1"/>
  <c r="ET20" i="1"/>
  <c r="ET21" i="1"/>
  <c r="ET22" i="1"/>
  <c r="ET23" i="1"/>
  <c r="ET24" i="1"/>
  <c r="ET31" i="1"/>
  <c r="ET32" i="1"/>
  <c r="ET33" i="1"/>
  <c r="ET34" i="1"/>
  <c r="ET35" i="1"/>
  <c r="ET36" i="1"/>
  <c r="ET37" i="1"/>
  <c r="ET38" i="1"/>
  <c r="ET39" i="1"/>
  <c r="EP19" i="1"/>
  <c r="EP20" i="1"/>
  <c r="EP21" i="1"/>
  <c r="EP22" i="1"/>
  <c r="EP23" i="1"/>
  <c r="EP24" i="1"/>
  <c r="EP31" i="1"/>
  <c r="EP32" i="1"/>
  <c r="EP33" i="1"/>
  <c r="EP34" i="1"/>
  <c r="EP35" i="1"/>
  <c r="EP36" i="1"/>
  <c r="EP37" i="1"/>
  <c r="EP38" i="1"/>
  <c r="EP39" i="1"/>
  <c r="EL19" i="1"/>
  <c r="EL20" i="1"/>
  <c r="EL21" i="1"/>
  <c r="EL22" i="1"/>
  <c r="EL23" i="1"/>
  <c r="EL24" i="1"/>
  <c r="EL31" i="1"/>
  <c r="EL32" i="1"/>
  <c r="EL33" i="1"/>
  <c r="EL34" i="1"/>
  <c r="EL35" i="1"/>
  <c r="EL36" i="1"/>
  <c r="EL37" i="1"/>
  <c r="EL38" i="1"/>
  <c r="EL39" i="1"/>
  <c r="LC19" i="1" l="1"/>
  <c r="LD19" i="1" s="1"/>
  <c r="NG31" i="1"/>
  <c r="NH31" i="1" s="1"/>
  <c r="MM31" i="1"/>
  <c r="MN31" i="1" s="1"/>
  <c r="MI31" i="1"/>
  <c r="MJ31" i="1" s="1"/>
  <c r="KE19" i="1"/>
  <c r="KF19" i="1" s="1"/>
  <c r="KM31" i="1"/>
  <c r="KN31" i="1" s="1"/>
  <c r="KU19" i="1"/>
  <c r="KV19" i="1" s="1"/>
  <c r="KU31" i="1"/>
  <c r="KV31" i="1" s="1"/>
  <c r="LO19" i="1"/>
  <c r="LP19" i="1" s="1"/>
  <c r="KM19" i="1"/>
  <c r="KN19" i="1" s="1"/>
  <c r="KQ19" i="1"/>
  <c r="KR19" i="1" s="1"/>
  <c r="KQ31" i="1"/>
  <c r="KR31" i="1" s="1"/>
  <c r="LC31" i="1"/>
  <c r="LD31" i="1" s="1"/>
  <c r="MA19" i="1"/>
  <c r="MB19" i="1" s="1"/>
  <c r="MA31" i="1"/>
  <c r="MB31" i="1" s="1"/>
  <c r="MM19" i="1"/>
  <c r="MN19" i="1" s="1"/>
  <c r="NG19" i="1"/>
  <c r="NH19" i="1" s="1"/>
  <c r="KE31" i="1"/>
  <c r="KF31" i="1" s="1"/>
  <c r="MQ19" i="1"/>
  <c r="MR19" i="1" s="1"/>
  <c r="LG31" i="1"/>
  <c r="LH31" i="1" s="1"/>
  <c r="JS19" i="1"/>
  <c r="JT19" i="1" s="1"/>
  <c r="JS31" i="1"/>
  <c r="JT31" i="1" s="1"/>
  <c r="KI31" i="1"/>
  <c r="KJ31" i="1" s="1"/>
  <c r="FS31" i="1"/>
  <c r="FT31" i="1" s="1"/>
  <c r="GQ19" i="1"/>
  <c r="GR19" i="1" s="1"/>
  <c r="GU19" i="1"/>
  <c r="GV19" i="1" s="1"/>
  <c r="JO19" i="1"/>
  <c r="JP19" i="1" s="1"/>
  <c r="MY19" i="1"/>
  <c r="MZ19" i="1" s="1"/>
  <c r="NK19" i="1"/>
  <c r="NL19" i="1" s="1"/>
  <c r="JO31" i="1"/>
  <c r="JP31" i="1" s="1"/>
  <c r="KA19" i="1"/>
  <c r="KB19" i="1" s="1"/>
  <c r="LG19" i="1"/>
  <c r="LH19" i="1" s="1"/>
  <c r="LO31" i="1"/>
  <c r="LP31" i="1" s="1"/>
  <c r="MQ31" i="1"/>
  <c r="MR31" i="1" s="1"/>
  <c r="JW19" i="1"/>
  <c r="JX19" i="1" s="1"/>
  <c r="JW31" i="1"/>
  <c r="JX31" i="1" s="1"/>
  <c r="KA31" i="1"/>
  <c r="KB31" i="1" s="1"/>
  <c r="KI19" i="1"/>
  <c r="KJ19" i="1" s="1"/>
  <c r="ME19" i="1"/>
  <c r="MF19" i="1" s="1"/>
  <c r="ME31" i="1"/>
  <c r="MF31" i="1" s="1"/>
  <c r="MI19" i="1"/>
  <c r="MJ19" i="1" s="1"/>
  <c r="MY31" i="1"/>
  <c r="MZ31" i="1" s="1"/>
  <c r="KY19" i="1"/>
  <c r="KZ19" i="1" s="1"/>
  <c r="NC19" i="1"/>
  <c r="ND19" i="1" s="1"/>
  <c r="NK31" i="1"/>
  <c r="NL31" i="1" s="1"/>
  <c r="KY31" i="1"/>
  <c r="KZ31" i="1" s="1"/>
  <c r="LK19" i="1"/>
  <c r="LL19" i="1" s="1"/>
  <c r="LK31" i="1"/>
  <c r="LL31" i="1" s="1"/>
  <c r="LS19" i="1"/>
  <c r="LT19" i="1" s="1"/>
  <c r="LS31" i="1"/>
  <c r="LT31" i="1" s="1"/>
  <c r="LW19" i="1"/>
  <c r="LX19" i="1" s="1"/>
  <c r="LW31" i="1"/>
  <c r="LX31" i="1" s="1"/>
  <c r="MU19" i="1"/>
  <c r="MV19" i="1" s="1"/>
  <c r="MU31" i="1"/>
  <c r="MV31" i="1" s="1"/>
  <c r="NC31" i="1"/>
  <c r="ND31" i="1" s="1"/>
  <c r="JK19" i="1"/>
  <c r="JL19" i="1" s="1"/>
  <c r="HW31" i="1"/>
  <c r="HX31" i="1" s="1"/>
  <c r="IA19" i="1"/>
  <c r="IB19" i="1" s="1"/>
  <c r="II19" i="1"/>
  <c r="IJ19" i="1" s="1"/>
  <c r="IM19" i="1"/>
  <c r="IN19" i="1" s="1"/>
  <c r="IM31" i="1"/>
  <c r="IN31" i="1" s="1"/>
  <c r="IQ19" i="1"/>
  <c r="IR19" i="1" s="1"/>
  <c r="IQ31" i="1"/>
  <c r="IR31" i="1" s="1"/>
  <c r="IU31" i="1"/>
  <c r="IV31" i="1" s="1"/>
  <c r="JC31" i="1"/>
  <c r="JD31" i="1" s="1"/>
  <c r="JG19" i="1"/>
  <c r="JH19" i="1" s="1"/>
  <c r="JK31" i="1"/>
  <c r="JL31" i="1" s="1"/>
  <c r="IA31" i="1"/>
  <c r="IB31" i="1" s="1"/>
  <c r="HW19" i="1"/>
  <c r="HX19" i="1" s="1"/>
  <c r="IE31" i="1"/>
  <c r="IF31" i="1" s="1"/>
  <c r="IE19" i="1"/>
  <c r="IF19" i="1" s="1"/>
  <c r="II31" i="1"/>
  <c r="IJ31" i="1" s="1"/>
  <c r="IU19" i="1"/>
  <c r="IV19" i="1" s="1"/>
  <c r="IY31" i="1"/>
  <c r="IZ31" i="1" s="1"/>
  <c r="JC19" i="1"/>
  <c r="JD19" i="1" s="1"/>
  <c r="JG31" i="1"/>
  <c r="JH31" i="1" s="1"/>
  <c r="IY19" i="1"/>
  <c r="IZ19" i="1" s="1"/>
  <c r="GY31" i="1"/>
  <c r="GZ31" i="1" s="1"/>
  <c r="GU31" i="1"/>
  <c r="GV31" i="1" s="1"/>
  <c r="HC31" i="1"/>
  <c r="HD31" i="1" s="1"/>
  <c r="HG31" i="1"/>
  <c r="HH31" i="1" s="1"/>
  <c r="GM31" i="1"/>
  <c r="GN31" i="1" s="1"/>
  <c r="HC19" i="1"/>
  <c r="HD19" i="1" s="1"/>
  <c r="HK19" i="1"/>
  <c r="HL19" i="1" s="1"/>
  <c r="HO19" i="1"/>
  <c r="HP19" i="1" s="1"/>
  <c r="HS19" i="1"/>
  <c r="HT19" i="1" s="1"/>
  <c r="FW19" i="1"/>
  <c r="FX19" i="1" s="1"/>
  <c r="GI19" i="1"/>
  <c r="GJ19" i="1" s="1"/>
  <c r="GM19" i="1"/>
  <c r="GN19" i="1" s="1"/>
  <c r="GY19" i="1"/>
  <c r="GZ19" i="1" s="1"/>
  <c r="GQ31" i="1"/>
  <c r="GR31" i="1" s="1"/>
  <c r="HG19" i="1"/>
  <c r="HH19" i="1" s="1"/>
  <c r="HK31" i="1"/>
  <c r="HL31" i="1" s="1"/>
  <c r="HO31" i="1"/>
  <c r="HP31" i="1" s="1"/>
  <c r="HS31" i="1"/>
  <c r="HT31" i="1" s="1"/>
  <c r="FS19" i="1"/>
  <c r="FT19" i="1" s="1"/>
  <c r="FW31" i="1"/>
  <c r="FX31" i="1" s="1"/>
  <c r="GA31" i="1"/>
  <c r="GB31" i="1" s="1"/>
  <c r="GA19" i="1"/>
  <c r="GB19" i="1" s="1"/>
  <c r="GE31" i="1"/>
  <c r="GF31" i="1" s="1"/>
  <c r="GI31" i="1"/>
  <c r="GJ31" i="1" s="1"/>
  <c r="GE19" i="1"/>
  <c r="GF19" i="1" s="1"/>
  <c r="FK19" i="1"/>
  <c r="FL19" i="1" s="1"/>
  <c r="FO19" i="1"/>
  <c r="FP19" i="1" s="1"/>
  <c r="FK31" i="1"/>
  <c r="FL31" i="1" s="1"/>
  <c r="FO31" i="1"/>
  <c r="FP31" i="1" s="1"/>
  <c r="EH19" i="1" l="1"/>
  <c r="EH20" i="1"/>
  <c r="EH21" i="1"/>
  <c r="EH22" i="1"/>
  <c r="EH23" i="1"/>
  <c r="EH24" i="1"/>
  <c r="EH31" i="1"/>
  <c r="EH32" i="1"/>
  <c r="EH33" i="1"/>
  <c r="EH34" i="1"/>
  <c r="EH35" i="1"/>
  <c r="EH36" i="1"/>
  <c r="EH37" i="1"/>
  <c r="EH38" i="1"/>
  <c r="EH39" i="1"/>
  <c r="ED19" i="1"/>
  <c r="ED20" i="1"/>
  <c r="ED21" i="1"/>
  <c r="ED22" i="1"/>
  <c r="ED23" i="1"/>
  <c r="ED24" i="1"/>
  <c r="ED31" i="1"/>
  <c r="ED32" i="1"/>
  <c r="ED33" i="1"/>
  <c r="ED34" i="1"/>
  <c r="ED35" i="1"/>
  <c r="ED36" i="1"/>
  <c r="ED37" i="1"/>
  <c r="ED38" i="1"/>
  <c r="ED39" i="1"/>
  <c r="FG31" i="1"/>
  <c r="FH31" i="1" s="1"/>
  <c r="FG19" i="1"/>
  <c r="FH19" i="1" s="1"/>
  <c r="FC31" i="1"/>
  <c r="FD31" i="1" s="1"/>
  <c r="FC19" i="1"/>
  <c r="FD19" i="1" s="1"/>
  <c r="EY31" i="1"/>
  <c r="EZ31" i="1" s="1"/>
  <c r="EY19" i="1"/>
  <c r="EZ19" i="1" s="1"/>
  <c r="EU31" i="1"/>
  <c r="EV31" i="1" s="1"/>
  <c r="EU19" i="1"/>
  <c r="EV19" i="1" s="1"/>
  <c r="EQ31" i="1"/>
  <c r="ER31" i="1" s="1"/>
  <c r="EQ19" i="1"/>
  <c r="ER19" i="1" s="1"/>
  <c r="EM31" i="1"/>
  <c r="EN31" i="1" s="1"/>
  <c r="EM19" i="1"/>
  <c r="EN19" i="1" s="1"/>
  <c r="DZ19" i="1"/>
  <c r="DZ20" i="1"/>
  <c r="DZ21" i="1"/>
  <c r="DZ22" i="1"/>
  <c r="DZ23" i="1"/>
  <c r="DZ24" i="1"/>
  <c r="DZ31" i="1"/>
  <c r="DZ32" i="1"/>
  <c r="DZ33" i="1"/>
  <c r="DZ34" i="1"/>
  <c r="DZ35" i="1"/>
  <c r="DZ36" i="1"/>
  <c r="DZ37" i="1"/>
  <c r="DZ38" i="1"/>
  <c r="DZ39" i="1"/>
  <c r="DB19" i="1"/>
  <c r="DF19" i="1"/>
  <c r="DF20" i="1"/>
  <c r="DF21" i="1"/>
  <c r="DF22" i="1"/>
  <c r="DF23" i="1"/>
  <c r="DF24" i="1"/>
  <c r="DF31" i="1"/>
  <c r="DF32" i="1"/>
  <c r="DF33" i="1"/>
  <c r="DF34" i="1"/>
  <c r="DF35" i="1"/>
  <c r="DF36" i="1"/>
  <c r="DF37" i="1"/>
  <c r="DF38" i="1"/>
  <c r="DF39" i="1"/>
  <c r="DJ19" i="1"/>
  <c r="DJ20" i="1"/>
  <c r="DJ21" i="1"/>
  <c r="DJ22" i="1"/>
  <c r="DJ23" i="1"/>
  <c r="DJ24" i="1"/>
  <c r="DJ31" i="1"/>
  <c r="DJ32" i="1"/>
  <c r="DJ33" i="1"/>
  <c r="DJ34" i="1"/>
  <c r="DJ35" i="1"/>
  <c r="DJ36" i="1"/>
  <c r="DJ37" i="1"/>
  <c r="DJ38" i="1"/>
  <c r="DJ39" i="1"/>
  <c r="DN20" i="1"/>
  <c r="DN21" i="1"/>
  <c r="DN22" i="1"/>
  <c r="DN23" i="1"/>
  <c r="DN24" i="1"/>
  <c r="DN31" i="1"/>
  <c r="DN32" i="1"/>
  <c r="DN33" i="1"/>
  <c r="DN34" i="1"/>
  <c r="DN35" i="1"/>
  <c r="DN36" i="1"/>
  <c r="DN37" i="1"/>
  <c r="DN38" i="1"/>
  <c r="DN39" i="1"/>
  <c r="DR19" i="1"/>
  <c r="DR20" i="1"/>
  <c r="DR21" i="1"/>
  <c r="DR22" i="1"/>
  <c r="DR23" i="1"/>
  <c r="DR24" i="1"/>
  <c r="DR31" i="1"/>
  <c r="DR32" i="1"/>
  <c r="DR33" i="1"/>
  <c r="DR34" i="1"/>
  <c r="DR35" i="1"/>
  <c r="DR36" i="1"/>
  <c r="DR37" i="1"/>
  <c r="DR38" i="1"/>
  <c r="DR39" i="1"/>
  <c r="DV19" i="1"/>
  <c r="DV20" i="1"/>
  <c r="DV21" i="1"/>
  <c r="DV22" i="1"/>
  <c r="DV23" i="1"/>
  <c r="DV24" i="1"/>
  <c r="DV31" i="1"/>
  <c r="DV32" i="1"/>
  <c r="DV33" i="1"/>
  <c r="DV34" i="1"/>
  <c r="DV35" i="1"/>
  <c r="DV36" i="1"/>
  <c r="DV37" i="1"/>
  <c r="DV38" i="1"/>
  <c r="DV39" i="1"/>
  <c r="DB20" i="1"/>
  <c r="DB21" i="1"/>
  <c r="DB22" i="1"/>
  <c r="DB23" i="1"/>
  <c r="DB24" i="1"/>
  <c r="DB31" i="1"/>
  <c r="DB32" i="1"/>
  <c r="DB33" i="1"/>
  <c r="DB34" i="1"/>
  <c r="DB35" i="1"/>
  <c r="DB36" i="1"/>
  <c r="DB37" i="1"/>
  <c r="DB38" i="1"/>
  <c r="DB39" i="1"/>
  <c r="CX19" i="1"/>
  <c r="CX20" i="1"/>
  <c r="CX21" i="1"/>
  <c r="CX22" i="1"/>
  <c r="CX24" i="1"/>
  <c r="CX31" i="1"/>
  <c r="CX32" i="1"/>
  <c r="CX33" i="1"/>
  <c r="CX34" i="1"/>
  <c r="CX35" i="1"/>
  <c r="CX36" i="1"/>
  <c r="CX37" i="1"/>
  <c r="CX38" i="1"/>
  <c r="CX39" i="1"/>
  <c r="CS18" i="1"/>
  <c r="CS19" i="1"/>
  <c r="CU19" i="1"/>
  <c r="CS20" i="1"/>
  <c r="CU20" i="1"/>
  <c r="CS21" i="1"/>
  <c r="CU21" i="1"/>
  <c r="CS22" i="1"/>
  <c r="CU22" i="1"/>
  <c r="CS23" i="1"/>
  <c r="CU23" i="1"/>
  <c r="CS24" i="1"/>
  <c r="CU24" i="1"/>
  <c r="CS25" i="1"/>
  <c r="CS26" i="1"/>
  <c r="CS27" i="1"/>
  <c r="CS28" i="1"/>
  <c r="CS29" i="1"/>
  <c r="CS30" i="1"/>
  <c r="CS31" i="1"/>
  <c r="CU31" i="1"/>
  <c r="CS32" i="1"/>
  <c r="CU32" i="1"/>
  <c r="CS33" i="1"/>
  <c r="CU33" i="1"/>
  <c r="CS34" i="1"/>
  <c r="CU34" i="1"/>
  <c r="CS35" i="1"/>
  <c r="CU35" i="1"/>
  <c r="CS36" i="1"/>
  <c r="CU36" i="1"/>
  <c r="CS37" i="1"/>
  <c r="CU37" i="1"/>
  <c r="CS38" i="1"/>
  <c r="CU38" i="1"/>
  <c r="CS39" i="1"/>
  <c r="CU39" i="1"/>
  <c r="CN18" i="1"/>
  <c r="CN19" i="1"/>
  <c r="CP19" i="1"/>
  <c r="CN20" i="1"/>
  <c r="CP20" i="1"/>
  <c r="CN21" i="1"/>
  <c r="CP21" i="1"/>
  <c r="CN22" i="1"/>
  <c r="CP22" i="1"/>
  <c r="CN23" i="1"/>
  <c r="CP23" i="1"/>
  <c r="CN24" i="1"/>
  <c r="CP24" i="1"/>
  <c r="CN25" i="1"/>
  <c r="CN26" i="1"/>
  <c r="CN27" i="1"/>
  <c r="CN28" i="1"/>
  <c r="CN29" i="1"/>
  <c r="CN30" i="1"/>
  <c r="CN31" i="1"/>
  <c r="CP31" i="1"/>
  <c r="CN32" i="1"/>
  <c r="CP32" i="1"/>
  <c r="CN33" i="1"/>
  <c r="CP33" i="1"/>
  <c r="CN34" i="1"/>
  <c r="CP34" i="1"/>
  <c r="CN35" i="1"/>
  <c r="CP35" i="1"/>
  <c r="CN36" i="1"/>
  <c r="CP36" i="1"/>
  <c r="CN37" i="1"/>
  <c r="CP37" i="1"/>
  <c r="CN38" i="1"/>
  <c r="CP38" i="1"/>
  <c r="CN39" i="1"/>
  <c r="CP39" i="1"/>
  <c r="CI18" i="1"/>
  <c r="CI19" i="1"/>
  <c r="CK19" i="1"/>
  <c r="CI20" i="1"/>
  <c r="CK20" i="1"/>
  <c r="CI21" i="1"/>
  <c r="CK21" i="1"/>
  <c r="CI22" i="1"/>
  <c r="CK22" i="1"/>
  <c r="CI23" i="1"/>
  <c r="CK23" i="1"/>
  <c r="CI24" i="1"/>
  <c r="CK24" i="1"/>
  <c r="CI25" i="1"/>
  <c r="CI26" i="1"/>
  <c r="CI27" i="1"/>
  <c r="CI28" i="1"/>
  <c r="CI29" i="1"/>
  <c r="CI30" i="1"/>
  <c r="CI31" i="1"/>
  <c r="CK31" i="1"/>
  <c r="CI32" i="1"/>
  <c r="CK32" i="1"/>
  <c r="CI33" i="1"/>
  <c r="CK33" i="1"/>
  <c r="CI34" i="1"/>
  <c r="CK34" i="1"/>
  <c r="CI35" i="1"/>
  <c r="CK35" i="1"/>
  <c r="CI36" i="1"/>
  <c r="CK36" i="1"/>
  <c r="CI37" i="1"/>
  <c r="CK37" i="1"/>
  <c r="CI38" i="1"/>
  <c r="CK38" i="1"/>
  <c r="CI39" i="1"/>
  <c r="CK39" i="1"/>
  <c r="CD18" i="1"/>
  <c r="CD19" i="1"/>
  <c r="CF19" i="1"/>
  <c r="CD20" i="1"/>
  <c r="CF20" i="1"/>
  <c r="CD21" i="1"/>
  <c r="CF21" i="1"/>
  <c r="CD22" i="1"/>
  <c r="CF22" i="1"/>
  <c r="CD23" i="1"/>
  <c r="CF23" i="1"/>
  <c r="CD24" i="1"/>
  <c r="CF24" i="1"/>
  <c r="CD25" i="1"/>
  <c r="CD26" i="1"/>
  <c r="CD27" i="1"/>
  <c r="CD28" i="1"/>
  <c r="CD29" i="1"/>
  <c r="CD30" i="1"/>
  <c r="CD31" i="1"/>
  <c r="CF31" i="1"/>
  <c r="CD32" i="1"/>
  <c r="CF32" i="1"/>
  <c r="CD33" i="1"/>
  <c r="CF33" i="1"/>
  <c r="CD34" i="1"/>
  <c r="CF34" i="1"/>
  <c r="CD35" i="1"/>
  <c r="CF35" i="1"/>
  <c r="CD36" i="1"/>
  <c r="CF36" i="1"/>
  <c r="CD37" i="1"/>
  <c r="CF37" i="1"/>
  <c r="CD38" i="1"/>
  <c r="CF38" i="1"/>
  <c r="CD39" i="1"/>
  <c r="CF39" i="1"/>
  <c r="BY18" i="1"/>
  <c r="BY19" i="1"/>
  <c r="CA19" i="1"/>
  <c r="BY20" i="1"/>
  <c r="CA20" i="1"/>
  <c r="BY21" i="1"/>
  <c r="CA21" i="1"/>
  <c r="BY22" i="1"/>
  <c r="CA22" i="1"/>
  <c r="BY23" i="1"/>
  <c r="CA23" i="1"/>
  <c r="BY24" i="1"/>
  <c r="CA24" i="1"/>
  <c r="BY25" i="1"/>
  <c r="BY26" i="1"/>
  <c r="BY27" i="1"/>
  <c r="BY28" i="1"/>
  <c r="BY29" i="1"/>
  <c r="BY30" i="1"/>
  <c r="BY31" i="1"/>
  <c r="CA31" i="1"/>
  <c r="BY32" i="1"/>
  <c r="CA32" i="1"/>
  <c r="BY33" i="1"/>
  <c r="CA33" i="1"/>
  <c r="BY34" i="1"/>
  <c r="CA34" i="1"/>
  <c r="BY35" i="1"/>
  <c r="CA35" i="1"/>
  <c r="BY36" i="1"/>
  <c r="CA36" i="1"/>
  <c r="BY37" i="1"/>
  <c r="CA37" i="1"/>
  <c r="BY38" i="1"/>
  <c r="CA38" i="1"/>
  <c r="BY39" i="1"/>
  <c r="CA39" i="1"/>
  <c r="BT18" i="1"/>
  <c r="BT19" i="1"/>
  <c r="BV19" i="1"/>
  <c r="BT20" i="1"/>
  <c r="BV20" i="1"/>
  <c r="BT21" i="1"/>
  <c r="BV21" i="1"/>
  <c r="BT22" i="1"/>
  <c r="BV22" i="1"/>
  <c r="BT23" i="1"/>
  <c r="BV23" i="1"/>
  <c r="BT24" i="1"/>
  <c r="BV24" i="1"/>
  <c r="BT25" i="1"/>
  <c r="BT26" i="1"/>
  <c r="BT27" i="1"/>
  <c r="BT28" i="1"/>
  <c r="BT29" i="1"/>
  <c r="BT30" i="1"/>
  <c r="BT31" i="1"/>
  <c r="BV31" i="1"/>
  <c r="BT32" i="1"/>
  <c r="BV32" i="1"/>
  <c r="BT33" i="1"/>
  <c r="BV33" i="1"/>
  <c r="BT34" i="1"/>
  <c r="BV34" i="1"/>
  <c r="BT35" i="1"/>
  <c r="BV35" i="1"/>
  <c r="BT36" i="1"/>
  <c r="BV36" i="1"/>
  <c r="BT37" i="1"/>
  <c r="BV37" i="1"/>
  <c r="BT38" i="1"/>
  <c r="BV38" i="1"/>
  <c r="BT39" i="1"/>
  <c r="BV39" i="1"/>
  <c r="BO18" i="1"/>
  <c r="BO19" i="1"/>
  <c r="BQ19" i="1"/>
  <c r="BO20" i="1"/>
  <c r="BQ20" i="1"/>
  <c r="BO21" i="1"/>
  <c r="BQ21" i="1"/>
  <c r="BO22" i="1"/>
  <c r="BQ22" i="1"/>
  <c r="BO23" i="1"/>
  <c r="BQ23" i="1"/>
  <c r="BO24" i="1"/>
  <c r="BQ24" i="1"/>
  <c r="BO25" i="1"/>
  <c r="BO26" i="1"/>
  <c r="BO27" i="1"/>
  <c r="BO28" i="1"/>
  <c r="BO29" i="1"/>
  <c r="BO30" i="1"/>
  <c r="BO31" i="1"/>
  <c r="BQ31" i="1"/>
  <c r="BO32" i="1"/>
  <c r="BQ32" i="1"/>
  <c r="BO33" i="1"/>
  <c r="BQ33" i="1"/>
  <c r="BO34" i="1"/>
  <c r="BQ34" i="1"/>
  <c r="BO35" i="1"/>
  <c r="BQ35" i="1"/>
  <c r="BO36" i="1"/>
  <c r="BQ36" i="1"/>
  <c r="BO37" i="1"/>
  <c r="BQ37" i="1"/>
  <c r="BO38" i="1"/>
  <c r="BQ38" i="1"/>
  <c r="BO39" i="1"/>
  <c r="BQ39" i="1"/>
  <c r="BJ18" i="1"/>
  <c r="BJ19" i="1"/>
  <c r="BL19" i="1"/>
  <c r="BJ20" i="1"/>
  <c r="BL20" i="1"/>
  <c r="BJ21" i="1"/>
  <c r="BL21" i="1"/>
  <c r="BJ22" i="1"/>
  <c r="BL22" i="1"/>
  <c r="BJ23" i="1"/>
  <c r="BL23" i="1"/>
  <c r="BJ24" i="1"/>
  <c r="BL24" i="1"/>
  <c r="BJ25" i="1"/>
  <c r="BJ26" i="1"/>
  <c r="BJ27" i="1"/>
  <c r="BJ28" i="1"/>
  <c r="BJ29" i="1"/>
  <c r="BJ30" i="1"/>
  <c r="BJ31" i="1"/>
  <c r="BL31" i="1"/>
  <c r="BJ32" i="1"/>
  <c r="BL32" i="1"/>
  <c r="BJ33" i="1"/>
  <c r="BL33" i="1"/>
  <c r="BJ34" i="1"/>
  <c r="BL34" i="1"/>
  <c r="BJ35" i="1"/>
  <c r="BL35" i="1"/>
  <c r="BJ36" i="1"/>
  <c r="BL36" i="1"/>
  <c r="BJ37" i="1"/>
  <c r="BL37" i="1"/>
  <c r="BJ38" i="1"/>
  <c r="BL38" i="1"/>
  <c r="BJ39" i="1"/>
  <c r="BL39" i="1"/>
  <c r="BE18" i="1"/>
  <c r="BE19" i="1"/>
  <c r="BG19" i="1"/>
  <c r="BE20" i="1"/>
  <c r="BG20" i="1"/>
  <c r="BE21" i="1"/>
  <c r="BG21" i="1"/>
  <c r="BE22" i="1"/>
  <c r="BG22" i="1"/>
  <c r="BE23" i="1"/>
  <c r="BG23" i="1"/>
  <c r="BE24" i="1"/>
  <c r="BG24" i="1"/>
  <c r="BE25" i="1"/>
  <c r="BE26" i="1"/>
  <c r="BE27" i="1"/>
  <c r="BE28" i="1"/>
  <c r="BE29" i="1"/>
  <c r="BE30" i="1"/>
  <c r="BE31" i="1"/>
  <c r="BG31" i="1"/>
  <c r="BE32" i="1"/>
  <c r="BG32" i="1"/>
  <c r="BE33" i="1"/>
  <c r="BG33" i="1"/>
  <c r="BE34" i="1"/>
  <c r="BG34" i="1"/>
  <c r="BE35" i="1"/>
  <c r="BG35" i="1"/>
  <c r="BE36" i="1"/>
  <c r="BG36" i="1"/>
  <c r="BE37" i="1"/>
  <c r="BG37" i="1"/>
  <c r="BE38" i="1"/>
  <c r="BG38" i="1"/>
  <c r="BE39" i="1"/>
  <c r="BG39" i="1"/>
  <c r="AA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A26" i="1"/>
  <c r="AA27" i="1"/>
  <c r="AA28" i="1"/>
  <c r="AA29" i="1"/>
  <c r="AA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F18" i="1"/>
  <c r="AF19" i="1"/>
  <c r="AH19" i="1"/>
  <c r="AF20" i="1"/>
  <c r="AH20" i="1"/>
  <c r="AF21" i="1"/>
  <c r="AH21" i="1"/>
  <c r="AF22" i="1"/>
  <c r="AH22" i="1"/>
  <c r="AF23" i="1"/>
  <c r="AH23" i="1"/>
  <c r="AF24" i="1"/>
  <c r="AH24" i="1"/>
  <c r="AF25" i="1"/>
  <c r="AF26" i="1"/>
  <c r="AF27" i="1"/>
  <c r="AF28" i="1"/>
  <c r="AF29" i="1"/>
  <c r="AF30" i="1"/>
  <c r="AF31" i="1"/>
  <c r="AH31" i="1"/>
  <c r="AF32" i="1"/>
  <c r="AH32" i="1"/>
  <c r="AF33" i="1"/>
  <c r="AH33" i="1"/>
  <c r="AF34" i="1"/>
  <c r="AH34" i="1"/>
  <c r="AF35" i="1"/>
  <c r="AH35" i="1"/>
  <c r="AF36" i="1"/>
  <c r="AH36" i="1"/>
  <c r="AF37" i="1"/>
  <c r="AH37" i="1"/>
  <c r="AF38" i="1"/>
  <c r="AH38" i="1"/>
  <c r="AF39" i="1"/>
  <c r="AH39" i="1"/>
  <c r="AK18" i="1"/>
  <c r="AK19" i="1"/>
  <c r="AM19" i="1"/>
  <c r="AK20" i="1"/>
  <c r="AM20" i="1"/>
  <c r="AK21" i="1"/>
  <c r="AM21" i="1"/>
  <c r="AK22" i="1"/>
  <c r="AM22" i="1"/>
  <c r="AK23" i="1"/>
  <c r="AM23" i="1"/>
  <c r="AK24" i="1"/>
  <c r="AM24" i="1"/>
  <c r="AK25" i="1"/>
  <c r="AK26" i="1"/>
  <c r="AK27" i="1"/>
  <c r="AK28" i="1"/>
  <c r="AK29" i="1"/>
  <c r="AK30" i="1"/>
  <c r="AK31" i="1"/>
  <c r="AM31" i="1"/>
  <c r="AK32" i="1"/>
  <c r="AM32" i="1"/>
  <c r="AK33" i="1"/>
  <c r="AM33" i="1"/>
  <c r="AK34" i="1"/>
  <c r="AM34" i="1"/>
  <c r="AK35" i="1"/>
  <c r="AM35" i="1"/>
  <c r="AK36" i="1"/>
  <c r="AM36" i="1"/>
  <c r="AK37" i="1"/>
  <c r="AM37" i="1"/>
  <c r="AK38" i="1"/>
  <c r="AM38" i="1"/>
  <c r="AK39" i="1"/>
  <c r="AM39" i="1"/>
  <c r="AP18" i="1"/>
  <c r="AP19" i="1"/>
  <c r="AR19" i="1"/>
  <c r="AP20" i="1"/>
  <c r="AR20" i="1"/>
  <c r="AP21" i="1"/>
  <c r="AR21" i="1"/>
  <c r="AP22" i="1"/>
  <c r="AR22" i="1"/>
  <c r="AP23" i="1"/>
  <c r="AR23" i="1"/>
  <c r="AP24" i="1"/>
  <c r="AR24" i="1"/>
  <c r="AP25" i="1"/>
  <c r="AP26" i="1"/>
  <c r="AP27" i="1"/>
  <c r="AP28" i="1"/>
  <c r="AP29" i="1"/>
  <c r="AP30" i="1"/>
  <c r="AP31" i="1"/>
  <c r="AR31" i="1"/>
  <c r="AP32" i="1"/>
  <c r="AR32" i="1"/>
  <c r="AP33" i="1"/>
  <c r="AR33" i="1"/>
  <c r="AP34" i="1"/>
  <c r="AR34" i="1"/>
  <c r="AP35" i="1"/>
  <c r="AR35" i="1"/>
  <c r="AP36" i="1"/>
  <c r="AR36" i="1"/>
  <c r="AP37" i="1"/>
  <c r="AR37" i="1"/>
  <c r="AP38" i="1"/>
  <c r="AR38" i="1"/>
  <c r="AP39" i="1"/>
  <c r="AR39" i="1"/>
  <c r="AP40" i="1"/>
  <c r="AZ18" i="1"/>
  <c r="AZ19" i="1"/>
  <c r="BB19" i="1"/>
  <c r="AZ20" i="1"/>
  <c r="BB20" i="1"/>
  <c r="AZ21" i="1"/>
  <c r="BB21" i="1"/>
  <c r="AZ22" i="1"/>
  <c r="BB22" i="1"/>
  <c r="AZ23" i="1"/>
  <c r="BB23" i="1"/>
  <c r="AZ24" i="1"/>
  <c r="BB24" i="1"/>
  <c r="AZ25" i="1"/>
  <c r="AZ26" i="1"/>
  <c r="AZ27" i="1"/>
  <c r="AZ28" i="1"/>
  <c r="AZ29" i="1"/>
  <c r="AZ30" i="1"/>
  <c r="AZ31" i="1"/>
  <c r="BB31" i="1"/>
  <c r="AZ32" i="1"/>
  <c r="BB32" i="1"/>
  <c r="AZ33" i="1"/>
  <c r="BB33" i="1"/>
  <c r="AZ34" i="1"/>
  <c r="BB34" i="1"/>
  <c r="AZ35" i="1"/>
  <c r="BB35" i="1"/>
  <c r="AZ36" i="1"/>
  <c r="BB36" i="1"/>
  <c r="AZ37" i="1"/>
  <c r="BB37" i="1"/>
  <c r="AZ38" i="1"/>
  <c r="BB38" i="1"/>
  <c r="AZ39" i="1"/>
  <c r="BB39" i="1"/>
  <c r="AU18" i="1"/>
  <c r="AU19" i="1"/>
  <c r="AW19" i="1"/>
  <c r="AU20" i="1"/>
  <c r="AW20" i="1"/>
  <c r="AU21" i="1"/>
  <c r="AW21" i="1"/>
  <c r="AU22" i="1"/>
  <c r="AW22" i="1"/>
  <c r="AU23" i="1"/>
  <c r="AW23" i="1"/>
  <c r="AU24" i="1"/>
  <c r="AW24" i="1"/>
  <c r="AU25" i="1"/>
  <c r="AU26" i="1"/>
  <c r="AU27" i="1"/>
  <c r="AU28" i="1"/>
  <c r="AU29" i="1"/>
  <c r="AU30" i="1"/>
  <c r="AU31" i="1"/>
  <c r="AW31" i="1"/>
  <c r="AU32" i="1"/>
  <c r="AW32" i="1"/>
  <c r="AU33" i="1"/>
  <c r="AW33" i="1"/>
  <c r="AU34" i="1"/>
  <c r="AW34" i="1"/>
  <c r="AU35" i="1"/>
  <c r="AW35" i="1"/>
  <c r="AU36" i="1"/>
  <c r="AW36" i="1"/>
  <c r="AU37" i="1"/>
  <c r="AW37" i="1"/>
  <c r="AU38" i="1"/>
  <c r="AW38" i="1"/>
  <c r="AU39" i="1"/>
  <c r="AW39" i="1"/>
  <c r="V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V26" i="1"/>
  <c r="V27" i="1"/>
  <c r="V28" i="1"/>
  <c r="V29" i="1"/>
  <c r="V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Q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Q26" i="1"/>
  <c r="Q27" i="1"/>
  <c r="Q28" i="1"/>
  <c r="Q29" i="1"/>
  <c r="Q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L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L26" i="1"/>
  <c r="L27" i="1"/>
  <c r="L28" i="1"/>
  <c r="L29" i="1"/>
  <c r="L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I19" i="1"/>
  <c r="I20" i="1"/>
  <c r="I21" i="1"/>
  <c r="I22" i="1"/>
  <c r="I23" i="1"/>
  <c r="I24" i="1"/>
  <c r="I31" i="1"/>
  <c r="I32" i="1"/>
  <c r="I33" i="1"/>
  <c r="I34" i="1"/>
  <c r="I35" i="1"/>
  <c r="I36" i="1"/>
  <c r="I37" i="1"/>
  <c r="I38" i="1"/>
  <c r="I3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C30" i="1"/>
  <c r="C29" i="1"/>
  <c r="EH29" i="1" s="1"/>
  <c r="C28" i="1"/>
  <c r="C27" i="1"/>
  <c r="EH27" i="1" s="1"/>
  <c r="C26" i="1"/>
  <c r="DB29" i="1" l="1"/>
  <c r="ED27" i="1"/>
  <c r="CU26" i="1"/>
  <c r="NJ26" i="1"/>
  <c r="ML26" i="1"/>
  <c r="LB26" i="1"/>
  <c r="NF26" i="1"/>
  <c r="MX26" i="1"/>
  <c r="MP26" i="1"/>
  <c r="MD26" i="1"/>
  <c r="LZ26" i="1"/>
  <c r="LN26" i="1"/>
  <c r="LF26" i="1"/>
  <c r="KT26" i="1"/>
  <c r="LJ26" i="1"/>
  <c r="KX26" i="1"/>
  <c r="KL26" i="1"/>
  <c r="KP26" i="1"/>
  <c r="KD26" i="1"/>
  <c r="NB26" i="1"/>
  <c r="MT26" i="1"/>
  <c r="MH26" i="1"/>
  <c r="LV26" i="1"/>
  <c r="JR26" i="1"/>
  <c r="JJ26" i="1"/>
  <c r="JB26" i="1"/>
  <c r="IP26" i="1"/>
  <c r="LR26" i="1"/>
  <c r="KH26" i="1"/>
  <c r="JN26" i="1"/>
  <c r="JF26" i="1"/>
  <c r="IX26" i="1"/>
  <c r="IT26" i="1"/>
  <c r="IL26" i="1"/>
  <c r="IH26" i="1"/>
  <c r="JZ26" i="1"/>
  <c r="JV26" i="1"/>
  <c r="ID26" i="1"/>
  <c r="HZ26" i="1"/>
  <c r="HV26" i="1"/>
  <c r="HR26" i="1"/>
  <c r="HN26" i="1"/>
  <c r="HJ26" i="1"/>
  <c r="HF26" i="1"/>
  <c r="HB26" i="1"/>
  <c r="GX26" i="1"/>
  <c r="GT26" i="1"/>
  <c r="GP26" i="1"/>
  <c r="GL26" i="1"/>
  <c r="GH26" i="1"/>
  <c r="GD26" i="1"/>
  <c r="FZ26" i="1"/>
  <c r="FV26" i="1"/>
  <c r="FR26" i="1"/>
  <c r="FN26" i="1"/>
  <c r="FJ26" i="1"/>
  <c r="FF26" i="1"/>
  <c r="FB26" i="1"/>
  <c r="EX26" i="1"/>
  <c r="ET26" i="1"/>
  <c r="EP26" i="1"/>
  <c r="EL26" i="1"/>
  <c r="DS31" i="1"/>
  <c r="DT31" i="1" s="1"/>
  <c r="DS19" i="1"/>
  <c r="DT19" i="1" s="1"/>
  <c r="DJ29" i="1"/>
  <c r="DF29" i="1"/>
  <c r="ED26" i="1"/>
  <c r="EH26" i="1"/>
  <c r="DZ29" i="1"/>
  <c r="ED29" i="1"/>
  <c r="CF29" i="1"/>
  <c r="NB29" i="1"/>
  <c r="MT29" i="1"/>
  <c r="LV29" i="1"/>
  <c r="LR29" i="1"/>
  <c r="LJ29" i="1"/>
  <c r="LB29" i="1"/>
  <c r="KX29" i="1"/>
  <c r="NJ29" i="1"/>
  <c r="ML29" i="1"/>
  <c r="MX29" i="1"/>
  <c r="LZ29" i="1"/>
  <c r="JZ29" i="1"/>
  <c r="JV29" i="1"/>
  <c r="MP29" i="1"/>
  <c r="MD29" i="1"/>
  <c r="LN29" i="1"/>
  <c r="KL29" i="1"/>
  <c r="JN29" i="1"/>
  <c r="JF29" i="1"/>
  <c r="IX29" i="1"/>
  <c r="MH29" i="1"/>
  <c r="NF29" i="1"/>
  <c r="KP29" i="1"/>
  <c r="KD29" i="1"/>
  <c r="KH29" i="1"/>
  <c r="IP29" i="1"/>
  <c r="IH29" i="1"/>
  <c r="FB29" i="1"/>
  <c r="EX29" i="1"/>
  <c r="ET29" i="1"/>
  <c r="EL29" i="1"/>
  <c r="LF29" i="1"/>
  <c r="JR29" i="1"/>
  <c r="JJ29" i="1"/>
  <c r="JB29" i="1"/>
  <c r="ID29" i="1"/>
  <c r="HZ29" i="1"/>
  <c r="HV29" i="1"/>
  <c r="HR29" i="1"/>
  <c r="HN29" i="1"/>
  <c r="HJ29" i="1"/>
  <c r="HF29" i="1"/>
  <c r="HB29" i="1"/>
  <c r="GX29" i="1"/>
  <c r="GT29" i="1"/>
  <c r="GP29" i="1"/>
  <c r="GL29" i="1"/>
  <c r="GH29" i="1"/>
  <c r="GD29" i="1"/>
  <c r="FZ29" i="1"/>
  <c r="FV29" i="1"/>
  <c r="FR29" i="1"/>
  <c r="FN29" i="1"/>
  <c r="FJ29" i="1"/>
  <c r="FF29" i="1"/>
  <c r="EP29" i="1"/>
  <c r="KT29" i="1"/>
  <c r="IT29" i="1"/>
  <c r="IL29" i="1"/>
  <c r="CF27" i="1"/>
  <c r="NF27" i="1"/>
  <c r="MX27" i="1"/>
  <c r="MP27" i="1"/>
  <c r="MD27" i="1"/>
  <c r="LZ27" i="1"/>
  <c r="LN27" i="1"/>
  <c r="LF27" i="1"/>
  <c r="KT27" i="1"/>
  <c r="MH27" i="1"/>
  <c r="NJ27" i="1"/>
  <c r="LB27" i="1"/>
  <c r="KP27" i="1"/>
  <c r="KD27" i="1"/>
  <c r="NB27" i="1"/>
  <c r="ML27" i="1"/>
  <c r="KH27" i="1"/>
  <c r="JR27" i="1"/>
  <c r="JJ27" i="1"/>
  <c r="JB27" i="1"/>
  <c r="MT27" i="1"/>
  <c r="LR27" i="1"/>
  <c r="KX27" i="1"/>
  <c r="KL27" i="1"/>
  <c r="ID27" i="1"/>
  <c r="HZ27" i="1"/>
  <c r="HV27" i="1"/>
  <c r="HR27" i="1"/>
  <c r="HN27" i="1"/>
  <c r="HJ27" i="1"/>
  <c r="HF27" i="1"/>
  <c r="HB27" i="1"/>
  <c r="GX27" i="1"/>
  <c r="GT27" i="1"/>
  <c r="GP27" i="1"/>
  <c r="GL27" i="1"/>
  <c r="GH27" i="1"/>
  <c r="GD27" i="1"/>
  <c r="FZ27" i="1"/>
  <c r="FV27" i="1"/>
  <c r="FR27" i="1"/>
  <c r="FN27" i="1"/>
  <c r="FJ27" i="1"/>
  <c r="FF27" i="1"/>
  <c r="FB27" i="1"/>
  <c r="EX27" i="1"/>
  <c r="ET27" i="1"/>
  <c r="EP27" i="1"/>
  <c r="JN27" i="1"/>
  <c r="JF27" i="1"/>
  <c r="IX27" i="1"/>
  <c r="IT27" i="1"/>
  <c r="IL27" i="1"/>
  <c r="JZ27" i="1"/>
  <c r="JV27" i="1"/>
  <c r="LV27" i="1"/>
  <c r="LJ27" i="1"/>
  <c r="IP27" i="1"/>
  <c r="IH27" i="1"/>
  <c r="EL27" i="1"/>
  <c r="CU28" i="1"/>
  <c r="MH28" i="1"/>
  <c r="NB28" i="1"/>
  <c r="MT28" i="1"/>
  <c r="LV28" i="1"/>
  <c r="LR28" i="1"/>
  <c r="LJ28" i="1"/>
  <c r="LB28" i="1"/>
  <c r="KX28" i="1"/>
  <c r="NF28" i="1"/>
  <c r="ML28" i="1"/>
  <c r="KH28" i="1"/>
  <c r="MX28" i="1"/>
  <c r="LZ28" i="1"/>
  <c r="JZ28" i="1"/>
  <c r="JV28" i="1"/>
  <c r="MP28" i="1"/>
  <c r="MD28" i="1"/>
  <c r="NJ28" i="1"/>
  <c r="KT28" i="1"/>
  <c r="JN28" i="1"/>
  <c r="JF28" i="1"/>
  <c r="IX28" i="1"/>
  <c r="IT28" i="1"/>
  <c r="IL28" i="1"/>
  <c r="IH28" i="1"/>
  <c r="LN28" i="1"/>
  <c r="KP28" i="1"/>
  <c r="KD28" i="1"/>
  <c r="ID28" i="1"/>
  <c r="HZ28" i="1"/>
  <c r="HV28" i="1"/>
  <c r="HR28" i="1"/>
  <c r="HN28" i="1"/>
  <c r="HJ28" i="1"/>
  <c r="HF28" i="1"/>
  <c r="HB28" i="1"/>
  <c r="GX28" i="1"/>
  <c r="GT28" i="1"/>
  <c r="GP28" i="1"/>
  <c r="GL28" i="1"/>
  <c r="GH28" i="1"/>
  <c r="GD28" i="1"/>
  <c r="FZ28" i="1"/>
  <c r="FV28" i="1"/>
  <c r="FR28" i="1"/>
  <c r="FN28" i="1"/>
  <c r="FJ28" i="1"/>
  <c r="FF28" i="1"/>
  <c r="FB28" i="1"/>
  <c r="EX28" i="1"/>
  <c r="ET28" i="1"/>
  <c r="EP28" i="1"/>
  <c r="EL28" i="1"/>
  <c r="IP28" i="1"/>
  <c r="LF28" i="1"/>
  <c r="KL28" i="1"/>
  <c r="JR28" i="1"/>
  <c r="JJ28" i="1"/>
  <c r="JB28" i="1"/>
  <c r="DV28" i="1"/>
  <c r="DR28" i="1"/>
  <c r="ED28" i="1"/>
  <c r="EH28" i="1"/>
  <c r="EE19" i="1"/>
  <c r="EF19" i="1" s="1"/>
  <c r="EI19" i="1"/>
  <c r="EJ19" i="1" s="1"/>
  <c r="EE31" i="1"/>
  <c r="EF31" i="1" s="1"/>
  <c r="EI31" i="1"/>
  <c r="EJ31" i="1" s="1"/>
  <c r="CA29" i="1"/>
  <c r="DB28" i="1"/>
  <c r="DC26" i="1" s="1"/>
  <c r="DD26" i="1" s="1"/>
  <c r="DV27" i="1"/>
  <c r="DR27" i="1"/>
  <c r="DN29" i="1"/>
  <c r="DJ28" i="1"/>
  <c r="DF28" i="1"/>
  <c r="DZ28" i="1"/>
  <c r="CX26" i="1"/>
  <c r="DN26" i="1"/>
  <c r="BG27" i="1"/>
  <c r="CX29" i="1"/>
  <c r="DB27" i="1"/>
  <c r="DV26" i="1"/>
  <c r="DR26" i="1"/>
  <c r="DN28" i="1"/>
  <c r="DJ27" i="1"/>
  <c r="DF27" i="1"/>
  <c r="DZ27" i="1"/>
  <c r="I27" i="1"/>
  <c r="N27" i="1"/>
  <c r="CX28" i="1"/>
  <c r="DB26" i="1"/>
  <c r="DV29" i="1"/>
  <c r="DR29" i="1"/>
  <c r="DN27" i="1"/>
  <c r="DJ26" i="1"/>
  <c r="DF26" i="1"/>
  <c r="DZ26" i="1"/>
  <c r="DW19" i="1"/>
  <c r="DX19" i="1" s="1"/>
  <c r="DW31" i="1"/>
  <c r="DX31" i="1" s="1"/>
  <c r="EA19" i="1"/>
  <c r="EB19" i="1" s="1"/>
  <c r="EA31" i="1"/>
  <c r="EB31" i="1" s="1"/>
  <c r="DK19" i="1"/>
  <c r="DL19" i="1" s="1"/>
  <c r="DO19" i="1"/>
  <c r="DP19" i="1" s="1"/>
  <c r="DO31" i="1"/>
  <c r="DP31" i="1" s="1"/>
  <c r="DK31" i="1"/>
  <c r="DL31" i="1" s="1"/>
  <c r="DG19" i="1"/>
  <c r="DH19" i="1" s="1"/>
  <c r="DC31" i="1"/>
  <c r="DD31" i="1" s="1"/>
  <c r="DC19" i="1"/>
  <c r="DD19" i="1" s="1"/>
  <c r="DG31" i="1"/>
  <c r="DH31" i="1" s="1"/>
  <c r="CY19" i="1"/>
  <c r="CZ19" i="1" s="1"/>
  <c r="CY31" i="1"/>
  <c r="CZ31" i="1" s="1"/>
  <c r="AC28" i="1"/>
  <c r="CK29" i="1"/>
  <c r="S27" i="1"/>
  <c r="AW27" i="1"/>
  <c r="BA38" i="1"/>
  <c r="BA32" i="1"/>
  <c r="BA29" i="1"/>
  <c r="BA23" i="1"/>
  <c r="BA21" i="1"/>
  <c r="AW29" i="1"/>
  <c r="BV28" i="1"/>
  <c r="CA27" i="1"/>
  <c r="BA37" i="1"/>
  <c r="BA35" i="1"/>
  <c r="BA33" i="1"/>
  <c r="BA27" i="1"/>
  <c r="BA20" i="1"/>
  <c r="CP29" i="1"/>
  <c r="CP26" i="1"/>
  <c r="I29" i="1"/>
  <c r="N28" i="1"/>
  <c r="S28" i="1"/>
  <c r="S26" i="1"/>
  <c r="X29" i="1"/>
  <c r="X27" i="1"/>
  <c r="BB28" i="1"/>
  <c r="BB26" i="1"/>
  <c r="BA24" i="1"/>
  <c r="AR29" i="1"/>
  <c r="AR27" i="1"/>
  <c r="AM29" i="1"/>
  <c r="AH28" i="1"/>
  <c r="AH26" i="1"/>
  <c r="BG28" i="1"/>
  <c r="BL28" i="1"/>
  <c r="BL26" i="1"/>
  <c r="BQ29" i="1"/>
  <c r="BQ27" i="1"/>
  <c r="CF28" i="1"/>
  <c r="CF26" i="1"/>
  <c r="CK27" i="1"/>
  <c r="CU29" i="1"/>
  <c r="CU27" i="1"/>
  <c r="I26" i="1"/>
  <c r="AC26" i="1"/>
  <c r="BV26" i="1"/>
  <c r="I28" i="1"/>
  <c r="N26" i="1"/>
  <c r="AW28" i="1"/>
  <c r="BA39" i="1"/>
  <c r="BB29" i="1"/>
  <c r="BA28" i="1"/>
  <c r="BA26" i="1"/>
  <c r="AM27" i="1"/>
  <c r="AC29" i="1"/>
  <c r="AC27" i="1"/>
  <c r="BG29" i="1"/>
  <c r="BG26" i="1"/>
  <c r="BV29" i="1"/>
  <c r="BV27" i="1"/>
  <c r="CA28" i="1"/>
  <c r="CA26" i="1"/>
  <c r="CK28" i="1"/>
  <c r="CP27" i="1"/>
  <c r="AM26" i="1"/>
  <c r="N29" i="1"/>
  <c r="S29" i="1"/>
  <c r="X28" i="1"/>
  <c r="X26" i="1"/>
  <c r="AW26" i="1"/>
  <c r="BB27" i="1"/>
  <c r="AR28" i="1"/>
  <c r="AR26" i="1"/>
  <c r="AM28" i="1"/>
  <c r="AH29" i="1"/>
  <c r="AH27" i="1"/>
  <c r="BL29" i="1"/>
  <c r="BL27" i="1"/>
  <c r="BQ28" i="1"/>
  <c r="BQ26" i="1"/>
  <c r="CK26" i="1"/>
  <c r="CP28" i="1"/>
  <c r="BA19" i="1"/>
  <c r="BA22" i="1"/>
  <c r="BA34" i="1"/>
  <c r="BA31" i="1"/>
  <c r="BA36" i="1"/>
  <c r="G39" i="1"/>
  <c r="LW26" i="1" l="1"/>
  <c r="LX26" i="1" s="1"/>
  <c r="HC26" i="1"/>
  <c r="HD26" i="1" s="1"/>
  <c r="MQ26" i="1"/>
  <c r="MR26" i="1" s="1"/>
  <c r="EI26" i="1"/>
  <c r="EJ26" i="1" s="1"/>
  <c r="FC26" i="1"/>
  <c r="FD26" i="1" s="1"/>
  <c r="FS26" i="1"/>
  <c r="FT26" i="1" s="1"/>
  <c r="GI26" i="1"/>
  <c r="GJ26" i="1" s="1"/>
  <c r="GY26" i="1"/>
  <c r="GZ26" i="1" s="1"/>
  <c r="HO26" i="1"/>
  <c r="HP26" i="1" s="1"/>
  <c r="IE26" i="1"/>
  <c r="IF26" i="1" s="1"/>
  <c r="JO26" i="1"/>
  <c r="JP26" i="1" s="1"/>
  <c r="MY26" i="1"/>
  <c r="MZ26" i="1" s="1"/>
  <c r="EM26" i="1"/>
  <c r="EN26" i="1" s="1"/>
  <c r="IM26" i="1"/>
  <c r="IN26" i="1" s="1"/>
  <c r="JC26" i="1"/>
  <c r="JD26" i="1" s="1"/>
  <c r="ME26" i="1"/>
  <c r="MF26" i="1" s="1"/>
  <c r="DO26" i="1"/>
  <c r="DP26" i="1" s="1"/>
  <c r="EE26" i="1"/>
  <c r="EF26" i="1" s="1"/>
  <c r="HK26" i="1"/>
  <c r="HL26" i="1" s="1"/>
  <c r="JS26" i="1"/>
  <c r="JT26" i="1" s="1"/>
  <c r="KE26" i="1"/>
  <c r="KF26" i="1" s="1"/>
  <c r="MI26" i="1"/>
  <c r="MJ26" i="1" s="1"/>
  <c r="MA26" i="1"/>
  <c r="MB26" i="1" s="1"/>
  <c r="EU26" i="1"/>
  <c r="EV26" i="1" s="1"/>
  <c r="GA26" i="1"/>
  <c r="GB26" i="1" s="1"/>
  <c r="HG26" i="1"/>
  <c r="HH26" i="1" s="1"/>
  <c r="HW26" i="1"/>
  <c r="HX26" i="1" s="1"/>
  <c r="KA26" i="1"/>
  <c r="KB26" i="1" s="1"/>
  <c r="IY26" i="1"/>
  <c r="IZ26" i="1" s="1"/>
  <c r="LS26" i="1"/>
  <c r="LT26" i="1" s="1"/>
  <c r="NC26" i="1"/>
  <c r="ND26" i="1" s="1"/>
  <c r="KY26" i="1"/>
  <c r="KZ26" i="1" s="1"/>
  <c r="NK26" i="1"/>
  <c r="NL26" i="1" s="1"/>
  <c r="DG26" i="1"/>
  <c r="DH26" i="1" s="1"/>
  <c r="LK26" i="1"/>
  <c r="LL26" i="1" s="1"/>
  <c r="MU26" i="1"/>
  <c r="MV26" i="1" s="1"/>
  <c r="KQ26" i="1"/>
  <c r="KR26" i="1" s="1"/>
  <c r="KU26" i="1"/>
  <c r="KV26" i="1" s="1"/>
  <c r="EY26" i="1"/>
  <c r="EZ26" i="1" s="1"/>
  <c r="FO26" i="1"/>
  <c r="FP26" i="1" s="1"/>
  <c r="GE26" i="1"/>
  <c r="GF26" i="1" s="1"/>
  <c r="GU26" i="1"/>
  <c r="GV26" i="1" s="1"/>
  <c r="IA26" i="1"/>
  <c r="IB26" i="1" s="1"/>
  <c r="II26" i="1"/>
  <c r="IJ26" i="1" s="1"/>
  <c r="JG26" i="1"/>
  <c r="JH26" i="1" s="1"/>
  <c r="IQ26" i="1"/>
  <c r="IR26" i="1" s="1"/>
  <c r="NG26" i="1"/>
  <c r="NH26" i="1" s="1"/>
  <c r="LC26" i="1"/>
  <c r="LD26" i="1" s="1"/>
  <c r="JW26" i="1"/>
  <c r="JX26" i="1" s="1"/>
  <c r="FK26" i="1"/>
  <c r="FL26" i="1" s="1"/>
  <c r="GQ26" i="1"/>
  <c r="GR26" i="1" s="1"/>
  <c r="LO26" i="1"/>
  <c r="LP26" i="1" s="1"/>
  <c r="EQ26" i="1"/>
  <c r="ER26" i="1" s="1"/>
  <c r="FG26" i="1"/>
  <c r="FH26" i="1" s="1"/>
  <c r="FW26" i="1"/>
  <c r="FX26" i="1" s="1"/>
  <c r="GM26" i="1"/>
  <c r="GN26" i="1" s="1"/>
  <c r="HS26" i="1"/>
  <c r="HT26" i="1" s="1"/>
  <c r="IU26" i="1"/>
  <c r="IV26" i="1" s="1"/>
  <c r="KI26" i="1"/>
  <c r="KJ26" i="1" s="1"/>
  <c r="JK26" i="1"/>
  <c r="JL26" i="1" s="1"/>
  <c r="KM26" i="1"/>
  <c r="KN26" i="1" s="1"/>
  <c r="LG26" i="1"/>
  <c r="LH26" i="1" s="1"/>
  <c r="MM26" i="1"/>
  <c r="MN26" i="1" s="1"/>
  <c r="DW26" i="1"/>
  <c r="DX26" i="1" s="1"/>
  <c r="CY26" i="1"/>
  <c r="CZ26" i="1" s="1"/>
  <c r="EA26" i="1"/>
  <c r="EB26" i="1" s="1"/>
  <c r="DK26" i="1"/>
  <c r="DL26" i="1" s="1"/>
  <c r="DS26" i="1"/>
  <c r="DT26" i="1" s="1"/>
  <c r="BC26" i="1"/>
  <c r="BC31" i="1"/>
  <c r="BC18" i="1"/>
  <c r="C11" i="1"/>
  <c r="CX11" i="1" s="1"/>
  <c r="C10" i="1"/>
  <c r="NB11" i="1" l="1"/>
  <c r="MT11" i="1"/>
  <c r="LV11" i="1"/>
  <c r="LR11" i="1"/>
  <c r="LJ11" i="1"/>
  <c r="KX11" i="1"/>
  <c r="NJ11" i="1"/>
  <c r="ML11" i="1"/>
  <c r="LF11" i="1"/>
  <c r="KT11" i="1"/>
  <c r="JZ11" i="1"/>
  <c r="JV11" i="1"/>
  <c r="MH11" i="1"/>
  <c r="KL11" i="1"/>
  <c r="JN11" i="1"/>
  <c r="JF11" i="1"/>
  <c r="IX11" i="1"/>
  <c r="MX11" i="1"/>
  <c r="MP11" i="1"/>
  <c r="MD11" i="1"/>
  <c r="LZ11" i="1"/>
  <c r="KH11" i="1"/>
  <c r="IH11" i="1"/>
  <c r="LN11" i="1"/>
  <c r="IP11" i="1"/>
  <c r="LB11" i="1"/>
  <c r="KP11" i="1"/>
  <c r="KD11" i="1"/>
  <c r="IL11" i="1"/>
  <c r="JR11" i="1"/>
  <c r="JJ11" i="1"/>
  <c r="JB11" i="1"/>
  <c r="IT11" i="1"/>
  <c r="DZ11" i="1"/>
  <c r="ID11" i="1"/>
  <c r="HN11" i="1"/>
  <c r="HF11" i="1"/>
  <c r="GP11" i="1"/>
  <c r="FZ11" i="1"/>
  <c r="HZ11" i="1"/>
  <c r="HJ11" i="1"/>
  <c r="HB11" i="1"/>
  <c r="GL11" i="1"/>
  <c r="HV11" i="1"/>
  <c r="GX11" i="1"/>
  <c r="FR11" i="1"/>
  <c r="FB11" i="1"/>
  <c r="EL11" i="1"/>
  <c r="DR11" i="1"/>
  <c r="HR11" i="1"/>
  <c r="GT11" i="1"/>
  <c r="FN11" i="1"/>
  <c r="EX11" i="1"/>
  <c r="EH11" i="1"/>
  <c r="DV11" i="1"/>
  <c r="DF11" i="1"/>
  <c r="GD11" i="1"/>
  <c r="FF11" i="1"/>
  <c r="DN11" i="1"/>
  <c r="ET11" i="1"/>
  <c r="FV11" i="1"/>
  <c r="EP11" i="1"/>
  <c r="DJ11" i="1"/>
  <c r="GH11" i="1"/>
  <c r="FJ11" i="1"/>
  <c r="ED11" i="1"/>
  <c r="DB11" i="1"/>
  <c r="CU11" i="1"/>
  <c r="CA11" i="1"/>
  <c r="AW11" i="1"/>
  <c r="AC11" i="1"/>
  <c r="CF11" i="1"/>
  <c r="BG11" i="1"/>
  <c r="BQ11" i="1"/>
  <c r="CK11" i="1"/>
  <c r="BB11" i="1"/>
  <c r="X11" i="1"/>
  <c r="CP11" i="1"/>
  <c r="BL11" i="1"/>
  <c r="BV11" i="1"/>
  <c r="AR11" i="1"/>
  <c r="AM11" i="1"/>
  <c r="AH11" i="1"/>
  <c r="S11" i="1"/>
  <c r="N11" i="1"/>
  <c r="I11" i="1"/>
  <c r="H6" i="6"/>
  <c r="H7" i="6"/>
  <c r="H8" i="6"/>
  <c r="H9" i="6"/>
  <c r="H12" i="6"/>
  <c r="H14" i="6"/>
  <c r="H15" i="6"/>
  <c r="H16" i="6"/>
  <c r="H17" i="6"/>
  <c r="H18" i="6"/>
  <c r="H19" i="6"/>
  <c r="H20" i="6"/>
  <c r="H21" i="6"/>
  <c r="H22" i="6"/>
  <c r="H23" i="6"/>
  <c r="H50" i="6"/>
  <c r="H51" i="6"/>
  <c r="H54" i="6"/>
  <c r="H56" i="6"/>
  <c r="H60" i="6"/>
  <c r="H5" i="6"/>
  <c r="CO32" i="1" l="1"/>
  <c r="CO33" i="1"/>
  <c r="CO26" i="1"/>
  <c r="CO29" i="1"/>
  <c r="CO31" i="1"/>
  <c r="CO34" i="1"/>
  <c r="CO23" i="1"/>
  <c r="CO28" i="1"/>
  <c r="CO35" i="1"/>
  <c r="CO38" i="1"/>
  <c r="CO19" i="1"/>
  <c r="CO24" i="1"/>
  <c r="CO21" i="1"/>
  <c r="CO20" i="1"/>
  <c r="CO39" i="1"/>
  <c r="CO22" i="1"/>
  <c r="CO37" i="1"/>
  <c r="CO27" i="1"/>
  <c r="CO36" i="1"/>
  <c r="CJ22" i="1"/>
  <c r="CJ29" i="1"/>
  <c r="CJ19" i="1"/>
  <c r="CJ20" i="1"/>
  <c r="CJ33" i="1"/>
  <c r="CJ24" i="1"/>
  <c r="CJ34" i="1"/>
  <c r="CJ36" i="1"/>
  <c r="CJ28" i="1"/>
  <c r="CJ39" i="1"/>
  <c r="CJ23" i="1"/>
  <c r="CJ38" i="1"/>
  <c r="CJ31" i="1"/>
  <c r="CJ37" i="1"/>
  <c r="CJ21" i="1"/>
  <c r="CJ32" i="1"/>
  <c r="CJ35" i="1"/>
  <c r="CJ26" i="1"/>
  <c r="CJ27" i="1"/>
  <c r="H31" i="1"/>
  <c r="H33" i="1"/>
  <c r="H28" i="1"/>
  <c r="H35" i="1"/>
  <c r="H36" i="1"/>
  <c r="H23" i="1"/>
  <c r="H27" i="1"/>
  <c r="H21" i="1"/>
  <c r="H24" i="1"/>
  <c r="H26" i="1"/>
  <c r="J26" i="1" s="1"/>
  <c r="H29" i="1"/>
  <c r="H37" i="1"/>
  <c r="H34" i="1"/>
  <c r="H32" i="1"/>
  <c r="H22" i="1"/>
  <c r="H19" i="1"/>
  <c r="H38" i="1"/>
  <c r="H20" i="1"/>
  <c r="H39" i="1"/>
  <c r="AQ39" i="1"/>
  <c r="AQ34" i="1"/>
  <c r="AQ21" i="1"/>
  <c r="AQ29" i="1"/>
  <c r="AQ35" i="1"/>
  <c r="AQ26" i="1"/>
  <c r="AQ20" i="1"/>
  <c r="AQ27" i="1"/>
  <c r="AQ33" i="1"/>
  <c r="AQ38" i="1"/>
  <c r="AQ23" i="1"/>
  <c r="AQ31" i="1"/>
  <c r="AQ36" i="1"/>
  <c r="AQ28" i="1"/>
  <c r="AQ19" i="1"/>
  <c r="AS18" i="1" s="1"/>
  <c r="AQ24" i="1"/>
  <c r="AQ37" i="1"/>
  <c r="AQ22" i="1"/>
  <c r="AQ32" i="1"/>
  <c r="BP19" i="1"/>
  <c r="BP34" i="1"/>
  <c r="BP27" i="1"/>
  <c r="BP35" i="1"/>
  <c r="BP39" i="1"/>
  <c r="BP36" i="1"/>
  <c r="BP31" i="1"/>
  <c r="BP33" i="1"/>
  <c r="BP20" i="1"/>
  <c r="BP37" i="1"/>
  <c r="BP29" i="1"/>
  <c r="BP26" i="1"/>
  <c r="BP21" i="1"/>
  <c r="BP24" i="1"/>
  <c r="BP22" i="1"/>
  <c r="BP38" i="1"/>
  <c r="BP32" i="1"/>
  <c r="BP23" i="1"/>
  <c r="BP28" i="1"/>
  <c r="AB22" i="1"/>
  <c r="AB33" i="1"/>
  <c r="AB34" i="1"/>
  <c r="AB38" i="1"/>
  <c r="AB31" i="1"/>
  <c r="AD31" i="1" s="1"/>
  <c r="AB36" i="1"/>
  <c r="AB27" i="1"/>
  <c r="AB24" i="1"/>
  <c r="AB20" i="1"/>
  <c r="AB37" i="1"/>
  <c r="AB28" i="1"/>
  <c r="AB39" i="1"/>
  <c r="AB19" i="1"/>
  <c r="AB35" i="1"/>
  <c r="AB23" i="1"/>
  <c r="AB32" i="1"/>
  <c r="AB21" i="1"/>
  <c r="AB29" i="1"/>
  <c r="AB26" i="1"/>
  <c r="AL32" i="1"/>
  <c r="AL36" i="1"/>
  <c r="AL37" i="1"/>
  <c r="AL35" i="1"/>
  <c r="AL34" i="1"/>
  <c r="AL28" i="1"/>
  <c r="AL23" i="1"/>
  <c r="AL26" i="1"/>
  <c r="AL31" i="1"/>
  <c r="AL33" i="1"/>
  <c r="AL29" i="1"/>
  <c r="AL27" i="1"/>
  <c r="AL21" i="1"/>
  <c r="AL39" i="1"/>
  <c r="AL22" i="1"/>
  <c r="AL38" i="1"/>
  <c r="AL19" i="1"/>
  <c r="AL20" i="1"/>
  <c r="AL24" i="1"/>
  <c r="CE32" i="1"/>
  <c r="CE26" i="1"/>
  <c r="CE19" i="1"/>
  <c r="CG18" i="1" s="1"/>
  <c r="CE21" i="1"/>
  <c r="CE33" i="1"/>
  <c r="CE36" i="1"/>
  <c r="CE34" i="1"/>
  <c r="CE37" i="1"/>
  <c r="CE24" i="1"/>
  <c r="CE28" i="1"/>
  <c r="CE31" i="1"/>
  <c r="CG31" i="1" s="1"/>
  <c r="CE20" i="1"/>
  <c r="CE35" i="1"/>
  <c r="CE22" i="1"/>
  <c r="CE27" i="1"/>
  <c r="CE39" i="1"/>
  <c r="CE23" i="1"/>
  <c r="CE38" i="1"/>
  <c r="CE29" i="1"/>
  <c r="BK29" i="1"/>
  <c r="BK23" i="1"/>
  <c r="BK31" i="1"/>
  <c r="BK33" i="1"/>
  <c r="BK35" i="1"/>
  <c r="BK21" i="1"/>
  <c r="BK27" i="1"/>
  <c r="BK19" i="1"/>
  <c r="BK34" i="1"/>
  <c r="BK38" i="1"/>
  <c r="BK28" i="1"/>
  <c r="BK37" i="1"/>
  <c r="BK39" i="1"/>
  <c r="BK26" i="1"/>
  <c r="BK32" i="1"/>
  <c r="BK22" i="1"/>
  <c r="BK24" i="1"/>
  <c r="BK36" i="1"/>
  <c r="BK20" i="1"/>
  <c r="W23" i="1"/>
  <c r="W19" i="1"/>
  <c r="W24" i="1"/>
  <c r="W31" i="1"/>
  <c r="W34" i="1"/>
  <c r="W36" i="1"/>
  <c r="W28" i="1"/>
  <c r="W22" i="1"/>
  <c r="W27" i="1"/>
  <c r="W32" i="1"/>
  <c r="W35" i="1"/>
  <c r="W21" i="1"/>
  <c r="W29" i="1"/>
  <c r="W33" i="1"/>
  <c r="W39" i="1"/>
  <c r="W26" i="1"/>
  <c r="W38" i="1"/>
  <c r="W20" i="1"/>
  <c r="W37" i="1"/>
  <c r="AG32" i="1"/>
  <c r="AG20" i="1"/>
  <c r="AG28" i="1"/>
  <c r="AG33" i="1"/>
  <c r="AG27" i="1"/>
  <c r="AG31" i="1"/>
  <c r="AG26" i="1"/>
  <c r="AG23" i="1"/>
  <c r="AG29" i="1"/>
  <c r="AG35" i="1"/>
  <c r="AG39" i="1"/>
  <c r="AG24" i="1"/>
  <c r="AG38" i="1"/>
  <c r="AG34" i="1"/>
  <c r="AG37" i="1"/>
  <c r="AG22" i="1"/>
  <c r="AG21" i="1"/>
  <c r="AG19" i="1"/>
  <c r="AI18" i="1" s="1"/>
  <c r="AG36" i="1"/>
  <c r="CT36" i="1"/>
  <c r="CT20" i="1"/>
  <c r="CT23" i="1"/>
  <c r="CT38" i="1"/>
  <c r="CT26" i="1"/>
  <c r="CT34" i="1"/>
  <c r="CT19" i="1"/>
  <c r="CV18" i="1" s="1"/>
  <c r="CT28" i="1"/>
  <c r="CT33" i="1"/>
  <c r="CT22" i="1"/>
  <c r="CT27" i="1"/>
  <c r="CT39" i="1"/>
  <c r="CT32" i="1"/>
  <c r="CT37" i="1"/>
  <c r="CT35" i="1"/>
  <c r="CT21" i="1"/>
  <c r="CT24" i="1"/>
  <c r="CT31" i="1"/>
  <c r="CT29" i="1"/>
  <c r="BZ32" i="1"/>
  <c r="BZ20" i="1"/>
  <c r="BZ29" i="1"/>
  <c r="BZ35" i="1"/>
  <c r="BZ33" i="1"/>
  <c r="BZ38" i="1"/>
  <c r="BZ36" i="1"/>
  <c r="BZ31" i="1"/>
  <c r="BZ26" i="1"/>
  <c r="BZ37" i="1"/>
  <c r="BZ27" i="1"/>
  <c r="BZ22" i="1"/>
  <c r="BZ28" i="1"/>
  <c r="BZ21" i="1"/>
  <c r="BZ23" i="1"/>
  <c r="BZ39" i="1"/>
  <c r="BZ19" i="1"/>
  <c r="BZ34" i="1"/>
  <c r="BZ24" i="1"/>
  <c r="BF24" i="1"/>
  <c r="BF38" i="1"/>
  <c r="BF37" i="1"/>
  <c r="BF20" i="1"/>
  <c r="BF34" i="1"/>
  <c r="BF26" i="1"/>
  <c r="BF19" i="1"/>
  <c r="BF28" i="1"/>
  <c r="BF29" i="1"/>
  <c r="BF23" i="1"/>
  <c r="BF22" i="1"/>
  <c r="BF36" i="1"/>
  <c r="BF27" i="1"/>
  <c r="BF33" i="1"/>
  <c r="BF21" i="1"/>
  <c r="BF35" i="1"/>
  <c r="BF39" i="1"/>
  <c r="BF31" i="1"/>
  <c r="BF32" i="1"/>
  <c r="R37" i="1"/>
  <c r="R21" i="1"/>
  <c r="R29" i="1"/>
  <c r="R38" i="1"/>
  <c r="R22" i="1"/>
  <c r="R20" i="1"/>
  <c r="R33" i="1"/>
  <c r="R26" i="1"/>
  <c r="R19" i="1"/>
  <c r="R31" i="1"/>
  <c r="R34" i="1"/>
  <c r="R35" i="1"/>
  <c r="R27" i="1"/>
  <c r="R32" i="1"/>
  <c r="R23" i="1"/>
  <c r="R36" i="1"/>
  <c r="R39" i="1"/>
  <c r="R28" i="1"/>
  <c r="R24" i="1"/>
  <c r="BU35" i="1"/>
  <c r="BU28" i="1"/>
  <c r="BU23" i="1"/>
  <c r="BU29" i="1"/>
  <c r="BU34" i="1"/>
  <c r="BU31" i="1"/>
  <c r="BU33" i="1"/>
  <c r="BU24" i="1"/>
  <c r="BU32" i="1"/>
  <c r="BU27" i="1"/>
  <c r="BU37" i="1"/>
  <c r="BU20" i="1"/>
  <c r="BU38" i="1"/>
  <c r="BU36" i="1"/>
  <c r="BU19" i="1"/>
  <c r="BU39" i="1"/>
  <c r="BU26" i="1"/>
  <c r="BU21" i="1"/>
  <c r="BU22" i="1"/>
  <c r="AV24" i="1"/>
  <c r="AV37" i="1"/>
  <c r="AV28" i="1"/>
  <c r="AV33" i="1"/>
  <c r="AV36" i="1"/>
  <c r="AV31" i="1"/>
  <c r="AV34" i="1"/>
  <c r="AV22" i="1"/>
  <c r="AV19" i="1"/>
  <c r="AV35" i="1"/>
  <c r="AV29" i="1"/>
  <c r="AV23" i="1"/>
  <c r="AV27" i="1"/>
  <c r="AV26" i="1"/>
  <c r="AV21" i="1"/>
  <c r="AV32" i="1"/>
  <c r="AV39" i="1"/>
  <c r="AV38" i="1"/>
  <c r="AV20" i="1"/>
  <c r="M33" i="1"/>
  <c r="M35" i="1"/>
  <c r="M19" i="1"/>
  <c r="M27" i="1"/>
  <c r="M39" i="1"/>
  <c r="M29" i="1"/>
  <c r="M31" i="1"/>
  <c r="M23" i="1"/>
  <c r="M28" i="1"/>
  <c r="M21" i="1"/>
  <c r="M26" i="1"/>
  <c r="M34" i="1"/>
  <c r="M20" i="1"/>
  <c r="M37" i="1"/>
  <c r="M38" i="1"/>
  <c r="M22" i="1"/>
  <c r="M32" i="1"/>
  <c r="M36" i="1"/>
  <c r="M24" i="1"/>
  <c r="C41" i="1"/>
  <c r="C42" i="1"/>
  <c r="C43" i="1"/>
  <c r="C40" i="1"/>
  <c r="C12" i="1"/>
  <c r="C13" i="1"/>
  <c r="C14" i="1"/>
  <c r="C15" i="1"/>
  <c r="C16" i="1"/>
  <c r="C17" i="1"/>
  <c r="BR26" i="1" l="1"/>
  <c r="T31" i="1"/>
  <c r="AD26" i="1"/>
  <c r="BM26" i="1"/>
  <c r="MX40" i="1"/>
  <c r="MP40" i="1"/>
  <c r="LZ40" i="1"/>
  <c r="LN40" i="1"/>
  <c r="LF40" i="1"/>
  <c r="KT40" i="1"/>
  <c r="MH40" i="1"/>
  <c r="MT40" i="1"/>
  <c r="LV40" i="1"/>
  <c r="LR40" i="1"/>
  <c r="KP40" i="1"/>
  <c r="NJ40" i="1"/>
  <c r="NF40" i="1"/>
  <c r="ML40" i="1"/>
  <c r="LJ40" i="1"/>
  <c r="KX40" i="1"/>
  <c r="KH40" i="1"/>
  <c r="JJ40" i="1"/>
  <c r="JB40" i="1"/>
  <c r="NB40" i="1"/>
  <c r="MD40" i="1"/>
  <c r="LB40" i="1"/>
  <c r="KL40" i="1"/>
  <c r="JZ40" i="1"/>
  <c r="JV40" i="1"/>
  <c r="JR40" i="1"/>
  <c r="ID40" i="1"/>
  <c r="HZ40" i="1"/>
  <c r="HV40" i="1"/>
  <c r="HR40" i="1"/>
  <c r="HN40" i="1"/>
  <c r="HJ40" i="1"/>
  <c r="HF40" i="1"/>
  <c r="HB40" i="1"/>
  <c r="GX40" i="1"/>
  <c r="GT40" i="1"/>
  <c r="GP40" i="1"/>
  <c r="GL40" i="1"/>
  <c r="GH40" i="1"/>
  <c r="GD40" i="1"/>
  <c r="FZ40" i="1"/>
  <c r="FV40" i="1"/>
  <c r="FR40" i="1"/>
  <c r="FN40" i="1"/>
  <c r="FJ40" i="1"/>
  <c r="FF40" i="1"/>
  <c r="FB40" i="1"/>
  <c r="EX40" i="1"/>
  <c r="ET40" i="1"/>
  <c r="EP40" i="1"/>
  <c r="IT40" i="1"/>
  <c r="IL40" i="1"/>
  <c r="KD40" i="1"/>
  <c r="JN40" i="1"/>
  <c r="JF40" i="1"/>
  <c r="IX40" i="1"/>
  <c r="IP40" i="1"/>
  <c r="IH40" i="1"/>
  <c r="EL40" i="1"/>
  <c r="EH40" i="1"/>
  <c r="BW31" i="1"/>
  <c r="AI31" i="1"/>
  <c r="CL31" i="1"/>
  <c r="DZ14" i="1"/>
  <c r="MH14" i="1"/>
  <c r="NB14" i="1"/>
  <c r="MT14" i="1"/>
  <c r="LV14" i="1"/>
  <c r="LR14" i="1"/>
  <c r="LJ14" i="1"/>
  <c r="KX14" i="1"/>
  <c r="NJ14" i="1"/>
  <c r="NF14" i="1"/>
  <c r="KH14" i="1"/>
  <c r="MX14" i="1"/>
  <c r="ML14" i="1"/>
  <c r="LZ14" i="1"/>
  <c r="JZ14" i="1"/>
  <c r="JV14" i="1"/>
  <c r="MP14" i="1"/>
  <c r="MD14" i="1"/>
  <c r="LN14" i="1"/>
  <c r="KT14" i="1"/>
  <c r="KL14" i="1"/>
  <c r="IT14" i="1"/>
  <c r="IH14" i="1"/>
  <c r="LB14" i="1"/>
  <c r="KP14" i="1"/>
  <c r="KD14" i="1"/>
  <c r="JR14" i="1"/>
  <c r="JJ14" i="1"/>
  <c r="JB14" i="1"/>
  <c r="IP14" i="1"/>
  <c r="LF14" i="1"/>
  <c r="JN14" i="1"/>
  <c r="JF14" i="1"/>
  <c r="IX14" i="1"/>
  <c r="IL14" i="1"/>
  <c r="DZ43" i="1"/>
  <c r="NJ43" i="1"/>
  <c r="MD43" i="1"/>
  <c r="MX43" i="1"/>
  <c r="MP43" i="1"/>
  <c r="LR43" i="1"/>
  <c r="LN43" i="1"/>
  <c r="LF43" i="1"/>
  <c r="KT43" i="1"/>
  <c r="ML43" i="1"/>
  <c r="LZ43" i="1"/>
  <c r="LJ43" i="1"/>
  <c r="KX43" i="1"/>
  <c r="KD43" i="1"/>
  <c r="LB43" i="1"/>
  <c r="KP43" i="1"/>
  <c r="JV43" i="1"/>
  <c r="JR43" i="1"/>
  <c r="NF43" i="1"/>
  <c r="NB43" i="1"/>
  <c r="MT43" i="1"/>
  <c r="MH43" i="1"/>
  <c r="JN43" i="1"/>
  <c r="JF43" i="1"/>
  <c r="IX43" i="1"/>
  <c r="IP43" i="1"/>
  <c r="LV43" i="1"/>
  <c r="KH43" i="1"/>
  <c r="JJ43" i="1"/>
  <c r="JB43" i="1"/>
  <c r="IT43" i="1"/>
  <c r="IL43" i="1"/>
  <c r="IH43" i="1"/>
  <c r="KL43" i="1"/>
  <c r="JZ43" i="1"/>
  <c r="O26" i="1"/>
  <c r="O31" i="1"/>
  <c r="O18" i="1"/>
  <c r="AX26" i="1"/>
  <c r="AX31" i="1"/>
  <c r="BW26" i="1"/>
  <c r="T18" i="1"/>
  <c r="CV31" i="1"/>
  <c r="Y26" i="1"/>
  <c r="Y31" i="1"/>
  <c r="BM31" i="1"/>
  <c r="CG26" i="1"/>
  <c r="AN18" i="1"/>
  <c r="AN31" i="1"/>
  <c r="BR31" i="1"/>
  <c r="AS26" i="1"/>
  <c r="J31" i="1"/>
  <c r="CQ18" i="1"/>
  <c r="CQ26" i="1"/>
  <c r="NB15" i="1"/>
  <c r="MT15" i="1"/>
  <c r="LV15" i="1"/>
  <c r="LR15" i="1"/>
  <c r="LJ15" i="1"/>
  <c r="KX15" i="1"/>
  <c r="NJ15" i="1"/>
  <c r="ML15" i="1"/>
  <c r="MX15" i="1"/>
  <c r="LZ15" i="1"/>
  <c r="JZ15" i="1"/>
  <c r="JV15" i="1"/>
  <c r="MP15" i="1"/>
  <c r="MD15" i="1"/>
  <c r="LN15" i="1"/>
  <c r="LB15" i="1"/>
  <c r="KL15" i="1"/>
  <c r="JN15" i="1"/>
  <c r="JF15" i="1"/>
  <c r="IX15" i="1"/>
  <c r="NF15" i="1"/>
  <c r="MH15" i="1"/>
  <c r="KP15" i="1"/>
  <c r="KD15" i="1"/>
  <c r="JR15" i="1"/>
  <c r="JJ15" i="1"/>
  <c r="JB15" i="1"/>
  <c r="IP15" i="1"/>
  <c r="IH15" i="1"/>
  <c r="LF15" i="1"/>
  <c r="KH15" i="1"/>
  <c r="IL15" i="1"/>
  <c r="KT15" i="1"/>
  <c r="IT15" i="1"/>
  <c r="CB31" i="1"/>
  <c r="NF17" i="1"/>
  <c r="MX17" i="1"/>
  <c r="MP17" i="1"/>
  <c r="MD17" i="1"/>
  <c r="LZ17" i="1"/>
  <c r="LN17" i="1"/>
  <c r="LF17" i="1"/>
  <c r="LB17" i="1"/>
  <c r="KT17" i="1"/>
  <c r="MH17" i="1"/>
  <c r="ML17" i="1"/>
  <c r="KP17" i="1"/>
  <c r="KD17" i="1"/>
  <c r="NB17" i="1"/>
  <c r="KH17" i="1"/>
  <c r="JR17" i="1"/>
  <c r="JJ17" i="1"/>
  <c r="JB17" i="1"/>
  <c r="MT17" i="1"/>
  <c r="NJ17" i="1"/>
  <c r="LR17" i="1"/>
  <c r="JN17" i="1"/>
  <c r="JF17" i="1"/>
  <c r="IX17" i="1"/>
  <c r="IT17" i="1"/>
  <c r="LJ17" i="1"/>
  <c r="JZ17" i="1"/>
  <c r="JV17" i="1"/>
  <c r="LV17" i="1"/>
  <c r="KX17" i="1"/>
  <c r="KL17" i="1"/>
  <c r="IP17" i="1"/>
  <c r="IH17" i="1"/>
  <c r="NF13" i="1"/>
  <c r="MX13" i="1"/>
  <c r="MP13" i="1"/>
  <c r="MD13" i="1"/>
  <c r="LZ13" i="1"/>
  <c r="LN13" i="1"/>
  <c r="LF13" i="1"/>
  <c r="LB13" i="1"/>
  <c r="KT13" i="1"/>
  <c r="MH13" i="1"/>
  <c r="MT13" i="1"/>
  <c r="LV13" i="1"/>
  <c r="LR13" i="1"/>
  <c r="KP13" i="1"/>
  <c r="KD13" i="1"/>
  <c r="NJ13" i="1"/>
  <c r="LJ13" i="1"/>
  <c r="KX13" i="1"/>
  <c r="KH13" i="1"/>
  <c r="JR13" i="1"/>
  <c r="JJ13" i="1"/>
  <c r="JB13" i="1"/>
  <c r="ML13" i="1"/>
  <c r="NB13" i="1"/>
  <c r="JZ13" i="1"/>
  <c r="JV13" i="1"/>
  <c r="JN13" i="1"/>
  <c r="JF13" i="1"/>
  <c r="IX13" i="1"/>
  <c r="IL13" i="1"/>
  <c r="KL13" i="1"/>
  <c r="IT13" i="1"/>
  <c r="IP13" i="1"/>
  <c r="IH13" i="1"/>
  <c r="DZ42" i="1"/>
  <c r="NB42" i="1"/>
  <c r="MT42" i="1"/>
  <c r="ML42" i="1"/>
  <c r="LZ42" i="1"/>
  <c r="LV42" i="1"/>
  <c r="LJ42" i="1"/>
  <c r="LB42" i="1"/>
  <c r="KX42" i="1"/>
  <c r="NJ42" i="1"/>
  <c r="MD42" i="1"/>
  <c r="MH42" i="1"/>
  <c r="KL42" i="1"/>
  <c r="JZ42" i="1"/>
  <c r="MX42" i="1"/>
  <c r="KD42" i="1"/>
  <c r="JN42" i="1"/>
  <c r="JF42" i="1"/>
  <c r="IX42" i="1"/>
  <c r="MP42" i="1"/>
  <c r="NF42" i="1"/>
  <c r="LF42" i="1"/>
  <c r="LR42" i="1"/>
  <c r="KT42" i="1"/>
  <c r="KP42" i="1"/>
  <c r="IP42" i="1"/>
  <c r="IH42" i="1"/>
  <c r="LN42" i="1"/>
  <c r="JV42" i="1"/>
  <c r="JR42" i="1"/>
  <c r="KH42" i="1"/>
  <c r="JJ42" i="1"/>
  <c r="JB42" i="1"/>
  <c r="IT42" i="1"/>
  <c r="IL42" i="1"/>
  <c r="AX18" i="1"/>
  <c r="T26" i="1"/>
  <c r="CV26" i="1"/>
  <c r="AN26" i="1"/>
  <c r="J18" i="1"/>
  <c r="CL18" i="1"/>
  <c r="BM18" i="1"/>
  <c r="AD18" i="1"/>
  <c r="BH18" i="1"/>
  <c r="CX16" i="1"/>
  <c r="NJ16" i="1"/>
  <c r="ML16" i="1"/>
  <c r="NF16" i="1"/>
  <c r="MX16" i="1"/>
  <c r="MP16" i="1"/>
  <c r="MD16" i="1"/>
  <c r="LZ16" i="1"/>
  <c r="LN16" i="1"/>
  <c r="LF16" i="1"/>
  <c r="LB16" i="1"/>
  <c r="KT16" i="1"/>
  <c r="LJ16" i="1"/>
  <c r="KX16" i="1"/>
  <c r="KL16" i="1"/>
  <c r="KP16" i="1"/>
  <c r="KD16" i="1"/>
  <c r="NB16" i="1"/>
  <c r="MH16" i="1"/>
  <c r="MT16" i="1"/>
  <c r="LV16" i="1"/>
  <c r="IP16" i="1"/>
  <c r="LR16" i="1"/>
  <c r="KH16" i="1"/>
  <c r="IL16" i="1"/>
  <c r="JN16" i="1"/>
  <c r="JF16" i="1"/>
  <c r="IX16" i="1"/>
  <c r="IT16" i="1"/>
  <c r="IH16" i="1"/>
  <c r="JZ16" i="1"/>
  <c r="JV16" i="1"/>
  <c r="JR16" i="1"/>
  <c r="JJ16" i="1"/>
  <c r="JB16" i="1"/>
  <c r="NJ12" i="1"/>
  <c r="ML12" i="1"/>
  <c r="NF12" i="1"/>
  <c r="MX12" i="1"/>
  <c r="MP12" i="1"/>
  <c r="MD12" i="1"/>
  <c r="LZ12" i="1"/>
  <c r="LN12" i="1"/>
  <c r="LF12" i="1"/>
  <c r="LB12" i="1"/>
  <c r="KT12" i="1"/>
  <c r="NB12" i="1"/>
  <c r="MH12" i="1"/>
  <c r="KL12" i="1"/>
  <c r="MT12" i="1"/>
  <c r="LV12" i="1"/>
  <c r="LR12" i="1"/>
  <c r="KP12" i="1"/>
  <c r="KD12" i="1"/>
  <c r="KX12" i="1"/>
  <c r="IP12" i="1"/>
  <c r="JZ12" i="1"/>
  <c r="JV12" i="1"/>
  <c r="JN12" i="1"/>
  <c r="JF12" i="1"/>
  <c r="IX12" i="1"/>
  <c r="IL12" i="1"/>
  <c r="JR12" i="1"/>
  <c r="JJ12" i="1"/>
  <c r="JB12" i="1"/>
  <c r="IT12" i="1"/>
  <c r="LJ12" i="1"/>
  <c r="KH12" i="1"/>
  <c r="IH12" i="1"/>
  <c r="DZ41" i="1"/>
  <c r="NF41" i="1"/>
  <c r="MH41" i="1"/>
  <c r="NB41" i="1"/>
  <c r="MT41" i="1"/>
  <c r="ML41" i="1"/>
  <c r="LZ41" i="1"/>
  <c r="LV41" i="1"/>
  <c r="LJ41" i="1"/>
  <c r="LB41" i="1"/>
  <c r="KX41" i="1"/>
  <c r="NJ41" i="1"/>
  <c r="LF41" i="1"/>
  <c r="KT41" i="1"/>
  <c r="KH41" i="1"/>
  <c r="KL41" i="1"/>
  <c r="JZ41" i="1"/>
  <c r="MX41" i="1"/>
  <c r="MD41" i="1"/>
  <c r="MP41" i="1"/>
  <c r="JJ41" i="1"/>
  <c r="JB41" i="1"/>
  <c r="IT41" i="1"/>
  <c r="IL41" i="1"/>
  <c r="IH41" i="1"/>
  <c r="KD41" i="1"/>
  <c r="JN41" i="1"/>
  <c r="JF41" i="1"/>
  <c r="IX41" i="1"/>
  <c r="LR41" i="1"/>
  <c r="KP41" i="1"/>
  <c r="IP41" i="1"/>
  <c r="LN41" i="1"/>
  <c r="JV41" i="1"/>
  <c r="JR41" i="1"/>
  <c r="BW18" i="1"/>
  <c r="BH31" i="1"/>
  <c r="BH26" i="1"/>
  <c r="CB18" i="1"/>
  <c r="CB26" i="1"/>
  <c r="AI26" i="1"/>
  <c r="Y18" i="1"/>
  <c r="BR18" i="1"/>
  <c r="AS31" i="1"/>
  <c r="CL26" i="1"/>
  <c r="CQ31" i="1"/>
  <c r="CX17" i="1"/>
  <c r="DZ17" i="1"/>
  <c r="CX40" i="1"/>
  <c r="DZ40" i="1"/>
  <c r="DF40" i="1"/>
  <c r="DB40" i="1"/>
  <c r="DV40" i="1"/>
  <c r="AR40" i="1"/>
  <c r="BB40" i="1"/>
  <c r="AQ40" i="1"/>
  <c r="FV15" i="1"/>
  <c r="FN15" i="1"/>
  <c r="ID15" i="1"/>
  <c r="HV15" i="1"/>
  <c r="HN15" i="1"/>
  <c r="HF15" i="1"/>
  <c r="GX15" i="1"/>
  <c r="GP15" i="1"/>
  <c r="GH15" i="1"/>
  <c r="FZ15" i="1"/>
  <c r="FJ15" i="1"/>
  <c r="FB15" i="1"/>
  <c r="ET15" i="1"/>
  <c r="EH15" i="1"/>
  <c r="EP15" i="1"/>
  <c r="DN15" i="1"/>
  <c r="HZ15" i="1"/>
  <c r="HJ15" i="1"/>
  <c r="HB15" i="1"/>
  <c r="GL15" i="1"/>
  <c r="DR15" i="1"/>
  <c r="DB15" i="1"/>
  <c r="HR15" i="1"/>
  <c r="GT15" i="1"/>
  <c r="EX15" i="1"/>
  <c r="EL15" i="1"/>
  <c r="DV15" i="1"/>
  <c r="DF15" i="1"/>
  <c r="GD15" i="1"/>
  <c r="DJ15" i="1"/>
  <c r="CX15" i="1"/>
  <c r="FR15" i="1"/>
  <c r="FF15" i="1"/>
  <c r="ED15" i="1"/>
  <c r="DR40" i="1"/>
  <c r="ED40" i="1"/>
  <c r="DN40" i="1"/>
  <c r="DJ40" i="1"/>
  <c r="ID14" i="1"/>
  <c r="HV14" i="1"/>
  <c r="HN14" i="1"/>
  <c r="HF14" i="1"/>
  <c r="GX14" i="1"/>
  <c r="GP14" i="1"/>
  <c r="GH14" i="1"/>
  <c r="FZ14" i="1"/>
  <c r="FR14" i="1"/>
  <c r="FJ14" i="1"/>
  <c r="HZ14" i="1"/>
  <c r="HJ14" i="1"/>
  <c r="HB14" i="1"/>
  <c r="GL14" i="1"/>
  <c r="DR14" i="1"/>
  <c r="FV14" i="1"/>
  <c r="FF14" i="1"/>
  <c r="EX14" i="1"/>
  <c r="ED14" i="1"/>
  <c r="EL14" i="1"/>
  <c r="DV14" i="1"/>
  <c r="DF14" i="1"/>
  <c r="FB14" i="1"/>
  <c r="EH14" i="1"/>
  <c r="DN14" i="1"/>
  <c r="GD14" i="1"/>
  <c r="DJ14" i="1"/>
  <c r="DB14" i="1"/>
  <c r="CX14" i="1"/>
  <c r="FN14" i="1"/>
  <c r="ET14" i="1"/>
  <c r="EP14" i="1"/>
  <c r="HR14" i="1"/>
  <c r="GT14" i="1"/>
  <c r="FR43" i="1"/>
  <c r="FJ43" i="1"/>
  <c r="HZ43" i="1"/>
  <c r="HR43" i="1"/>
  <c r="HJ43" i="1"/>
  <c r="HB43" i="1"/>
  <c r="GT43" i="1"/>
  <c r="GL43" i="1"/>
  <c r="GD43" i="1"/>
  <c r="FV43" i="1"/>
  <c r="FF43" i="1"/>
  <c r="EX43" i="1"/>
  <c r="ED43" i="1"/>
  <c r="EL43" i="1"/>
  <c r="DV43" i="1"/>
  <c r="ID43" i="1"/>
  <c r="HV43" i="1"/>
  <c r="GX43" i="1"/>
  <c r="GH43" i="1"/>
  <c r="DJ43" i="1"/>
  <c r="HN43" i="1"/>
  <c r="GP43" i="1"/>
  <c r="ET43" i="1"/>
  <c r="EP43" i="1"/>
  <c r="HF43" i="1"/>
  <c r="DR43" i="1"/>
  <c r="DF43" i="1"/>
  <c r="DB43" i="1"/>
  <c r="CX43" i="1"/>
  <c r="FZ43" i="1"/>
  <c r="FN43" i="1"/>
  <c r="FB43" i="1"/>
  <c r="EH43" i="1"/>
  <c r="DN43" i="1"/>
  <c r="FZ17" i="1"/>
  <c r="FR17" i="1"/>
  <c r="FJ17" i="1"/>
  <c r="HZ17" i="1"/>
  <c r="HR17" i="1"/>
  <c r="HJ17" i="1"/>
  <c r="HB17" i="1"/>
  <c r="GT17" i="1"/>
  <c r="GL17" i="1"/>
  <c r="GD17" i="1"/>
  <c r="FN17" i="1"/>
  <c r="FF17" i="1"/>
  <c r="EX17" i="1"/>
  <c r="ED17" i="1"/>
  <c r="EL17" i="1"/>
  <c r="DV17" i="1"/>
  <c r="HN17" i="1"/>
  <c r="HF17" i="1"/>
  <c r="GP17" i="1"/>
  <c r="DJ17" i="1"/>
  <c r="GH17" i="1"/>
  <c r="DR17" i="1"/>
  <c r="FV17" i="1"/>
  <c r="FB17" i="1"/>
  <c r="EH17" i="1"/>
  <c r="DN17" i="1"/>
  <c r="ID17" i="1"/>
  <c r="HV17" i="1"/>
  <c r="GX17" i="1"/>
  <c r="ET17" i="1"/>
  <c r="EP17" i="1"/>
  <c r="DF17" i="1"/>
  <c r="DB17" i="1"/>
  <c r="FZ13" i="1"/>
  <c r="FR13" i="1"/>
  <c r="FJ13" i="1"/>
  <c r="HZ13" i="1"/>
  <c r="HR13" i="1"/>
  <c r="HJ13" i="1"/>
  <c r="HB13" i="1"/>
  <c r="GT13" i="1"/>
  <c r="GL13" i="1"/>
  <c r="GD13" i="1"/>
  <c r="FV13" i="1"/>
  <c r="FF13" i="1"/>
  <c r="EX13" i="1"/>
  <c r="ED13" i="1"/>
  <c r="EL13" i="1"/>
  <c r="DV13" i="1"/>
  <c r="ID13" i="1"/>
  <c r="HV13" i="1"/>
  <c r="GX13" i="1"/>
  <c r="GH13" i="1"/>
  <c r="DJ13" i="1"/>
  <c r="HF13" i="1"/>
  <c r="DF13" i="1"/>
  <c r="DB13" i="1"/>
  <c r="CX13" i="1"/>
  <c r="FN13" i="1"/>
  <c r="ET13" i="1"/>
  <c r="EP13" i="1"/>
  <c r="HN13" i="1"/>
  <c r="GP13" i="1"/>
  <c r="DR13" i="1"/>
  <c r="FB13" i="1"/>
  <c r="EH13" i="1"/>
  <c r="DN13" i="1"/>
  <c r="HZ42" i="1"/>
  <c r="HR42" i="1"/>
  <c r="HJ42" i="1"/>
  <c r="HB42" i="1"/>
  <c r="GT42" i="1"/>
  <c r="GL42" i="1"/>
  <c r="GD42" i="1"/>
  <c r="FV42" i="1"/>
  <c r="FN42" i="1"/>
  <c r="ID42" i="1"/>
  <c r="HV42" i="1"/>
  <c r="GX42" i="1"/>
  <c r="GH42" i="1"/>
  <c r="FR42" i="1"/>
  <c r="FB42" i="1"/>
  <c r="ET42" i="1"/>
  <c r="EH42" i="1"/>
  <c r="EP42" i="1"/>
  <c r="DN42" i="1"/>
  <c r="CX42" i="1"/>
  <c r="EX42" i="1"/>
  <c r="EL42" i="1"/>
  <c r="DV42" i="1"/>
  <c r="HF42" i="1"/>
  <c r="DR42" i="1"/>
  <c r="DJ42" i="1"/>
  <c r="DF42" i="1"/>
  <c r="DB42" i="1"/>
  <c r="FZ42" i="1"/>
  <c r="FJ42" i="1"/>
  <c r="FF42" i="1"/>
  <c r="ED42" i="1"/>
  <c r="HN42" i="1"/>
  <c r="GP42" i="1"/>
  <c r="HZ16" i="1"/>
  <c r="HR16" i="1"/>
  <c r="HJ16" i="1"/>
  <c r="HB16" i="1"/>
  <c r="GT16" i="1"/>
  <c r="GL16" i="1"/>
  <c r="GD16" i="1"/>
  <c r="FV16" i="1"/>
  <c r="FN16" i="1"/>
  <c r="HN16" i="1"/>
  <c r="HF16" i="1"/>
  <c r="GP16" i="1"/>
  <c r="DJ16" i="1"/>
  <c r="FZ16" i="1"/>
  <c r="FJ16" i="1"/>
  <c r="FB16" i="1"/>
  <c r="ET16" i="1"/>
  <c r="EH16" i="1"/>
  <c r="EP16" i="1"/>
  <c r="DN16" i="1"/>
  <c r="FR16" i="1"/>
  <c r="FF16" i="1"/>
  <c r="ED16" i="1"/>
  <c r="ID16" i="1"/>
  <c r="HV16" i="1"/>
  <c r="GX16" i="1"/>
  <c r="EX16" i="1"/>
  <c r="EL16" i="1"/>
  <c r="DV16" i="1"/>
  <c r="DF16" i="1"/>
  <c r="DB16" i="1"/>
  <c r="GH16" i="1"/>
  <c r="DR16" i="1"/>
  <c r="HZ12" i="1"/>
  <c r="HR12" i="1"/>
  <c r="HJ12" i="1"/>
  <c r="HB12" i="1"/>
  <c r="GT12" i="1"/>
  <c r="GL12" i="1"/>
  <c r="GD12" i="1"/>
  <c r="FV12" i="1"/>
  <c r="FN12" i="1"/>
  <c r="FF12" i="1"/>
  <c r="ID12" i="1"/>
  <c r="HV12" i="1"/>
  <c r="GX12" i="1"/>
  <c r="GH12" i="1"/>
  <c r="DJ12" i="1"/>
  <c r="FR12" i="1"/>
  <c r="FB12" i="1"/>
  <c r="ET12" i="1"/>
  <c r="EH12" i="1"/>
  <c r="EP12" i="1"/>
  <c r="DN12" i="1"/>
  <c r="CX12" i="1"/>
  <c r="FZ12" i="1"/>
  <c r="FJ12" i="1"/>
  <c r="EX12" i="1"/>
  <c r="EL12" i="1"/>
  <c r="DV12" i="1"/>
  <c r="HN12" i="1"/>
  <c r="GP12" i="1"/>
  <c r="DR12" i="1"/>
  <c r="ED12" i="1"/>
  <c r="HF12" i="1"/>
  <c r="DF12" i="1"/>
  <c r="DB12" i="1"/>
  <c r="FV41" i="1"/>
  <c r="FN41" i="1"/>
  <c r="ID41" i="1"/>
  <c r="HV41" i="1"/>
  <c r="HN41" i="1"/>
  <c r="HF41" i="1"/>
  <c r="GX41" i="1"/>
  <c r="GP41" i="1"/>
  <c r="GH41" i="1"/>
  <c r="FR41" i="1"/>
  <c r="FB41" i="1"/>
  <c r="ET41" i="1"/>
  <c r="EH41" i="1"/>
  <c r="EP41" i="1"/>
  <c r="DN41" i="1"/>
  <c r="HR41" i="1"/>
  <c r="GT41" i="1"/>
  <c r="GD41" i="1"/>
  <c r="DR41" i="1"/>
  <c r="DB41" i="1"/>
  <c r="HZ41" i="1"/>
  <c r="HB41" i="1"/>
  <c r="DJ41" i="1"/>
  <c r="DF41" i="1"/>
  <c r="FZ41" i="1"/>
  <c r="FJ41" i="1"/>
  <c r="FF41" i="1"/>
  <c r="ED41" i="1"/>
  <c r="CX41" i="1"/>
  <c r="HJ41" i="1"/>
  <c r="GL41" i="1"/>
  <c r="EX41" i="1"/>
  <c r="EL41" i="1"/>
  <c r="DV41" i="1"/>
  <c r="CP15" i="1"/>
  <c r="BV15" i="1"/>
  <c r="BL15" i="1"/>
  <c r="AR15" i="1"/>
  <c r="X15" i="1"/>
  <c r="CU15" i="1"/>
  <c r="CA15" i="1"/>
  <c r="AW15" i="1"/>
  <c r="AM15" i="1"/>
  <c r="AH15" i="1"/>
  <c r="CF15" i="1"/>
  <c r="BG15" i="1"/>
  <c r="N15" i="1"/>
  <c r="I15" i="1"/>
  <c r="BQ15" i="1"/>
  <c r="CK15" i="1"/>
  <c r="BB15" i="1"/>
  <c r="AC15" i="1"/>
  <c r="S15" i="1"/>
  <c r="CK42" i="1"/>
  <c r="BB42" i="1"/>
  <c r="AM42" i="1"/>
  <c r="N42" i="1"/>
  <c r="CP42" i="1"/>
  <c r="BV42" i="1"/>
  <c r="BL42" i="1"/>
  <c r="AR42" i="1"/>
  <c r="CU42" i="1"/>
  <c r="AH42" i="1"/>
  <c r="X42" i="1"/>
  <c r="CA42" i="1"/>
  <c r="AW42" i="1"/>
  <c r="CF42" i="1"/>
  <c r="BQ42" i="1"/>
  <c r="BG42" i="1"/>
  <c r="AC42" i="1"/>
  <c r="S42" i="1"/>
  <c r="I42" i="1"/>
  <c r="CU40" i="1"/>
  <c r="CA40" i="1"/>
  <c r="AW40" i="1"/>
  <c r="CF40" i="1"/>
  <c r="BQ40" i="1"/>
  <c r="BG40" i="1"/>
  <c r="S40" i="1"/>
  <c r="N40" i="1"/>
  <c r="I40" i="1"/>
  <c r="X40" i="1"/>
  <c r="CP40" i="1"/>
  <c r="BL40" i="1"/>
  <c r="CK40" i="1"/>
  <c r="AM40" i="1"/>
  <c r="AH40" i="1"/>
  <c r="BV40" i="1"/>
  <c r="AC40" i="1"/>
  <c r="CU14" i="1"/>
  <c r="CA14" i="1"/>
  <c r="AW14" i="1"/>
  <c r="CF14" i="1"/>
  <c r="BG14" i="1"/>
  <c r="CK14" i="1"/>
  <c r="BB14" i="1"/>
  <c r="AC14" i="1"/>
  <c r="X14" i="1"/>
  <c r="S14" i="1"/>
  <c r="I14" i="1"/>
  <c r="BQ14" i="1"/>
  <c r="BV14" i="1"/>
  <c r="AR14" i="1"/>
  <c r="N14" i="1"/>
  <c r="CP14" i="1"/>
  <c r="BL14" i="1"/>
  <c r="AM14" i="1"/>
  <c r="AH14" i="1"/>
  <c r="CF43" i="1"/>
  <c r="BQ43" i="1"/>
  <c r="BG43" i="1"/>
  <c r="AH43" i="1"/>
  <c r="I43" i="1"/>
  <c r="CK43" i="1"/>
  <c r="BB43" i="1"/>
  <c r="BV43" i="1"/>
  <c r="AR43" i="1"/>
  <c r="AM43" i="1"/>
  <c r="CP43" i="1"/>
  <c r="BL43" i="1"/>
  <c r="AC43" i="1"/>
  <c r="CA43" i="1"/>
  <c r="CU43" i="1"/>
  <c r="X43" i="1"/>
  <c r="S43" i="1"/>
  <c r="N43" i="1"/>
  <c r="AW43" i="1"/>
  <c r="CF17" i="1"/>
  <c r="BQ17" i="1"/>
  <c r="BG17" i="1"/>
  <c r="AH17" i="1"/>
  <c r="AC17" i="1"/>
  <c r="I17" i="1"/>
  <c r="CK17" i="1"/>
  <c r="BB17" i="1"/>
  <c r="CP17" i="1"/>
  <c r="BL17" i="1"/>
  <c r="CU17" i="1"/>
  <c r="N17" i="1"/>
  <c r="CA17" i="1"/>
  <c r="AW17" i="1"/>
  <c r="AM17" i="1"/>
  <c r="BV17" i="1"/>
  <c r="AR17" i="1"/>
  <c r="X17" i="1"/>
  <c r="S17" i="1"/>
  <c r="CF13" i="1"/>
  <c r="BG13" i="1"/>
  <c r="AH13" i="1"/>
  <c r="AC13" i="1"/>
  <c r="I13" i="1"/>
  <c r="CK13" i="1"/>
  <c r="BQ13" i="1"/>
  <c r="BB13" i="1"/>
  <c r="BV13" i="1"/>
  <c r="AR13" i="1"/>
  <c r="N13" i="1"/>
  <c r="AM13" i="1"/>
  <c r="AW13" i="1"/>
  <c r="CU13" i="1"/>
  <c r="CP13" i="1"/>
  <c r="BL13" i="1"/>
  <c r="CA13" i="1"/>
  <c r="X13" i="1"/>
  <c r="S13" i="1"/>
  <c r="BQ16" i="1"/>
  <c r="CK16" i="1"/>
  <c r="BB16" i="1"/>
  <c r="AM16" i="1"/>
  <c r="S16" i="1"/>
  <c r="N16" i="1"/>
  <c r="CP16" i="1"/>
  <c r="BV16" i="1"/>
  <c r="BL16" i="1"/>
  <c r="AR16" i="1"/>
  <c r="CA16" i="1"/>
  <c r="AW16" i="1"/>
  <c r="CU16" i="1"/>
  <c r="CF16" i="1"/>
  <c r="I16" i="1"/>
  <c r="AH16" i="1"/>
  <c r="X16" i="1"/>
  <c r="AC16" i="1"/>
  <c r="BG16" i="1"/>
  <c r="CK12" i="1"/>
  <c r="BQ12" i="1"/>
  <c r="BB12" i="1"/>
  <c r="AM12" i="1"/>
  <c r="S12" i="1"/>
  <c r="N12" i="1"/>
  <c r="CP12" i="1"/>
  <c r="BV12" i="1"/>
  <c r="BL12" i="1"/>
  <c r="AR12" i="1"/>
  <c r="CU12" i="1"/>
  <c r="I12" i="1"/>
  <c r="AH12" i="1"/>
  <c r="X12" i="1"/>
  <c r="AC12" i="1"/>
  <c r="CF12" i="1"/>
  <c r="BG12" i="1"/>
  <c r="CA12" i="1"/>
  <c r="AW12" i="1"/>
  <c r="CP41" i="1"/>
  <c r="BV41" i="1"/>
  <c r="BL41" i="1"/>
  <c r="AR41" i="1"/>
  <c r="X41" i="1"/>
  <c r="S41" i="1"/>
  <c r="CU41" i="1"/>
  <c r="CA41" i="1"/>
  <c r="AW41" i="1"/>
  <c r="CF41" i="1"/>
  <c r="BQ41" i="1"/>
  <c r="BG41" i="1"/>
  <c r="AC41" i="1"/>
  <c r="AM41" i="1"/>
  <c r="AH41" i="1"/>
  <c r="N41" i="1"/>
  <c r="I41" i="1"/>
  <c r="CK41" i="1"/>
  <c r="BB41" i="1"/>
  <c r="CS10" i="1"/>
  <c r="CS11" i="1"/>
  <c r="CS12" i="1"/>
  <c r="CS13" i="1"/>
  <c r="CS14" i="1"/>
  <c r="CS15" i="1"/>
  <c r="CS16" i="1"/>
  <c r="CS17" i="1"/>
  <c r="CS40" i="1"/>
  <c r="CT40" i="1" s="1"/>
  <c r="CS41" i="1"/>
  <c r="CS42" i="1"/>
  <c r="CS43" i="1"/>
  <c r="CN10" i="1"/>
  <c r="CN11" i="1"/>
  <c r="CN12" i="1"/>
  <c r="CN13" i="1"/>
  <c r="CN14" i="1"/>
  <c r="CN15" i="1"/>
  <c r="CN16" i="1"/>
  <c r="CN17" i="1"/>
  <c r="CN40" i="1"/>
  <c r="CO40" i="1" s="1"/>
  <c r="CN41" i="1"/>
  <c r="CN42" i="1"/>
  <c r="CN43" i="1"/>
  <c r="CI10" i="1"/>
  <c r="CI11" i="1"/>
  <c r="CI12" i="1"/>
  <c r="CI13" i="1"/>
  <c r="CI14" i="1"/>
  <c r="CI15" i="1"/>
  <c r="CI16" i="1"/>
  <c r="CI17" i="1"/>
  <c r="CI40" i="1"/>
  <c r="CJ40" i="1" s="1"/>
  <c r="CI41" i="1"/>
  <c r="CI42" i="1"/>
  <c r="CI43" i="1"/>
  <c r="CD10" i="1"/>
  <c r="CD11" i="1"/>
  <c r="CD12" i="1"/>
  <c r="CD13" i="1"/>
  <c r="CD14" i="1"/>
  <c r="CD15" i="1"/>
  <c r="CD16" i="1"/>
  <c r="CD17" i="1"/>
  <c r="CD40" i="1"/>
  <c r="CE40" i="1" s="1"/>
  <c r="CD41" i="1"/>
  <c r="CD42" i="1"/>
  <c r="CD43" i="1"/>
  <c r="BY10" i="1"/>
  <c r="BY11" i="1"/>
  <c r="BY12" i="1"/>
  <c r="BY13" i="1"/>
  <c r="BY14" i="1"/>
  <c r="BY15" i="1"/>
  <c r="BY16" i="1"/>
  <c r="BY17" i="1"/>
  <c r="BY40" i="1"/>
  <c r="BZ40" i="1" s="1"/>
  <c r="BY41" i="1"/>
  <c r="BY42" i="1"/>
  <c r="BY43" i="1"/>
  <c r="BT10" i="1"/>
  <c r="BT11" i="1"/>
  <c r="BT12" i="1"/>
  <c r="BT13" i="1"/>
  <c r="BT14" i="1"/>
  <c r="BT15" i="1"/>
  <c r="BT16" i="1"/>
  <c r="BT17" i="1"/>
  <c r="BT40" i="1"/>
  <c r="BU40" i="1" s="1"/>
  <c r="BT41" i="1"/>
  <c r="BT42" i="1"/>
  <c r="BT43" i="1"/>
  <c r="BO10" i="1"/>
  <c r="BO11" i="1"/>
  <c r="BO12" i="1"/>
  <c r="BO13" i="1"/>
  <c r="BO14" i="1"/>
  <c r="BO15" i="1"/>
  <c r="BO16" i="1"/>
  <c r="BO17" i="1"/>
  <c r="BO40" i="1"/>
  <c r="BP40" i="1" s="1"/>
  <c r="BO41" i="1"/>
  <c r="BO42" i="1"/>
  <c r="BO43" i="1"/>
  <c r="BJ10" i="1"/>
  <c r="BJ11" i="1"/>
  <c r="BJ12" i="1"/>
  <c r="BJ13" i="1"/>
  <c r="BJ14" i="1"/>
  <c r="BJ15" i="1"/>
  <c r="BJ16" i="1"/>
  <c r="BJ17" i="1"/>
  <c r="BJ40" i="1"/>
  <c r="BK40" i="1" s="1"/>
  <c r="BJ41" i="1"/>
  <c r="BJ42" i="1"/>
  <c r="BJ43" i="1"/>
  <c r="BE10" i="1"/>
  <c r="BE11" i="1"/>
  <c r="BE12" i="1"/>
  <c r="BE13" i="1"/>
  <c r="BE14" i="1"/>
  <c r="BE15" i="1"/>
  <c r="BE16" i="1"/>
  <c r="BE17" i="1"/>
  <c r="BE40" i="1"/>
  <c r="BF40" i="1" s="1"/>
  <c r="BE41" i="1"/>
  <c r="BE42" i="1"/>
  <c r="BE43" i="1"/>
  <c r="AZ10" i="1"/>
  <c r="AZ11" i="1"/>
  <c r="AZ12" i="1"/>
  <c r="AZ13" i="1"/>
  <c r="AZ14" i="1"/>
  <c r="AZ15" i="1"/>
  <c r="AZ16" i="1"/>
  <c r="AZ17" i="1"/>
  <c r="AZ40" i="1"/>
  <c r="BA40" i="1" s="1"/>
  <c r="AZ41" i="1"/>
  <c r="AZ42" i="1"/>
  <c r="AZ43" i="1"/>
  <c r="AU10" i="1"/>
  <c r="AU11" i="1"/>
  <c r="AU12" i="1"/>
  <c r="AU13" i="1"/>
  <c r="AU14" i="1"/>
  <c r="AU15" i="1"/>
  <c r="AU16" i="1"/>
  <c r="AU17" i="1"/>
  <c r="AU40" i="1"/>
  <c r="AV40" i="1" s="1"/>
  <c r="AU41" i="1"/>
  <c r="AU42" i="1"/>
  <c r="AU43" i="1"/>
  <c r="AP10" i="1"/>
  <c r="AP11" i="1"/>
  <c r="AP12" i="1"/>
  <c r="AP13" i="1"/>
  <c r="AP14" i="1"/>
  <c r="AP15" i="1"/>
  <c r="AP16" i="1"/>
  <c r="AP17" i="1"/>
  <c r="AP41" i="1"/>
  <c r="AP42" i="1"/>
  <c r="AP43" i="1"/>
  <c r="AK10" i="1"/>
  <c r="AL10" i="1" s="1"/>
  <c r="AK11" i="1"/>
  <c r="AK12" i="1"/>
  <c r="AK13" i="1"/>
  <c r="AK14" i="1"/>
  <c r="AK15" i="1"/>
  <c r="AK16" i="1"/>
  <c r="AK17" i="1"/>
  <c r="AK40" i="1"/>
  <c r="AK41" i="1"/>
  <c r="AK42" i="1"/>
  <c r="AK43" i="1"/>
  <c r="AF10" i="1"/>
  <c r="AF11" i="1"/>
  <c r="AF12" i="1"/>
  <c r="AF13" i="1"/>
  <c r="AF14" i="1"/>
  <c r="AF15" i="1"/>
  <c r="AF16" i="1"/>
  <c r="AF17" i="1"/>
  <c r="AF40" i="1"/>
  <c r="AG40" i="1" s="1"/>
  <c r="AF41" i="1"/>
  <c r="AF42" i="1"/>
  <c r="AF43" i="1"/>
  <c r="AA10" i="1"/>
  <c r="AA11" i="1"/>
  <c r="AA12" i="1"/>
  <c r="AA13" i="1"/>
  <c r="AA14" i="1"/>
  <c r="AA15" i="1"/>
  <c r="AA16" i="1"/>
  <c r="AA17" i="1"/>
  <c r="AA40" i="1"/>
  <c r="AB40" i="1" s="1"/>
  <c r="AA41" i="1"/>
  <c r="AA42" i="1"/>
  <c r="AA43" i="1"/>
  <c r="V10" i="1"/>
  <c r="V11" i="1"/>
  <c r="V12" i="1"/>
  <c r="V13" i="1"/>
  <c r="V14" i="1"/>
  <c r="V15" i="1"/>
  <c r="V16" i="1"/>
  <c r="V17" i="1"/>
  <c r="V40" i="1"/>
  <c r="W40" i="1" s="1"/>
  <c r="V41" i="1"/>
  <c r="V42" i="1"/>
  <c r="V43" i="1"/>
  <c r="Q10" i="1"/>
  <c r="Q11" i="1"/>
  <c r="Q12" i="1"/>
  <c r="Q13" i="1"/>
  <c r="Q14" i="1"/>
  <c r="Q15" i="1"/>
  <c r="Q16" i="1"/>
  <c r="Q17" i="1"/>
  <c r="Q40" i="1"/>
  <c r="R40" i="1" s="1"/>
  <c r="Q41" i="1"/>
  <c r="Q42" i="1"/>
  <c r="Q43" i="1"/>
  <c r="L10" i="1"/>
  <c r="L11" i="1"/>
  <c r="L12" i="1"/>
  <c r="L13" i="1"/>
  <c r="L14" i="1"/>
  <c r="L15" i="1"/>
  <c r="L16" i="1"/>
  <c r="L17" i="1"/>
  <c r="L40" i="1"/>
  <c r="M40" i="1" s="1"/>
  <c r="L41" i="1"/>
  <c r="L42" i="1"/>
  <c r="L43" i="1"/>
  <c r="G10" i="1"/>
  <c r="G11" i="1"/>
  <c r="G12" i="1"/>
  <c r="G13" i="1"/>
  <c r="G14" i="1"/>
  <c r="G15" i="1"/>
  <c r="G16" i="1"/>
  <c r="G17" i="1"/>
  <c r="G40" i="1"/>
  <c r="H40" i="1" s="1"/>
  <c r="G41" i="1"/>
  <c r="G42" i="1"/>
  <c r="G43" i="1"/>
  <c r="LG40" i="1" l="1"/>
  <c r="LH40" i="1" s="1"/>
  <c r="MA11" i="1"/>
  <c r="MB11" i="1" s="1"/>
  <c r="NG11" i="1"/>
  <c r="NH11" i="1" s="1"/>
  <c r="KA11" i="1"/>
  <c r="KB11" i="1" s="1"/>
  <c r="KI40" i="1"/>
  <c r="KJ40" i="1" s="1"/>
  <c r="EY11" i="1"/>
  <c r="EZ11" i="1" s="1"/>
  <c r="IU11" i="1"/>
  <c r="IV11" i="1" s="1"/>
  <c r="IM11" i="1"/>
  <c r="IN11" i="1" s="1"/>
  <c r="JW11" i="1"/>
  <c r="JX11" i="1" s="1"/>
  <c r="KE11" i="1"/>
  <c r="KF11" i="1" s="1"/>
  <c r="MU11" i="1"/>
  <c r="MV11" i="1" s="1"/>
  <c r="KU11" i="1"/>
  <c r="KV11" i="1" s="1"/>
  <c r="IM40" i="1"/>
  <c r="IN40" i="1" s="1"/>
  <c r="EY40" i="1"/>
  <c r="EZ40" i="1" s="1"/>
  <c r="IY40" i="1"/>
  <c r="IZ40" i="1" s="1"/>
  <c r="LO40" i="1"/>
  <c r="LP40" i="1" s="1"/>
  <c r="EA11" i="1"/>
  <c r="EB11" i="1" s="1"/>
  <c r="NC40" i="1"/>
  <c r="ND40" i="1" s="1"/>
  <c r="II11" i="1"/>
  <c r="IJ11" i="1" s="1"/>
  <c r="JC11" i="1"/>
  <c r="JD11" i="1" s="1"/>
  <c r="IY11" i="1"/>
  <c r="IZ11" i="1" s="1"/>
  <c r="KQ11" i="1"/>
  <c r="KR11" i="1" s="1"/>
  <c r="KM11" i="1"/>
  <c r="KN11" i="1" s="1"/>
  <c r="LC11" i="1"/>
  <c r="LD11" i="1" s="1"/>
  <c r="ME11" i="1"/>
  <c r="MF11" i="1" s="1"/>
  <c r="MM11" i="1"/>
  <c r="MN11" i="1" s="1"/>
  <c r="JG40" i="1"/>
  <c r="JH40" i="1" s="1"/>
  <c r="IU40" i="1"/>
  <c r="IV40" i="1" s="1"/>
  <c r="KM40" i="1"/>
  <c r="KN40" i="1" s="1"/>
  <c r="JC40" i="1"/>
  <c r="JD40" i="1" s="1"/>
  <c r="LK40" i="1"/>
  <c r="LL40" i="1" s="1"/>
  <c r="KQ40" i="1"/>
  <c r="KR40" i="1" s="1"/>
  <c r="MI40" i="1"/>
  <c r="MJ40" i="1" s="1"/>
  <c r="MA40" i="1"/>
  <c r="MB40" i="1" s="1"/>
  <c r="KA40" i="1"/>
  <c r="KB40" i="1" s="1"/>
  <c r="NK40" i="1"/>
  <c r="NL40" i="1" s="1"/>
  <c r="MU40" i="1"/>
  <c r="MV40" i="1" s="1"/>
  <c r="KY40" i="1"/>
  <c r="KZ40" i="1" s="1"/>
  <c r="KI11" i="1"/>
  <c r="KJ11" i="1" s="1"/>
  <c r="JK11" i="1"/>
  <c r="JL11" i="1" s="1"/>
  <c r="JG11" i="1"/>
  <c r="JH11" i="1" s="1"/>
  <c r="IQ11" i="1"/>
  <c r="IR11" i="1" s="1"/>
  <c r="LS11" i="1"/>
  <c r="LT11" i="1" s="1"/>
  <c r="MI11" i="1"/>
  <c r="MJ11" i="1" s="1"/>
  <c r="LG11" i="1"/>
  <c r="LH11" i="1" s="1"/>
  <c r="MQ11" i="1"/>
  <c r="MR11" i="1" s="1"/>
  <c r="NK11" i="1"/>
  <c r="NL11" i="1" s="1"/>
  <c r="II40" i="1"/>
  <c r="IJ40" i="1" s="1"/>
  <c r="JO40" i="1"/>
  <c r="JP40" i="1" s="1"/>
  <c r="JS40" i="1"/>
  <c r="JT40" i="1" s="1"/>
  <c r="LC40" i="1"/>
  <c r="LD40" i="1" s="1"/>
  <c r="JK40" i="1"/>
  <c r="JL40" i="1" s="1"/>
  <c r="MM40" i="1"/>
  <c r="MN40" i="1" s="1"/>
  <c r="LS40" i="1"/>
  <c r="LT40" i="1" s="1"/>
  <c r="KU40" i="1"/>
  <c r="KV40" i="1" s="1"/>
  <c r="MQ40" i="1"/>
  <c r="MR40" i="1" s="1"/>
  <c r="DS11" i="1"/>
  <c r="DT11" i="1" s="1"/>
  <c r="EA40" i="1"/>
  <c r="EB40" i="1" s="1"/>
  <c r="LK11" i="1"/>
  <c r="LL11" i="1" s="1"/>
  <c r="JS11" i="1"/>
  <c r="JT11" i="1" s="1"/>
  <c r="JO11" i="1"/>
  <c r="JP11" i="1" s="1"/>
  <c r="KY11" i="1"/>
  <c r="KZ11" i="1" s="1"/>
  <c r="LW11" i="1"/>
  <c r="LX11" i="1" s="1"/>
  <c r="NC11" i="1"/>
  <c r="ND11" i="1" s="1"/>
  <c r="LO11" i="1"/>
  <c r="LP11" i="1" s="1"/>
  <c r="MY11" i="1"/>
  <c r="MZ11" i="1" s="1"/>
  <c r="IQ40" i="1"/>
  <c r="IR40" i="1" s="1"/>
  <c r="KE40" i="1"/>
  <c r="KF40" i="1" s="1"/>
  <c r="JW40" i="1"/>
  <c r="JX40" i="1" s="1"/>
  <c r="ME40" i="1"/>
  <c r="MF40" i="1" s="1"/>
  <c r="NG40" i="1"/>
  <c r="NH40" i="1" s="1"/>
  <c r="LW40" i="1"/>
  <c r="LX40" i="1" s="1"/>
  <c r="MY40" i="1"/>
  <c r="MZ40" i="1" s="1"/>
  <c r="IA40" i="1"/>
  <c r="IB40" i="1" s="1"/>
  <c r="HW40" i="1"/>
  <c r="HX40" i="1" s="1"/>
  <c r="HW11" i="1"/>
  <c r="HX11" i="1" s="1"/>
  <c r="IE40" i="1"/>
  <c r="IF40" i="1" s="1"/>
  <c r="IE11" i="1"/>
  <c r="IF11" i="1" s="1"/>
  <c r="IA11" i="1"/>
  <c r="IB11" i="1" s="1"/>
  <c r="GY40" i="1"/>
  <c r="GZ40" i="1" s="1"/>
  <c r="GM40" i="1"/>
  <c r="GN40" i="1" s="1"/>
  <c r="HO40" i="1"/>
  <c r="HP40" i="1" s="1"/>
  <c r="HK11" i="1"/>
  <c r="HL11" i="1" s="1"/>
  <c r="HK40" i="1"/>
  <c r="HL40" i="1" s="1"/>
  <c r="GQ40" i="1"/>
  <c r="GR40" i="1" s="1"/>
  <c r="GQ11" i="1"/>
  <c r="GR11" i="1" s="1"/>
  <c r="HS11" i="1"/>
  <c r="HT11" i="1" s="1"/>
  <c r="HS40" i="1"/>
  <c r="HT40" i="1" s="1"/>
  <c r="HO11" i="1"/>
  <c r="HP11" i="1" s="1"/>
  <c r="GU11" i="1"/>
  <c r="GV11" i="1" s="1"/>
  <c r="GU40" i="1"/>
  <c r="GV40" i="1" s="1"/>
  <c r="HG11" i="1"/>
  <c r="HH11" i="1" s="1"/>
  <c r="GM11" i="1"/>
  <c r="GN11" i="1" s="1"/>
  <c r="HC40" i="1"/>
  <c r="HD40" i="1" s="1"/>
  <c r="HG40" i="1"/>
  <c r="HH40" i="1" s="1"/>
  <c r="GY11" i="1"/>
  <c r="GZ11" i="1" s="1"/>
  <c r="HC11" i="1"/>
  <c r="HD11" i="1" s="1"/>
  <c r="GE40" i="1"/>
  <c r="GF40" i="1" s="1"/>
  <c r="FW40" i="1"/>
  <c r="FX40" i="1" s="1"/>
  <c r="GI11" i="1"/>
  <c r="GJ11" i="1" s="1"/>
  <c r="GA11" i="1"/>
  <c r="GB11" i="1" s="1"/>
  <c r="FS40" i="1"/>
  <c r="FT40" i="1" s="1"/>
  <c r="FW11" i="1"/>
  <c r="FX11" i="1" s="1"/>
  <c r="GA40" i="1"/>
  <c r="GB40" i="1" s="1"/>
  <c r="GI40" i="1"/>
  <c r="GJ40" i="1" s="1"/>
  <c r="FS11" i="1"/>
  <c r="FT11" i="1" s="1"/>
  <c r="GE11" i="1"/>
  <c r="GF11" i="1" s="1"/>
  <c r="FK40" i="1"/>
  <c r="FO11" i="1"/>
  <c r="FK11" i="1"/>
  <c r="FO40" i="1"/>
  <c r="EI40" i="1"/>
  <c r="EJ40" i="1" s="1"/>
  <c r="EQ11" i="1"/>
  <c r="ER11" i="1" s="1"/>
  <c r="EU40" i="1"/>
  <c r="EV40" i="1" s="1"/>
  <c r="EE40" i="1"/>
  <c r="EF40" i="1" s="1"/>
  <c r="EI11" i="1"/>
  <c r="EJ11" i="1" s="1"/>
  <c r="FG11" i="1"/>
  <c r="FH11" i="1" s="1"/>
  <c r="FG40" i="1"/>
  <c r="FH40" i="1" s="1"/>
  <c r="FC40" i="1"/>
  <c r="FD40" i="1" s="1"/>
  <c r="EM11" i="1"/>
  <c r="EN11" i="1" s="1"/>
  <c r="EU11" i="1"/>
  <c r="EV11" i="1" s="1"/>
  <c r="EQ40" i="1"/>
  <c r="ER40" i="1" s="1"/>
  <c r="EE11" i="1"/>
  <c r="EF11" i="1" s="1"/>
  <c r="FC11" i="1"/>
  <c r="FD11" i="1" s="1"/>
  <c r="EM40" i="1"/>
  <c r="EN40" i="1" s="1"/>
  <c r="DG11" i="1"/>
  <c r="DH11" i="1" s="1"/>
  <c r="DS40" i="1"/>
  <c r="DT40" i="1" s="1"/>
  <c r="DW40" i="1"/>
  <c r="DX40" i="1" s="1"/>
  <c r="DW11" i="1"/>
  <c r="DX11" i="1" s="1"/>
  <c r="DG40" i="1"/>
  <c r="DH40" i="1" s="1"/>
  <c r="DK11" i="1"/>
  <c r="DL11" i="1" s="1"/>
  <c r="DK40" i="1"/>
  <c r="DL40" i="1" s="1"/>
  <c r="DO40" i="1"/>
  <c r="DP40" i="1" s="1"/>
  <c r="DO11" i="1"/>
  <c r="DP11" i="1" s="1"/>
  <c r="DC40" i="1"/>
  <c r="DD40" i="1" s="1"/>
  <c r="DC11" i="1"/>
  <c r="DD11" i="1" s="1"/>
  <c r="CY11" i="1"/>
  <c r="CZ11" i="1" s="1"/>
  <c r="CY40" i="1"/>
  <c r="CZ40" i="1" s="1"/>
  <c r="CT13" i="1"/>
  <c r="CT16" i="1"/>
  <c r="CT12" i="1"/>
  <c r="AL40" i="1"/>
  <c r="BC48" i="1"/>
  <c r="BB48" i="1"/>
  <c r="BC49" i="1"/>
  <c r="BB49" i="1"/>
  <c r="H42" i="1"/>
  <c r="H16" i="1"/>
  <c r="H12" i="1"/>
  <c r="M42" i="1"/>
  <c r="M16" i="1"/>
  <c r="M12" i="1"/>
  <c r="R42" i="1"/>
  <c r="R16" i="1"/>
  <c r="R12" i="1"/>
  <c r="W42" i="1"/>
  <c r="W16" i="1"/>
  <c r="W12" i="1"/>
  <c r="AB42" i="1"/>
  <c r="AB16" i="1"/>
  <c r="AB12" i="1"/>
  <c r="AG42" i="1"/>
  <c r="AG16" i="1"/>
  <c r="AG12" i="1"/>
  <c r="AL42" i="1"/>
  <c r="AL16" i="1"/>
  <c r="AL12" i="1"/>
  <c r="AQ42" i="1"/>
  <c r="AQ16" i="1"/>
  <c r="AQ12" i="1"/>
  <c r="AV42" i="1"/>
  <c r="AV16" i="1"/>
  <c r="AV12" i="1"/>
  <c r="BA42" i="1"/>
  <c r="BA16" i="1"/>
  <c r="BA12" i="1"/>
  <c r="BF42" i="1"/>
  <c r="BF16" i="1"/>
  <c r="BF12" i="1"/>
  <c r="BK42" i="1"/>
  <c r="BK16" i="1"/>
  <c r="BK12" i="1"/>
  <c r="BP42" i="1"/>
  <c r="BP16" i="1"/>
  <c r="BP12" i="1"/>
  <c r="BU42" i="1"/>
  <c r="BU16" i="1"/>
  <c r="BU12" i="1"/>
  <c r="BZ42" i="1"/>
  <c r="BZ16" i="1"/>
  <c r="BZ12" i="1"/>
  <c r="CE42" i="1"/>
  <c r="CE16" i="1"/>
  <c r="CE12" i="1"/>
  <c r="CJ42" i="1"/>
  <c r="CJ16" i="1"/>
  <c r="CJ12" i="1"/>
  <c r="CO42" i="1"/>
  <c r="CO16" i="1"/>
  <c r="CO12" i="1"/>
  <c r="CT42" i="1"/>
  <c r="H43" i="1"/>
  <c r="H13" i="1"/>
  <c r="M43" i="1"/>
  <c r="M13" i="1"/>
  <c r="R43" i="1"/>
  <c r="R13" i="1"/>
  <c r="W43" i="1"/>
  <c r="W13" i="1"/>
  <c r="AB43" i="1"/>
  <c r="AB13" i="1"/>
  <c r="AG43" i="1"/>
  <c r="AG13" i="1"/>
  <c r="AL43" i="1"/>
  <c r="AL13" i="1"/>
  <c r="AQ43" i="1"/>
  <c r="AQ13" i="1"/>
  <c r="AV43" i="1"/>
  <c r="AV13" i="1"/>
  <c r="BA43" i="1"/>
  <c r="BA13" i="1"/>
  <c r="BF43" i="1"/>
  <c r="BF13" i="1"/>
  <c r="BK43" i="1"/>
  <c r="BK13" i="1"/>
  <c r="BP43" i="1"/>
  <c r="BP13" i="1"/>
  <c r="BU43" i="1"/>
  <c r="BU13" i="1"/>
  <c r="BZ43" i="1"/>
  <c r="BZ13" i="1"/>
  <c r="CE43" i="1"/>
  <c r="CE13" i="1"/>
  <c r="CJ43" i="1"/>
  <c r="CJ13" i="1"/>
  <c r="CO43" i="1"/>
  <c r="CO13" i="1"/>
  <c r="CT43" i="1"/>
  <c r="W17" i="1"/>
  <c r="AL17" i="1"/>
  <c r="BA17" i="1"/>
  <c r="BP17" i="1"/>
  <c r="CE17" i="1"/>
  <c r="CT17" i="1"/>
  <c r="H17" i="1"/>
  <c r="M17" i="1"/>
  <c r="R17" i="1"/>
  <c r="AG17" i="1"/>
  <c r="AV17" i="1"/>
  <c r="BK17" i="1"/>
  <c r="BZ17" i="1"/>
  <c r="CO17" i="1"/>
  <c r="AB17" i="1"/>
  <c r="AQ17" i="1"/>
  <c r="BF17" i="1"/>
  <c r="BU17" i="1"/>
  <c r="CJ17" i="1"/>
  <c r="H14" i="1"/>
  <c r="M14" i="1"/>
  <c r="R14" i="1"/>
  <c r="W14" i="1"/>
  <c r="AB14" i="1"/>
  <c r="AG14" i="1"/>
  <c r="AL14" i="1"/>
  <c r="AQ14" i="1"/>
  <c r="AV14" i="1"/>
  <c r="BA14" i="1"/>
  <c r="BF14" i="1"/>
  <c r="BK14" i="1"/>
  <c r="BP14" i="1"/>
  <c r="BU14" i="1"/>
  <c r="BZ14" i="1"/>
  <c r="CE14" i="1"/>
  <c r="CJ14" i="1"/>
  <c r="CO14" i="1"/>
  <c r="CT14" i="1"/>
  <c r="H41" i="1"/>
  <c r="H15" i="1"/>
  <c r="H11" i="1"/>
  <c r="M41" i="1"/>
  <c r="M15" i="1"/>
  <c r="M11" i="1"/>
  <c r="R41" i="1"/>
  <c r="R15" i="1"/>
  <c r="R11" i="1"/>
  <c r="W41" i="1"/>
  <c r="W15" i="1"/>
  <c r="W11" i="1"/>
  <c r="AB41" i="1"/>
  <c r="AB15" i="1"/>
  <c r="AB11" i="1"/>
  <c r="AG41" i="1"/>
  <c r="AG15" i="1"/>
  <c r="AG11" i="1"/>
  <c r="AL41" i="1"/>
  <c r="AL15" i="1"/>
  <c r="AL11" i="1"/>
  <c r="AN11" i="1" s="1"/>
  <c r="AQ41" i="1"/>
  <c r="AQ15" i="1"/>
  <c r="AQ11" i="1"/>
  <c r="AV41" i="1"/>
  <c r="AV15" i="1"/>
  <c r="AV11" i="1"/>
  <c r="BA41" i="1"/>
  <c r="BA15" i="1"/>
  <c r="BA11" i="1"/>
  <c r="BF41" i="1"/>
  <c r="BF15" i="1"/>
  <c r="BF11" i="1"/>
  <c r="BK41" i="1"/>
  <c r="BK15" i="1"/>
  <c r="BK11" i="1"/>
  <c r="BP41" i="1"/>
  <c r="BP15" i="1"/>
  <c r="BP11" i="1"/>
  <c r="BU41" i="1"/>
  <c r="BU15" i="1"/>
  <c r="BU11" i="1"/>
  <c r="BZ41" i="1"/>
  <c r="BZ15" i="1"/>
  <c r="BZ11" i="1"/>
  <c r="CE41" i="1"/>
  <c r="CE15" i="1"/>
  <c r="CE11" i="1"/>
  <c r="CJ41" i="1"/>
  <c r="CJ15" i="1"/>
  <c r="CJ11" i="1"/>
  <c r="CO41" i="1"/>
  <c r="CO15" i="1"/>
  <c r="CO11" i="1"/>
  <c r="CT41" i="1"/>
  <c r="CT15" i="1"/>
  <c r="CT11" i="1"/>
  <c r="FL40" i="1" l="1"/>
  <c r="CY49" i="1"/>
  <c r="FP40" i="1"/>
  <c r="CZ49" i="1"/>
  <c r="FL11" i="1"/>
  <c r="CY48" i="1"/>
  <c r="FP11" i="1"/>
  <c r="CZ48" i="1"/>
  <c r="CG40" i="1"/>
  <c r="CW49" i="1" s="1"/>
  <c r="BM40" i="1"/>
  <c r="AS40" i="1"/>
  <c r="Y40" i="1"/>
  <c r="CV40" i="1"/>
  <c r="CL11" i="1"/>
  <c r="CB40" i="1"/>
  <c r="BR11" i="1"/>
  <c r="CX48" i="1" s="1"/>
  <c r="BH40" i="1"/>
  <c r="AX11" i="1"/>
  <c r="AD11" i="1"/>
  <c r="T40" i="1"/>
  <c r="J11" i="1"/>
  <c r="CL40" i="1"/>
  <c r="BR40" i="1"/>
  <c r="CX49" i="1" s="1"/>
  <c r="AX40" i="1"/>
  <c r="AD40" i="1"/>
  <c r="J40" i="1"/>
  <c r="CQ40" i="1"/>
  <c r="CG11" i="1"/>
  <c r="CW48" i="1" s="1"/>
  <c r="BW40" i="1"/>
  <c r="BM11" i="1"/>
  <c r="BC40" i="1"/>
  <c r="BC52" i="1" s="1"/>
  <c r="AI40" i="1"/>
  <c r="O40" i="1"/>
  <c r="CQ11" i="1"/>
  <c r="BW11" i="1"/>
  <c r="BC11" i="1"/>
  <c r="BB52" i="1" s="1"/>
  <c r="AI11" i="1"/>
  <c r="O11" i="1"/>
  <c r="CV11" i="1"/>
  <c r="CB11" i="1"/>
  <c r="BH11" i="1"/>
  <c r="BB51" i="1"/>
  <c r="T11" i="1"/>
  <c r="AS11" i="1"/>
  <c r="Y11" i="1"/>
  <c r="AN40" i="1"/>
  <c r="BC51" i="1" s="1"/>
  <c r="BC50" i="1"/>
  <c r="BB50" i="1"/>
</calcChain>
</file>

<file path=xl/sharedStrings.xml><?xml version="1.0" encoding="utf-8"?>
<sst xmlns="http://schemas.openxmlformats.org/spreadsheetml/2006/main" count="578" uniqueCount="209">
  <si>
    <t>Thymidine</t>
  </si>
  <si>
    <t>muestra</t>
  </si>
  <si>
    <t>area</t>
  </si>
  <si>
    <t>concentracion</t>
  </si>
  <si>
    <t>ALA</t>
  </si>
  <si>
    <t>ARG</t>
  </si>
  <si>
    <t>ASN</t>
  </si>
  <si>
    <t>ASP</t>
  </si>
  <si>
    <t>GLN</t>
  </si>
  <si>
    <t>GLU</t>
  </si>
  <si>
    <t>Gluc</t>
  </si>
  <si>
    <t>GLY</t>
  </si>
  <si>
    <t>ILE</t>
  </si>
  <si>
    <t>LACTATE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</si>
  <si>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</si>
  <si>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</si>
  <si>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</si>
  <si>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</si>
  <si>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</si>
  <si>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</si>
  <si>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</si>
  <si>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</si>
  <si>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</si>
  <si>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Hypoxanthine</t>
  </si>
  <si>
    <t>aKG</t>
  </si>
  <si>
    <t>Citrate</t>
  </si>
  <si>
    <t>Fumarate</t>
  </si>
  <si>
    <t>Malate</t>
  </si>
  <si>
    <t>Pyr</t>
  </si>
  <si>
    <t>Succinic acid</t>
  </si>
  <si>
    <t>Cys-Gly</t>
  </si>
  <si>
    <t>G6P</t>
  </si>
  <si>
    <t>CH3-Lys</t>
  </si>
  <si>
    <t>Referencia</t>
  </si>
  <si>
    <t>Components</t>
  </si>
  <si>
    <t>Molecular Weight</t>
  </si>
  <si>
    <t>Concentration (mg/L)</t>
  </si>
  <si>
    <t>mM</t>
  </si>
  <si>
    <t>Amino Acids</t>
  </si>
  <si>
    <t>Glycine</t>
  </si>
  <si>
    <t>L-Alanine</t>
  </si>
  <si>
    <t>L-Arginine hydrochloride</t>
  </si>
  <si>
    <t>L-Asparagine-H2O</t>
  </si>
  <si>
    <t>L-Aspartic acid</t>
  </si>
  <si>
    <t>L-Cysteine hydrochloride-H2O</t>
  </si>
  <si>
    <t>L-Cystine 2HCl</t>
  </si>
  <si>
    <t>L-Glutamic Acid</t>
  </si>
  <si>
    <t>L-Histidine hydrochloride-H2O</t>
  </si>
  <si>
    <t>L-Isoleucine</t>
  </si>
  <si>
    <t>L-Leucine</t>
  </si>
  <si>
    <t>L-Lysine hydrochloride</t>
  </si>
  <si>
    <t>L-Methionine</t>
  </si>
  <si>
    <t>L-Phenylalanine</t>
  </si>
  <si>
    <t>L-Proline</t>
  </si>
  <si>
    <t>L-Serine</t>
  </si>
  <si>
    <t>L-Threonine</t>
  </si>
  <si>
    <t>L-Tryptophan</t>
  </si>
  <si>
    <t>L-Tyrosine disodium salt dihydrate</t>
  </si>
  <si>
    <t>L-Valine</t>
  </si>
  <si>
    <t>Vitamins</t>
  </si>
  <si>
    <t>Biotin</t>
  </si>
  <si>
    <t>Choline chloride</t>
  </si>
  <si>
    <t>D-Calcium pantothenate</t>
  </si>
  <si>
    <t>Folic Acid</t>
  </si>
  <si>
    <t>Niacinamide</t>
  </si>
  <si>
    <t>Pyridoxine hydrochloride</t>
  </si>
  <si>
    <t>Riboflavin</t>
  </si>
  <si>
    <t>Thiamine hydrochloride</t>
  </si>
  <si>
    <t>Vitamin B12</t>
  </si>
  <si>
    <t>i-Inositol</t>
  </si>
  <si>
    <t>Inorganic Salts</t>
  </si>
  <si>
    <t>Calcium Chloride (CaCl2) (anhyd.)</t>
  </si>
  <si>
    <t>Cupric sulfate (CuSO4-5H2O)</t>
  </si>
  <si>
    <t>Ferric Nitrate (Fe(NO3)3"9H2O)</t>
  </si>
  <si>
    <t>Ferric sulfate (FeSO4-7H2O)</t>
  </si>
  <si>
    <t>Magnesium Chloride (anhydrous)</t>
  </si>
  <si>
    <t>Magnesium Sulfate (MgSO4) (anhyd.)</t>
  </si>
  <si>
    <t>Potassium Chloride (KCl)</t>
  </si>
  <si>
    <t>Sodium Bicarbonate (NaHCO3)</t>
  </si>
  <si>
    <t>Sodium Chloride (NaCl)</t>
  </si>
  <si>
    <t>Sodium Phosphate dibasic (Na2HPO4) anhydrous</t>
  </si>
  <si>
    <t>Sodium Phosphate monobasic (NaH2PO4-H2O)</t>
  </si>
  <si>
    <t>Zinc sulfate (ZnSO4-7H2O)</t>
  </si>
  <si>
    <t>Other Components</t>
  </si>
  <si>
    <t>D-Glucose (Dextrose)</t>
  </si>
  <si>
    <t>Hypoxanthine Na</t>
  </si>
  <si>
    <t>Linoleic Acid</t>
  </si>
  <si>
    <t>Lipoic Acid</t>
  </si>
  <si>
    <t>Phenol Red</t>
  </si>
  <si>
    <t>Putrescine 2HCl</t>
  </si>
  <si>
    <t>Sodium Pyruvate</t>
  </si>
  <si>
    <t>Lactate</t>
  </si>
  <si>
    <t>Glutamine</t>
  </si>
  <si>
    <t>CC_0,45_1_1</t>
  </si>
  <si>
    <t>CC_0,45_1_2</t>
  </si>
  <si>
    <t>CC_0,45_1_3</t>
  </si>
  <si>
    <t>CC_0,45_1_4</t>
  </si>
  <si>
    <t>CC_0,45_1_5</t>
  </si>
  <si>
    <t>CC_0,45_1_6</t>
  </si>
  <si>
    <t>CC_0,45_1_7</t>
  </si>
  <si>
    <t>CC_0,45_1_8</t>
  </si>
  <si>
    <t>CC_0,4_2_10</t>
  </si>
  <si>
    <t>CC_0,45_2_1</t>
  </si>
  <si>
    <t>CC_0,45_2_2</t>
  </si>
  <si>
    <t>CC_0,45_2_3</t>
  </si>
  <si>
    <t>CC_0,45_2_4</t>
  </si>
  <si>
    <t>Xv(Cel/mL)</t>
  </si>
  <si>
    <t>t(h)</t>
  </si>
  <si>
    <t>D(1/h)</t>
  </si>
  <si>
    <t>DMEM-F12</t>
  </si>
  <si>
    <t>PFHMII/MB02</t>
  </si>
  <si>
    <t>referencia</t>
  </si>
  <si>
    <t>concentracion(mM)</t>
  </si>
  <si>
    <t>qS(nmol/e6cel*h)</t>
  </si>
  <si>
    <t>qS(area/cel*h)</t>
  </si>
  <si>
    <t>Gluc(mM)</t>
  </si>
  <si>
    <t>Lact(mM)</t>
  </si>
  <si>
    <t>Δlact/Δgluc</t>
  </si>
  <si>
    <t>qGluc(nmol/e6cel*h)</t>
  </si>
  <si>
    <t>qLact(nmol/e6cel*h)</t>
  </si>
  <si>
    <t>0,45vvd-1</t>
  </si>
  <si>
    <t>0,45vvd-2</t>
  </si>
  <si>
    <t>Folate-B9</t>
  </si>
  <si>
    <t>Nicotinamide/B3</t>
  </si>
  <si>
    <t>Ethanolamina-Phosp</t>
  </si>
  <si>
    <t>Ornithine</t>
  </si>
  <si>
    <t>Palmitic-acid</t>
  </si>
  <si>
    <t>PC</t>
  </si>
  <si>
    <t>Phenol red</t>
  </si>
  <si>
    <t>Riboflavina-B2</t>
  </si>
  <si>
    <t>Adenine</t>
  </si>
  <si>
    <t>Arginosuccinate</t>
  </si>
  <si>
    <t>Butyric acid</t>
  </si>
  <si>
    <t>Carnitine</t>
  </si>
  <si>
    <t>Cis-Aconitate</t>
  </si>
  <si>
    <t>Citrulline</t>
  </si>
  <si>
    <t>CMP</t>
  </si>
  <si>
    <t>Cystathionine</t>
  </si>
  <si>
    <t>Cysteate</t>
  </si>
  <si>
    <t>Cystine</t>
  </si>
  <si>
    <t>Cytidine</t>
  </si>
  <si>
    <t>Decanoic acid</t>
  </si>
  <si>
    <t>Dehydro-Orotate</t>
  </si>
  <si>
    <t>DHAP</t>
  </si>
  <si>
    <t>Glyceraldehyde 3-phosphate</t>
  </si>
  <si>
    <t>Glycerol 3-phosphate</t>
  </si>
  <si>
    <t>Hexanoic acid</t>
  </si>
  <si>
    <t>Linoleic acid</t>
  </si>
  <si>
    <t>Myristic acid</t>
  </si>
  <si>
    <t>N-Methyl-Glutamate</t>
  </si>
  <si>
    <t>Oleic Acid</t>
  </si>
  <si>
    <t>Orotate</t>
  </si>
  <si>
    <t>Oxypurinol</t>
  </si>
  <si>
    <t>Palmitoleic acid</t>
  </si>
  <si>
    <t>Pyridoxal</t>
  </si>
  <si>
    <t>S-Adenosyl-L-Homocysteine</t>
  </si>
  <si>
    <t>Sarcosine</t>
  </si>
  <si>
    <t>Spinacine</t>
  </si>
  <si>
    <t>Stearic acid</t>
  </si>
  <si>
    <t>Succinyladenosine</t>
  </si>
  <si>
    <t>SuccinylCys</t>
  </si>
  <si>
    <t>UDP-GlcNAc</t>
  </si>
  <si>
    <t>UMP</t>
  </si>
  <si>
    <t>Uracil</t>
  </si>
  <si>
    <t>Valine+Betaine</t>
  </si>
  <si>
    <t>VAL</t>
  </si>
  <si>
    <t>CC_0,4_1_1</t>
  </si>
  <si>
    <t>CC_0,4_1_2</t>
  </si>
  <si>
    <t>CC_0,4_1_3</t>
  </si>
  <si>
    <t>CC_0,4_1_4</t>
  </si>
  <si>
    <t>CC_0,4_1_5</t>
  </si>
  <si>
    <t>CC_0,4_1_6</t>
  </si>
  <si>
    <t>CC_0,4_1_7</t>
  </si>
  <si>
    <t>CC_0,35_1</t>
  </si>
  <si>
    <t>CC_0,35_2</t>
  </si>
  <si>
    <t>CC_0,35_3</t>
  </si>
  <si>
    <t>CC_0,35_4</t>
  </si>
  <si>
    <t>CC_0,35_5</t>
  </si>
  <si>
    <t>CC_0,4_2_1</t>
  </si>
  <si>
    <t>CC_0,4_2_2</t>
  </si>
  <si>
    <t>CC_0,4_2_3</t>
  </si>
  <si>
    <t>CC_0,4_2_4</t>
  </si>
  <si>
    <t>CC_0,4_2_5</t>
  </si>
  <si>
    <t>CC_0,4_2_6</t>
  </si>
  <si>
    <t>CC_0,4_2_7</t>
  </si>
  <si>
    <t>CC_0,4_2_8</t>
  </si>
  <si>
    <t>CC_0,4_2_9</t>
  </si>
  <si>
    <t>Histidine</t>
  </si>
  <si>
    <t>Deoxy-cytidine</t>
  </si>
  <si>
    <t>Deoxy-Guanosine</t>
  </si>
  <si>
    <t>Deoxy-Uridine</t>
  </si>
  <si>
    <t>Dodecanoic acid</t>
  </si>
  <si>
    <t>Phosphoenolpyr-PEP</t>
  </si>
  <si>
    <t>Timonacic</t>
  </si>
  <si>
    <t>Xanthine</t>
  </si>
  <si>
    <t>Oxo-Proline</t>
  </si>
  <si>
    <t>Guanine</t>
  </si>
  <si>
    <t>Octanoic acid</t>
  </si>
  <si>
    <t>Phosphatidil-Choline(PC)</t>
  </si>
  <si>
    <t>Taurine</t>
  </si>
  <si>
    <t>media-qS</t>
  </si>
  <si>
    <t>CV</t>
  </si>
  <si>
    <t>Ribose</t>
  </si>
  <si>
    <t>CC</t>
  </si>
  <si>
    <t>SS1</t>
  </si>
  <si>
    <t>SS5</t>
  </si>
  <si>
    <t>Etapa exponencial</t>
  </si>
  <si>
    <t xml:space="preserve">Malato </t>
  </si>
  <si>
    <t>Fumarato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</si>
</sst>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1" fontId="2" fillId="0" borderId="8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6" borderId="0" xfId="0" applyFill="1"/>
    <xf numFmtId="14" fontId="0" fillId="6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horizontal="center"/>
    </xf>
    <xf numFmtId="0" fontId="0" fillId="7" borderId="0" xfId="0" applyFill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8" borderId="0" xfId="0" applyNumberFormat="1" applyFill="1"/>
    <xf numFmtId="11" fontId="0" fillId="0" borderId="0" xfId="0" applyNumberFormat="1"/>
    <xf numFmtId="14" fontId="0" fillId="9" borderId="0" xfId="0" applyNumberFormat="1" applyFill="1"/>
    <xf numFmtId="164" fontId="0" fillId="9" borderId="0" xfId="0" applyNumberFormat="1" applyFill="1"/>
    <xf numFmtId="2" fontId="0" fillId="9" borderId="0" xfId="0" applyNumberFormat="1" applyFill="1"/>
    <xf numFmtId="11" fontId="0" fillId="9" borderId="0" xfId="0" applyNumberFormat="1" applyFill="1"/>
    <xf numFmtId="0" fontId="0" fillId="9" borderId="0" xfId="0" applyFill="1"/>
    <xf numFmtId="10" fontId="0" fillId="6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Log2(FC)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3-4132-A56B-529C854D56CE}"/>
            </c:ext>
          </c:extLst>
        </c:ser>
        <c:ser>
          <c:idx val="1"/>
          <c:order val="1"/>
          <c:tx>
            <c:strRef>
              <c:f>'Metabolitos cuantificables'!$K$1:$L$1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3-4132-A56B-529C854D56CE}"/>
            </c:ext>
          </c:extLst>
        </c:ser>
        <c:ser>
          <c:idx val="2"/>
          <c:order val="2"/>
          <c:tx>
            <c:strRef>
              <c:f>'Metabolitos cuantificables'!$P$1:$Q$1</c:f>
              <c:strCache>
                <c:ptCount val="1"/>
                <c:pt idx="0">
                  <c:v>ASN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3-4132-A56B-529C854D56CE}"/>
            </c:ext>
          </c:extLst>
        </c:ser>
        <c:ser>
          <c:idx val="3"/>
          <c:order val="3"/>
          <c:tx>
            <c:strRef>
              <c:f>'Metabolitos cuantificables'!$U$1:$V$1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3-4132-A56B-529C854D56CE}"/>
            </c:ext>
          </c:extLst>
        </c:ser>
        <c:ser>
          <c:idx val="4"/>
          <c:order val="4"/>
          <c:tx>
            <c:strRef>
              <c:f>'Metabolitos cuantificables'!$Z$1:$AA$1</c:f>
              <c:strCache>
                <c:ptCount val="1"/>
                <c:pt idx="0">
                  <c:v>GLN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3-4132-A56B-529C854D56CE}"/>
            </c:ext>
          </c:extLst>
        </c:ser>
        <c:ser>
          <c:idx val="5"/>
          <c:order val="5"/>
          <c:tx>
            <c:strRef>
              <c:f>'Metabolitos cuantificables'!$AE$1:$AF$1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3-4132-A56B-529C854D56CE}"/>
            </c:ext>
          </c:extLst>
        </c:ser>
        <c:ser>
          <c:idx val="6"/>
          <c:order val="6"/>
          <c:tx>
            <c:strRef>
              <c:f>'Metabolitos cuantificables'!$AJ$1:$AK$1</c:f>
              <c:strCache>
                <c:ptCount val="1"/>
                <c:pt idx="0">
                  <c:v>Gluc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3-4132-A56B-529C854D56CE}"/>
            </c:ext>
          </c:extLst>
        </c:ser>
        <c:ser>
          <c:idx val="7"/>
          <c:order val="7"/>
          <c:tx>
            <c:strRef>
              <c:f>'Metabolitos cuantificables'!$AO$1:$AP$1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3-4132-A56B-529C854D56CE}"/>
            </c:ext>
          </c:extLst>
        </c:ser>
        <c:ser>
          <c:idx val="8"/>
          <c:order val="8"/>
          <c:tx>
            <c:strRef>
              <c:f>'Metabolitos cuantificables'!$AT$1:$AU$1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3-4132-A56B-529C854D56CE}"/>
            </c:ext>
          </c:extLst>
        </c:ser>
        <c:ser>
          <c:idx val="9"/>
          <c:order val="9"/>
          <c:tx>
            <c:strRef>
              <c:f>'Metabolitos cuantificables'!$AY$1:$AZ$1</c:f>
              <c:strCache>
                <c:ptCount val="1"/>
                <c:pt idx="0">
                  <c:v>LACTATE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A3-4132-A56B-529C854D56CE}"/>
            </c:ext>
          </c:extLst>
        </c:ser>
        <c:ser>
          <c:idx val="10"/>
          <c:order val="10"/>
          <c:tx>
            <c:strRef>
              <c:f>'Metabolitos cuantificables'!$BD$1:$BE$1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A3-4132-A56B-529C854D56CE}"/>
            </c:ext>
          </c:extLst>
        </c:ser>
        <c:ser>
          <c:idx val="11"/>
          <c:order val="11"/>
          <c:tx>
            <c:strRef>
              <c:f>'Metabolitos cuantificables'!$BI$1:$BJ$1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A3-4132-A56B-529C854D56CE}"/>
            </c:ext>
          </c:extLst>
        </c:ser>
        <c:ser>
          <c:idx val="12"/>
          <c:order val="12"/>
          <c:tx>
            <c:strRef>
              <c:f>'Metabolitos cuantificables'!$BN$1:$BO$1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A3-4132-A56B-529C854D56CE}"/>
            </c:ext>
          </c:extLst>
        </c:ser>
        <c:ser>
          <c:idx val="13"/>
          <c:order val="13"/>
          <c:tx>
            <c:strRef>
              <c:f>'Metabolitos cuantificables'!$BS$1:$BT$1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A3-4132-A56B-529C854D56CE}"/>
            </c:ext>
          </c:extLst>
        </c:ser>
        <c:ser>
          <c:idx val="14"/>
          <c:order val="14"/>
          <c:tx>
            <c:strRef>
              <c:f>'Metabolitos cuantificables'!$BX$1:$BY$1</c:f>
              <c:strCache>
                <c:ptCount val="1"/>
                <c:pt idx="0">
                  <c:v>PRO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A3-4132-A56B-529C854D56CE}"/>
            </c:ext>
          </c:extLst>
        </c:ser>
        <c:ser>
          <c:idx val="15"/>
          <c:order val="15"/>
          <c:tx>
            <c:strRef>
              <c:f>'Metabolitos cuantificables'!$CC$1:$CD$1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A3-4132-A56B-529C854D56CE}"/>
            </c:ext>
          </c:extLst>
        </c:ser>
        <c:ser>
          <c:idx val="16"/>
          <c:order val="16"/>
          <c:tx>
            <c:strRef>
              <c:f>'Metabolitos cuantificables'!$CH$1:$CI$1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A3-4132-A56B-529C854D56CE}"/>
            </c:ext>
          </c:extLst>
        </c:ser>
        <c:ser>
          <c:idx val="17"/>
          <c:order val="17"/>
          <c:tx>
            <c:strRef>
              <c:f>'Metabolitos cuantificables'!$CM$1:$CN$1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A3-4132-A56B-529C854D56CE}"/>
            </c:ext>
          </c:extLst>
        </c:ser>
        <c:ser>
          <c:idx val="18"/>
          <c:order val="18"/>
          <c:tx>
            <c:strRef>
              <c:f>'Metabolitos cuantificables'!#REF!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A3-4132-A56B-529C854D56CE}"/>
            </c:ext>
          </c:extLst>
        </c:ser>
        <c:ser>
          <c:idx val="19"/>
          <c:order val="19"/>
          <c:tx>
            <c:strRef>
              <c:f>'Metabolitos cuantificables'!#REF!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A3-4132-A56B-529C854D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778296"/>
        <c:axId val="343778624"/>
      </c:barChart>
      <c:catAx>
        <c:axId val="343778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778624"/>
        <c:crosses val="autoZero"/>
        <c:auto val="1"/>
        <c:lblAlgn val="ctr"/>
        <c:lblOffset val="100"/>
        <c:noMultiLvlLbl val="0"/>
      </c:catAx>
      <c:valAx>
        <c:axId val="343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77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N-methyl-GLU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cuantificables'!$JU$10:$JU$43</c:f>
              <c:numCache>
                <c:formatCode>General</c:formatCode>
                <c:ptCount val="34"/>
                <c:pt idx="0">
                  <c:v>13633435</c:v>
                </c:pt>
                <c:pt idx="1">
                  <c:v>12503383</c:v>
                </c:pt>
                <c:pt idx="2">
                  <c:v>16891850</c:v>
                </c:pt>
                <c:pt idx="3">
                  <c:v>18390698</c:v>
                </c:pt>
                <c:pt idx="4">
                  <c:v>17664417</c:v>
                </c:pt>
                <c:pt idx="5">
                  <c:v>18133312</c:v>
                </c:pt>
                <c:pt idx="6">
                  <c:v>19133377</c:v>
                </c:pt>
                <c:pt idx="7">
                  <c:v>17599488</c:v>
                </c:pt>
                <c:pt idx="8">
                  <c:v>15987633</c:v>
                </c:pt>
                <c:pt idx="9">
                  <c:v>16831614</c:v>
                </c:pt>
                <c:pt idx="10">
                  <c:v>16659457</c:v>
                </c:pt>
                <c:pt idx="11">
                  <c:v>16525649</c:v>
                </c:pt>
                <c:pt idx="12">
                  <c:v>14095026</c:v>
                </c:pt>
                <c:pt idx="13">
                  <c:v>11000212</c:v>
                </c:pt>
                <c:pt idx="14">
                  <c:v>18676499</c:v>
                </c:pt>
                <c:pt idx="15">
                  <c:v>20181667</c:v>
                </c:pt>
                <c:pt idx="16">
                  <c:v>23086025</c:v>
                </c:pt>
                <c:pt idx="17">
                  <c:v>16105236</c:v>
                </c:pt>
                <c:pt idx="18">
                  <c:v>24838542</c:v>
                </c:pt>
                <c:pt idx="19">
                  <c:v>23999257</c:v>
                </c:pt>
                <c:pt idx="20">
                  <c:v>16764858</c:v>
                </c:pt>
                <c:pt idx="21">
                  <c:v>14956209</c:v>
                </c:pt>
                <c:pt idx="22">
                  <c:v>15477485</c:v>
                </c:pt>
                <c:pt idx="23">
                  <c:v>16556187</c:v>
                </c:pt>
                <c:pt idx="24">
                  <c:v>15145578</c:v>
                </c:pt>
                <c:pt idx="25">
                  <c:v>14900504</c:v>
                </c:pt>
                <c:pt idx="26">
                  <c:v>15778802</c:v>
                </c:pt>
                <c:pt idx="27">
                  <c:v>13126653</c:v>
                </c:pt>
                <c:pt idx="28">
                  <c:v>13949613</c:v>
                </c:pt>
                <c:pt idx="29">
                  <c:v>14663597</c:v>
                </c:pt>
                <c:pt idx="30">
                  <c:v>12080539</c:v>
                </c:pt>
                <c:pt idx="31">
                  <c:v>11788151</c:v>
                </c:pt>
                <c:pt idx="32">
                  <c:v>13218446</c:v>
                </c:pt>
                <c:pt idx="33">
                  <c:v>13966114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F-46CB-8273-50BAD576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cuantificables'!$BS$10:$BS$43</c:f>
              <c:numCache>
                <c:formatCode>General</c:formatCode>
                <c:ptCount val="34"/>
                <c:pt idx="0">
                  <c:v>1986570430</c:v>
                </c:pt>
                <c:pt idx="1">
                  <c:v>2401225015</c:v>
                </c:pt>
                <c:pt idx="2">
                  <c:v>2614290815</c:v>
                </c:pt>
                <c:pt idx="3">
                  <c:v>3075406049</c:v>
                </c:pt>
                <c:pt idx="4">
                  <c:v>3447531465</c:v>
                </c:pt>
                <c:pt idx="5">
                  <c:v>3369008385</c:v>
                </c:pt>
                <c:pt idx="6">
                  <c:v>3812960566</c:v>
                </c:pt>
                <c:pt idx="7">
                  <c:v>3374269956</c:v>
                </c:pt>
                <c:pt idx="8">
                  <c:v>2924637334</c:v>
                </c:pt>
                <c:pt idx="9">
                  <c:v>2714189349</c:v>
                </c:pt>
                <c:pt idx="10">
                  <c:v>2633891744</c:v>
                </c:pt>
                <c:pt idx="11">
                  <c:v>2439182199</c:v>
                </c:pt>
                <c:pt idx="12">
                  <c:v>2458674075</c:v>
                </c:pt>
                <c:pt idx="13">
                  <c:v>1876858514</c:v>
                </c:pt>
                <c:pt idx="14">
                  <c:v>2784741755</c:v>
                </c:pt>
                <c:pt idx="15">
                  <c:v>2838306403</c:v>
                </c:pt>
                <c:pt idx="16">
                  <c:v>3309693948</c:v>
                </c:pt>
                <c:pt idx="17">
                  <c:v>2218483690</c:v>
                </c:pt>
                <c:pt idx="18">
                  <c:v>3523139216</c:v>
                </c:pt>
                <c:pt idx="19">
                  <c:v>3441356918</c:v>
                </c:pt>
                <c:pt idx="20">
                  <c:v>2702440661</c:v>
                </c:pt>
                <c:pt idx="21">
                  <c:v>2578417189</c:v>
                </c:pt>
                <c:pt idx="22">
                  <c:v>2473660143</c:v>
                </c:pt>
                <c:pt idx="23">
                  <c:v>2622891813</c:v>
                </c:pt>
                <c:pt idx="24">
                  <c:v>2456353965</c:v>
                </c:pt>
                <c:pt idx="25">
                  <c:v>2283401178</c:v>
                </c:pt>
                <c:pt idx="26">
                  <c:v>2153305453</c:v>
                </c:pt>
                <c:pt idx="27">
                  <c:v>2324450125</c:v>
                </c:pt>
                <c:pt idx="28">
                  <c:v>2403693682</c:v>
                </c:pt>
                <c:pt idx="29">
                  <c:v>2507103007</c:v>
                </c:pt>
                <c:pt idx="30">
                  <c:v>2377274111</c:v>
                </c:pt>
                <c:pt idx="31">
                  <c:v>2096346814</c:v>
                </c:pt>
                <c:pt idx="32">
                  <c:v>2444017768</c:v>
                </c:pt>
                <c:pt idx="33">
                  <c:v>2361769125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2-4411-A0EC-F66DF7B8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('Metabolitos cuantificables'!$D$11:$D$17,'Metabolitos cuantificables'!$D$19:$D$24,'Metabolitos cuantificables'!$D$26:$D$29,'Metabolitos cuantificables'!$D$31:$D$43)</c:f>
              <c:numCache>
                <c:formatCode>0.00</c:formatCode>
                <c:ptCount val="30"/>
                <c:pt idx="0">
                  <c:v>120.75</c:v>
                </c:pt>
                <c:pt idx="1">
                  <c:v>149.25</c:v>
                </c:pt>
                <c:pt idx="2">
                  <c:v>167.16666666674428</c:v>
                </c:pt>
                <c:pt idx="3">
                  <c:v>191.78333333332557</c:v>
                </c:pt>
                <c:pt idx="4">
                  <c:v>237.83333333325572</c:v>
                </c:pt>
                <c:pt idx="5">
                  <c:v>261.50000000005821</c:v>
                </c:pt>
                <c:pt idx="6">
                  <c:v>293.00000000005821</c:v>
                </c:pt>
                <c:pt idx="7">
                  <c:v>629.83333333331393</c:v>
                </c:pt>
                <c:pt idx="8">
                  <c:v>648.75</c:v>
                </c:pt>
                <c:pt idx="9">
                  <c:v>675.50000000005821</c:v>
                </c:pt>
                <c:pt idx="10">
                  <c:v>700.83333333337214</c:v>
                </c:pt>
                <c:pt idx="11">
                  <c:v>720.99999999994179</c:v>
                </c:pt>
                <c:pt idx="12">
                  <c:v>795.66666666674428</c:v>
                </c:pt>
                <c:pt idx="13">
                  <c:v>1054.8333333333721</c:v>
                </c:pt>
                <c:pt idx="14">
                  <c:v>1077.6666666667443</c:v>
                </c:pt>
                <c:pt idx="15">
                  <c:v>1132.1666666666279</c:v>
                </c:pt>
                <c:pt idx="16">
                  <c:v>1150.6666666666861</c:v>
                </c:pt>
                <c:pt idx="17">
                  <c:v>1631.25</c:v>
                </c:pt>
                <c:pt idx="18">
                  <c:v>1657.1666666666279</c:v>
                </c:pt>
                <c:pt idx="19">
                  <c:v>1684.5</c:v>
                </c:pt>
                <c:pt idx="20">
                  <c:v>1709.25</c:v>
                </c:pt>
                <c:pt idx="21">
                  <c:v>1726.8333333333721</c:v>
                </c:pt>
                <c:pt idx="22">
                  <c:v>1749.5833333333139</c:v>
                </c:pt>
                <c:pt idx="23">
                  <c:v>1852.8333333333721</c:v>
                </c:pt>
                <c:pt idx="24">
                  <c:v>1876.8333333333721</c:v>
                </c:pt>
                <c:pt idx="25">
                  <c:v>1895.3333333332557</c:v>
                </c:pt>
                <c:pt idx="26">
                  <c:v>1967.4999999999418</c:v>
                </c:pt>
                <c:pt idx="27">
                  <c:v>1996.7499999999418</c:v>
                </c:pt>
                <c:pt idx="28">
                  <c:v>2021.1666666667443</c:v>
                </c:pt>
                <c:pt idx="29">
                  <c:v>2046.4166666666279</c:v>
                </c:pt>
              </c:numCache>
            </c:numRef>
          </c:xVal>
          <c:yVal>
            <c:numRef>
              <c:f>('Metabolitos cuantificables'!$I$11:$I$17,'Metabolitos cuantificables'!$I$19:$I$24,'Metabolitos cuantificables'!$I$26:$I$29,'Metabolitos cuantificables'!$I$31:$I$43)</c:f>
              <c:numCache>
                <c:formatCode>0.00</c:formatCode>
                <c:ptCount val="30"/>
                <c:pt idx="0">
                  <c:v>1.0084103704929535</c:v>
                </c:pt>
                <c:pt idx="1">
                  <c:v>2.6052839364836911</c:v>
                </c:pt>
                <c:pt idx="2">
                  <c:v>2.7501941593198755</c:v>
                </c:pt>
                <c:pt idx="3">
                  <c:v>2.1072725385746578</c:v>
                </c:pt>
                <c:pt idx="4">
                  <c:v>0.54499722440277831</c:v>
                </c:pt>
                <c:pt idx="5">
                  <c:v>5.5443490691918385</c:v>
                </c:pt>
                <c:pt idx="6">
                  <c:v>-0.8586989348534102</c:v>
                </c:pt>
                <c:pt idx="7">
                  <c:v>-0.74503364704735275</c:v>
                </c:pt>
                <c:pt idx="8">
                  <c:v>7.4194842007568429E-2</c:v>
                </c:pt>
                <c:pt idx="9">
                  <c:v>0.26851764226927483</c:v>
                </c:pt>
                <c:pt idx="10">
                  <c:v>-0.88233746662996648</c:v>
                </c:pt>
                <c:pt idx="11">
                  <c:v>-2.9212600018874668</c:v>
                </c:pt>
                <c:pt idx="12">
                  <c:v>-0.36609351744488267</c:v>
                </c:pt>
                <c:pt idx="13">
                  <c:v>2.063930860273862</c:v>
                </c:pt>
                <c:pt idx="14">
                  <c:v>-4.7821520995812037</c:v>
                </c:pt>
                <c:pt idx="15">
                  <c:v>2.0504502596265453</c:v>
                </c:pt>
                <c:pt idx="16">
                  <c:v>-0.13130747946366816</c:v>
                </c:pt>
                <c:pt idx="17">
                  <c:v>-0.52716042786501038</c:v>
                </c:pt>
                <c:pt idx="18">
                  <c:v>-0.61145840299380105</c:v>
                </c:pt>
                <c:pt idx="19">
                  <c:v>0.53271608251429603</c:v>
                </c:pt>
                <c:pt idx="20">
                  <c:v>-1.4373159414001022</c:v>
                </c:pt>
                <c:pt idx="21">
                  <c:v>-0.30808249829986722</c:v>
                </c:pt>
                <c:pt idx="22">
                  <c:v>-0.61348670677416828</c:v>
                </c:pt>
                <c:pt idx="23">
                  <c:v>-0.85052750034743707</c:v>
                </c:pt>
                <c:pt idx="24">
                  <c:v>-0.3122712176701859</c:v>
                </c:pt>
                <c:pt idx="25">
                  <c:v>-5.3812965126564069E-2</c:v>
                </c:pt>
                <c:pt idx="26">
                  <c:v>-0.56151758308512556</c:v>
                </c:pt>
                <c:pt idx="27">
                  <c:v>-1.440433463788849</c:v>
                </c:pt>
                <c:pt idx="28">
                  <c:v>0.25028744762076094</c:v>
                </c:pt>
                <c:pt idx="29">
                  <c:v>-0.48235964259337244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9-4D56-B41F-F08277C8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A-4FB1-B5C3-1A636ED8BC00}"/>
            </c:ext>
          </c:extLst>
        </c:ser>
        <c:ser>
          <c:idx val="1"/>
          <c:order val="1"/>
          <c:tx>
            <c:strRef>
              <c:f>'Metabolitos cuantificables'!$K$1:$L$1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A-4FB1-B5C3-1A636ED8BC00}"/>
            </c:ext>
          </c:extLst>
        </c:ser>
        <c:ser>
          <c:idx val="2"/>
          <c:order val="2"/>
          <c:tx>
            <c:strRef>
              <c:f>'Metabolitos cuantificables'!$P$1:$Q$1</c:f>
              <c:strCache>
                <c:ptCount val="1"/>
                <c:pt idx="0">
                  <c:v>ASN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A-4FB1-B5C3-1A636ED8BC00}"/>
            </c:ext>
          </c:extLst>
        </c:ser>
        <c:ser>
          <c:idx val="3"/>
          <c:order val="3"/>
          <c:tx>
            <c:strRef>
              <c:f>'Metabolitos cuantificables'!$U$1:$V$1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DA-4FB1-B5C3-1A636ED8BC00}"/>
            </c:ext>
          </c:extLst>
        </c:ser>
        <c:ser>
          <c:idx val="4"/>
          <c:order val="4"/>
          <c:tx>
            <c:strRef>
              <c:f>'Metabolitos cuantificables'!$Z$1:$AA$1</c:f>
              <c:strCache>
                <c:ptCount val="1"/>
                <c:pt idx="0">
                  <c:v>GLN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DA-4FB1-B5C3-1A636ED8BC00}"/>
            </c:ext>
          </c:extLst>
        </c:ser>
        <c:ser>
          <c:idx val="5"/>
          <c:order val="5"/>
          <c:tx>
            <c:strRef>
              <c:f>'Metabolitos cuantificables'!$AE$1:$AF$1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DA-4FB1-B5C3-1A636ED8BC00}"/>
            </c:ext>
          </c:extLst>
        </c:ser>
        <c:ser>
          <c:idx val="6"/>
          <c:order val="6"/>
          <c:tx>
            <c:strRef>
              <c:f>'Metabolitos cuantificables'!$AJ$1:$AK$1</c:f>
              <c:strCache>
                <c:ptCount val="1"/>
                <c:pt idx="0">
                  <c:v>Gluc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DA-4FB1-B5C3-1A636ED8BC00}"/>
            </c:ext>
          </c:extLst>
        </c:ser>
        <c:ser>
          <c:idx val="7"/>
          <c:order val="7"/>
          <c:tx>
            <c:strRef>
              <c:f>'Metabolitos cuantificables'!$AO$1:$AP$1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DA-4FB1-B5C3-1A636ED8BC00}"/>
            </c:ext>
          </c:extLst>
        </c:ser>
        <c:ser>
          <c:idx val="8"/>
          <c:order val="8"/>
          <c:tx>
            <c:strRef>
              <c:f>'Metabolitos cuantificables'!$AT$1:$AU$1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DA-4FB1-B5C3-1A636ED8BC00}"/>
            </c:ext>
          </c:extLst>
        </c:ser>
        <c:ser>
          <c:idx val="9"/>
          <c:order val="9"/>
          <c:tx>
            <c:strRef>
              <c:f>'Metabolitos cuantificables'!$AY$1:$AZ$1</c:f>
              <c:strCache>
                <c:ptCount val="1"/>
                <c:pt idx="0">
                  <c:v>LACTATE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DA-4FB1-B5C3-1A636ED8BC00}"/>
            </c:ext>
          </c:extLst>
        </c:ser>
        <c:ser>
          <c:idx val="10"/>
          <c:order val="10"/>
          <c:tx>
            <c:strRef>
              <c:f>'Metabolitos cuantificables'!$BD$1:$BE$1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DA-4FB1-B5C3-1A636ED8BC00}"/>
            </c:ext>
          </c:extLst>
        </c:ser>
        <c:ser>
          <c:idx val="11"/>
          <c:order val="11"/>
          <c:tx>
            <c:strRef>
              <c:f>'Metabolitos cuantificables'!$BI$1:$BJ$1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5DA-4FB1-B5C3-1A636ED8BC00}"/>
            </c:ext>
          </c:extLst>
        </c:ser>
        <c:ser>
          <c:idx val="12"/>
          <c:order val="12"/>
          <c:tx>
            <c:strRef>
              <c:f>'Metabolitos cuantificables'!$BN$1:$BO$1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DA-4FB1-B5C3-1A636ED8BC00}"/>
            </c:ext>
          </c:extLst>
        </c:ser>
        <c:ser>
          <c:idx val="13"/>
          <c:order val="13"/>
          <c:tx>
            <c:strRef>
              <c:f>'Metabolitos cuantificables'!$BS$1:$BT$1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DA-4FB1-B5C3-1A636ED8BC00}"/>
            </c:ext>
          </c:extLst>
        </c:ser>
        <c:ser>
          <c:idx val="14"/>
          <c:order val="14"/>
          <c:tx>
            <c:strRef>
              <c:f>'Metabolitos cuantificables'!$BX$1:$BY$1</c:f>
              <c:strCache>
                <c:ptCount val="1"/>
                <c:pt idx="0">
                  <c:v>PRO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5DA-4FB1-B5C3-1A636ED8BC00}"/>
            </c:ext>
          </c:extLst>
        </c:ser>
        <c:ser>
          <c:idx val="15"/>
          <c:order val="15"/>
          <c:tx>
            <c:strRef>
              <c:f>'Metabolitos cuantificables'!$CC$1:$CD$1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5DA-4FB1-B5C3-1A636ED8BC00}"/>
            </c:ext>
          </c:extLst>
        </c:ser>
        <c:ser>
          <c:idx val="16"/>
          <c:order val="16"/>
          <c:tx>
            <c:strRef>
              <c:f>'Metabolitos cuantificables'!$CH$1:$CI$1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DA-4FB1-B5C3-1A636ED8BC00}"/>
            </c:ext>
          </c:extLst>
        </c:ser>
        <c:ser>
          <c:idx val="17"/>
          <c:order val="17"/>
          <c:tx>
            <c:strRef>
              <c:f>'Metabolitos cuantificables'!$CM$1:$CN$1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5DA-4FB1-B5C3-1A636ED8BC00}"/>
            </c:ext>
          </c:extLst>
        </c:ser>
        <c:ser>
          <c:idx val="18"/>
          <c:order val="18"/>
          <c:tx>
            <c:strRef>
              <c:f>'Metabolitos cuantificables'!#REF!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5DA-4FB1-B5C3-1A636ED8BC00}"/>
            </c:ext>
          </c:extLst>
        </c:ser>
        <c:ser>
          <c:idx val="19"/>
          <c:order val="19"/>
          <c:tx>
            <c:strRef>
              <c:f>'Metabolitos cuantificables'!#REF!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'Metabolitos cuantificables'!#REF!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5DA-4FB1-B5C3-1A636ED8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78296"/>
        <c:axId val="343778624"/>
      </c:barChart>
      <c:catAx>
        <c:axId val="34377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778624"/>
        <c:crosses val="autoZero"/>
        <c:auto val="1"/>
        <c:lblAlgn val="ctr"/>
        <c:lblOffset val="100"/>
        <c:noMultiLvlLbl val="0"/>
      </c:catAx>
      <c:valAx>
        <c:axId val="343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77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'Metabolitos cuantificables'!$CW$47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('Metabolitos cuantificables'!$CU$48,'Metabolitos cuantificables'!$CU$49,'Metabolitos cuantificables'!$CU$50)</c:f>
              <c:strCache>
                <c:ptCount val="3"/>
                <c:pt idx="0">
                  <c:v>SS1</c:v>
                </c:pt>
                <c:pt idx="1">
                  <c:v>SS5</c:v>
                </c:pt>
                <c:pt idx="2">
                  <c:v>Etapa exponencial</c:v>
                </c:pt>
              </c:strCache>
            </c:strRef>
          </c:cat>
          <c:val>
            <c:numRef>
              <c:f>('Metabolitos cuantificables'!$CW$48,'Metabolitos cuantificables'!$CW$49,'Metabolitos cuantificables'!$CW$50)</c:f>
              <c:numCache>
                <c:formatCode>0.00</c:formatCode>
                <c:ptCount val="3"/>
                <c:pt idx="0">
                  <c:v>-6.4358186433871918</c:v>
                </c:pt>
                <c:pt idx="1">
                  <c:v>-2.5191946267562808</c:v>
                </c:pt>
                <c:pt idx="2">
                  <c:v>-6.5882358287283393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D-48E6-8397-A695AA9EE2C9}"/>
            </c:ext>
          </c:extLst>
        </c:ser>
        <c:ser>
          <c:idx val="1"/>
          <c:order val="1"/>
          <c:tx>
            <c:strRef>
              <c:f>'Metabolitos cuantificables'!$CX$47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('Metabolitos cuantificables'!$CU$48,'Metabolitos cuantificables'!$CU$49,'Metabolitos cuantificables'!$CU$50)</c:f>
              <c:strCache>
                <c:ptCount val="3"/>
                <c:pt idx="0">
                  <c:v>SS1</c:v>
                </c:pt>
                <c:pt idx="1">
                  <c:v>SS5</c:v>
                </c:pt>
                <c:pt idx="2">
                  <c:v>Etapa exponencial</c:v>
                </c:pt>
              </c:strCache>
            </c:strRef>
          </c:cat>
          <c:val>
            <c:numRef>
              <c:f>'Metabolitos cuantificables'!$CX$48:$CX$50</c:f>
              <c:numCache>
                <c:formatCode>0.00</c:formatCode>
                <c:ptCount val="3"/>
                <c:pt idx="0">
                  <c:v>0.91795071060238698</c:v>
                </c:pt>
                <c:pt idx="1">
                  <c:v>-0.481753386933233</c:v>
                </c:pt>
                <c:pt idx="2">
                  <c:v>-1.1520562538007486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D-48E6-8397-A695AA9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455824"/>
        <c:axId val="1773456656"/>
        <c:extLst/>
      </c:barChart>
      <c:catAx>
        <c:axId val="177345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456656"/>
        <c:crosses val="autoZero"/>
        <c:auto val="1"/>
        <c:lblAlgn val="ctr"/>
        <c:lblOffset val="100"/>
        <c:noMultiLvlLbl val="0"/>
      </c:catAx>
      <c:valAx>
        <c:axId val="17734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qS</a:t>
                </a:r>
                <a:r>
                  <a:rPr lang="es-ES" baseline="0"/>
                  <a:t> (</a:t>
                </a:r>
                <a:r>
                  <a:rPr lang="es-ES" sz="1000" b="0" i="0" u="none" strike="noStrike" baseline="0">
                    <a:effectLst/>
                  </a:rPr>
                  <a:t>area/cél/h)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4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'Metabolitos cuantificables'!$CW$47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('Metabolitos cuantificables'!$CU$48,'Metabolitos cuantificables'!$CU$49,'Metabolitos cuantificables'!$CU$50)</c:f>
              <c:strCache>
                <c:ptCount val="3"/>
                <c:pt idx="0">
                  <c:v>SS1</c:v>
                </c:pt>
                <c:pt idx="1">
                  <c:v>SS5</c:v>
                </c:pt>
                <c:pt idx="2">
                  <c:v>Etapa exponencial</c:v>
                </c:pt>
              </c:strCache>
            </c:strRef>
          </c:cat>
          <c:val>
            <c:numRef>
              <c:f>('Metabolitos cuantificables'!$CW$48,'Metabolitos cuantificables'!$CW$49,'Metabolitos cuantificables'!$CW$50)</c:f>
              <c:numCache>
                <c:formatCode>0.00</c:formatCode>
                <c:ptCount val="3"/>
                <c:pt idx="0">
                  <c:v>-6.4358186433871918</c:v>
                </c:pt>
                <c:pt idx="1">
                  <c:v>-2.5191946267562808</c:v>
                </c:pt>
                <c:pt idx="2">
                  <c:v>-6.5882358287283393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7-4BEB-AD1F-F7BAB1673733}"/>
            </c:ext>
          </c:extLst>
        </c:ser>
        <c:ser>
          <c:idx val="2"/>
          <c:order val="2"/>
          <c:tx>
            <c:strRef>
              <c:f>'Metabolitos cuantificables'!$CY$47</c:f>
              <c:strCache>
                <c:ptCount val="1"/>
                <c:pt idx="0">
                  <c:v>Fumarato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('Metabolitos cuantificables'!$CU$48,'Metabolitos cuantificables'!$CU$49,'Metabolitos cuantificables'!$CU$50)</c:f>
              <c:strCache>
                <c:ptCount val="3"/>
                <c:pt idx="0">
                  <c:v>SS1</c:v>
                </c:pt>
                <c:pt idx="1">
                  <c:v>SS5</c:v>
                </c:pt>
                <c:pt idx="2">
                  <c:v>Etapa exponencial</c:v>
                </c:pt>
              </c:strCache>
            </c:strRef>
          </c:cat>
          <c:val>
            <c:numRef>
              <c:f>('Metabolitos cuantificables'!$CY$48,'Metabolitos cuantificables'!$CY$49,'Metabolitos cuantificables'!$CY$50)</c:f>
              <c:numCache>
                <c:formatCode>0.00</c:formatCode>
                <c:ptCount val="3"/>
                <c:pt idx="0">
                  <c:v>4.7039779379898734E-2</c:v>
                </c:pt>
                <c:pt idx="1">
                  <c:v>3.883604974015939E-2</c:v>
                </c:pt>
                <c:pt idx="2">
                  <c:v>1.9066666666666666E-2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7-4BEB-AD1F-F7BAB167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455824"/>
        <c:axId val="17734566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'Metabolitos cuantificables'!$CX$47</c15:sqref>
                        </c15:formulaRef>
                      </c:ext>
                    </c:extLst>
                    <c:strCache>
                      <c:ptCount val="1"/>
                      <c:pt idx="0">
                        <c:v>MET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('Metabolitos cuantificables'!$CU$48,'Metabolitos cuantificables'!$CU$49,'Metabolitos cuantificables'!$CU$50)</c15:sqref>
                        </c15:formulaRef>
                      </c:ext>
                    </c:extLst>
                    <c:strCache>
                      <c:ptCount val="3"/>
                      <c:pt idx="0">
                        <c:v>SS1</c:v>
                      </c:pt>
                      <c:pt idx="1">
                        <c:v>SS5</c:v>
                      </c:pt>
                      <c:pt idx="2">
                        <c:v>Etapa exponencial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'Metabolitos cuantificables'!$CX$48:$CX$50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0.91795071060238698</c:v>
                      </c:pt>
                      <c:pt idx="1">
                        <c:v>-0.481753386933233</c:v>
                      </c:pt>
                      <c:pt idx="2">
                        <c:v>-1.1520562538007486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C7-4BEB-AD1F-F7BAB167373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'Metabolitos cuantificables'!$CZ$47</c:f>
              <c:strCache>
                <c:ptCount val="1"/>
                <c:pt idx="0">
                  <c:v>Malato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('Metabolitos cuantificables'!$CU$48,'Metabolitos cuantificables'!$CU$49,'Metabolitos cuantificables'!$CU$50)</c:f>
              <c:strCache>
                <c:ptCount val="3"/>
                <c:pt idx="0">
                  <c:v>SS1</c:v>
                </c:pt>
                <c:pt idx="1">
                  <c:v>SS5</c:v>
                </c:pt>
                <c:pt idx="2">
                  <c:v>Etapa exponencial</c:v>
                </c:pt>
              </c:strCache>
            </c:strRef>
          </c:cat>
          <c:val>
            <c:numRef>
              <c:f>'Metabolitos cuantificables'!$CZ$48:$CZ$50</c:f>
              <c:numCache>
                <c:formatCode>0.00</c:formatCode>
                <c:ptCount val="3"/>
                <c:pt idx="0">
                  <c:v>1.2411263685238259</c:v>
                </c:pt>
                <c:pt idx="1">
                  <c:v>0.893914380658696</c:v>
                </c:pt>
                <c:pt idx="2">
                  <c:v>0.46236666666666665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7-4BEB-AD1F-F7BAB167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-27"/>
        <c:axId val="1773497008"/>
        <c:axId val="1773492432"/>
      </c:barChart>
      <c:catAx>
        <c:axId val="177345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456656"/>
        <c:crosses val="autoZero"/>
        <c:auto val="1"/>
        <c:lblAlgn val="ctr"/>
        <c:lblOffset val="100"/>
        <c:noMultiLvlLbl val="0"/>
      </c:catAx>
      <c:valAx>
        <c:axId val="17734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Fumarato (area/cél/h)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455824"/>
        <c:crosses val="autoZero"/>
        <c:crossBetween val="between"/>
      </c:valAx>
      <c:valAx>
        <c:axId val="177349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Malato (area/cél/h)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497008"/>
        <c:crosses val="max"/>
        <c:crossBetween val="between"/>
      </c:valAx>
      <c:catAx>
        <c:axId val="17734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349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cuantificables'!$CW$10:$CW$43</c:f>
              <c:numCache>
                <c:formatCode>General</c:formatCode>
                <c:ptCount val="34"/>
                <c:pt idx="0">
                  <c:v>3084503240</c:v>
                </c:pt>
                <c:pt idx="1">
                  <c:v>3791855887</c:v>
                </c:pt>
                <c:pt idx="2">
                  <c:v>4255502044</c:v>
                </c:pt>
                <c:pt idx="3">
                  <c:v>4582873525</c:v>
                </c:pt>
                <c:pt idx="4">
                  <c:v>4794360960</c:v>
                </c:pt>
                <c:pt idx="5">
                  <c:v>4815978967</c:v>
                </c:pt>
                <c:pt idx="6">
                  <c:v>5879207139</c:v>
                </c:pt>
                <c:pt idx="7">
                  <c:v>5112634651</c:v>
                </c:pt>
                <c:pt idx="8">
                  <c:v>5657096795</c:v>
                </c:pt>
                <c:pt idx="9">
                  <c:v>5677369640</c:v>
                </c:pt>
                <c:pt idx="10">
                  <c:v>5833910089</c:v>
                </c:pt>
                <c:pt idx="11">
                  <c:v>5681318862</c:v>
                </c:pt>
                <c:pt idx="12">
                  <c:v>5622778381</c:v>
                </c:pt>
                <c:pt idx="13">
                  <c:v>4142075872</c:v>
                </c:pt>
                <c:pt idx="14">
                  <c:v>5841274304</c:v>
                </c:pt>
                <c:pt idx="15">
                  <c:v>5491006667</c:v>
                </c:pt>
                <c:pt idx="16">
                  <c:v>6338494787</c:v>
                </c:pt>
                <c:pt idx="17">
                  <c:v>4252024674</c:v>
                </c:pt>
                <c:pt idx="18">
                  <c:v>7299840928</c:v>
                </c:pt>
                <c:pt idx="19">
                  <c:v>7229907886</c:v>
                </c:pt>
                <c:pt idx="20">
                  <c:v>6204311471</c:v>
                </c:pt>
                <c:pt idx="21">
                  <c:v>5247369346</c:v>
                </c:pt>
                <c:pt idx="22">
                  <c:v>4996887935</c:v>
                </c:pt>
                <c:pt idx="23">
                  <c:v>5001746001</c:v>
                </c:pt>
                <c:pt idx="24">
                  <c:v>4692565223</c:v>
                </c:pt>
                <c:pt idx="25">
                  <c:v>4998597863</c:v>
                </c:pt>
                <c:pt idx="26">
                  <c:v>4752578530</c:v>
                </c:pt>
                <c:pt idx="27">
                  <c:v>4765987729</c:v>
                </c:pt>
                <c:pt idx="28">
                  <c:v>4769975823</c:v>
                </c:pt>
                <c:pt idx="29">
                  <c:v>5009693816</c:v>
                </c:pt>
                <c:pt idx="30">
                  <c:v>4657865438</c:v>
                </c:pt>
                <c:pt idx="31">
                  <c:v>4137635987</c:v>
                </c:pt>
                <c:pt idx="32">
                  <c:v>5055611624</c:v>
                </c:pt>
                <c:pt idx="33">
                  <c:v>4629705677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C-4898-A564-718D913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Valina+Betaina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cuantificables'!$MK$10:$MK$43</c:f>
              <c:numCache>
                <c:formatCode>General</c:formatCode>
                <c:ptCount val="34"/>
                <c:pt idx="0">
                  <c:v>3084503240</c:v>
                </c:pt>
                <c:pt idx="1">
                  <c:v>3791855887</c:v>
                </c:pt>
                <c:pt idx="2">
                  <c:v>4255502044</c:v>
                </c:pt>
                <c:pt idx="3">
                  <c:v>4582873525</c:v>
                </c:pt>
                <c:pt idx="4">
                  <c:v>4794360960</c:v>
                </c:pt>
                <c:pt idx="5">
                  <c:v>4815978967</c:v>
                </c:pt>
                <c:pt idx="6">
                  <c:v>5879207139</c:v>
                </c:pt>
                <c:pt idx="7">
                  <c:v>5112634651</c:v>
                </c:pt>
                <c:pt idx="8">
                  <c:v>5657096795</c:v>
                </c:pt>
                <c:pt idx="9">
                  <c:v>5677369640</c:v>
                </c:pt>
                <c:pt idx="10">
                  <c:v>5833910089</c:v>
                </c:pt>
                <c:pt idx="11">
                  <c:v>5681318862</c:v>
                </c:pt>
                <c:pt idx="12">
                  <c:v>5622778381</c:v>
                </c:pt>
                <c:pt idx="13">
                  <c:v>4142075872</c:v>
                </c:pt>
                <c:pt idx="14">
                  <c:v>5841274304</c:v>
                </c:pt>
                <c:pt idx="15">
                  <c:v>5491006667</c:v>
                </c:pt>
                <c:pt idx="16">
                  <c:v>6338494787</c:v>
                </c:pt>
                <c:pt idx="17">
                  <c:v>4252024674</c:v>
                </c:pt>
                <c:pt idx="18">
                  <c:v>7299840928</c:v>
                </c:pt>
                <c:pt idx="19">
                  <c:v>7229907886</c:v>
                </c:pt>
                <c:pt idx="20">
                  <c:v>6204311471</c:v>
                </c:pt>
                <c:pt idx="21">
                  <c:v>5247369346</c:v>
                </c:pt>
                <c:pt idx="22">
                  <c:v>4996887935</c:v>
                </c:pt>
                <c:pt idx="23">
                  <c:v>5001746001</c:v>
                </c:pt>
                <c:pt idx="24">
                  <c:v>4692565223</c:v>
                </c:pt>
                <c:pt idx="25">
                  <c:v>4998597863</c:v>
                </c:pt>
                <c:pt idx="26">
                  <c:v>4752578530</c:v>
                </c:pt>
                <c:pt idx="27">
                  <c:v>4765987729</c:v>
                </c:pt>
                <c:pt idx="28">
                  <c:v>4769975823</c:v>
                </c:pt>
                <c:pt idx="29">
                  <c:v>5009693816</c:v>
                </c:pt>
                <c:pt idx="30">
                  <c:v>4657865438</c:v>
                </c:pt>
                <c:pt idx="31">
                  <c:v>4137635987</c:v>
                </c:pt>
                <c:pt idx="32">
                  <c:v>5055611624</c:v>
                </c:pt>
                <c:pt idx="33">
                  <c:v>4629705677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F-4256-9C46-DB190D6D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Valina+Betaina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cuantificables'!$LE$10:$LE$43</c:f>
              <c:numCache>
                <c:formatCode>General</c:formatCode>
                <c:ptCount val="34"/>
                <c:pt idx="0">
                  <c:v>5584142</c:v>
                </c:pt>
                <c:pt idx="1">
                  <c:v>7698819</c:v>
                </c:pt>
                <c:pt idx="2">
                  <c:v>19105961</c:v>
                </c:pt>
                <c:pt idx="3">
                  <c:v>13289266</c:v>
                </c:pt>
                <c:pt idx="4">
                  <c:v>16941591</c:v>
                </c:pt>
                <c:pt idx="5">
                  <c:v>58781165</c:v>
                </c:pt>
                <c:pt idx="6">
                  <c:v>23473185</c:v>
                </c:pt>
                <c:pt idx="7">
                  <c:v>13082857</c:v>
                </c:pt>
                <c:pt idx="8">
                  <c:v>13676984</c:v>
                </c:pt>
                <c:pt idx="9">
                  <c:v>16448536</c:v>
                </c:pt>
                <c:pt idx="10">
                  <c:v>15595068</c:v>
                </c:pt>
                <c:pt idx="11">
                  <c:v>19840481</c:v>
                </c:pt>
                <c:pt idx="12">
                  <c:v>17827608</c:v>
                </c:pt>
                <c:pt idx="13">
                  <c:v>11801496</c:v>
                </c:pt>
                <c:pt idx="14">
                  <c:v>17749497</c:v>
                </c:pt>
                <c:pt idx="15">
                  <c:v>18640509</c:v>
                </c:pt>
                <c:pt idx="16">
                  <c:v>22264960</c:v>
                </c:pt>
                <c:pt idx="17">
                  <c:v>14277309</c:v>
                </c:pt>
                <c:pt idx="18">
                  <c:v>27996976</c:v>
                </c:pt>
                <c:pt idx="19">
                  <c:v>28175870</c:v>
                </c:pt>
                <c:pt idx="20">
                  <c:v>16926667</c:v>
                </c:pt>
                <c:pt idx="21">
                  <c:v>14618683</c:v>
                </c:pt>
                <c:pt idx="22">
                  <c:v>14781596</c:v>
                </c:pt>
                <c:pt idx="23">
                  <c:v>19105230</c:v>
                </c:pt>
                <c:pt idx="24">
                  <c:v>15497821</c:v>
                </c:pt>
                <c:pt idx="25">
                  <c:v>13043242</c:v>
                </c:pt>
                <c:pt idx="26">
                  <c:v>11490043</c:v>
                </c:pt>
                <c:pt idx="27">
                  <c:v>15464496</c:v>
                </c:pt>
                <c:pt idx="28">
                  <c:v>14629545</c:v>
                </c:pt>
                <c:pt idx="29">
                  <c:v>17260528</c:v>
                </c:pt>
                <c:pt idx="30">
                  <c:v>16943231</c:v>
                </c:pt>
                <c:pt idx="31">
                  <c:v>16068387</c:v>
                </c:pt>
                <c:pt idx="32">
                  <c:v>16126938</c:v>
                </c:pt>
                <c:pt idx="33">
                  <c:v>18571829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B-4C04-9504-3094B03A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Arginosuccinate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cuantificables'!$GK$10:$GK$43</c:f>
              <c:numCache>
                <c:formatCode>General</c:formatCode>
                <c:ptCount val="34"/>
                <c:pt idx="0">
                  <c:v>1063424</c:v>
                </c:pt>
                <c:pt idx="1">
                  <c:v>1532571</c:v>
                </c:pt>
                <c:pt idx="2">
                  <c:v>2103571</c:v>
                </c:pt>
                <c:pt idx="3">
                  <c:v>2613773</c:v>
                </c:pt>
                <c:pt idx="4">
                  <c:v>3610625</c:v>
                </c:pt>
                <c:pt idx="5">
                  <c:v>3293729</c:v>
                </c:pt>
                <c:pt idx="6">
                  <c:v>4423215</c:v>
                </c:pt>
                <c:pt idx="7">
                  <c:v>3784025</c:v>
                </c:pt>
                <c:pt idx="8">
                  <c:v>7689390</c:v>
                </c:pt>
                <c:pt idx="9">
                  <c:v>7337446</c:v>
                </c:pt>
                <c:pt idx="10">
                  <c:v>7064205</c:v>
                </c:pt>
                <c:pt idx="11">
                  <c:v>8146320</c:v>
                </c:pt>
                <c:pt idx="12">
                  <c:v>6805145</c:v>
                </c:pt>
                <c:pt idx="13">
                  <c:v>4004314</c:v>
                </c:pt>
                <c:pt idx="14">
                  <c:v>8080095</c:v>
                </c:pt>
                <c:pt idx="15">
                  <c:v>10292064</c:v>
                </c:pt>
                <c:pt idx="16">
                  <c:v>11071509</c:v>
                </c:pt>
                <c:pt idx="17">
                  <c:v>5978161</c:v>
                </c:pt>
                <c:pt idx="18">
                  <c:v>9307962</c:v>
                </c:pt>
                <c:pt idx="19">
                  <c:v>8999108</c:v>
                </c:pt>
                <c:pt idx="20">
                  <c:v>5642461</c:v>
                </c:pt>
                <c:pt idx="21">
                  <c:v>4865857</c:v>
                </c:pt>
                <c:pt idx="22">
                  <c:v>4647392</c:v>
                </c:pt>
                <c:pt idx="23">
                  <c:v>2602726</c:v>
                </c:pt>
                <c:pt idx="24">
                  <c:v>4406720</c:v>
                </c:pt>
                <c:pt idx="25">
                  <c:v>4881183</c:v>
                </c:pt>
                <c:pt idx="26">
                  <c:v>4148084</c:v>
                </c:pt>
                <c:pt idx="27">
                  <c:v>3999659</c:v>
                </c:pt>
                <c:pt idx="28">
                  <c:v>5622121</c:v>
                </c:pt>
                <c:pt idx="29">
                  <c:v>5510376</c:v>
                </c:pt>
                <c:pt idx="30">
                  <c:v>4619897</c:v>
                </c:pt>
                <c:pt idx="31">
                  <c:v>3542229</c:v>
                </c:pt>
                <c:pt idx="32">
                  <c:v>4038780</c:v>
                </c:pt>
                <c:pt idx="33">
                  <c:v>4848198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2-4D67-9574-4B7453E5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cuantificables'!$D$10:$D$43</c:f>
              <c:numCache>
                <c:formatCode>0.00</c:formatCode>
                <c:ptCount val="34"/>
                <c:pt idx="0">
                  <c:v>93.500000000058208</c:v>
                </c:pt>
                <c:pt idx="1">
                  <c:v>120.75</c:v>
                </c:pt>
                <c:pt idx="2">
                  <c:v>149.25</c:v>
                </c:pt>
                <c:pt idx="3">
                  <c:v>167.16666666674428</c:v>
                </c:pt>
                <c:pt idx="4">
                  <c:v>191.78333333332557</c:v>
                </c:pt>
                <c:pt idx="5">
                  <c:v>237.83333333325572</c:v>
                </c:pt>
                <c:pt idx="6">
                  <c:v>261.50000000005821</c:v>
                </c:pt>
                <c:pt idx="7">
                  <c:v>293.00000000005821</c:v>
                </c:pt>
                <c:pt idx="8">
                  <c:v>598.33333333331393</c:v>
                </c:pt>
                <c:pt idx="9">
                  <c:v>629.83333333331393</c:v>
                </c:pt>
                <c:pt idx="10">
                  <c:v>648.75</c:v>
                </c:pt>
                <c:pt idx="11">
                  <c:v>675.50000000005821</c:v>
                </c:pt>
                <c:pt idx="12">
                  <c:v>700.83333333337214</c:v>
                </c:pt>
                <c:pt idx="13">
                  <c:v>720.99999999994179</c:v>
                </c:pt>
                <c:pt idx="14">
                  <c:v>795.66666666674428</c:v>
                </c:pt>
                <c:pt idx="15">
                  <c:v>1038.3333333333721</c:v>
                </c:pt>
                <c:pt idx="16">
                  <c:v>1054.8333333333721</c:v>
                </c:pt>
                <c:pt idx="17">
                  <c:v>1077.6666666667443</c:v>
                </c:pt>
                <c:pt idx="18">
                  <c:v>1132.1666666666279</c:v>
                </c:pt>
                <c:pt idx="19">
                  <c:v>1150.6666666666861</c:v>
                </c:pt>
                <c:pt idx="20">
                  <c:v>1560.8333333332557</c:v>
                </c:pt>
                <c:pt idx="21">
                  <c:v>1631.25</c:v>
                </c:pt>
                <c:pt idx="22">
                  <c:v>1657.1666666666279</c:v>
                </c:pt>
                <c:pt idx="23">
                  <c:v>1684.5</c:v>
                </c:pt>
                <c:pt idx="24">
                  <c:v>1709.25</c:v>
                </c:pt>
                <c:pt idx="25">
                  <c:v>1726.8333333333721</c:v>
                </c:pt>
                <c:pt idx="26">
                  <c:v>1749.5833333333139</c:v>
                </c:pt>
                <c:pt idx="27">
                  <c:v>1852.8333333333721</c:v>
                </c:pt>
                <c:pt idx="28">
                  <c:v>1876.8333333333721</c:v>
                </c:pt>
                <c:pt idx="29">
                  <c:v>1895.3333333332557</c:v>
                </c:pt>
                <c:pt idx="30">
                  <c:v>1967.4999999999418</c:v>
                </c:pt>
                <c:pt idx="31">
                  <c:v>1996.7499999999418</c:v>
                </c:pt>
                <c:pt idx="32">
                  <c:v>2021.1666666667443</c:v>
                </c:pt>
                <c:pt idx="33">
                  <c:v>2046.4166666666279</c:v>
                </c:pt>
              </c:numCache>
            </c:numRef>
          </c:xVal>
          <c:yVal>
            <c:numRef>
              <c:f>'Metabolitos cuantificables'!$BX$10:$BX$43</c:f>
              <c:numCache>
                <c:formatCode>General</c:formatCode>
                <c:ptCount val="34"/>
                <c:pt idx="0">
                  <c:v>14825799867</c:v>
                </c:pt>
                <c:pt idx="1">
                  <c:v>16575148507</c:v>
                </c:pt>
                <c:pt idx="2">
                  <c:v>20239392228</c:v>
                </c:pt>
                <c:pt idx="3">
                  <c:v>22156885458</c:v>
                </c:pt>
                <c:pt idx="4">
                  <c:v>21339345514</c:v>
                </c:pt>
                <c:pt idx="5">
                  <c:v>20407006956</c:v>
                </c:pt>
                <c:pt idx="6">
                  <c:v>23700635091</c:v>
                </c:pt>
                <c:pt idx="7">
                  <c:v>20476570258</c:v>
                </c:pt>
                <c:pt idx="8">
                  <c:v>23586097378</c:v>
                </c:pt>
                <c:pt idx="9">
                  <c:v>23839123315</c:v>
                </c:pt>
                <c:pt idx="10">
                  <c:v>22799513466</c:v>
                </c:pt>
                <c:pt idx="11">
                  <c:v>27490436262</c:v>
                </c:pt>
                <c:pt idx="12">
                  <c:v>23060187642</c:v>
                </c:pt>
                <c:pt idx="13">
                  <c:v>18975591762</c:v>
                </c:pt>
                <c:pt idx="14">
                  <c:v>23650593607</c:v>
                </c:pt>
                <c:pt idx="15">
                  <c:v>21186953278</c:v>
                </c:pt>
                <c:pt idx="16">
                  <c:v>22234619345</c:v>
                </c:pt>
                <c:pt idx="17">
                  <c:v>17717811127</c:v>
                </c:pt>
                <c:pt idx="18">
                  <c:v>24243872239</c:v>
                </c:pt>
                <c:pt idx="19">
                  <c:v>24579441658</c:v>
                </c:pt>
                <c:pt idx="20">
                  <c:v>23517065815</c:v>
                </c:pt>
                <c:pt idx="21">
                  <c:v>22795022640</c:v>
                </c:pt>
                <c:pt idx="22">
                  <c:v>22543678046</c:v>
                </c:pt>
                <c:pt idx="23">
                  <c:v>23188857771</c:v>
                </c:pt>
                <c:pt idx="24">
                  <c:v>21931982329</c:v>
                </c:pt>
                <c:pt idx="25">
                  <c:v>22505638046</c:v>
                </c:pt>
                <c:pt idx="26">
                  <c:v>22556399127</c:v>
                </c:pt>
                <c:pt idx="27">
                  <c:v>22408400687</c:v>
                </c:pt>
                <c:pt idx="28">
                  <c:v>23088494498</c:v>
                </c:pt>
                <c:pt idx="29">
                  <c:v>25221770927</c:v>
                </c:pt>
                <c:pt idx="30">
                  <c:v>21780002509</c:v>
                </c:pt>
                <c:pt idx="31">
                  <c:v>19670608615</c:v>
                </c:pt>
                <c:pt idx="32">
                  <c:v>22453253002</c:v>
                </c:pt>
                <c:pt idx="33">
                  <c:v>22040105247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5-4BF6-B966-ED92407C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47</xdr:row>
      <xdr:rowOff>80962</xdr:rowOff>
    </xdr:from>
    <xdr:to>
      <xdr:col>10</xdr:col>
      <xdr:colOff>161924</xdr:colOff>
      <xdr:row>61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51</xdr:row>
      <xdr:rowOff>47625</xdr:rowOff>
    </xdr:from>
    <xdr:to>
      <xdr:col>10</xdr:col>
      <xdr:colOff>0</xdr:colOff>
      <xdr:row>51</xdr:row>
      <xdr:rowOff>47625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15100" y="4429125"/>
          <a:ext cx="4991100" cy="0"/>
        </a:xfrm>
        <a:prstGeom prst="line">
          <a:avLst/>
        </a:prstGeom>
        <a:ln w="158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628650</xdr:colOff>
      <xdr:row>56</xdr:row>
      <xdr:rowOff>161925</xdr:rowOff>
    </xdr:from>
    <xdr:to>
      <xdr:col>10</xdr:col>
      <xdr:colOff>0</xdr:colOff>
      <xdr:row>56</xdr:row>
      <xdr:rowOff>171450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534150" y="5495925"/>
          <a:ext cx="4933950" cy="9525"/>
        </a:xfrm>
        <a:prstGeom prst="line">
          <a:avLst/>
        </a:prstGeom>
        <a:ln w="158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63</xdr:row>
      <xdr:rowOff>0</xdr:rowOff>
    </xdr:from>
    <xdr:to>
      <xdr:col>10</xdr:col>
      <xdr:colOff>0</xdr:colOff>
      <xdr:row>77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42862</xdr:colOff>
      <xdr:row>50</xdr:row>
      <xdr:rowOff>90487</xdr:rowOff>
    </xdr:from>
    <xdr:to>
      <xdr:col>106</xdr:col>
      <xdr:colOff>109537</xdr:colOff>
      <xdr:row>64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F76DDA-1E81-434F-B670-0323E538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99</xdr:col>
      <xdr:colOff>0</xdr:colOff>
      <xdr:row>66</xdr:row>
      <xdr:rowOff>0</xdr:rowOff>
    </xdr:from>
    <xdr:to>
      <xdr:col>107</xdr:col>
      <xdr:colOff>123825</xdr:colOff>
      <xdr:row>80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426ACB-353A-4A7A-9A47-C5C13881E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8</xdr:col>
      <xdr:colOff>19050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15</xdr:row>
      <xdr:rowOff>152400</xdr:rowOff>
    </xdr:from>
    <xdr:to>
      <xdr:col>8</xdr:col>
      <xdr:colOff>66675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</xdr:row>
      <xdr:rowOff>9525</xdr:rowOff>
    </xdr:from>
    <xdr:to>
      <xdr:col>14</xdr:col>
      <xdr:colOff>104775</xdr:colOff>
      <xdr:row>15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15</xdr:row>
      <xdr:rowOff>142875</xdr:rowOff>
    </xdr:from>
    <xdr:to>
      <xdr:col>14</xdr:col>
      <xdr:colOff>133350</xdr:colOff>
      <xdr:row>30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30</xdr:row>
      <xdr:rowOff>104775</xdr:rowOff>
    </xdr:from>
    <xdr:to>
      <xdr:col>8</xdr:col>
      <xdr:colOff>38100</xdr:colOff>
      <xdr:row>44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30</xdr:row>
      <xdr:rowOff>161925</xdr:rowOff>
    </xdr:from>
    <xdr:to>
      <xdr:col>14</xdr:col>
      <xdr:colOff>104775</xdr:colOff>
      <xdr:row>45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8</xdr:col>
      <xdr:colOff>0</xdr:colOff>
      <xdr:row>60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62</xdr:row>
      <xdr:rowOff>85725</xdr:rowOff>
    </xdr:from>
    <xdr:to>
      <xdr:col>8</xdr:col>
      <xdr:colOff>9525</xdr:colOff>
      <xdr:row>76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%20de%20tesis/experimentacion/Fermentador%202L-batch/Cuantificacion%20metaboli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bolitos cuantificables"/>
      <sheetName val="referencias"/>
      <sheetName val="TCA"/>
      <sheetName val="Resumen corridas"/>
      <sheetName val="Graficos"/>
    </sheetNames>
    <sheetDataSet>
      <sheetData sheetId="0">
        <row r="8">
          <cell r="AD8">
            <v>-1.3037810085434325</v>
          </cell>
          <cell r="AK8">
            <v>-7.6333542522201689</v>
          </cell>
        </row>
        <row r="15">
          <cell r="AD15">
            <v>-1.1903725742645106</v>
          </cell>
          <cell r="AK15">
            <v>-6.6911977342358648</v>
          </cell>
        </row>
        <row r="24">
          <cell r="AD24">
            <v>-0.96201517859430274</v>
          </cell>
          <cell r="AK24">
            <v>-5.440155499728986</v>
          </cell>
        </row>
      </sheetData>
      <sheetData sheetId="1"/>
      <sheetData sheetId="2">
        <row r="9">
          <cell r="M9">
            <v>0.44390000000000002</v>
          </cell>
          <cell r="P9">
            <v>1.6899999999999998E-2</v>
          </cell>
        </row>
        <row r="17">
          <cell r="P17">
            <v>2.53E-2</v>
          </cell>
        </row>
        <row r="18">
          <cell r="M18">
            <v>0.4194</v>
          </cell>
        </row>
        <row r="25">
          <cell r="P25">
            <v>1.4999999999999999E-2</v>
          </cell>
        </row>
        <row r="26">
          <cell r="M26">
            <v>0.52380000000000004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52"/>
  <sheetViews>
    <sheetView tabSelected="1" topLeftCell="CR43" zoomScaleNormal="100" workbookViewId="0">
      <pane xSplit="15255" topLeftCell="FH1" activePane="topRight"/>
      <selection activeCell="DD70" sqref="DD70"/>
      <selection pane="topRight" activeCell="FH50" sqref="FH50"/>
    </sheetView>
  </sheetViews>
  <sheetFormatPr baseColWidth="10" defaultColWidth="9.140625" defaultRowHeight="15" x14ac:dyDescent="0.25"/>
  <cols>
    <col min="1" max="1" width="31.85546875" customWidth="1"/>
    <col min="2" max="2" width="16.85546875" bestFit="1" customWidth="1"/>
    <col min="3" max="4" width="16.85546875" customWidth="1"/>
    <col min="5" max="5" width="10.5703125" bestFit="1" customWidth="1"/>
    <col min="8" max="8" width="17" bestFit="1" customWidth="1"/>
    <col min="9" max="10" width="17" customWidth="1"/>
    <col min="27" max="27" width="12.7109375" bestFit="1" customWidth="1"/>
    <col min="28" max="30" width="12.7109375" customWidth="1"/>
    <col min="37" max="37" width="12" bestFit="1" customWidth="1"/>
    <col min="38" max="40" width="12" customWidth="1"/>
    <col min="47" max="47" width="12.7109375" bestFit="1" customWidth="1"/>
    <col min="48" max="50" width="12.7109375" customWidth="1"/>
    <col min="52" max="52" width="12.7109375" bestFit="1" customWidth="1"/>
    <col min="53" max="55" width="12.7109375" customWidth="1"/>
    <col min="59" max="59" width="14" bestFit="1" customWidth="1"/>
    <col min="67" max="67" width="11" bestFit="1" customWidth="1"/>
    <col min="68" max="68" width="11.7109375" bestFit="1" customWidth="1"/>
    <col min="72" max="72" width="13.5703125" bestFit="1" customWidth="1"/>
    <col min="73" max="75" width="13.5703125" customWidth="1"/>
    <col min="77" max="77" width="12.7109375" bestFit="1" customWidth="1"/>
    <col min="78" max="80" width="12.7109375" customWidth="1"/>
    <col min="82" max="82" width="12.7109375" bestFit="1" customWidth="1"/>
    <col min="83" max="85" width="12.7109375" customWidth="1"/>
    <col min="87" max="87" width="12.7109375" bestFit="1" customWidth="1"/>
    <col min="88" max="90" width="12.7109375" customWidth="1"/>
    <col min="92" max="92" width="12.7109375" bestFit="1" customWidth="1"/>
    <col min="93" max="95" width="12.7109375" customWidth="1"/>
    <col min="97" max="97" width="12.7109375" bestFit="1" customWidth="1"/>
    <col min="98" max="100" width="12.7109375" customWidth="1"/>
    <col min="272" max="272" width="9.85546875" bestFit="1" customWidth="1"/>
    <col min="310" max="310" width="9.28515625" customWidth="1"/>
  </cols>
  <sheetData>
    <row r="1" spans="1:376" s="18" customFormat="1" x14ac:dyDescent="0.25">
      <c r="F1" s="38" t="s">
        <v>4</v>
      </c>
      <c r="G1" s="38"/>
      <c r="H1" s="38"/>
      <c r="I1" s="38"/>
      <c r="J1" s="38"/>
      <c r="K1" s="37" t="s">
        <v>5</v>
      </c>
      <c r="L1" s="37"/>
      <c r="M1" s="37"/>
      <c r="N1" s="37"/>
      <c r="O1" s="37"/>
      <c r="P1" s="38" t="s">
        <v>6</v>
      </c>
      <c r="Q1" s="38"/>
      <c r="R1" s="38"/>
      <c r="S1" s="38"/>
      <c r="T1" s="38"/>
      <c r="U1" s="37" t="s">
        <v>7</v>
      </c>
      <c r="V1" s="37"/>
      <c r="W1" s="37"/>
      <c r="X1" s="37"/>
      <c r="Y1" s="37"/>
      <c r="Z1" s="38" t="s">
        <v>8</v>
      </c>
      <c r="AA1" s="38"/>
      <c r="AB1" s="38"/>
      <c r="AC1" s="38"/>
      <c r="AD1" s="38"/>
      <c r="AE1" s="37" t="s">
        <v>9</v>
      </c>
      <c r="AF1" s="37"/>
      <c r="AG1" s="37"/>
      <c r="AH1" s="37"/>
      <c r="AI1" s="37"/>
      <c r="AJ1" s="38" t="s">
        <v>10</v>
      </c>
      <c r="AK1" s="38"/>
      <c r="AL1" s="38"/>
      <c r="AM1" s="38"/>
      <c r="AN1" s="38"/>
      <c r="AO1" s="37" t="s">
        <v>11</v>
      </c>
      <c r="AP1" s="37"/>
      <c r="AQ1" s="37"/>
      <c r="AR1" s="37"/>
      <c r="AS1" s="37"/>
      <c r="AT1" s="38" t="s">
        <v>12</v>
      </c>
      <c r="AU1" s="38"/>
      <c r="AV1" s="38"/>
      <c r="AW1" s="38"/>
      <c r="AX1" s="38"/>
      <c r="AY1" s="37" t="s">
        <v>13</v>
      </c>
      <c r="AZ1" s="37"/>
      <c r="BA1" s="37"/>
      <c r="BB1" s="37"/>
      <c r="BC1" s="37"/>
      <c r="BD1" s="38" t="s">
        <v>14</v>
      </c>
      <c r="BE1" s="38"/>
      <c r="BF1" s="38"/>
      <c r="BG1" s="38"/>
      <c r="BH1" s="38"/>
      <c r="BI1" s="37" t="s">
        <v>15</v>
      </c>
      <c r="BJ1" s="37"/>
      <c r="BK1" s="37"/>
      <c r="BL1" s="37"/>
      <c r="BM1" s="37"/>
      <c r="BN1" s="38" t="s">
        <v>16</v>
      </c>
      <c r="BO1" s="38"/>
      <c r="BP1" s="38"/>
      <c r="BQ1" s="38"/>
      <c r="BR1" s="38"/>
      <c r="BS1" s="37" t="s">
        <v>17</v>
      </c>
      <c r="BT1" s="37"/>
      <c r="BU1" s="37"/>
      <c r="BV1" s="37"/>
      <c r="BW1" s="37"/>
      <c r="BX1" s="38" t="s">
        <v>18</v>
      </c>
      <c r="BY1" s="38"/>
      <c r="BZ1" s="38"/>
      <c r="CA1" s="38"/>
      <c r="CB1" s="38"/>
      <c r="CC1" s="37" t="s">
        <v>19</v>
      </c>
      <c r="CD1" s="37"/>
      <c r="CE1" s="37"/>
      <c r="CF1" s="37"/>
      <c r="CG1" s="37"/>
      <c r="CH1" s="38" t="s">
        <v>20</v>
      </c>
      <c r="CI1" s="38"/>
      <c r="CJ1" s="38"/>
      <c r="CK1" s="38"/>
      <c r="CL1" s="38"/>
      <c r="CM1" s="37" t="s">
        <v>21</v>
      </c>
      <c r="CN1" s="37"/>
      <c r="CO1" s="37"/>
      <c r="CP1" s="37"/>
      <c r="CQ1" s="37"/>
      <c r="CR1" s="38" t="s">
        <v>22</v>
      </c>
      <c r="CS1" s="38"/>
      <c r="CT1" s="38"/>
      <c r="CU1" s="38"/>
      <c r="CV1" s="38"/>
      <c r="CW1" s="37" t="s">
        <v>165</v>
      </c>
      <c r="CX1" s="37"/>
      <c r="CY1" s="37"/>
      <c r="CZ1" s="37"/>
      <c r="DA1" s="38" t="s">
        <v>23</v>
      </c>
      <c r="DB1" s="38"/>
      <c r="DC1" s="38"/>
      <c r="DD1" s="38"/>
      <c r="DE1" s="37" t="s">
        <v>122</v>
      </c>
      <c r="DF1" s="37"/>
      <c r="DG1" s="37"/>
      <c r="DH1" s="37"/>
      <c r="DI1" s="38" t="s">
        <v>123</v>
      </c>
      <c r="DJ1" s="38"/>
      <c r="DK1" s="38"/>
      <c r="DL1" s="38"/>
      <c r="DM1" s="37" t="s">
        <v>124</v>
      </c>
      <c r="DN1" s="37"/>
      <c r="DO1" s="37"/>
      <c r="DP1" s="37"/>
      <c r="DQ1" s="38" t="s">
        <v>28</v>
      </c>
      <c r="DR1" s="38"/>
      <c r="DS1" s="38"/>
      <c r="DT1" s="38"/>
      <c r="DU1" s="37" t="s">
        <v>0</v>
      </c>
      <c r="DV1" s="37"/>
      <c r="DW1" s="37"/>
      <c r="DX1" s="37"/>
      <c r="DY1" s="37" t="s">
        <v>187</v>
      </c>
      <c r="DZ1" s="37"/>
      <c r="EA1" s="37"/>
      <c r="EB1" s="37"/>
      <c r="EC1" s="38" t="s">
        <v>125</v>
      </c>
      <c r="ED1" s="38"/>
      <c r="EE1" s="38"/>
      <c r="EF1" s="38"/>
      <c r="EG1" s="37" t="s">
        <v>126</v>
      </c>
      <c r="EH1" s="37"/>
      <c r="EI1" s="37"/>
      <c r="EJ1" s="37"/>
      <c r="EK1" s="38" t="s">
        <v>127</v>
      </c>
      <c r="EL1" s="38"/>
      <c r="EM1" s="38"/>
      <c r="EN1" s="38"/>
      <c r="EO1" s="37" t="s">
        <v>128</v>
      </c>
      <c r="EP1" s="37"/>
      <c r="EQ1" s="37"/>
      <c r="ER1" s="37"/>
      <c r="ES1" s="38" t="s">
        <v>129</v>
      </c>
      <c r="ET1" s="38"/>
      <c r="EU1" s="38"/>
      <c r="EV1" s="38"/>
      <c r="EW1" s="37" t="s">
        <v>202</v>
      </c>
      <c r="EX1" s="37"/>
      <c r="EY1" s="37"/>
      <c r="EZ1" s="37"/>
      <c r="FA1" s="38" t="s">
        <v>24</v>
      </c>
      <c r="FB1" s="38"/>
      <c r="FC1" s="38"/>
      <c r="FD1" s="38"/>
      <c r="FE1" s="37" t="s">
        <v>25</v>
      </c>
      <c r="FF1" s="37"/>
      <c r="FG1" s="37"/>
      <c r="FH1" s="37"/>
      <c r="FI1" s="38" t="s">
        <v>26</v>
      </c>
      <c r="FJ1" s="38"/>
      <c r="FK1" s="38"/>
      <c r="FL1" s="38"/>
      <c r="FM1" s="37" t="s">
        <v>27</v>
      </c>
      <c r="FN1" s="37"/>
      <c r="FO1" s="37"/>
      <c r="FP1" s="37"/>
      <c r="FQ1" s="38" t="s">
        <v>29</v>
      </c>
      <c r="FR1" s="38"/>
      <c r="FS1" s="38"/>
      <c r="FT1" s="38"/>
      <c r="FU1" s="37" t="s">
        <v>31</v>
      </c>
      <c r="FV1" s="37"/>
      <c r="FW1" s="37"/>
      <c r="FX1" s="37"/>
      <c r="FY1" s="38" t="s">
        <v>32</v>
      </c>
      <c r="FZ1" s="38"/>
      <c r="GA1" s="38"/>
      <c r="GB1" s="38"/>
      <c r="GC1" s="37" t="s">
        <v>30</v>
      </c>
      <c r="GD1" s="37"/>
      <c r="GE1" s="37"/>
      <c r="GF1" s="37"/>
      <c r="GG1" s="38" t="s">
        <v>130</v>
      </c>
      <c r="GH1" s="38"/>
      <c r="GI1" s="38"/>
      <c r="GJ1" s="38"/>
      <c r="GK1" s="37" t="s">
        <v>131</v>
      </c>
      <c r="GL1" s="37"/>
      <c r="GM1" s="37"/>
      <c r="GN1" s="37"/>
      <c r="GO1" s="38" t="s">
        <v>132</v>
      </c>
      <c r="GP1" s="38"/>
      <c r="GQ1" s="38"/>
      <c r="GR1" s="38"/>
      <c r="GS1" s="37" t="s">
        <v>133</v>
      </c>
      <c r="GT1" s="37"/>
      <c r="GU1" s="37"/>
      <c r="GV1" s="37"/>
      <c r="GW1" s="38" t="s">
        <v>134</v>
      </c>
      <c r="GX1" s="38"/>
      <c r="GY1" s="38"/>
      <c r="GZ1" s="38"/>
      <c r="HA1" s="37" t="s">
        <v>135</v>
      </c>
      <c r="HB1" s="37"/>
      <c r="HC1" s="37"/>
      <c r="HD1" s="37"/>
      <c r="HE1" s="38" t="s">
        <v>136</v>
      </c>
      <c r="HF1" s="38"/>
      <c r="HG1" s="38"/>
      <c r="HH1" s="38"/>
      <c r="HI1" s="37" t="s">
        <v>137</v>
      </c>
      <c r="HJ1" s="37"/>
      <c r="HK1" s="37"/>
      <c r="HL1" s="37"/>
      <c r="HM1" s="38" t="s">
        <v>138</v>
      </c>
      <c r="HN1" s="38"/>
      <c r="HO1" s="38"/>
      <c r="HP1" s="38"/>
      <c r="HQ1" s="37" t="s">
        <v>139</v>
      </c>
      <c r="HR1" s="37"/>
      <c r="HS1" s="37"/>
      <c r="HT1" s="37"/>
      <c r="HU1" s="38" t="s">
        <v>140</v>
      </c>
      <c r="HV1" s="38"/>
      <c r="HW1" s="38"/>
      <c r="HX1" s="38"/>
      <c r="HY1" s="37" t="s">
        <v>141</v>
      </c>
      <c r="HZ1" s="37"/>
      <c r="IA1" s="37"/>
      <c r="IB1" s="37"/>
      <c r="IC1" s="38" t="s">
        <v>142</v>
      </c>
      <c r="ID1" s="38"/>
      <c r="IE1" s="38"/>
      <c r="IF1" s="38"/>
      <c r="IG1" s="37" t="s">
        <v>188</v>
      </c>
      <c r="IH1" s="37"/>
      <c r="II1" s="37"/>
      <c r="IJ1" s="37"/>
      <c r="IK1" s="38" t="s">
        <v>189</v>
      </c>
      <c r="IL1" s="38"/>
      <c r="IM1" s="38"/>
      <c r="IN1" s="38"/>
      <c r="IO1" s="37" t="s">
        <v>190</v>
      </c>
      <c r="IP1" s="37"/>
      <c r="IQ1" s="37"/>
      <c r="IR1" s="37"/>
      <c r="IS1" s="38" t="s">
        <v>143</v>
      </c>
      <c r="IT1" s="38"/>
      <c r="IU1" s="38"/>
      <c r="IV1" s="38"/>
      <c r="IW1" s="37" t="s">
        <v>191</v>
      </c>
      <c r="IX1" s="37"/>
      <c r="IY1" s="37"/>
      <c r="IZ1" s="37"/>
      <c r="JA1" s="38" t="s">
        <v>144</v>
      </c>
      <c r="JB1" s="38"/>
      <c r="JC1" s="38"/>
      <c r="JD1" s="38"/>
      <c r="JE1" s="37" t="s">
        <v>145</v>
      </c>
      <c r="JF1" s="37"/>
      <c r="JG1" s="37"/>
      <c r="JH1" s="37"/>
      <c r="JI1" s="38" t="s">
        <v>146</v>
      </c>
      <c r="JJ1" s="38"/>
      <c r="JK1" s="38"/>
      <c r="JL1" s="38"/>
      <c r="JM1" s="37" t="s">
        <v>147</v>
      </c>
      <c r="JN1" s="37"/>
      <c r="JO1" s="37"/>
      <c r="JP1" s="37"/>
      <c r="JQ1" s="38" t="s">
        <v>148</v>
      </c>
      <c r="JR1" s="38"/>
      <c r="JS1" s="38"/>
      <c r="JT1" s="38"/>
      <c r="JU1" s="37" t="s">
        <v>149</v>
      </c>
      <c r="JV1" s="37"/>
      <c r="JW1" s="37"/>
      <c r="JX1" s="37"/>
      <c r="JY1" s="38" t="s">
        <v>150</v>
      </c>
      <c r="JZ1" s="38"/>
      <c r="KA1" s="38"/>
      <c r="KB1" s="38"/>
      <c r="KC1" s="37" t="s">
        <v>151</v>
      </c>
      <c r="KD1" s="37"/>
      <c r="KE1" s="37"/>
      <c r="KF1" s="37"/>
      <c r="KG1" s="38" t="s">
        <v>152</v>
      </c>
      <c r="KH1" s="38"/>
      <c r="KI1" s="38"/>
      <c r="KJ1" s="38"/>
      <c r="KK1" s="37" t="s">
        <v>153</v>
      </c>
      <c r="KL1" s="37"/>
      <c r="KM1" s="37"/>
      <c r="KN1" s="37"/>
      <c r="KO1" s="38" t="s">
        <v>192</v>
      </c>
      <c r="KP1" s="38"/>
      <c r="KQ1" s="38"/>
      <c r="KR1" s="38"/>
      <c r="KS1" s="37" t="s">
        <v>154</v>
      </c>
      <c r="KT1" s="37"/>
      <c r="KU1" s="37"/>
      <c r="KV1" s="37"/>
      <c r="KW1" s="38" t="s">
        <v>155</v>
      </c>
      <c r="KX1" s="38"/>
      <c r="KY1" s="38"/>
      <c r="KZ1" s="38"/>
      <c r="LA1" s="37" t="s">
        <v>156</v>
      </c>
      <c r="LB1" s="37"/>
      <c r="LC1" s="37"/>
      <c r="LD1" s="37"/>
      <c r="LE1" s="38" t="s">
        <v>157</v>
      </c>
      <c r="LF1" s="38"/>
      <c r="LG1" s="38"/>
      <c r="LH1" s="38"/>
      <c r="LI1" s="37" t="s">
        <v>158</v>
      </c>
      <c r="LJ1" s="37"/>
      <c r="LK1" s="37"/>
      <c r="LL1" s="37"/>
      <c r="LM1" s="38" t="s">
        <v>159</v>
      </c>
      <c r="LN1" s="38"/>
      <c r="LO1" s="38"/>
      <c r="LP1" s="38"/>
      <c r="LQ1" s="37" t="s">
        <v>160</v>
      </c>
      <c r="LR1" s="37"/>
      <c r="LS1" s="37"/>
      <c r="LT1" s="37"/>
      <c r="LU1" s="38" t="s">
        <v>193</v>
      </c>
      <c r="LV1" s="38"/>
      <c r="LW1" s="38"/>
      <c r="LX1" s="38"/>
      <c r="LY1" s="37" t="s">
        <v>161</v>
      </c>
      <c r="LZ1" s="37"/>
      <c r="MA1" s="37"/>
      <c r="MB1" s="37"/>
      <c r="MC1" s="38" t="s">
        <v>162</v>
      </c>
      <c r="MD1" s="38"/>
      <c r="ME1" s="38"/>
      <c r="MF1" s="38"/>
      <c r="MG1" s="37" t="s">
        <v>163</v>
      </c>
      <c r="MH1" s="37"/>
      <c r="MI1" s="37"/>
      <c r="MJ1" s="37"/>
      <c r="MK1" s="38" t="s">
        <v>164</v>
      </c>
      <c r="ML1" s="38"/>
      <c r="MM1" s="38"/>
      <c r="MN1" s="38"/>
      <c r="MO1" s="37" t="s">
        <v>194</v>
      </c>
      <c r="MP1" s="37"/>
      <c r="MQ1" s="37"/>
      <c r="MR1" s="37"/>
      <c r="MS1" s="38" t="s">
        <v>195</v>
      </c>
      <c r="MT1" s="38"/>
      <c r="MU1" s="38"/>
      <c r="MV1" s="38"/>
      <c r="MW1" s="37" t="s">
        <v>196</v>
      </c>
      <c r="MX1" s="37"/>
      <c r="MY1" s="37"/>
      <c r="MZ1" s="37"/>
      <c r="NA1" s="38" t="s">
        <v>197</v>
      </c>
      <c r="NB1" s="38"/>
      <c r="NC1" s="38"/>
      <c r="ND1" s="38"/>
      <c r="NE1" s="37" t="s">
        <v>198</v>
      </c>
      <c r="NF1" s="37"/>
      <c r="NG1" s="37"/>
      <c r="NH1" s="37"/>
      <c r="NI1" s="38" t="s">
        <v>199</v>
      </c>
      <c r="NJ1" s="38"/>
      <c r="NK1" s="38"/>
      <c r="NL1" s="38"/>
    </row>
    <row r="2" spans="1:376" x14ac:dyDescent="0.25">
      <c r="A2" t="s">
        <v>203</v>
      </c>
      <c r="B2" t="s">
        <v>1</v>
      </c>
      <c r="C2" t="s">
        <v>108</v>
      </c>
      <c r="D2" t="s">
        <v>107</v>
      </c>
      <c r="E2" t="s">
        <v>106</v>
      </c>
      <c r="F2" t="s">
        <v>2</v>
      </c>
      <c r="G2" t="s">
        <v>3</v>
      </c>
      <c r="H2" t="s">
        <v>113</v>
      </c>
      <c r="I2" t="s">
        <v>114</v>
      </c>
      <c r="J2" t="s">
        <v>200</v>
      </c>
      <c r="K2" t="s">
        <v>2</v>
      </c>
      <c r="L2" t="s">
        <v>3</v>
      </c>
      <c r="M2" t="s">
        <v>113</v>
      </c>
      <c r="N2" t="s">
        <v>114</v>
      </c>
      <c r="O2" t="s">
        <v>200</v>
      </c>
      <c r="P2" t="s">
        <v>2</v>
      </c>
      <c r="Q2" t="s">
        <v>3</v>
      </c>
      <c r="R2" t="s">
        <v>113</v>
      </c>
      <c r="S2" t="s">
        <v>114</v>
      </c>
      <c r="T2" t="s">
        <v>200</v>
      </c>
      <c r="U2" t="s">
        <v>2</v>
      </c>
      <c r="V2" t="s">
        <v>3</v>
      </c>
      <c r="W2" t="s">
        <v>113</v>
      </c>
      <c r="X2" t="s">
        <v>114</v>
      </c>
      <c r="Y2" t="s">
        <v>200</v>
      </c>
      <c r="Z2" t="s">
        <v>2</v>
      </c>
      <c r="AA2" t="s">
        <v>3</v>
      </c>
      <c r="AB2" t="s">
        <v>113</v>
      </c>
      <c r="AC2" t="s">
        <v>114</v>
      </c>
      <c r="AD2" t="s">
        <v>200</v>
      </c>
      <c r="AE2" t="s">
        <v>2</v>
      </c>
      <c r="AF2" t="s">
        <v>3</v>
      </c>
      <c r="AG2" t="s">
        <v>113</v>
      </c>
      <c r="AH2" t="s">
        <v>114</v>
      </c>
      <c r="AI2" t="s">
        <v>200</v>
      </c>
      <c r="AJ2" t="s">
        <v>2</v>
      </c>
      <c r="AK2" t="s">
        <v>3</v>
      </c>
      <c r="AL2" t="s">
        <v>113</v>
      </c>
      <c r="AM2" t="s">
        <v>114</v>
      </c>
      <c r="AN2" t="s">
        <v>200</v>
      </c>
      <c r="AO2" t="s">
        <v>2</v>
      </c>
      <c r="AP2" t="s">
        <v>3</v>
      </c>
      <c r="AQ2" t="s">
        <v>113</v>
      </c>
      <c r="AR2" t="s">
        <v>114</v>
      </c>
      <c r="AS2" t="s">
        <v>200</v>
      </c>
      <c r="AT2" t="s">
        <v>2</v>
      </c>
      <c r="AU2" t="s">
        <v>3</v>
      </c>
      <c r="AV2" t="s">
        <v>113</v>
      </c>
      <c r="AW2" t="s">
        <v>114</v>
      </c>
      <c r="AX2" t="s">
        <v>200</v>
      </c>
      <c r="AY2" t="s">
        <v>2</v>
      </c>
      <c r="AZ2" t="s">
        <v>3</v>
      </c>
      <c r="BA2" t="s">
        <v>113</v>
      </c>
      <c r="BB2" t="s">
        <v>114</v>
      </c>
      <c r="BC2" t="s">
        <v>200</v>
      </c>
      <c r="BD2" t="s">
        <v>2</v>
      </c>
      <c r="BE2" t="s">
        <v>3</v>
      </c>
      <c r="BF2" t="s">
        <v>113</v>
      </c>
      <c r="BG2" t="s">
        <v>114</v>
      </c>
      <c r="BH2" t="s">
        <v>200</v>
      </c>
      <c r="BI2" t="s">
        <v>2</v>
      </c>
      <c r="BJ2" t="s">
        <v>3</v>
      </c>
      <c r="BK2" t="s">
        <v>113</v>
      </c>
      <c r="BL2" t="s">
        <v>114</v>
      </c>
      <c r="BM2" t="s">
        <v>200</v>
      </c>
      <c r="BN2" t="s">
        <v>2</v>
      </c>
      <c r="BO2" t="s">
        <v>3</v>
      </c>
      <c r="BP2" t="s">
        <v>113</v>
      </c>
      <c r="BQ2" t="s">
        <v>114</v>
      </c>
      <c r="BR2" t="s">
        <v>200</v>
      </c>
      <c r="BS2" t="s">
        <v>2</v>
      </c>
      <c r="BT2" t="s">
        <v>3</v>
      </c>
      <c r="BU2" t="s">
        <v>113</v>
      </c>
      <c r="BV2" t="s">
        <v>114</v>
      </c>
      <c r="BW2" t="s">
        <v>200</v>
      </c>
      <c r="BX2" t="s">
        <v>2</v>
      </c>
      <c r="BY2" t="s">
        <v>3</v>
      </c>
      <c r="BZ2" t="s">
        <v>113</v>
      </c>
      <c r="CA2" t="s">
        <v>114</v>
      </c>
      <c r="CB2" t="s">
        <v>200</v>
      </c>
      <c r="CC2" t="s">
        <v>2</v>
      </c>
      <c r="CD2" t="s">
        <v>3</v>
      </c>
      <c r="CE2" t="s">
        <v>113</v>
      </c>
      <c r="CF2" t="s">
        <v>114</v>
      </c>
      <c r="CG2" t="s">
        <v>200</v>
      </c>
      <c r="CH2" t="s">
        <v>2</v>
      </c>
      <c r="CI2" t="s">
        <v>3</v>
      </c>
      <c r="CJ2" t="s">
        <v>113</v>
      </c>
      <c r="CK2" t="s">
        <v>114</v>
      </c>
      <c r="CL2" t="s">
        <v>200</v>
      </c>
      <c r="CM2" t="s">
        <v>2</v>
      </c>
      <c r="CN2" t="s">
        <v>3</v>
      </c>
      <c r="CO2" t="s">
        <v>113</v>
      </c>
      <c r="CP2" t="s">
        <v>114</v>
      </c>
      <c r="CQ2" t="s">
        <v>200</v>
      </c>
      <c r="CR2" t="s">
        <v>2</v>
      </c>
      <c r="CS2" t="s">
        <v>3</v>
      </c>
      <c r="CT2" t="s">
        <v>113</v>
      </c>
      <c r="CU2" t="s">
        <v>114</v>
      </c>
      <c r="CV2" t="s">
        <v>200</v>
      </c>
      <c r="CW2" t="s">
        <v>2</v>
      </c>
      <c r="CX2" t="s">
        <v>114</v>
      </c>
      <c r="CY2" t="s">
        <v>200</v>
      </c>
      <c r="CZ2" t="s">
        <v>201</v>
      </c>
      <c r="DA2" t="s">
        <v>2</v>
      </c>
      <c r="DB2" t="s">
        <v>114</v>
      </c>
      <c r="DC2" t="s">
        <v>200</v>
      </c>
      <c r="DD2" t="s">
        <v>201</v>
      </c>
      <c r="DE2" t="s">
        <v>2</v>
      </c>
      <c r="DF2" t="s">
        <v>114</v>
      </c>
      <c r="DG2" t="s">
        <v>200</v>
      </c>
      <c r="DH2" t="s">
        <v>201</v>
      </c>
      <c r="DI2" t="s">
        <v>2</v>
      </c>
      <c r="DJ2" t="s">
        <v>114</v>
      </c>
      <c r="DK2" t="s">
        <v>200</v>
      </c>
      <c r="DL2" t="s">
        <v>201</v>
      </c>
      <c r="DM2" t="s">
        <v>2</v>
      </c>
      <c r="DN2" t="s">
        <v>114</v>
      </c>
      <c r="DO2" t="s">
        <v>200</v>
      </c>
      <c r="DP2" t="s">
        <v>201</v>
      </c>
      <c r="DQ2" t="s">
        <v>2</v>
      </c>
      <c r="DR2" t="s">
        <v>114</v>
      </c>
      <c r="DS2" t="s">
        <v>200</v>
      </c>
      <c r="DT2" t="s">
        <v>201</v>
      </c>
      <c r="DU2" t="s">
        <v>2</v>
      </c>
      <c r="DV2" t="s">
        <v>114</v>
      </c>
      <c r="DW2" t="s">
        <v>200</v>
      </c>
      <c r="DX2" t="s">
        <v>201</v>
      </c>
      <c r="DY2" t="s">
        <v>2</v>
      </c>
      <c r="DZ2" t="s">
        <v>114</v>
      </c>
      <c r="EA2" t="s">
        <v>200</v>
      </c>
      <c r="EB2" t="s">
        <v>201</v>
      </c>
      <c r="EC2" t="s">
        <v>2</v>
      </c>
      <c r="ED2" t="s">
        <v>114</v>
      </c>
      <c r="EE2" t="s">
        <v>200</v>
      </c>
      <c r="EF2" t="s">
        <v>201</v>
      </c>
      <c r="EG2" t="s">
        <v>2</v>
      </c>
      <c r="EH2" t="s">
        <v>114</v>
      </c>
      <c r="EI2" t="s">
        <v>200</v>
      </c>
      <c r="EJ2" t="s">
        <v>201</v>
      </c>
      <c r="EK2" t="s">
        <v>2</v>
      </c>
      <c r="EL2" t="s">
        <v>114</v>
      </c>
      <c r="EM2" t="s">
        <v>200</v>
      </c>
      <c r="EN2" t="s">
        <v>201</v>
      </c>
      <c r="EO2" t="s">
        <v>2</v>
      </c>
      <c r="EP2" t="s">
        <v>114</v>
      </c>
      <c r="EQ2" t="s">
        <v>200</v>
      </c>
      <c r="ER2" t="s">
        <v>201</v>
      </c>
      <c r="ES2" t="s">
        <v>2</v>
      </c>
      <c r="ET2" t="s">
        <v>114</v>
      </c>
      <c r="EU2" t="s">
        <v>200</v>
      </c>
      <c r="EV2" t="s">
        <v>201</v>
      </c>
      <c r="EW2" t="s">
        <v>2</v>
      </c>
      <c r="EX2" t="s">
        <v>114</v>
      </c>
      <c r="EY2" t="s">
        <v>200</v>
      </c>
      <c r="EZ2" t="s">
        <v>201</v>
      </c>
      <c r="FA2" t="s">
        <v>2</v>
      </c>
      <c r="FB2" t="s">
        <v>114</v>
      </c>
      <c r="FC2" t="s">
        <v>200</v>
      </c>
      <c r="FD2" t="s">
        <v>201</v>
      </c>
      <c r="FE2" t="s">
        <v>2</v>
      </c>
      <c r="FF2" t="s">
        <v>114</v>
      </c>
      <c r="FG2" t="s">
        <v>200</v>
      </c>
      <c r="FH2" t="s">
        <v>201</v>
      </c>
      <c r="FI2" t="s">
        <v>2</v>
      </c>
      <c r="FJ2" t="s">
        <v>114</v>
      </c>
      <c r="FK2" t="s">
        <v>200</v>
      </c>
      <c r="FL2" t="s">
        <v>201</v>
      </c>
      <c r="FM2" t="s">
        <v>2</v>
      </c>
      <c r="FN2" t="s">
        <v>114</v>
      </c>
      <c r="FO2" t="s">
        <v>200</v>
      </c>
      <c r="FP2" t="s">
        <v>201</v>
      </c>
      <c r="FQ2" t="s">
        <v>2</v>
      </c>
      <c r="FR2" t="s">
        <v>114</v>
      </c>
      <c r="FS2" t="s">
        <v>200</v>
      </c>
      <c r="FT2" t="s">
        <v>201</v>
      </c>
      <c r="FU2" t="s">
        <v>2</v>
      </c>
      <c r="FV2" t="s">
        <v>114</v>
      </c>
      <c r="FW2" t="s">
        <v>200</v>
      </c>
      <c r="FX2" t="s">
        <v>201</v>
      </c>
      <c r="FY2" t="s">
        <v>2</v>
      </c>
      <c r="FZ2" t="s">
        <v>114</v>
      </c>
      <c r="GA2" t="s">
        <v>200</v>
      </c>
      <c r="GB2" t="s">
        <v>201</v>
      </c>
      <c r="GC2" t="s">
        <v>2</v>
      </c>
      <c r="GD2" t="s">
        <v>114</v>
      </c>
      <c r="GE2" t="s">
        <v>200</v>
      </c>
      <c r="GF2" t="s">
        <v>201</v>
      </c>
      <c r="GG2" t="s">
        <v>2</v>
      </c>
      <c r="GH2" t="s">
        <v>114</v>
      </c>
      <c r="GI2" t="s">
        <v>200</v>
      </c>
      <c r="GJ2" t="s">
        <v>201</v>
      </c>
      <c r="GK2" t="s">
        <v>2</v>
      </c>
      <c r="GL2" t="s">
        <v>114</v>
      </c>
      <c r="GM2" t="s">
        <v>200</v>
      </c>
      <c r="GN2" t="s">
        <v>201</v>
      </c>
      <c r="GO2" t="s">
        <v>2</v>
      </c>
      <c r="GP2" t="s">
        <v>114</v>
      </c>
      <c r="GQ2" t="s">
        <v>200</v>
      </c>
      <c r="GR2" t="s">
        <v>201</v>
      </c>
      <c r="GS2" t="s">
        <v>2</v>
      </c>
      <c r="GT2" t="s">
        <v>114</v>
      </c>
      <c r="GU2" t="s">
        <v>200</v>
      </c>
      <c r="GV2" t="s">
        <v>201</v>
      </c>
      <c r="GW2" t="s">
        <v>2</v>
      </c>
      <c r="GX2" t="s">
        <v>114</v>
      </c>
      <c r="GY2" t="s">
        <v>200</v>
      </c>
      <c r="GZ2" t="s">
        <v>201</v>
      </c>
      <c r="HA2" t="s">
        <v>2</v>
      </c>
      <c r="HB2" t="s">
        <v>114</v>
      </c>
      <c r="HC2" t="s">
        <v>200</v>
      </c>
      <c r="HD2" t="s">
        <v>201</v>
      </c>
      <c r="HE2" t="s">
        <v>2</v>
      </c>
      <c r="HF2" t="s">
        <v>114</v>
      </c>
      <c r="HG2" t="s">
        <v>200</v>
      </c>
      <c r="HH2" t="s">
        <v>201</v>
      </c>
      <c r="HI2" t="s">
        <v>2</v>
      </c>
      <c r="HJ2" t="s">
        <v>114</v>
      </c>
      <c r="HK2" t="s">
        <v>200</v>
      </c>
      <c r="HL2" t="s">
        <v>201</v>
      </c>
      <c r="HM2" t="s">
        <v>2</v>
      </c>
      <c r="HN2" t="s">
        <v>114</v>
      </c>
      <c r="HO2" t="s">
        <v>200</v>
      </c>
      <c r="HP2" t="s">
        <v>201</v>
      </c>
      <c r="HQ2" t="s">
        <v>2</v>
      </c>
      <c r="HR2" t="s">
        <v>114</v>
      </c>
      <c r="HS2" t="s">
        <v>200</v>
      </c>
      <c r="HT2" t="s">
        <v>201</v>
      </c>
      <c r="HU2" t="s">
        <v>2</v>
      </c>
      <c r="HV2" t="s">
        <v>114</v>
      </c>
      <c r="HW2" t="s">
        <v>200</v>
      </c>
      <c r="HX2" t="s">
        <v>201</v>
      </c>
      <c r="HY2" t="s">
        <v>2</v>
      </c>
      <c r="HZ2" t="s">
        <v>114</v>
      </c>
      <c r="IA2" t="s">
        <v>200</v>
      </c>
      <c r="IB2" t="s">
        <v>201</v>
      </c>
      <c r="IC2" t="s">
        <v>2</v>
      </c>
      <c r="ID2" t="s">
        <v>114</v>
      </c>
      <c r="IE2" t="s">
        <v>200</v>
      </c>
      <c r="IF2" t="s">
        <v>201</v>
      </c>
      <c r="IG2" t="s">
        <v>2</v>
      </c>
      <c r="IH2" t="s">
        <v>114</v>
      </c>
      <c r="II2" t="s">
        <v>200</v>
      </c>
      <c r="IJ2" t="s">
        <v>201</v>
      </c>
      <c r="IK2" t="s">
        <v>2</v>
      </c>
      <c r="IL2" t="s">
        <v>114</v>
      </c>
      <c r="IM2" t="s">
        <v>200</v>
      </c>
      <c r="IN2" t="s">
        <v>201</v>
      </c>
      <c r="IO2" t="s">
        <v>2</v>
      </c>
      <c r="IP2" t="s">
        <v>114</v>
      </c>
      <c r="IQ2" t="s">
        <v>200</v>
      </c>
      <c r="IR2" t="s">
        <v>201</v>
      </c>
      <c r="IS2" t="s">
        <v>2</v>
      </c>
      <c r="IT2" t="s">
        <v>114</v>
      </c>
      <c r="IU2" t="s">
        <v>200</v>
      </c>
      <c r="IV2" t="s">
        <v>201</v>
      </c>
      <c r="IW2" t="s">
        <v>2</v>
      </c>
      <c r="IX2" t="s">
        <v>114</v>
      </c>
      <c r="IY2" t="s">
        <v>200</v>
      </c>
      <c r="IZ2" t="s">
        <v>201</v>
      </c>
      <c r="JA2" t="s">
        <v>2</v>
      </c>
      <c r="JB2" t="s">
        <v>114</v>
      </c>
      <c r="JC2" t="s">
        <v>200</v>
      </c>
      <c r="JD2" t="s">
        <v>201</v>
      </c>
      <c r="JE2" t="s">
        <v>2</v>
      </c>
      <c r="JF2" t="s">
        <v>114</v>
      </c>
      <c r="JG2" t="s">
        <v>200</v>
      </c>
      <c r="JH2" t="s">
        <v>201</v>
      </c>
      <c r="JI2" t="s">
        <v>2</v>
      </c>
      <c r="JJ2" t="s">
        <v>114</v>
      </c>
      <c r="JK2" t="s">
        <v>200</v>
      </c>
      <c r="JL2" t="s">
        <v>201</v>
      </c>
      <c r="JM2" t="s">
        <v>2</v>
      </c>
      <c r="JN2" t="s">
        <v>114</v>
      </c>
      <c r="JO2" t="s">
        <v>200</v>
      </c>
      <c r="JP2" t="s">
        <v>201</v>
      </c>
      <c r="JQ2" t="s">
        <v>2</v>
      </c>
      <c r="JR2" t="s">
        <v>114</v>
      </c>
      <c r="JS2" t="s">
        <v>200</v>
      </c>
      <c r="JT2" t="s">
        <v>201</v>
      </c>
      <c r="JU2" t="s">
        <v>2</v>
      </c>
      <c r="JV2" t="s">
        <v>114</v>
      </c>
      <c r="JW2" t="s">
        <v>200</v>
      </c>
      <c r="JX2" t="s">
        <v>201</v>
      </c>
      <c r="JY2" t="s">
        <v>2</v>
      </c>
      <c r="JZ2" t="s">
        <v>114</v>
      </c>
      <c r="KA2" t="s">
        <v>200</v>
      </c>
      <c r="KB2" t="s">
        <v>201</v>
      </c>
      <c r="KC2" t="s">
        <v>2</v>
      </c>
      <c r="KD2" t="s">
        <v>114</v>
      </c>
      <c r="KE2" t="s">
        <v>200</v>
      </c>
      <c r="KF2" t="s">
        <v>201</v>
      </c>
      <c r="KG2" t="s">
        <v>2</v>
      </c>
      <c r="KH2" t="s">
        <v>114</v>
      </c>
      <c r="KI2" t="s">
        <v>200</v>
      </c>
      <c r="KJ2" t="s">
        <v>201</v>
      </c>
      <c r="KK2" t="s">
        <v>2</v>
      </c>
      <c r="KL2" t="s">
        <v>114</v>
      </c>
      <c r="KM2" t="s">
        <v>200</v>
      </c>
      <c r="KN2" t="s">
        <v>201</v>
      </c>
      <c r="KO2" t="s">
        <v>2</v>
      </c>
      <c r="KP2" t="s">
        <v>114</v>
      </c>
      <c r="KQ2" t="s">
        <v>200</v>
      </c>
      <c r="KR2" t="s">
        <v>201</v>
      </c>
      <c r="KS2" t="s">
        <v>2</v>
      </c>
      <c r="KT2" t="s">
        <v>114</v>
      </c>
      <c r="KU2" t="s">
        <v>200</v>
      </c>
      <c r="KV2" t="s">
        <v>201</v>
      </c>
      <c r="KW2" t="s">
        <v>2</v>
      </c>
      <c r="KX2" t="s">
        <v>114</v>
      </c>
      <c r="KY2" t="s">
        <v>200</v>
      </c>
      <c r="KZ2" t="s">
        <v>201</v>
      </c>
      <c r="LA2" t="s">
        <v>2</v>
      </c>
      <c r="LB2" t="s">
        <v>114</v>
      </c>
      <c r="LC2" t="s">
        <v>200</v>
      </c>
      <c r="LD2" t="s">
        <v>201</v>
      </c>
      <c r="LE2" t="s">
        <v>2</v>
      </c>
      <c r="LF2" t="s">
        <v>114</v>
      </c>
      <c r="LG2" t="s">
        <v>200</v>
      </c>
      <c r="LH2" t="s">
        <v>201</v>
      </c>
      <c r="LI2" t="s">
        <v>2</v>
      </c>
      <c r="LJ2" t="s">
        <v>114</v>
      </c>
      <c r="LK2" t="s">
        <v>200</v>
      </c>
      <c r="LL2" t="s">
        <v>201</v>
      </c>
      <c r="LM2" t="s">
        <v>2</v>
      </c>
      <c r="LN2" t="s">
        <v>114</v>
      </c>
      <c r="LO2" t="s">
        <v>200</v>
      </c>
      <c r="LP2" t="s">
        <v>201</v>
      </c>
      <c r="LQ2" t="s">
        <v>2</v>
      </c>
      <c r="LR2" t="s">
        <v>114</v>
      </c>
      <c r="LS2" t="s">
        <v>200</v>
      </c>
      <c r="LT2" t="s">
        <v>201</v>
      </c>
      <c r="LU2" t="s">
        <v>2</v>
      </c>
      <c r="LV2" t="s">
        <v>114</v>
      </c>
      <c r="LW2" t="s">
        <v>200</v>
      </c>
      <c r="LX2" t="s">
        <v>201</v>
      </c>
      <c r="LY2" t="s">
        <v>2</v>
      </c>
      <c r="LZ2" t="s">
        <v>114</v>
      </c>
      <c r="MA2" t="s">
        <v>200</v>
      </c>
      <c r="MB2" t="s">
        <v>201</v>
      </c>
      <c r="MC2" t="s">
        <v>2</v>
      </c>
      <c r="MD2" t="s">
        <v>114</v>
      </c>
      <c r="ME2" t="s">
        <v>200</v>
      </c>
      <c r="MF2" t="s">
        <v>201</v>
      </c>
      <c r="MG2" t="s">
        <v>2</v>
      </c>
      <c r="MH2" t="s">
        <v>114</v>
      </c>
      <c r="MI2" t="s">
        <v>200</v>
      </c>
      <c r="MJ2" t="s">
        <v>201</v>
      </c>
      <c r="MK2" t="s">
        <v>2</v>
      </c>
      <c r="ML2" t="s">
        <v>114</v>
      </c>
      <c r="MM2" t="s">
        <v>200</v>
      </c>
      <c r="MN2" t="s">
        <v>201</v>
      </c>
      <c r="MO2" t="s">
        <v>2</v>
      </c>
      <c r="MP2" t="s">
        <v>114</v>
      </c>
      <c r="MQ2" t="s">
        <v>200</v>
      </c>
      <c r="MR2" t="s">
        <v>201</v>
      </c>
      <c r="MS2" t="s">
        <v>2</v>
      </c>
      <c r="MT2" t="s">
        <v>114</v>
      </c>
      <c r="MU2" t="s">
        <v>200</v>
      </c>
      <c r="MV2" t="s">
        <v>201</v>
      </c>
      <c r="MW2" t="s">
        <v>2</v>
      </c>
      <c r="MX2" t="s">
        <v>114</v>
      </c>
      <c r="MY2" t="s">
        <v>200</v>
      </c>
      <c r="MZ2" t="s">
        <v>201</v>
      </c>
      <c r="NA2" t="s">
        <v>2</v>
      </c>
      <c r="NB2" t="s">
        <v>114</v>
      </c>
      <c r="NC2" t="s">
        <v>200</v>
      </c>
      <c r="ND2" t="s">
        <v>201</v>
      </c>
      <c r="NE2" t="s">
        <v>2</v>
      </c>
      <c r="NF2" t="s">
        <v>114</v>
      </c>
      <c r="NG2" t="s">
        <v>200</v>
      </c>
      <c r="NH2" t="s">
        <v>201</v>
      </c>
      <c r="NI2" t="s">
        <v>2</v>
      </c>
      <c r="NJ2" t="s">
        <v>114</v>
      </c>
      <c r="NK2" t="s">
        <v>200</v>
      </c>
      <c r="NL2" t="s">
        <v>201</v>
      </c>
    </row>
    <row r="10" spans="1:376" s="13" customFormat="1" x14ac:dyDescent="0.25">
      <c r="B10" s="14" t="s">
        <v>93</v>
      </c>
      <c r="C10" s="17">
        <f>0.45/24</f>
        <v>1.8749999999999999E-2</v>
      </c>
      <c r="D10" s="16">
        <v>93.500000000058208</v>
      </c>
      <c r="E10" s="15">
        <v>3270000</v>
      </c>
      <c r="F10" s="13">
        <v>1451818522</v>
      </c>
      <c r="G10" s="16">
        <f>F10*Referencias!$D$6/'Metabolitos cuantificables'!$F$45</f>
        <v>1.0051378625452507</v>
      </c>
      <c r="H10" s="16"/>
      <c r="I10" s="16"/>
      <c r="J10" s="16"/>
      <c r="K10" s="13">
        <v>122595004</v>
      </c>
      <c r="L10" s="16">
        <f>K10*Referencias!$D$7/'Metabolitos cuantificables'!$K$45</f>
        <v>5.3328502660780354E-2</v>
      </c>
      <c r="M10" s="16"/>
      <c r="N10" s="16"/>
      <c r="O10" s="16"/>
      <c r="P10" s="13">
        <v>758552765</v>
      </c>
      <c r="Q10" s="16">
        <f>P10*Referencias!$D$8/'Metabolitos cuantificables'!$P$45</f>
        <v>1.5277783450741529</v>
      </c>
      <c r="R10" s="16"/>
      <c r="S10" s="16"/>
      <c r="T10" s="16"/>
      <c r="U10" s="13">
        <v>241180863</v>
      </c>
      <c r="V10" s="16">
        <f>U10*Referencias!$D$9/'Metabolitos cuantificables'!$U$45</f>
        <v>0.19032572618695381</v>
      </c>
      <c r="W10" s="16"/>
      <c r="X10" s="16"/>
      <c r="Y10" s="16"/>
      <c r="Z10" s="13">
        <v>4866018875</v>
      </c>
      <c r="AA10" s="16">
        <f>Z10*Referencias!$D$60/'Metabolitos cuantificables'!$Z$45</f>
        <v>2.5895508807399366</v>
      </c>
      <c r="AB10" s="16"/>
      <c r="AC10" s="16"/>
      <c r="AD10" s="16"/>
      <c r="AE10" s="13">
        <v>622484827</v>
      </c>
      <c r="AF10" s="16">
        <f>AE10*Referencias!$D$12/'Metabolitos cuantificables'!$AE$45</f>
        <v>0.94934949851010775</v>
      </c>
      <c r="AG10" s="16"/>
      <c r="AH10" s="16"/>
      <c r="AI10" s="16"/>
      <c r="AJ10" s="13">
        <v>343515739</v>
      </c>
      <c r="AK10" s="16">
        <f>AJ10*Referencias!$D$50/'Metabolitos cuantificables'!$AJ$45</f>
        <v>12.978615282700952</v>
      </c>
      <c r="AL10" s="16">
        <f>((((AK10-AK9)/(D10-D9))+C10*AVERAGE(AK9:AK10)-C10*Referencias!$H$50)/AVERAGE('Metabolitos cuantificables'!E9:E10))*POWER(10,9)</f>
        <v>-17.351105916837284</v>
      </c>
      <c r="AM10" s="16"/>
      <c r="AN10" s="16"/>
      <c r="AO10" s="13">
        <v>52560238</v>
      </c>
      <c r="AP10" s="16">
        <f>AO10*Referencias!$D$5/'Metabolitos cuantificables'!$AO$45</f>
        <v>0.64190240284540923</v>
      </c>
      <c r="AQ10" s="16"/>
      <c r="AR10" s="16"/>
      <c r="AS10" s="16"/>
      <c r="AT10" s="13">
        <v>3925353579</v>
      </c>
      <c r="AU10" s="17">
        <f>AT10*Referencias!$D$14/'Metabolitos cuantificables'!$AT$45</f>
        <v>0.69876629660164158</v>
      </c>
      <c r="AV10" s="17"/>
      <c r="AW10" s="16"/>
      <c r="AX10" s="16"/>
      <c r="AY10" s="13">
        <v>5805896495</v>
      </c>
      <c r="AZ10" s="16">
        <f>AY10*Referencias!$D$59/'Metabolitos cuantificables'!$AY$45</f>
        <v>12.15644775097746</v>
      </c>
      <c r="BA10" s="16"/>
      <c r="BB10" s="16"/>
      <c r="BC10" s="16"/>
      <c r="BD10" s="13">
        <v>4815913660</v>
      </c>
      <c r="BE10" s="16">
        <f>BD10*Referencias!$D$15/'Metabolitos cuantificables'!$BD$45</f>
        <v>0.95135102106249847</v>
      </c>
      <c r="BF10" s="16"/>
      <c r="BG10" s="16"/>
      <c r="BH10" s="16"/>
      <c r="BI10" s="13">
        <v>554286852</v>
      </c>
      <c r="BJ10" s="16">
        <f>BI10*Referencias!$D$16/'Metabolitos cuantificables'!$BI$45</f>
        <v>0.73906087940827092</v>
      </c>
      <c r="BK10" s="16"/>
      <c r="BL10" s="16"/>
      <c r="BM10" s="16"/>
      <c r="BN10" s="13">
        <v>1303978967</v>
      </c>
      <c r="BO10" s="16">
        <f>BN10*Referencias!$D$17/'Metabolitos cuantificables'!$BN$45</f>
        <v>0.40344597389979336</v>
      </c>
      <c r="BP10" s="16"/>
      <c r="BQ10" s="16"/>
      <c r="BR10" s="16"/>
      <c r="BS10" s="13">
        <v>1986570430</v>
      </c>
      <c r="BT10" s="16">
        <f>BS10*Referencias!$D$18/'Metabolitos cuantificables'!$BS$45</f>
        <v>0.29550152106734873</v>
      </c>
      <c r="BU10" s="16"/>
      <c r="BV10" s="16"/>
      <c r="BW10" s="16"/>
      <c r="BX10" s="13">
        <v>14825799867</v>
      </c>
      <c r="BY10" s="16">
        <f>BX10*Referencias!$D$19/'Metabolitos cuantificables'!$BX$45</f>
        <v>1.0808523168342059</v>
      </c>
      <c r="BZ10" s="16"/>
      <c r="CA10" s="16"/>
      <c r="CB10" s="16"/>
      <c r="CC10" s="13">
        <v>279058906</v>
      </c>
      <c r="CD10" s="16">
        <f>CC10*Referencias!$D$20/'Metabolitos cuantificables'!$CC$45</f>
        <v>0.5461743609121017</v>
      </c>
      <c r="CE10" s="16"/>
      <c r="CF10" s="16"/>
      <c r="CG10" s="16"/>
      <c r="CH10" s="13">
        <v>1126225092</v>
      </c>
      <c r="CI10" s="16">
        <f>CH10*Referencias!$D$21/'Metabolitos cuantificables'!$CH$45</f>
        <v>0.4856270974830692</v>
      </c>
      <c r="CJ10" s="16"/>
      <c r="CK10" s="16"/>
      <c r="CL10" s="16"/>
      <c r="CM10" s="13">
        <v>873081964</v>
      </c>
      <c r="CN10" s="16">
        <f>CM10*Referencias!$D$22/'Metabolitos cuantificables'!$CM$45</f>
        <v>0.13028482628555546</v>
      </c>
      <c r="CO10" s="16"/>
      <c r="CP10" s="16"/>
      <c r="CQ10" s="16"/>
      <c r="CR10" s="13">
        <v>676458060</v>
      </c>
      <c r="CS10" s="16">
        <f>CR10*Referencias!$D$23/'Metabolitos cuantificables'!$CR$45</f>
        <v>0.21867760016425869</v>
      </c>
      <c r="CT10" s="16"/>
      <c r="CU10" s="16"/>
      <c r="CV10" s="16"/>
      <c r="CW10" s="13">
        <v>3084503240</v>
      </c>
      <c r="DA10" s="13">
        <v>21685963</v>
      </c>
      <c r="DE10" s="13">
        <v>1121615</v>
      </c>
      <c r="DI10" s="13">
        <v>164457754</v>
      </c>
      <c r="DM10" s="13">
        <v>220002</v>
      </c>
      <c r="DQ10" s="13">
        <v>124219376</v>
      </c>
      <c r="DU10" s="13">
        <v>5372758</v>
      </c>
      <c r="EC10" s="13">
        <v>225855861</v>
      </c>
      <c r="EG10" s="13">
        <v>32870886</v>
      </c>
      <c r="EK10" s="13">
        <v>0</v>
      </c>
      <c r="EO10" s="13">
        <v>1895294</v>
      </c>
      <c r="ES10" s="13">
        <v>2973874</v>
      </c>
      <c r="EW10" s="13">
        <v>12924884</v>
      </c>
      <c r="FA10" s="13">
        <v>10014134</v>
      </c>
      <c r="FE10" s="13">
        <v>294499866</v>
      </c>
      <c r="FI10" s="13">
        <v>2275340</v>
      </c>
      <c r="FM10" s="13">
        <v>92005569</v>
      </c>
      <c r="FQ10" s="13">
        <v>15899718</v>
      </c>
      <c r="FU10" s="13">
        <v>280067</v>
      </c>
      <c r="FY10" s="13">
        <v>397044</v>
      </c>
      <c r="GC10" s="13">
        <v>41854</v>
      </c>
      <c r="GG10" s="13">
        <v>7003901</v>
      </c>
      <c r="GK10" s="13">
        <v>1063424</v>
      </c>
      <c r="GO10" s="13">
        <v>10678271</v>
      </c>
      <c r="GS10" s="13">
        <v>1326280</v>
      </c>
      <c r="GW10" s="13">
        <v>26238215</v>
      </c>
      <c r="HA10" s="13">
        <v>13471889</v>
      </c>
      <c r="HE10" s="13">
        <v>949633</v>
      </c>
      <c r="HI10" s="13">
        <v>11176808</v>
      </c>
      <c r="HM10" s="13">
        <v>80924</v>
      </c>
      <c r="HQ10" s="13">
        <v>65058889</v>
      </c>
      <c r="HU10" s="13">
        <v>6120518</v>
      </c>
      <c r="HY10" s="13">
        <v>25381046</v>
      </c>
      <c r="IC10" s="13">
        <v>75961</v>
      </c>
      <c r="IK10" s="13">
        <v>559233</v>
      </c>
      <c r="IO10" s="13">
        <v>7156679</v>
      </c>
      <c r="IS10" s="13">
        <v>83744</v>
      </c>
      <c r="IW10" s="13">
        <v>12843391</v>
      </c>
      <c r="JA10" s="13">
        <v>136130</v>
      </c>
      <c r="JE10" s="13">
        <v>1713875</v>
      </c>
      <c r="JI10" s="13">
        <v>6494378</v>
      </c>
      <c r="JM10" s="13">
        <v>1294820</v>
      </c>
      <c r="JQ10" s="13">
        <v>11329094</v>
      </c>
      <c r="JU10" s="13">
        <v>13633435</v>
      </c>
      <c r="JY10" s="13">
        <v>7821794</v>
      </c>
      <c r="KC10" s="13">
        <v>3375214</v>
      </c>
      <c r="KG10" s="13">
        <v>10974035</v>
      </c>
      <c r="KK10" s="13">
        <v>8002525</v>
      </c>
      <c r="KO10" s="13">
        <v>23421</v>
      </c>
      <c r="KS10" s="13">
        <v>3044497</v>
      </c>
      <c r="KW10" s="13">
        <v>729939</v>
      </c>
      <c r="LA10" s="13">
        <v>1450880850</v>
      </c>
      <c r="LE10" s="13">
        <v>5584142</v>
      </c>
      <c r="LI10" s="13">
        <v>21107177</v>
      </c>
      <c r="LM10" s="13">
        <v>427038</v>
      </c>
      <c r="LQ10" s="13">
        <v>271865</v>
      </c>
      <c r="LU10" s="13">
        <v>185402</v>
      </c>
      <c r="LY10" s="13">
        <v>12418</v>
      </c>
      <c r="MC10" s="13">
        <v>2496210</v>
      </c>
      <c r="MG10" s="13">
        <v>15895986</v>
      </c>
      <c r="MK10" s="13">
        <v>3084503240</v>
      </c>
      <c r="MO10" s="13">
        <v>10974035</v>
      </c>
      <c r="MS10" s="13">
        <v>938893412</v>
      </c>
      <c r="MW10" s="13">
        <v>17826496</v>
      </c>
      <c r="NA10" s="13">
        <v>32063686</v>
      </c>
      <c r="NI10" s="13">
        <v>99492</v>
      </c>
    </row>
    <row r="11" spans="1:376" s="13" customFormat="1" x14ac:dyDescent="0.25">
      <c r="B11" s="14" t="s">
        <v>94</v>
      </c>
      <c r="C11" s="17">
        <f t="shared" ref="C11:C17" si="0">0.45/24</f>
        <v>1.8749999999999999E-2</v>
      </c>
      <c r="D11" s="16">
        <v>120.75</v>
      </c>
      <c r="E11" s="15">
        <v>2815000</v>
      </c>
      <c r="F11" s="13">
        <v>1671807851</v>
      </c>
      <c r="G11" s="16">
        <f>F11*Referencias!$D$6/'Metabolitos cuantificables'!$F$45</f>
        <v>1.1574431270002141</v>
      </c>
      <c r="H11" s="16">
        <f>((((G11-G10)/(D11-D10))+(C11*AVERAGE(G10:G11))-C11*Referencias!$H$6)/AVERAGE('Metabolitos cuantificables'!E10:E11))*POWER(10,9)</f>
        <v>0.81145479918343899</v>
      </c>
      <c r="I11" s="16">
        <f>(((F11-F10)/($D11-$D10))-$C11*Referencias!$F$6+$C11*(AVERAGE(F10:F11)))/AVERAGE($E10:$E11)</f>
        <v>1.0084103704929535</v>
      </c>
      <c r="J11" s="16">
        <f>AVERAGE(H11:H17)</f>
        <v>1.4789840615707726</v>
      </c>
      <c r="K11" s="13">
        <v>134303257</v>
      </c>
      <c r="L11" s="16">
        <f>K11*Referencias!$D$7/'Metabolitos cuantificables'!$K$45</f>
        <v>5.8421561765077859E-2</v>
      </c>
      <c r="M11" s="16">
        <f>((((L11-L10)/(D11-D10))+C11*AVERAGE(L10:L11)-C11*Referencias!$H$7)/AVERAGE('Metabolitos cuantificables'!E10:E11))*POWER(10,9)</f>
        <v>-10.08183752331799</v>
      </c>
      <c r="N11" s="16">
        <f>(((K11-K10)/($D11-$D10))-$C11*Referencias!$F$7+$C11*(AVERAGE(K10:K11)))/AVERAGE($E10:$E11)</f>
        <v>-23.853326998380812</v>
      </c>
      <c r="O11" s="16">
        <f>AVERAGE(M11:M17)</f>
        <v>-11.018984300962531</v>
      </c>
      <c r="P11" s="13">
        <v>804329688</v>
      </c>
      <c r="Q11" s="16">
        <f>P11*Referencias!$D$8/'Metabolitos cuantificables'!$P$45</f>
        <v>1.6199762710332348</v>
      </c>
      <c r="R11" s="16">
        <f>((((Q11-Q10)/(D11-D10))+C11*AVERAGE(Q10:Q11)-C11*Referencias!$H$8)/AVERAGE('Metabolitos cuantificables'!E10:E11))*POWER(10,9)</f>
        <v>-1.0682584111929361</v>
      </c>
      <c r="S11" s="16">
        <f>(((P11-P10)/($D11-$D10))-$C11*Referencias!$F$8+$C11*(AVERAGE(P10:P11)))/AVERAGE($E10:$E11)</f>
        <v>-0.939227859055909</v>
      </c>
      <c r="T11" s="16">
        <f>AVERAGE(R11:R17)</f>
        <v>-0.10947040027912244</v>
      </c>
      <c r="U11" s="13">
        <v>266834898</v>
      </c>
      <c r="V11" s="16">
        <f>U11*Referencias!$D$9/'Metabolitos cuantificables'!$U$45</f>
        <v>0.21057037901830439</v>
      </c>
      <c r="W11" s="16">
        <f>((((V11-V10)/(D11-D10))+C11*AVERAGE(V10:V11)-C11*Referencias!$H$9)/AVERAGE('Metabolitos cuantificables'!E10:E11))*POWER(10,9)</f>
        <v>-1.2680690815814613</v>
      </c>
      <c r="X11" s="16">
        <f>(((U11-U10)/($D11-$D10))-$C11*Referencias!$F$9+$C11*(AVERAGE(U10:U11)))/AVERAGE($E10:$E11)</f>
        <v>-1.4572106001836547</v>
      </c>
      <c r="Y11" s="16">
        <f>AVERAGE(W11:W17)</f>
        <v>-1.1706246361198336</v>
      </c>
      <c r="Z11" s="13">
        <v>4879756262</v>
      </c>
      <c r="AA11" s="16">
        <f>Z11*Referencias!$D$60/'Metabolitos cuantificables'!$Z$45</f>
        <v>2.596861510541987</v>
      </c>
      <c r="AB11" s="16">
        <f>((((AA11-AA10)/(D11-D10))+C11*AVERAGE(AA10:AA11)-C11*Referencias!$H$60)/AVERAGE('Metabolitos cuantificables'!E10:E11))*POWER(10,9)</f>
        <v>-18.139970441660051</v>
      </c>
      <c r="AC11" s="16">
        <f>(((Z11-Z10)/($D11-$D10))-$C11*Referencias!$F$60+$C11*(AVERAGE(Z10:Z11)))/AVERAGE($E10:$E11)</f>
        <v>-32.265735420146555</v>
      </c>
      <c r="AD11" s="16">
        <f>AVERAGE(AB11:AB17)</f>
        <v>-17.513123337198802</v>
      </c>
      <c r="AE11" s="13">
        <v>691047465</v>
      </c>
      <c r="AF11" s="16">
        <f>AE11*Referencias!$D$12/'Metabolitos cuantificables'!$AE$45</f>
        <v>1.0539141451947891</v>
      </c>
      <c r="AG11" s="16">
        <f>((((AF11-AF10)/(D11-D10))+C11*AVERAGE(AF10:AF11)-C11*Referencias!$H$12)/AVERAGE('Metabolitos cuantificables'!E10:E11))*POWER(10,9)</f>
        <v>1.064964127997031</v>
      </c>
      <c r="AH11" s="16">
        <f>(((AE11-AE10)/($D11-$D10))-$C11*Referencias!$F$12+$C11*(AVERAGE(AE10:AE11)))/AVERAGE($E10:$E11)</f>
        <v>0.76961005467448385</v>
      </c>
      <c r="AI11" s="16">
        <f>AVERAGE(AG11:AG17)</f>
        <v>2.960317963168869</v>
      </c>
      <c r="AJ11" s="13">
        <v>365011824</v>
      </c>
      <c r="AK11" s="16">
        <f>AJ11*Referencias!$D$50/'Metabolitos cuantificables'!$AJ$45</f>
        <v>13.790774335766169</v>
      </c>
      <c r="AL11" s="16">
        <f>((((AK11-AK10)/(D11-D10))+C11*AVERAGE(AK10:AK11)-C11*Referencias!$H$50)/AVERAGE('Metabolitos cuantificables'!E10:E11))*POWER(10,9)</f>
        <v>-51.973325514923154</v>
      </c>
      <c r="AM11" s="16">
        <f>(((AJ11-AJ10)/($D11-$D10))-$C11*Referencias!$F$50+$C11*(AVERAGE(AJ10:AJ11)))/AVERAGE($E10:$E11)</f>
        <v>-1.9596183731421568</v>
      </c>
      <c r="AN11" s="16">
        <f>AVERAGE(AL11:AL17)</f>
        <v>-74.638753630661995</v>
      </c>
      <c r="AO11" s="13">
        <v>60666771</v>
      </c>
      <c r="AP11" s="16">
        <f>AO11*Referencias!$D$5/'Metabolitos cuantificables'!$AO$45</f>
        <v>0.74090505598114287</v>
      </c>
      <c r="AQ11" s="16">
        <f>((((AP11-AP10)/(D11-D10))+C11*AVERAGE(AP10:AP11)-C11*Referencias!$H$5)/AVERAGE('Metabolitos cuantificables'!E10:E11))*POWER(10,9)</f>
        <v>3.5443901755686094</v>
      </c>
      <c r="AR11" s="16">
        <f>(((AO11-AO10)/($D11-$D10))-$C11*Referencias!$F$5+$C11*(AVERAGE(AO10:AO11)))/AVERAGE($E10:$E11)</f>
        <v>0.29543012002199498</v>
      </c>
      <c r="AS11" s="16">
        <f>AVERAGE(AQ11:AQ17)</f>
        <v>4.432772525905019</v>
      </c>
      <c r="AT11" s="13">
        <v>4605232689</v>
      </c>
      <c r="AU11" s="17">
        <f>AT11*Referencias!$D$14/'Metabolitos cuantificables'!$AT$45</f>
        <v>0.81979402016089042</v>
      </c>
      <c r="AV11" s="17">
        <f>((((AU11-AU10)/(D11-D10))+C11*AVERAGE(AU10:AU11)-C11*Referencias!$H$14)/AVERAGE('Metabolitos cuantificables'!E10:E11))*POWER(10,9)</f>
        <v>-2.1168298941497699</v>
      </c>
      <c r="AW11" s="16">
        <f>(((AT11-AT10)/($D11-$D10))-$C11*Referencias!$F$14+$C11*(AVERAGE(AT10:AT11)))/AVERAGE($E10:$E11)</f>
        <v>-13.362193226944935</v>
      </c>
      <c r="AX11" s="16">
        <f>AVERAGE(AV11:AV17)</f>
        <v>-2.1068736403432449</v>
      </c>
      <c r="AY11" s="13">
        <v>8439460903</v>
      </c>
      <c r="AZ11" s="16">
        <f>AY11*Referencias!$D$59/'Metabolitos cuantificables'!$AY$45</f>
        <v>17.670632881948503</v>
      </c>
      <c r="BA11" s="16">
        <f t="shared" ref="BA11:BA17" si="1">((((AZ11-AZ10)/(D11-D10))+C11*AVERAGE(AZ10:AZ11))/AVERAGE(E10:E11))*POWER(10,9)</f>
        <v>158.41718934574416</v>
      </c>
      <c r="BB11" s="16">
        <f>(((AY11-AY10)/($D11-$D10))+$C11*(AVERAGE(AY10:AY11)))/AVERAGE($E10:$E11)</f>
        <v>75.65975054647464</v>
      </c>
      <c r="BC11" s="16">
        <f>AVERAGE(BA11:BA17)</f>
        <v>212.54852654882845</v>
      </c>
      <c r="BD11" s="13">
        <v>5218658510</v>
      </c>
      <c r="BE11" s="16">
        <f>BD11*Referencias!$D$15/'Metabolitos cuantificables'!$BD$45</f>
        <v>1.0309105296678007</v>
      </c>
      <c r="BF11" s="16">
        <f>((((BE11-BE10)/(D11-D10))+C11*AVERAGE(BE10:BE11)-C11*Referencias!$H$15)/AVERAGE('Metabolitos cuantificables'!E10:E11))*POWER(10,9)</f>
        <v>-3.0439521365379214</v>
      </c>
      <c r="BG11" s="16">
        <f>(((BD11-BD10)/($D11-$D10))-$C11*Referencias!$F$15+$C11*(AVERAGE(BD10:BD11)))/AVERAGE($E10:$E11)</f>
        <v>-22.612494465540724</v>
      </c>
      <c r="BH11" s="16">
        <f>AVERAGE(BF11:BF17)</f>
        <v>-2.0125487428881637</v>
      </c>
      <c r="BI11" s="13">
        <v>712578215</v>
      </c>
      <c r="BJ11" s="16">
        <f>BI11*Referencias!$D$16/'Metabolitos cuantificables'!$BI$45</f>
        <v>0.95011938371772153</v>
      </c>
      <c r="BK11" s="16">
        <f>((((BJ11-BJ10)/(D11-D10))+C11*AVERAGE(BJ10:BJ11)-C11*Referencias!$H$16)/AVERAGE('Metabolitos cuantificables'!E10:E11))*POWER(10,9)</f>
        <v>-1.1685314840166106</v>
      </c>
      <c r="BL11" s="16">
        <f>(((BI11-BI10)/($D11-$D10))-$C11*Referencias!$F$16+$C11*(AVERAGE(BI10:BI11)))/AVERAGE($E10:$E11)</f>
        <v>-1.4996434331353903</v>
      </c>
      <c r="BM11" s="16">
        <f>AVERAGE(BK11:BK17)</f>
        <v>-1.1496035375894984</v>
      </c>
      <c r="BN11" s="13">
        <v>1440039195</v>
      </c>
      <c r="BO11" s="16">
        <f>BN11*Referencias!$D$17/'Metabolitos cuantificables'!$BN$45</f>
        <v>0.44554247436772454</v>
      </c>
      <c r="BP11" s="16">
        <f>((((BO11-BO10)/(D11-D10))+C11*AVERAGE(BO10:BO11)-C11*Referencias!$H$17)/AVERAGE('Metabolitos cuantificables'!E10:E11))*POWER(10,9)</f>
        <v>0.56438897457505643</v>
      </c>
      <c r="BQ11" s="16">
        <f>(((BN11-BN10)/($D11-$D10))-$C11*Referencias!$F$17+$C11*(AVERAGE(BN10:BN11)))/AVERAGE($E10:$E11)</f>
        <v>-7.5970913868384775</v>
      </c>
      <c r="BR11" s="16">
        <f>AVERAGE(BP11:BP17)</f>
        <v>0.91795071060238698</v>
      </c>
      <c r="BS11" s="13">
        <v>2401225015</v>
      </c>
      <c r="BT11" s="16">
        <f>BS11*Referencias!$D$18/'Metabolitos cuantificables'!$BS$45</f>
        <v>0.35718121725866386</v>
      </c>
      <c r="BU11" s="16">
        <f>((((BT11-BT10)/(D11-D10))+C11*AVERAGE(BT10:BT11)-C11*Referencias!$H$18)/AVERAGE('Metabolitos cuantificables'!E10:E11))*POWER(10,9)</f>
        <v>3.0701198747871829E-2</v>
      </c>
      <c r="BV11" s="16">
        <f>(((BS11-BS10)/($D11-$D10))-$C11*Referencias!$F$18+$C11*(AVERAGE(BS10:BS11)))/AVERAGE($E10:$E11)</f>
        <v>0.59883692469387972</v>
      </c>
      <c r="BW11" s="16">
        <f>AVERAGE(BU11:BU17)</f>
        <v>0.61801107692245583</v>
      </c>
      <c r="BX11" s="13">
        <v>16575148507</v>
      </c>
      <c r="BY11" s="16">
        <f>BX11*Referencias!$D$19/'Metabolitos cuantificables'!$BX$45</f>
        <v>1.208385910128108</v>
      </c>
      <c r="BZ11" s="16">
        <f>((((BY11-BY10)/(D11-D10))+C11*AVERAGE(BY10:BY11)-C11*Referencias!$H$19)/AVERAGE('Metabolitos cuantificables'!E10:E11))*POWER(10,9)</f>
        <v>0.64375665731263709</v>
      </c>
      <c r="CA11" s="16">
        <f>(((BX11-BX10)/($D11-$D10))-$C11*Referencias!$F$19+$C11*(AVERAGE(BX10:BX11)))/AVERAGE($E10:$E11)</f>
        <v>4.768111268976015</v>
      </c>
      <c r="CB11" s="16">
        <f>AVERAGE(BZ11:BZ17)</f>
        <v>2.3841954462440191</v>
      </c>
      <c r="CC11" s="13">
        <v>274516167</v>
      </c>
      <c r="CD11" s="16">
        <f>CC11*Referencias!$D$20/'Metabolitos cuantificables'!$CC$45</f>
        <v>0.53728330774458344</v>
      </c>
      <c r="CE11" s="16">
        <f>((((CD11-CD10)/(D11-D10))+C11*AVERAGE(CD10:CD11)-C11*Referencias!$H$20)/AVERAGE('Metabolitos cuantificables'!E10:E11))*POWER(10,9)</f>
        <v>-6.6096479328222468</v>
      </c>
      <c r="CF11" s="16">
        <f>(((CC11-CC10)/($D11-$D10))-$C11*Referencias!$F$20+$C11*(AVERAGE(CC10:CC11)))/AVERAGE($E10:$E11)</f>
        <v>-3.3398372882823266</v>
      </c>
      <c r="CG11" s="16">
        <f>AVERAGE(CE11:CE17)</f>
        <v>-6.4358186433871918</v>
      </c>
      <c r="CH11" s="13">
        <v>1252819980</v>
      </c>
      <c r="CI11" s="16">
        <f>CH11*Referencias!$D$21/'Metabolitos cuantificables'!$CH$45</f>
        <v>0.54021468255139604</v>
      </c>
      <c r="CJ11" s="16">
        <f>((((CI11-CI10)/(D11-D10))+C11*AVERAGE(CI10:CI11)-C11*Referencias!$H$21)/AVERAGE('Metabolitos cuantificables'!E10:E11))*POWER(10,9)</f>
        <v>-1.8781998738663521</v>
      </c>
      <c r="CK11" s="16">
        <f>(((CH11-CH10)/($D11-$D10))-$C11*Referencias!$F$21+$C11*(AVERAGE(CH10:CH11)))/AVERAGE($E10:$E11)</f>
        <v>-4.9986760669062678</v>
      </c>
      <c r="CL11" s="16">
        <f>AVERAGE(CJ11:CJ17)</f>
        <v>-1.9094502967203315</v>
      </c>
      <c r="CM11" s="13">
        <v>981873199</v>
      </c>
      <c r="CN11" s="16">
        <f>CM11*Referencias!$D$22/'Metabolitos cuantificables'!$CM$45</f>
        <v>0.14651909493134099</v>
      </c>
      <c r="CO11" s="16">
        <f>((((CN11-CN10)/(D11-D10))+C11*AVERAGE(CN10:CN11)-C11*Referencias!$H$22)/AVERAGE('Metabolitos cuantificables'!E10:E11))*POWER(10,9)</f>
        <v>-0.36628108326758385</v>
      </c>
      <c r="CP11" s="16">
        <f>(((CM11-CM10)/($D11-$D10))-$C11*Referencias!$F$22+$C11*(AVERAGE(CM10:CM11)))/AVERAGE($E10:$E11)</f>
        <v>-2.2177511866175514</v>
      </c>
      <c r="CQ11" s="16">
        <f>AVERAGE(CO11:CO17)</f>
        <v>-0.3212687449733404</v>
      </c>
      <c r="CR11" s="13">
        <v>726839294</v>
      </c>
      <c r="CS11" s="16">
        <f>CR11*Referencias!$D$23/'Metabolitos cuantificables'!$CR$45</f>
        <v>0.2349642674329345</v>
      </c>
      <c r="CT11" s="16">
        <f>((((CS11-CS10)/(D11-D10))+C11*AVERAGE(CS10:CS11)-C11*Referencias!$H$23)/AVERAGE('Metabolitos cuantificables'!E10:E11))*POWER(10,9)</f>
        <v>-0.75492849733671508</v>
      </c>
      <c r="CU11" s="16">
        <f>(((CR11-CR10)/($D11-$D10))-$C11*Referencias!$F$23+$C11*(AVERAGE(CR10:CR11)))/AVERAGE($E10:$E11)</f>
        <v>-3.8411991786829383</v>
      </c>
      <c r="CV11" s="16">
        <f>AVERAGE(CT11:CT17)</f>
        <v>-0.47612613786817864</v>
      </c>
      <c r="CW11" s="13">
        <v>3791855887</v>
      </c>
      <c r="CX11" s="16">
        <f>(((CW11-CW10)/($D11-$D10))+$C11*(AVERAGE(CW10:CW11)))/AVERAGE($E10:$E11)</f>
        <v>29.720217623149622</v>
      </c>
      <c r="CY11" s="16">
        <f>AVERAGE(CX11:CX17)</f>
        <v>35.548935929034698</v>
      </c>
      <c r="CZ11" s="36">
        <f>STDEV(CX11:CX17)/CY11</f>
        <v>0.21140758667475618</v>
      </c>
      <c r="DA11" s="13">
        <v>25908158</v>
      </c>
      <c r="DB11" s="16">
        <f>(((DA11-DA10)/($D11-$D10))+$C11*(AVERAGE(DA10:DA11)))/AVERAGE($E10:$E11)</f>
        <v>0.19758022026463351</v>
      </c>
      <c r="DC11" s="16">
        <f>AVERAGE(DB11:DB17)</f>
        <v>0.36359298931996359</v>
      </c>
      <c r="DD11" s="36">
        <f>STDEV(DB11:DB17)/DC11</f>
        <v>0.60491739368900466</v>
      </c>
      <c r="DE11" s="13">
        <v>1126084</v>
      </c>
      <c r="DF11" s="15">
        <f>(((DE11-DE10)/($D11-$D10))+$C11*(AVERAGE(DE10:DE11)))/AVERAGE($E10:$E11)</f>
        <v>6.9798449055054551E-3</v>
      </c>
      <c r="DG11" s="16">
        <f>AVERAGE(DF11:DF17)</f>
        <v>1.0876148219780727E-2</v>
      </c>
      <c r="DH11" s="36">
        <f>STDEV(DF11:DF17)/DG11</f>
        <v>0.43060968496946261</v>
      </c>
      <c r="DI11" s="13">
        <v>162910986</v>
      </c>
      <c r="DJ11" s="16">
        <f>(((DI11-DI10)/($D11-$D10))+$C11*(AVERAGE(DI10:DI11)))/AVERAGE($E10:$E11)</f>
        <v>0.99008046312555853</v>
      </c>
      <c r="DK11" s="16">
        <f>AVERAGE(DJ11:DJ17)</f>
        <v>1.5267094093344549</v>
      </c>
      <c r="DL11" s="36">
        <f>STDEV(DJ11:DJ17)/DK11</f>
        <v>0.66153516951609947</v>
      </c>
      <c r="DM11" s="13">
        <v>292283</v>
      </c>
      <c r="DN11" s="15">
        <f>(((DM11-DM10)/($D11-$D10))+$C11*(AVERAGE(DM10:DM11)))/AVERAGE($E10:$E11)</f>
        <v>2.4503486068935269E-3</v>
      </c>
      <c r="DO11" s="16">
        <f>AVERAGE(DN11:DN17)</f>
        <v>3.418517397529883E-3</v>
      </c>
      <c r="DP11" s="36">
        <f>STDEV(DN11:DN17)/DO11</f>
        <v>0.53649897020012127</v>
      </c>
      <c r="DQ11" s="13">
        <v>145488509</v>
      </c>
      <c r="DR11" s="16">
        <f>(((DQ11-DQ10)/($D11-$D10))+$C11*(AVERAGE(DQ10:DQ11)))/AVERAGE($E10:$E11)</f>
        <v>1.0876023218006581</v>
      </c>
      <c r="DS11" s="16">
        <f>AVERAGE(DR11:DR17)</f>
        <v>1.0921984194618528</v>
      </c>
      <c r="DT11" s="36">
        <f>STDEV(DR11:DR17)/DS11</f>
        <v>0.33727393104001424</v>
      </c>
      <c r="DU11" s="13">
        <v>6276967</v>
      </c>
      <c r="DV11" s="15">
        <f>(((DU11-DU10)/($D11-$D10))+$C11*(AVERAGE(DU10:DU11)))/AVERAGE($E10:$E11)</f>
        <v>4.680300855429647E-2</v>
      </c>
      <c r="DW11" s="16">
        <f>AVERAGE(DV11:DV17)</f>
        <v>5.1031532008357687E-2</v>
      </c>
      <c r="DX11" s="36">
        <f>STDEV(DV11:DV17)/DW11</f>
        <v>0.21073419314802783</v>
      </c>
      <c r="DY11" s="13">
        <v>939526680</v>
      </c>
      <c r="DZ11" s="15">
        <f>(((DY11-DY10)/($D11-$D10))+$C11*(AVERAGE(DY10:DY11)))/AVERAGE($E10:$E11)</f>
        <v>17.122158932728329</v>
      </c>
      <c r="EA11" s="16">
        <f>AVERAGE(DZ11:DZ17)</f>
        <v>17.520455412571405</v>
      </c>
      <c r="EB11" s="36">
        <f>STDEV(DZ11:DZ17)/EA11</f>
        <v>0.4733578146810703</v>
      </c>
      <c r="EC11" s="13">
        <v>334368860</v>
      </c>
      <c r="ED11" s="16">
        <f>(((EC11-EC10)/($D11-$D10))+$C11*(AVERAGE(EC10:EC11)))/AVERAGE($E10:$E11)</f>
        <v>3.0350814011678651</v>
      </c>
      <c r="EE11" s="16">
        <f>AVERAGE(ED11:ED17)</f>
        <v>3.2117653726094249</v>
      </c>
      <c r="EF11" s="36">
        <f>STDEV(ED11:ED17)/EE11</f>
        <v>0.18722577344809224</v>
      </c>
      <c r="EG11" s="13">
        <v>22248820</v>
      </c>
      <c r="EH11" s="15">
        <f>(((EG11-EG10)/($D11-$D10))+$C11*(AVERAGE(EG10:EG11)))/AVERAGE($E10:$E11)</f>
        <v>4.1724455741398193E-2</v>
      </c>
      <c r="EI11" s="16">
        <f>AVERAGE(EH11:EH17)</f>
        <v>0.18778524974359989</v>
      </c>
      <c r="EJ11" s="36">
        <f>STDEV(EH11:EH17)/EI11</f>
        <v>1.0513112895103538</v>
      </c>
      <c r="EK11" s="13">
        <v>194977</v>
      </c>
      <c r="EL11" s="15">
        <f>(((EK11-EK10)/($D11-$D10))+$C11*(AVERAGE(EK10:EK11)))/AVERAGE($E10:$E11)</f>
        <v>2.9525155763583666E-3</v>
      </c>
      <c r="EM11" s="15">
        <f>AVERAGE(EL11:EL17)</f>
        <v>2.1096856005261063E-3</v>
      </c>
      <c r="EN11" s="36">
        <f>STDEV(EL11:EL17)/EM11</f>
        <v>1.2914851127221623</v>
      </c>
      <c r="EO11" s="13">
        <v>2619399</v>
      </c>
      <c r="EP11" s="15">
        <f>(((EO11-EO10)/($D11-$D10))+$C11*(AVERAGE(EO10:EO11)))/AVERAGE($E10:$E11)</f>
        <v>2.2645162670670654E-2</v>
      </c>
      <c r="EQ11" s="15">
        <f>AVERAGE(EP11:EP17)</f>
        <v>2.3995180145459073E-2</v>
      </c>
      <c r="ER11" s="36">
        <f>STDEV(EP11:EP17)/EQ11</f>
        <v>0.74702266794061001</v>
      </c>
      <c r="ES11" s="13">
        <v>2994160</v>
      </c>
      <c r="ET11" s="15">
        <f>(((ES11-ES10)/($D11-$D10))+$C11*(AVERAGE(ES10:ES11)))/AVERAGE($E10:$E11)</f>
        <v>1.863426758158556E-2</v>
      </c>
      <c r="EU11" s="15">
        <f>AVERAGE(ET11:ET17)</f>
        <v>2.2224536571191437E-2</v>
      </c>
      <c r="EV11" s="36">
        <f>STDEV(ET11:ET17)/EU11</f>
        <v>0.35498570463176254</v>
      </c>
      <c r="EW11" s="13">
        <v>13500361</v>
      </c>
      <c r="EX11" s="15">
        <f t="shared" ref="EX11:EX17" si="2">(((EW11-EW10)/($D11-$D10))+$C11*(AVERAGE(EW10:EW11)))/AVERAGE($E10:$E11)</f>
        <v>8.8366505798979048E-2</v>
      </c>
      <c r="EY11" s="15">
        <f>AVERAGE(EX11:EX17)</f>
        <v>8.0065525173046118E-2</v>
      </c>
      <c r="EZ11" s="36">
        <f>STDEV(EX11:EX17)/EY11</f>
        <v>0.36120795857853238</v>
      </c>
      <c r="FA11" s="13">
        <v>12658009</v>
      </c>
      <c r="FB11" s="15">
        <f>(((FA11-FA10)/($D11-$D10))+$C11*(AVERAGE(FA10:FA11)))/AVERAGE($E10:$E11)</f>
        <v>0.10174996759409162</v>
      </c>
      <c r="FC11" s="15">
        <f>AVERAGE(FB11:FB17)</f>
        <v>0.10452321082167959</v>
      </c>
      <c r="FD11" s="36">
        <f>STDEV(FB11:FB17)/FC11</f>
        <v>0.42040276082190342</v>
      </c>
      <c r="FE11" s="13">
        <v>352991254</v>
      </c>
      <c r="FF11" s="16">
        <f>(((FE11-FE10)/($D11-$D10))+$C11*(AVERAGE(FE10:FE11)))/AVERAGE($E10:$E11)</f>
        <v>2.7006416447438046</v>
      </c>
      <c r="FG11" s="15">
        <f>AVERAGE(FF11:FF17)</f>
        <v>2.7453183935933629</v>
      </c>
      <c r="FH11" s="36">
        <f>STDEV(FF11:FF17)/FG11</f>
        <v>0.36301830949538799</v>
      </c>
      <c r="FI11" s="13">
        <v>3447763</v>
      </c>
      <c r="FJ11" s="15">
        <f>(((FI11-FI10)/($D11-$D10))+$C11*(AVERAGE(FI10:FI11)))/AVERAGE($E10:$E11)</f>
        <v>3.1776101190730752E-2</v>
      </c>
      <c r="FK11" s="17">
        <f>AVERAGE(FJ11:FJ17)</f>
        <v>4.7039779379898734E-2</v>
      </c>
      <c r="FL11" s="36">
        <f>STDEV(FJ11:FJ17)/FK11</f>
        <v>0.44062847893603718</v>
      </c>
      <c r="FM11" s="13">
        <v>100302543</v>
      </c>
      <c r="FN11" s="15">
        <f>(((FM11-FM10)/($D11-$D10))+$C11*(AVERAGE(FM10:FM11)))/AVERAGE($E10:$E11)</f>
        <v>0.69264245196134544</v>
      </c>
      <c r="FO11" s="16">
        <f>AVERAGE(FN11:FN17)</f>
        <v>1.2411263685238259</v>
      </c>
      <c r="FP11" s="36">
        <f>STDEV(FN11:FN17)/FO11</f>
        <v>0.55987260474687361</v>
      </c>
      <c r="FQ11" s="13">
        <v>16021344</v>
      </c>
      <c r="FR11" s="15">
        <f>(((FQ11-FQ10)/($D11-$D10))+$C11*(AVERAGE(FQ10:FQ11)))/AVERAGE($E10:$E11)</f>
        <v>9.982688437125746E-2</v>
      </c>
      <c r="FS11" s="15">
        <f>AVERAGE(FR11:FR17)</f>
        <v>9.7682270589977915E-2</v>
      </c>
      <c r="FT11" s="36">
        <f>STDEV(FR11:FR17)/FS11</f>
        <v>0.26150919406521789</v>
      </c>
      <c r="FU11" s="13">
        <v>571663</v>
      </c>
      <c r="FV11" s="15">
        <f>(((FU11-FU10)/($D11-$D10))+$C11*(AVERAGE(FU10:FU11)))/AVERAGE($E10:$E11)</f>
        <v>6.141574163426357E-3</v>
      </c>
      <c r="FW11" s="15">
        <f>AVERAGE(FV11:FV17)</f>
        <v>1.400772621640471E-2</v>
      </c>
      <c r="FX11" s="36">
        <f>STDEV(FV11:FV17)/FW11</f>
        <v>0.53875321059389358</v>
      </c>
      <c r="FY11" s="13">
        <v>513648</v>
      </c>
      <c r="FZ11" s="15">
        <f>(((FY11-FY10)/($D11-$D10))+$C11*(AVERAGE(FY10:FY11)))/AVERAGE($E10:$E11)</f>
        <v>4.2125828665797119E-3</v>
      </c>
      <c r="GA11" s="15">
        <f>AVERAGE(FZ11:FZ17)</f>
        <v>5.6834248360764202E-3</v>
      </c>
      <c r="GB11" s="36">
        <f>STDEV(FZ11:FZ17)/GA11</f>
        <v>0.25787696130071935</v>
      </c>
      <c r="GC11" s="13">
        <v>40219</v>
      </c>
      <c r="GD11" s="15">
        <f>(((GC11-GC10)/($D11-$D10))+$C11*(AVERAGE(GC10:GC11)))/AVERAGE($E10:$E11)</f>
        <v>2.3317481511910332E-4</v>
      </c>
      <c r="GE11" s="15">
        <f>AVERAGE(GD11:GD17)</f>
        <v>1.6148133214798156E-4</v>
      </c>
      <c r="GF11" s="36">
        <f>STDEV(GD11:GD17)/GE11</f>
        <v>5.8737563645059714</v>
      </c>
      <c r="GG11" s="13">
        <v>11763754</v>
      </c>
      <c r="GH11" s="15">
        <f>(((GG11-GG10)/($D11-$D10))+$C11*(AVERAGE(GG10:GG11)))/AVERAGE($E10:$E11)</f>
        <v>0.11524084476993561</v>
      </c>
      <c r="GI11" s="15">
        <f>AVERAGE(GH11:GH17)</f>
        <v>7.9926732452311924E-2</v>
      </c>
      <c r="GJ11" s="36">
        <f>STDEV(GH11:GH17)/GI11</f>
        <v>0.53419198636403764</v>
      </c>
      <c r="GK11" s="13">
        <v>1532571</v>
      </c>
      <c r="GL11" s="15">
        <f>(((GK11-GK10)/($D11-$D10))+$C11*(AVERAGE(GK10:GK11)))/AVERAGE($E10:$E11)</f>
        <v>1.3657800096881362E-2</v>
      </c>
      <c r="GM11" s="15">
        <f>AVERAGE(GL11:GL17)</f>
        <v>2.5893437439565098E-2</v>
      </c>
      <c r="GN11" s="36">
        <f>STDEV(GL11:GL17)/GM11</f>
        <v>0.40334677061438351</v>
      </c>
      <c r="GO11" s="13">
        <v>8937386</v>
      </c>
      <c r="GP11" s="15">
        <f>(((GO11-GO10)/($D11-$D10))+$C11*(AVERAGE(GO10:GO11)))/AVERAGE($E10:$E11)</f>
        <v>3.9444896072791787E-2</v>
      </c>
      <c r="GQ11" s="15">
        <f>AVERAGE(GP11:GP17)</f>
        <v>5.7598325306276739E-2</v>
      </c>
      <c r="GR11" s="36">
        <f>STDEV(GP11:GP17)/GQ11</f>
        <v>0.42995084989047228</v>
      </c>
      <c r="GS11" s="13">
        <v>1478361</v>
      </c>
      <c r="GT11" s="15">
        <f>(((GS11-GS10)/($D11-$D10))+$C11*(AVERAGE(GS10:GS11)))/AVERAGE($E10:$E11)</f>
        <v>1.0476405424306421E-2</v>
      </c>
      <c r="GU11" s="15">
        <f>AVERAGE(GT11:GT17)</f>
        <v>9.1455043031541811E-3</v>
      </c>
      <c r="GV11" s="36">
        <f>STDEV(GT11:GT17)/GU11</f>
        <v>3.2560408618878514</v>
      </c>
      <c r="GW11" s="13">
        <v>33849563</v>
      </c>
      <c r="GX11" s="15">
        <f>(((GW11-GW10)/($D11-$D10))+$C11*(AVERAGE(GW10:GW11)))/AVERAGE($E10:$E11)</f>
        <v>0.27695593810562907</v>
      </c>
      <c r="GY11" s="15">
        <f>AVERAGE(GX11:GX17)</f>
        <v>0.35394346070459787</v>
      </c>
      <c r="GZ11" s="36">
        <f>STDEV(GX11:GX17)/GY11</f>
        <v>0.33161552962409541</v>
      </c>
      <c r="HA11" s="13">
        <v>14978165</v>
      </c>
      <c r="HB11" s="15">
        <f>(((HA11-HA10)/($D11-$D10))+$C11*(AVERAGE(HA10:HA11)))/AVERAGE($E10:$E11)</f>
        <v>0.1058325192231246</v>
      </c>
      <c r="HC11" s="15">
        <f>AVERAGE(HB11:HB17)</f>
        <v>0.1474132375600081</v>
      </c>
      <c r="HD11" s="36">
        <f>STDEV(HB11:HB17)/HC11</f>
        <v>2.8972807206516964</v>
      </c>
      <c r="HE11" s="13">
        <v>819379</v>
      </c>
      <c r="HF11" s="15">
        <f>(((HE11-HE10)/($D11-$D10))+$C11*(AVERAGE(HE10:HE11)))/AVERAGE($E10:$E11)</f>
        <v>3.879876482247328E-3</v>
      </c>
      <c r="HG11" s="15">
        <f>AVERAGE(HF11:HF17)</f>
        <v>1.0436341450157186E-2</v>
      </c>
      <c r="HH11" s="36">
        <f>STDEV(HF11:HF17)/HG11</f>
        <v>0.6843692275409774</v>
      </c>
      <c r="HI11" s="13">
        <v>16401259</v>
      </c>
      <c r="HJ11" s="15">
        <f>(((HI11-HI10)/($D11-$D10))+$C11*(AVERAGE(HI10:HI11)))/AVERAGE($E10:$E11)</f>
        <v>0.14799255566227568</v>
      </c>
      <c r="HK11" s="15">
        <f>AVERAGE(HJ11:HJ17)</f>
        <v>0.17667882083217881</v>
      </c>
      <c r="HL11" s="36">
        <f>STDEV(HJ11:HJ17)/HK11</f>
        <v>0.45253801394063126</v>
      </c>
      <c r="HM11" s="13">
        <v>65444</v>
      </c>
      <c r="HN11" s="15">
        <f>(((HM11-HM10)/($D11-$D10))+$C11*(AVERAGE(HM10:HM11)))/AVERAGE($E10:$E11)</f>
        <v>2.6429798044482291E-4</v>
      </c>
      <c r="HO11" s="15">
        <f>AVERAGE(HN11:HN17)</f>
        <v>8.7040491743477395E-4</v>
      </c>
      <c r="HP11" s="36">
        <f>STDEV(HN11:HN17)/HO11</f>
        <v>1.2313941087984019</v>
      </c>
      <c r="HQ11" s="13">
        <v>68014325</v>
      </c>
      <c r="HR11" s="15">
        <f>(((HQ11-HQ10)/($D11-$D10))+$C11*(AVERAGE(HQ10:HQ11)))/AVERAGE($E10:$E11)</f>
        <v>0.44569194682751312</v>
      </c>
      <c r="HS11" s="15">
        <f>AVERAGE(HR11:HR17)</f>
        <v>0.68078372230373851</v>
      </c>
      <c r="HT11" s="36">
        <f>STDEV(HR11:HR17)/HS11</f>
        <v>0.3303011605442282</v>
      </c>
      <c r="HU11" s="13">
        <v>2255938</v>
      </c>
      <c r="HV11" s="15">
        <f>(((HU11-HU10)/($D11-$D10))+$C11*(AVERAGE(HU10:HU11)))/AVERAGE($E10:$E11)</f>
        <v>-2.0802029430266995E-2</v>
      </c>
      <c r="HW11" s="15">
        <f>AVERAGE(HV11:HV17)</f>
        <v>7.0146332728457566E-3</v>
      </c>
      <c r="HX11" s="36">
        <f>STDEV(HV11:HV17)/HW11</f>
        <v>2.45493219809486</v>
      </c>
      <c r="HY11" s="13">
        <v>18730374</v>
      </c>
      <c r="HZ11" s="15">
        <f>(((HY11-HY10)/($D11-$D10))+$C11*(AVERAGE(HY10:HY11)))/AVERAGE($E10:$E11)</f>
        <v>5.5705243944556629E-2</v>
      </c>
      <c r="IA11" s="15">
        <f>AVERAGE(HZ11:HZ17)</f>
        <v>0.10593502751895843</v>
      </c>
      <c r="IB11" s="36">
        <f>STDEV(HZ11:HZ17)/IA11</f>
        <v>1.2662726043956425</v>
      </c>
      <c r="IC11" s="13">
        <v>124828</v>
      </c>
      <c r="ID11" s="15">
        <f>(((IC11-IC10)/($D11-$D10))+$C11*(AVERAGE(IC10:IC11)))/AVERAGE($E10:$E11)</f>
        <v>1.2081121704761069E-3</v>
      </c>
      <c r="IE11" s="15">
        <f>AVERAGE(ID11:ID17)</f>
        <v>1.0204529029668799E-3</v>
      </c>
      <c r="IF11" s="36">
        <f>STDEV(ID11:ID17)/IE11</f>
        <v>0.95631989400205397</v>
      </c>
      <c r="IG11" s="13">
        <v>130608</v>
      </c>
      <c r="IH11" s="15">
        <f>(((IG11-IG10)/($D11-$D10))+$C11*(AVERAGE(IG10:IG11)))/AVERAGE($E10:$E11)</f>
        <v>2.3802314308794099E-3</v>
      </c>
      <c r="II11" s="15">
        <f>AVERAGE(IH11:IH17)</f>
        <v>1.0711994539074921E-2</v>
      </c>
      <c r="IJ11" s="36">
        <f>STDEV(IH11:IH17)/II11</f>
        <v>0.59405688121762434</v>
      </c>
      <c r="IK11" s="13">
        <v>92972</v>
      </c>
      <c r="IL11" s="15">
        <f>(((IK11-IK10)/($D11-$D10))+$C11*(AVERAGE(IK10:IK11)))/AVERAGE($E10:$E11)</f>
        <v>-3.61415728443076E-3</v>
      </c>
      <c r="IM11" s="15">
        <f>AVERAGE(IL11:IL17)</f>
        <v>5.8240592282420818E-3</v>
      </c>
      <c r="IN11" s="36">
        <f>STDEV(IL11:IL17)/IM11</f>
        <v>2.0017958862093779</v>
      </c>
      <c r="IO11" s="13">
        <v>9790940</v>
      </c>
      <c r="IP11" s="15">
        <f>(((IO11-IO10)/($D11-$D10))+$C11*(AVERAGE(IO10:IO11)))/AVERAGE($E10:$E11)</f>
        <v>8.3994759758610829E-2</v>
      </c>
      <c r="IQ11" s="15">
        <f>AVERAGE(IP11:IP17)</f>
        <v>0.10810345822704447</v>
      </c>
      <c r="IR11" s="36">
        <f>STDEV(IP11:IP17)/IQ11</f>
        <v>0.27286624630119488</v>
      </c>
      <c r="IS11" s="13">
        <v>203822</v>
      </c>
      <c r="IT11" s="15">
        <f>(((IS11-IS10)/($D11-$D10))+$C11*(AVERAGE(IS10:IS11)))/AVERAGE($E10:$E11)</f>
        <v>2.3344168808878078E-3</v>
      </c>
      <c r="IU11" s="15">
        <f>AVERAGE(IT11:IT17)</f>
        <v>6.6990798933236756E-3</v>
      </c>
      <c r="IV11" s="36">
        <f>STDEV(IT11:IT17)/IU11</f>
        <v>0.67374993508489611</v>
      </c>
      <c r="IW11" s="13">
        <v>8579718</v>
      </c>
      <c r="IX11" s="15">
        <f>(((IW11-IW10)/($D11-$D10))+$C11*(AVERAGE(IW10:IW11)))/AVERAGE($E10:$E11)</f>
        <v>1.4585565375343404E-2</v>
      </c>
      <c r="IY11" s="15">
        <f>AVERAGE(IX11:IX17)</f>
        <v>5.7500847527728785E-2</v>
      </c>
      <c r="IZ11" s="36">
        <f>STDEV(IX11:IX17)/IY11</f>
        <v>1.308984447335402</v>
      </c>
      <c r="JA11" s="13">
        <v>261172</v>
      </c>
      <c r="JB11" s="15">
        <f>(((JA11-JA10)/($D11-$D10))+$C11*(AVERAGE(JA10:JA11)))/AVERAGE($E10:$E11)</f>
        <v>2.732425143045595E-3</v>
      </c>
      <c r="JC11" s="15">
        <f>AVERAGE(JB11:JB17)</f>
        <v>3.9210494151797866E-3</v>
      </c>
      <c r="JD11" s="36">
        <f>STDEV(JB11:JB17)/JC11</f>
        <v>0.35596922822677435</v>
      </c>
      <c r="JE11" s="13">
        <v>1701542</v>
      </c>
      <c r="JF11" s="15">
        <f>(((JE11-JE10)/($D11-$D10))+$C11*(AVERAGE(JE10:JE11)))/AVERAGE($E10:$E11)</f>
        <v>1.0375331871499008E-2</v>
      </c>
      <c r="JG11" s="15">
        <f>AVERAGE(JF11:JF17)</f>
        <v>3.2143370448501192E-2</v>
      </c>
      <c r="JH11" s="36">
        <f>STDEV(JF11:JF17)/JG11</f>
        <v>0.55296947368794169</v>
      </c>
      <c r="JI11" s="13">
        <v>5068262</v>
      </c>
      <c r="JJ11" s="15">
        <f>(((JI11-JI10)/($D11-$D10))+$C11*(AVERAGE(JI10:JI11)))/AVERAGE($E10:$E11)</f>
        <v>1.8427351812587173E-2</v>
      </c>
      <c r="JK11" s="15">
        <f>AVERAGE(JJ11:JJ17)</f>
        <v>3.4158606077113171E-2</v>
      </c>
      <c r="JL11" s="36">
        <f>STDEV(JJ11:JJ17)/JK11</f>
        <v>1.747131508860329</v>
      </c>
      <c r="JM11" s="13">
        <v>916697</v>
      </c>
      <c r="JN11" s="15">
        <f>(((JM11-JM10)/($D11-$D10))+$C11*(AVERAGE(JM10:JM11)))/AVERAGE($E10:$E11)</f>
        <v>2.2537053345850276E-3</v>
      </c>
      <c r="JO11" s="15">
        <f>AVERAGE(JN11:JN17)</f>
        <v>6.3436955645536841E-3</v>
      </c>
      <c r="JP11" s="36">
        <f>STDEV(JN11:JN17)/JO11</f>
        <v>3.20571545236605</v>
      </c>
      <c r="JQ11" s="13">
        <v>8274553</v>
      </c>
      <c r="JR11" s="15">
        <f>(((JQ11-JQ10)/($D11-$D10))+$C11*(AVERAGE(JQ10:JQ11)))/AVERAGE($E10:$E11)</f>
        <v>2.3563169406191794E-2</v>
      </c>
      <c r="JS11" s="15">
        <f>AVERAGE(JR11:JR17)</f>
        <v>5.6304317448972081E-2</v>
      </c>
      <c r="JT11" s="36">
        <f>STDEV(JR11:JR17)/JS11</f>
        <v>1.1899102679668001</v>
      </c>
      <c r="JU11" s="13">
        <v>12503383</v>
      </c>
      <c r="JV11" s="15">
        <f>(((JU11-JU10)/($D11-$D10))+$C11*(AVERAGE(JU10:JU11)))/AVERAGE($E10:$E11)</f>
        <v>6.6906448836408797E-2</v>
      </c>
      <c r="JW11" s="15">
        <f>AVERAGE(JV11:JV17)</f>
        <v>0.12360911206362164</v>
      </c>
      <c r="JX11" s="36">
        <f>STDEV(JV11:JV17)/JW11</f>
        <v>0.28192060446991973</v>
      </c>
      <c r="JY11" s="13">
        <v>7256483</v>
      </c>
      <c r="JZ11" s="15">
        <f>(((JY11-JY10)/($D11-$D10))+$C11*(AVERAGE(JY10:JY11)))/AVERAGE($E10:$E11)</f>
        <v>3.9642888768049479E-2</v>
      </c>
      <c r="KA11" s="15">
        <f>AVERAGE(JZ11:JZ17)</f>
        <v>4.2174621006799536E-2</v>
      </c>
      <c r="KB11" s="36">
        <f>STDEV(JZ11:JZ17)/KA11</f>
        <v>2.0455860731821236</v>
      </c>
      <c r="KC11" s="13">
        <v>4318261</v>
      </c>
      <c r="KD11" s="15">
        <f>(((KC11-KC10)/($D11-$D10))+$C11*(AVERAGE(KC10:KC11)))/AVERAGE($E10:$E11)</f>
        <v>3.5080873453696662E-2</v>
      </c>
      <c r="KE11" s="15">
        <f>AVERAGE(KD11:KD17)</f>
        <v>4.28715411586469E-2</v>
      </c>
      <c r="KF11" s="36">
        <f>STDEV(KD11:KD17)/KE11</f>
        <v>0.31428929423730362</v>
      </c>
      <c r="KG11" s="13">
        <v>13433390</v>
      </c>
      <c r="KH11" s="15">
        <f>(((KG11-KG10)/($D11-$D10))+$C11*(AVERAGE(KG10:KG11)))/AVERAGE($E10:$E11)</f>
        <v>0.10487137847435343</v>
      </c>
      <c r="KI11" s="15">
        <f>AVERAGE(KH11:KH17)</f>
        <v>0.19073144565225703</v>
      </c>
      <c r="KJ11" s="36">
        <f>STDEV(KH11:KH17)/KI11</f>
        <v>0.45553872013924712</v>
      </c>
      <c r="KK11" s="13">
        <v>4090490</v>
      </c>
      <c r="KL11" s="15">
        <f>(((KK11-KK10)/($D11-$D10))+$C11*(AVERAGE(KK10:KK11)))/AVERAGE($E10:$E11)</f>
        <v>-9.9223999364007609E-3</v>
      </c>
      <c r="KM11" s="15">
        <f>AVERAGE(KL11:KL17)</f>
        <v>2.5064581802559969E-2</v>
      </c>
      <c r="KN11" s="36">
        <f>STDEV(KL11:KL17)/KM11</f>
        <v>1.9025319985223546</v>
      </c>
      <c r="KO11" s="13">
        <v>34581</v>
      </c>
      <c r="KP11" s="15">
        <f>(((KO11-KO10)/($D11-$D10))+$C11*(AVERAGE(KO10:KO11)))/AVERAGE($E10:$E11)</f>
        <v>3.1333115346081987E-4</v>
      </c>
      <c r="KQ11" s="15">
        <f>AVERAGE(KP11:KP17)</f>
        <v>2.0209386739270265E-3</v>
      </c>
      <c r="KR11" s="36">
        <f>STDEV(KP11:KP17)/KQ11</f>
        <v>0.75977242402564615</v>
      </c>
      <c r="KS11" s="13">
        <v>4192779</v>
      </c>
      <c r="KT11" s="15">
        <f>(((KS11-KS10)/($D11-$D10))+$C11*(AVERAGE(KS10:KS11)))/AVERAGE($E10:$E11)</f>
        <v>3.6150616759545007E-2</v>
      </c>
      <c r="KU11" s="15">
        <f>AVERAGE(KT11:KT17)</f>
        <v>5.2372438001039925E-2</v>
      </c>
      <c r="KV11" s="36">
        <f>STDEV(KT11:KT17)/KU11</f>
        <v>0.99390625584720682</v>
      </c>
      <c r="KW11" s="13">
        <v>444092</v>
      </c>
      <c r="KX11" s="15">
        <f>(((KW11-KW10)/($D11-$D10))+$C11*(AVERAGE(KW10:KW11)))/AVERAGE($E10:$E11)</f>
        <v>1.6984140011174281E-4</v>
      </c>
      <c r="KY11" s="15">
        <f>AVERAGE(KX11:KX17)</f>
        <v>5.202537517663146E-3</v>
      </c>
      <c r="KZ11" s="36">
        <f>STDEV(KX11:KX17)/KY11</f>
        <v>0.78757630596966077</v>
      </c>
      <c r="LA11" s="13">
        <v>1669165654</v>
      </c>
      <c r="LB11" s="15">
        <f>(((LA11-LA10)/($D11-$D10))+$C11*(AVERAGE(LA10:LA11)))/AVERAGE($E10:$E11)</f>
        <v>12.246799506311548</v>
      </c>
      <c r="LC11" s="15">
        <f>AVERAGE(LB11:LB17)</f>
        <v>14.269083700122602</v>
      </c>
      <c r="LD11" s="36">
        <f>STDEV(LB11:LB17)/LC11</f>
        <v>0.17642526105604403</v>
      </c>
      <c r="LE11" s="13">
        <v>7698819</v>
      </c>
      <c r="LF11" s="15">
        <f>(((LE11-LE10)/($D11-$D10))+$C11*(AVERAGE(LE10:LE11)))/AVERAGE($E10:$E11)</f>
        <v>6.6435689420949601E-2</v>
      </c>
      <c r="LG11" s="15">
        <f>AVERAGE(LF11:LF17)</f>
        <v>0.11492084772959253</v>
      </c>
      <c r="LH11" s="36">
        <f>STDEV(LF11:LF17)/LG11</f>
        <v>2.1834746019994618</v>
      </c>
      <c r="LI11" s="13">
        <v>18540431</v>
      </c>
      <c r="LJ11" s="15">
        <f>(((LI11-LI10)/($D11-$D10))+$C11*(AVERAGE(LI10:LI11)))/AVERAGE($E10:$E11)</f>
        <v>9.1209140916460443E-2</v>
      </c>
      <c r="LK11" s="15">
        <f>AVERAGE(LJ11:LJ17)</f>
        <v>0.15334706892798824</v>
      </c>
      <c r="LL11" s="36">
        <f>STDEV(LJ11:LJ17)/LK11</f>
        <v>0.59634776473900808</v>
      </c>
      <c r="LM11" s="13">
        <v>435464</v>
      </c>
      <c r="LN11" s="15">
        <f>(((LM11-LM10)/($D11-$D10))+$C11*(AVERAGE(LM10:LM11)))/AVERAGE($E10:$E11)</f>
        <v>2.7592990169843785E-3</v>
      </c>
      <c r="LO11" s="15">
        <f>AVERAGE(LN11:LN17)</f>
        <v>5.0470390400453201E-3</v>
      </c>
      <c r="LP11" s="36">
        <f>STDEV(LN11:LN17)/LO11</f>
        <v>0.55176866359846355</v>
      </c>
      <c r="LQ11" s="13">
        <v>292763</v>
      </c>
      <c r="LR11" s="15">
        <f>(((LQ11-LQ10)/($D11-$D10))+$C11*(AVERAGE(LQ10:LQ11)))/AVERAGE($E10:$E11)</f>
        <v>1.9918772662515841E-3</v>
      </c>
      <c r="LS11" s="15">
        <f>AVERAGE(LR11:LR17)</f>
        <v>2.8941998585564678E-3</v>
      </c>
      <c r="LT11" s="36">
        <f>STDEV(LR11:LR17)/LS11</f>
        <v>0.42000043737995912</v>
      </c>
      <c r="LU11" s="13">
        <v>258327</v>
      </c>
      <c r="LV11" s="15">
        <f>(((LU11-LU10)/($D11-$D10))+$C11*(AVERAGE(LU10:LU11)))/AVERAGE($E10:$E11)</f>
        <v>2.2468713768271295E-3</v>
      </c>
      <c r="LW11" s="15">
        <f>AVERAGE(LV11:LV17)</f>
        <v>2.1331259732678743E-3</v>
      </c>
      <c r="LX11" s="36">
        <f>STDEV(LV11:LV17)/LW11</f>
        <v>0.63035555518548314</v>
      </c>
      <c r="LY11" s="13">
        <v>129045</v>
      </c>
      <c r="LZ11" s="15">
        <f>(((LY11-LY10)/($D11-$D10))+$C11*(AVERAGE(LY10:LY11)))/AVERAGE($E10:$E11)</f>
        <v>1.8425983675484051E-3</v>
      </c>
      <c r="MA11" s="15">
        <f>AVERAGE(LZ11:LZ17)</f>
        <v>5.3092081725435386E-3</v>
      </c>
      <c r="MB11" s="36">
        <f>STDEV(LZ11:LZ17)/MA11</f>
        <v>0.71066239504343431</v>
      </c>
      <c r="MC11" s="13">
        <v>2610547</v>
      </c>
      <c r="MD11" s="15">
        <f>(((MC11-MC10)/($D11-$D10))+$C11*(AVERAGE(MC10:MC11)))/AVERAGE($E10:$E11)</f>
        <v>1.7114774062783281E-2</v>
      </c>
      <c r="ME11" s="15">
        <f>AVERAGE(MD11:MD17)</f>
        <v>2.8152931174291879E-2</v>
      </c>
      <c r="MF11" s="36">
        <f>STDEV(MD11:MD17)/ME11</f>
        <v>0.50410423591128972</v>
      </c>
      <c r="MG11" s="13">
        <v>22696705</v>
      </c>
      <c r="MH11" s="15">
        <f>(((MG11-MG10)/($D11-$D10))+$C11*(AVERAGE(MG10:MG11)))/AVERAGE($E10:$E11)</f>
        <v>0.20094466650790591</v>
      </c>
      <c r="MI11" s="15">
        <f>AVERAGE(MH11:MH17)</f>
        <v>0.24546208876948827</v>
      </c>
      <c r="MJ11" s="36">
        <f>STDEV(MH11:MH17)/MI11</f>
        <v>0.27756851018054757</v>
      </c>
      <c r="MK11" s="13">
        <v>3791855887</v>
      </c>
      <c r="ML11" s="15">
        <f>(((MK11-MK10)/($D11-$D10))+$C11*(AVERAGE(MK10:MK11)))/AVERAGE($E10:$E11)</f>
        <v>29.720217623149622</v>
      </c>
      <c r="MM11" s="15">
        <f>AVERAGE(ML11:ML17)</f>
        <v>35.548935929034698</v>
      </c>
      <c r="MN11" s="36">
        <f>STDEV(ML11:ML17)/MM11</f>
        <v>0.21140758667475618</v>
      </c>
      <c r="MO11" s="13">
        <v>13433390</v>
      </c>
      <c r="MP11" s="15">
        <f>(((MO11-MO10)/($D11-$D10))+$C11*(AVERAGE(MO10:MO11)))/AVERAGE($E10:$E11)</f>
        <v>0.10487137847435343</v>
      </c>
      <c r="MQ11" s="15">
        <f>AVERAGE(MP11:MP17)</f>
        <v>0.19073144565225703</v>
      </c>
      <c r="MR11" s="36">
        <f>STDEV(MP11:MP17)/MQ11</f>
        <v>0.45553872013924712</v>
      </c>
      <c r="MS11" s="13">
        <v>1013862116</v>
      </c>
      <c r="MT11" s="15">
        <f>(((MS11-MS10)/($D11-$D10))+$C11*(AVERAGE(MS10:MS11)))/AVERAGE($E10:$E11)</f>
        <v>6.9213568367866252</v>
      </c>
      <c r="MU11" s="15">
        <f>AVERAGE(MT11:MT17)</f>
        <v>10.992804269534677</v>
      </c>
      <c r="MV11" s="36">
        <f>STDEV(MT11:MT17)/MU11</f>
        <v>0.26247201494007438</v>
      </c>
      <c r="MW11" s="13">
        <v>12522514</v>
      </c>
      <c r="MX11" s="15">
        <f>(((MW11-MW10)/($D11-$D10))+$C11*(AVERAGE(MW10:MW11)))/AVERAGE($E10:$E11)</f>
        <v>2.954163597869534E-2</v>
      </c>
      <c r="MY11" s="15">
        <f>AVERAGE(MX11:MX17)</f>
        <v>0.15182516169179613</v>
      </c>
      <c r="MZ11" s="36">
        <f>STDEV(MX11:MX17)/MY11</f>
        <v>0.60639543712369348</v>
      </c>
      <c r="NA11" s="13">
        <v>20742344</v>
      </c>
      <c r="NB11" s="15">
        <f>(((NA11-NA10)/($D11-$D10))+$C11*(AVERAGE(NA10:NA11)))/AVERAGE($E10:$E11)</f>
        <v>2.6160867545108716E-2</v>
      </c>
      <c r="NC11" s="15">
        <f>AVERAGE(NB11:NB17)</f>
        <v>0.12024361288895002</v>
      </c>
      <c r="ND11" s="36">
        <f>STDEV(NB11:NB17)/NC11</f>
        <v>1.4005157722164188</v>
      </c>
      <c r="NE11" s="13">
        <v>194977</v>
      </c>
      <c r="NF11" s="15"/>
      <c r="NG11" s="15">
        <f>AVERAGE(NF11:NF17)</f>
        <v>1.9692139378873967E-3</v>
      </c>
      <c r="NH11" s="36">
        <f>STDEV(NF11:NF17)/NG11</f>
        <v>1.501503976354813</v>
      </c>
      <c r="NI11" s="13">
        <v>466338</v>
      </c>
      <c r="NJ11" s="15">
        <f>(((NI11-NI10)/($D11-$D10))+$C11*(AVERAGE(NI10:NI11)))/AVERAGE($E10:$E11)</f>
        <v>6.1682480795854887E-3</v>
      </c>
      <c r="NK11" s="15">
        <f>AVERAGE(NJ11:NJ17)</f>
        <v>2.1656155859595761E-3</v>
      </c>
      <c r="NL11" s="36">
        <f>STDEV(NJ11:NJ17)/NK11</f>
        <v>2.1952327641283444</v>
      </c>
    </row>
    <row r="12" spans="1:376" s="13" customFormat="1" x14ac:dyDescent="0.25">
      <c r="B12" s="14" t="s">
        <v>95</v>
      </c>
      <c r="C12" s="17">
        <f t="shared" si="0"/>
        <v>1.8749999999999999E-2</v>
      </c>
      <c r="D12" s="16">
        <v>149.25</v>
      </c>
      <c r="E12" s="15">
        <v>2655000</v>
      </c>
      <c r="F12" s="13">
        <v>1898243978</v>
      </c>
      <c r="G12" s="16">
        <f>F12*Referencias!$D$6/'Metabolitos cuantificables'!$F$45</f>
        <v>1.3142117046474173</v>
      </c>
      <c r="H12" s="16">
        <f>((((G12-G11)/(D12-D11))+(C12*AVERAGE(G11:G12))-C12*Referencias!$H$6)/AVERAGE('Metabolitos cuantificables'!E11:E12))*POWER(10,9)</f>
        <v>1.9297573406895328</v>
      </c>
      <c r="I12" s="16">
        <f>(((F12-F11)/($D12-$D11))-$C12*Referencias!$F$6+$C12*(AVERAGE(F11:F12)))/AVERAGE($E11:$E12)</f>
        <v>2.6052839364836911</v>
      </c>
      <c r="J12" s="16"/>
      <c r="K12" s="13">
        <v>165374101</v>
      </c>
      <c r="L12" s="16">
        <f>K12*Referencias!$D$7/'Metabolitos cuantificables'!$K$45</f>
        <v>7.1937296769472414E-2</v>
      </c>
      <c r="M12" s="16">
        <f>((((L12-L11)/(D12-D11))+C12*AVERAGE(L11:L12)-C12*Referencias!$H$7)/AVERAGE('Metabolitos cuantificables'!E11:E12))*POWER(10,9)</f>
        <v>-11.046507552291255</v>
      </c>
      <c r="N12" s="16">
        <f>(((K12-K11)/($D12-$D11))-$C12*Referencias!$F$7+$C12*(AVERAGE(K11:K12)))/AVERAGE($E11:$E12)</f>
        <v>-26.147038013206007</v>
      </c>
      <c r="O12" s="16"/>
      <c r="P12" s="13">
        <v>949215059</v>
      </c>
      <c r="Q12" s="16">
        <f>P12*Referencias!$D$8/'Metabolitos cuantificables'!$P$45</f>
        <v>1.9117855459382374</v>
      </c>
      <c r="R12" s="16">
        <f>((((Q12-Q11)/(D12-D11))+C12*AVERAGE(Q11:Q12)-C12*Referencias!$H$8)/AVERAGE('Metabolitos cuantificables'!E11:E12))*POWER(10,9)</f>
        <v>2.6345166696861377</v>
      </c>
      <c r="S12" s="16">
        <f>(((P12-P11)/($D12-$D11))-$C12*Referencias!$F$8+$C12*(AVERAGE(P11:P12)))/AVERAGE($E11:$E12)</f>
        <v>0.85326083750280624</v>
      </c>
      <c r="T12" s="16"/>
      <c r="U12" s="13">
        <v>320777816</v>
      </c>
      <c r="V12" s="16">
        <f>U12*Referencias!$D$9/'Metabolitos cuantificables'!$U$45</f>
        <v>0.25313895147172211</v>
      </c>
      <c r="W12" s="16">
        <f>((((V12-V11)/(D12-D11))+C12*AVERAGE(V11:V12)-C12*Referencias!$H$9)/AVERAGE('Metabolitos cuantificables'!E11:E12))*POWER(10,9)</f>
        <v>-0.92084647611645998</v>
      </c>
      <c r="X12" s="16">
        <f>(((U12-U11)/($D12-$D11))-$C12*Referencias!$F$9+$C12*(AVERAGE(U11:U12)))/AVERAGE($E11:$E12)</f>
        <v>-1.0003803761746695</v>
      </c>
      <c r="Y12" s="16"/>
      <c r="Z12" s="13">
        <v>6062367835</v>
      </c>
      <c r="AA12" s="16">
        <f>Z12*Referencias!$D$60/'Metabolitos cuantificables'!$Z$45</f>
        <v>3.2262123040970963</v>
      </c>
      <c r="AB12" s="16">
        <f>((((AA12-AA11)/(D12-D11))+C12*AVERAGE(AA11:AA12)-C12*Referencias!$H$60)/AVERAGE('Metabolitos cuantificables'!E11:E12))*POWER(10,9)</f>
        <v>-10.021190213208005</v>
      </c>
      <c r="AC12" s="16">
        <f>(((Z12-Z11)/($D12-$D11))-$C12*Referencias!$F$60+$C12*(AVERAGE(Z11:Z12)))/AVERAGE($E11:$E12)</f>
        <v>-16.805012759449458</v>
      </c>
      <c r="AD12" s="16"/>
      <c r="AE12" s="13">
        <v>880695005</v>
      </c>
      <c r="AF12" s="16">
        <f>AE12*Referencias!$D$12/'Metabolitos cuantificables'!$AE$45</f>
        <v>1.3431449652621121</v>
      </c>
      <c r="AG12" s="16">
        <f>((((AF12-AF11)/(D12-D11))+C12*AVERAGE(AF11:AF12)-C12*Referencias!$H$12)/AVERAGE('Metabolitos cuantificables'!E11:E12))*POWER(10,9)</f>
        <v>4.8421210041770282</v>
      </c>
      <c r="AH12" s="16">
        <f>(((AE12-AE11)/($D12-$D11))-$C12*Referencias!$F$12+$C12*(AVERAGE(AE11:AE12)))/AVERAGE($E11:$E12)</f>
        <v>3.2542956303922512</v>
      </c>
      <c r="AI12" s="16"/>
      <c r="AJ12" s="13">
        <v>330216902</v>
      </c>
      <c r="AK12" s="16">
        <f>AJ12*Referencias!$D$50/'Metabolitos cuantificables'!$AJ$45</f>
        <v>12.476162353956546</v>
      </c>
      <c r="AL12" s="16">
        <f>((((AK12-AK11)/(D12-D11))+C12*AVERAGE(AK11:AK12)-C12*Referencias!$H$50)/AVERAGE('Metabolitos cuantificables'!E11:E12))*POWER(10,9)</f>
        <v>-87.301673578570401</v>
      </c>
      <c r="AM12" s="16">
        <f>(((AJ12-AJ11)/($D12-$D11))-$C12*Referencias!$F$50+$C12*(AVERAGE(AJ11:AJ12)))/AVERAGE($E11:$E12)</f>
        <v>-2.9603426359288303</v>
      </c>
      <c r="AN12" s="16"/>
      <c r="AO12" s="13">
        <v>71201525</v>
      </c>
      <c r="AP12" s="16">
        <f>AO12*Referencias!$D$5/'Metabolitos cuantificables'!$AO$45</f>
        <v>0.86956284299468889</v>
      </c>
      <c r="AQ12" s="16">
        <f>((((AP12-AP11)/(D12-D11))+C12*AVERAGE(AP11:AP12)-C12*Referencias!$H$5)/AVERAGE('Metabolitos cuantificables'!E11:E12))*POWER(10,9)</f>
        <v>5.045450517772947</v>
      </c>
      <c r="AR12" s="16">
        <f>(((AO12-AO11)/($D12-$D11))-$C12*Referencias!$F$5+$C12*(AVERAGE(AO11:AO12)))/AVERAGE($E11:$E12)</f>
        <v>0.41892550182013538</v>
      </c>
      <c r="AS12" s="16"/>
      <c r="AT12" s="13">
        <v>4943325512</v>
      </c>
      <c r="AU12" s="17">
        <f>AT12*Referencias!$D$14/'Metabolitos cuantificables'!$AT$45</f>
        <v>0.87997913854084775</v>
      </c>
      <c r="AV12" s="17">
        <f>((((AU12-AU11)/(D12-D11))+C12*AVERAGE(AU11:AU12)-C12*Referencias!$H$14)/AVERAGE('Metabolitos cuantificables'!E11:E12))*POWER(10,9)</f>
        <v>-2.5854516895541497</v>
      </c>
      <c r="AW12" s="16">
        <f>(((AT12-AT11)/($D12-$D11))-$C12*Referencias!$F$14+$C12*(AVERAGE(AT11:AT12)))/AVERAGE($E11:$E12)</f>
        <v>-16.16006291081337</v>
      </c>
      <c r="AX12" s="16"/>
      <c r="AY12" s="13">
        <v>9878152019</v>
      </c>
      <c r="AZ12" s="16">
        <f>AY12*Referencias!$D$59/'Metabolitos cuantificables'!$AY$45</f>
        <v>20.682979622285877</v>
      </c>
      <c r="BA12" s="16">
        <f t="shared" si="1"/>
        <v>170.11389180297633</v>
      </c>
      <c r="BB12" s="16">
        <f t="shared" ref="BB12:BB43" si="3">(((AY12-AY11)/($D12-$D11))+$C12*(AVERAGE(AY11:AY12)))/AVERAGE($E11:$E12)</f>
        <v>81.246073557161864</v>
      </c>
      <c r="BC12" s="16"/>
      <c r="BD12" s="13">
        <v>6099005331</v>
      </c>
      <c r="BE12" s="16">
        <f>BD12*Referencias!$D$15/'Metabolitos cuantificables'!$BD$45</f>
        <v>1.2048170625036645</v>
      </c>
      <c r="BF12" s="16">
        <f>((((BE12-BE11)/(D12-D11))+C12*AVERAGE(BE11:BE12)-C12*Referencias!$H$15)/AVERAGE('Metabolitos cuantificables'!E11:E12))*POWER(10,9)</f>
        <v>-1.3537885277243145</v>
      </c>
      <c r="BG12" s="16">
        <f>(((BD12-BD11)/($D12-$D11))-$C12*Referencias!$F$15+$C12*(AVERAGE(BD11:BD12)))/AVERAGE($E11:$E12)</f>
        <v>-14.866469973820518</v>
      </c>
      <c r="BH12" s="16"/>
      <c r="BI12" s="13">
        <v>880903411</v>
      </c>
      <c r="BJ12" s="16">
        <f>BI12*Referencias!$D$16/'Metabolitos cuantificables'!$BI$45</f>
        <v>1.1745565446091539</v>
      </c>
      <c r="BK12" s="16">
        <f>((((BJ12-BJ11)/(D12-D11))+C12*AVERAGE(BJ11:BJ12)-C12*Referencias!$H$16)/AVERAGE('Metabolitos cuantificables'!E11:E12))*POWER(10,9)</f>
        <v>0.24030592664867256</v>
      </c>
      <c r="BL12" s="16">
        <f>(((BI12-BI11)/($D12-$D11))-$C12*Referencias!$F$16+$C12*(AVERAGE(BI11:BI12)))/AVERAGE($E11:$E12)</f>
        <v>-0.51310604549536454</v>
      </c>
      <c r="BM12" s="16"/>
      <c r="BN12" s="13">
        <v>1623560917</v>
      </c>
      <c r="BO12" s="16">
        <f>BN12*Referencias!$D$17/'Metabolitos cuantificables'!$BN$45</f>
        <v>0.50232337477933153</v>
      </c>
      <c r="BP12" s="16">
        <f>((((BO12-BO11)/(D12-D11))+C12*AVERAGE(BO11:BO12)-C12*Referencias!$H$17)/AVERAGE('Metabolitos cuantificables'!E11:E12))*POWER(10,9)</f>
        <v>1.1303896447114818</v>
      </c>
      <c r="BQ12" s="16">
        <f>(((BN12-BN11)/($D12-$D11))-$C12*Referencias!$F$17+$C12*(AVERAGE(BN11:BN12)))/AVERAGE($E11:$E12)</f>
        <v>-6.8269641632388769</v>
      </c>
      <c r="BR12" s="16"/>
      <c r="BS12" s="13">
        <v>2614290815</v>
      </c>
      <c r="BT12" s="16">
        <f>BS12*Referencias!$D$18/'Metabolitos cuantificables'!$BS$45</f>
        <v>0.38887466594622516</v>
      </c>
      <c r="BU12" s="16">
        <f>((((BT12-BT11)/(D12-D11))+C12*AVERAGE(BT11:BT12)-C12*Referencias!$H$18)/AVERAGE('Metabolitos cuantificables'!E11:E12))*POWER(10,9)</f>
        <v>-6.6779754304209543E-2</v>
      </c>
      <c r="BV12" s="16">
        <f>(((BS12-BS11)/($D12-$D11))-$C12*Referencias!$F$18+$C12*(AVERAGE(BS11:BS12)))/AVERAGE($E11:$E12)</f>
        <v>-1.2376264412744717E-2</v>
      </c>
      <c r="BW12" s="16"/>
      <c r="BX12" s="13">
        <v>20239392228</v>
      </c>
      <c r="BY12" s="16">
        <f>BX12*Referencias!$D$19/'Metabolitos cuantificables'!$BX$45</f>
        <v>1.475522007392144</v>
      </c>
      <c r="BZ12" s="16">
        <f>((((BY12-BY11)/(D12-D11))+C12*AVERAGE(BY11:BY12)-C12*Referencias!$H$19)/AVERAGE('Metabolitos cuantificables'!E11:E12))*POWER(10,9)</f>
        <v>3.7849076819295422</v>
      </c>
      <c r="CA12" s="16">
        <f>(((BX12-BX11)/($D12-$D11))-$C12*Referencias!$F$19+$C12*(AVERAGE(BX11:BX12)))/AVERAGE($E11:$E12)</f>
        <v>47.397836078951364</v>
      </c>
      <c r="CB12" s="16"/>
      <c r="CC12" s="13">
        <v>337707638</v>
      </c>
      <c r="CD12" s="16">
        <f>CC12*Referencias!$D$20/'Metabolitos cuantificables'!$CC$45</f>
        <v>0.66096171594604247</v>
      </c>
      <c r="CE12" s="16">
        <f>((((CD12-CD11)/(D12-D11))+C12*AVERAGE(CD11:CD12)-C12*Referencias!$H$20)/AVERAGE('Metabolitos cuantificables'!E11:E12))*POWER(10,9)</f>
        <v>-5.2533279456971753</v>
      </c>
      <c r="CF12" s="16">
        <f>(((CC12-CC11)/($D12-$D11))-$C12*Referencias!$F$20+$C12*(AVERAGE(CC11:CC12)))/AVERAGE($E11:$E12)</f>
        <v>-2.6426590392171017</v>
      </c>
      <c r="CG12" s="16"/>
      <c r="CH12" s="13">
        <v>1503797069</v>
      </c>
      <c r="CI12" s="16">
        <f>CH12*Referencias!$D$21/'Metabolitos cuantificables'!$CH$45</f>
        <v>0.64843574433699147</v>
      </c>
      <c r="CJ12" s="16">
        <f>((((CI12-CI11)/(D12-D11))+C12*AVERAGE(CI11:CI12)-C12*Referencias!$H$21)/AVERAGE('Metabolitos cuantificables'!E11:E12))*POWER(10,9)</f>
        <v>-0.87534769464125817</v>
      </c>
      <c r="CK12" s="16">
        <f>(((CH12-CH11)/($D12-$D11))-$C12*Referencias!$F$21+$C12*(AVERAGE(CH11:CH12)))/AVERAGE($E11:$E12)</f>
        <v>-2.7452303339587556</v>
      </c>
      <c r="CL12" s="16"/>
      <c r="CM12" s="13">
        <v>1120661697</v>
      </c>
      <c r="CN12" s="16">
        <f>CM12*Referencias!$D$22/'Metabolitos cuantificables'!$CM$45</f>
        <v>0.16722967663837893</v>
      </c>
      <c r="CO12" s="16">
        <f>((((CN12-CN11)/(D12-D11))+C12*AVERAGE(CN11:CN12)-C12*Referencias!$H$22)/AVERAGE('Metabolitos cuantificables'!E11:E12))*POWER(10,9)</f>
        <v>-0.23294995399350676</v>
      </c>
      <c r="CP12" s="16">
        <f>(((CM12-CM11)/($D12-$D11))-$C12*Referencias!$F$22+$C12*(AVERAGE(CM11:CM12)))/AVERAGE($E11:$E12)</f>
        <v>-1.2976288950094617</v>
      </c>
      <c r="CQ12" s="16"/>
      <c r="CR12" s="13">
        <v>886064941</v>
      </c>
      <c r="CS12" s="16">
        <f>CR12*Referencias!$D$23/'Metabolitos cuantificables'!$CR$45</f>
        <v>0.28643690768880109</v>
      </c>
      <c r="CT12" s="16">
        <f>((((CS12-CS11)/(D12-D11))+C12*AVERAGE(CS11:CS12)-C12*Referencias!$H$23)/AVERAGE('Metabolitos cuantificables'!E11:E12))*POWER(10,9)</f>
        <v>-0.1657202030489561</v>
      </c>
      <c r="CU12" s="16">
        <f>(((CR12-CR11)/($D12-$D11))-$C12*Referencias!$F$23+$C12*(AVERAGE(CR11:CR12)))/AVERAGE($E11:$E12)</f>
        <v>-2.1878507526901103</v>
      </c>
      <c r="CV12" s="16"/>
      <c r="CW12" s="13">
        <v>4255502044</v>
      </c>
      <c r="CX12" s="16">
        <f t="shared" ref="CX12:CX43" si="4">(((CW12-CW11)/($D12-$D11))+$C12*(AVERAGE(CW11:CW12)))/AVERAGE($E11:$E12)</f>
        <v>33.532821504077262</v>
      </c>
      <c r="CY12" s="16"/>
      <c r="CZ12" s="16"/>
      <c r="DA12" s="13">
        <v>38141967</v>
      </c>
      <c r="DB12" s="16">
        <f t="shared" ref="DB12:DB43" si="5">(((DA12-DA11)/($D12-$D11))+$C12*(AVERAGE(DA11:DA12)))/AVERAGE($E11:$E12)</f>
        <v>0.37649958976795278</v>
      </c>
      <c r="DC12" s="16"/>
      <c r="DD12" s="16"/>
      <c r="DE12" s="13">
        <v>1382546</v>
      </c>
      <c r="DF12" s="15">
        <f t="shared" ref="DF12:DF43" si="6">(((DE12-DE11)/($D12-$D11))+$C12*(AVERAGE(DE11:DE12)))/AVERAGE($E11:$E12)</f>
        <v>1.1889240554539915E-2</v>
      </c>
      <c r="DG12" s="16"/>
      <c r="DH12" s="16"/>
      <c r="DI12" s="13">
        <v>197569575</v>
      </c>
      <c r="DJ12" s="16">
        <f t="shared" ref="DJ12:DJ43" si="7">(((DI12-DI11)/($D12-$D11))+$C12*(AVERAGE(DI11:DI12)))/AVERAGE($E11:$E12)</f>
        <v>1.6802910791518331</v>
      </c>
      <c r="DK12" s="16"/>
      <c r="DL12" s="16"/>
      <c r="DM12" s="13">
        <v>226657</v>
      </c>
      <c r="DN12" s="15">
        <f t="shared" ref="DN12:DN43" si="8">(((DM12-DM11)/($D12-$D11))+$C12*(AVERAGE(DM11:DM12)))/AVERAGE($E11:$E12)</f>
        <v>9.3689061547836696E-4</v>
      </c>
      <c r="DO12" s="16"/>
      <c r="DP12" s="16"/>
      <c r="DQ12" s="13">
        <v>153535405</v>
      </c>
      <c r="DR12" s="16">
        <f t="shared" ref="DR12:DR43" si="9">(((DQ12-DQ11)/($D12-$D11))+$C12*(AVERAGE(DQ11:DQ12)))/AVERAGE($E11:$E12)</f>
        <v>1.1282253827496072</v>
      </c>
      <c r="DS12" s="16"/>
      <c r="DT12" s="16"/>
      <c r="DU12" s="13">
        <v>5936559</v>
      </c>
      <c r="DV12" s="15">
        <f t="shared" ref="DV12:DV43" si="10">(((DU12-DU11)/($D12-$D11))+$C12*(AVERAGE(DU11:DU12)))/AVERAGE($E11:$E12)</f>
        <v>3.7498232504249655E-2</v>
      </c>
      <c r="DW12" s="16"/>
      <c r="DX12" s="16"/>
      <c r="DZ12" s="15"/>
      <c r="EA12" s="16"/>
      <c r="EB12" s="16"/>
      <c r="EC12" s="13">
        <v>380151857</v>
      </c>
      <c r="ED12" s="16">
        <f t="shared" ref="ED12:ED43" si="11">(((EC12-EC11)/($D12-$D11))+$C12*(AVERAGE(EC11:EC12)))/AVERAGE($E11:$E12)</f>
        <v>3.0365823287910132</v>
      </c>
      <c r="EE12" s="16"/>
      <c r="EF12" s="16"/>
      <c r="EG12" s="13">
        <v>35687681</v>
      </c>
      <c r="EH12" s="15">
        <f t="shared" ref="EH12:EH43" si="12">(((EG12-EG11)/($D12-$D11))+$C12*(AVERAGE(EG11:EG12)))/AVERAGE($E11:$E12)</f>
        <v>0.37100317343003303</v>
      </c>
      <c r="EI12" s="16"/>
      <c r="EJ12" s="16"/>
      <c r="EK12" s="13">
        <v>117466</v>
      </c>
      <c r="EL12" s="15">
        <f t="shared" ref="EL12:EL43" si="13">(((EK12-EK11)/($D12-$D11))+$C12*(AVERAGE(EK11:EK12)))/AVERAGE($E11:$E12)</f>
        <v>7.6588268546136736E-5</v>
      </c>
      <c r="EM12" s="15"/>
      <c r="EN12" s="16"/>
      <c r="EO12" s="13">
        <v>1747208</v>
      </c>
      <c r="EP12" s="15">
        <f t="shared" ref="EP12:EP43" si="14">(((EO12-EO11)/($D12-$D11))+$C12*(AVERAGE(EO11:EO12)))/AVERAGE($E11:$E12)</f>
        <v>3.7783355182975701E-3</v>
      </c>
      <c r="EQ12" s="15"/>
      <c r="ER12" s="16"/>
      <c r="ES12" s="13">
        <v>3295068</v>
      </c>
      <c r="ET12" s="15">
        <f t="shared" ref="ET12:ET43" si="15">(((ES12-ES11)/($D12-$D11))+$C12*(AVERAGE(ES11:ES12)))/AVERAGE($E11:$E12)</f>
        <v>2.5418533067128515E-2</v>
      </c>
      <c r="EU12" s="15"/>
      <c r="EV12" s="16"/>
      <c r="EW12" s="13">
        <v>12883266</v>
      </c>
      <c r="EX12" s="15">
        <f t="shared" si="2"/>
        <v>8.2520675314314118E-2</v>
      </c>
      <c r="EY12" s="15"/>
      <c r="EZ12" s="16"/>
      <c r="FA12" s="13">
        <v>13908729</v>
      </c>
      <c r="FB12" s="15">
        <f t="shared" ref="FB12:FB43" si="16">(((FA12-FA11)/($D12-$D11))+$C12*(AVERAGE(FA11:FA12)))/AVERAGE($E11:$E12)</f>
        <v>0.10711081573334616</v>
      </c>
      <c r="FC12" s="15"/>
      <c r="FD12" s="16"/>
      <c r="FE12" s="13">
        <v>347020936</v>
      </c>
      <c r="FF12" s="16">
        <f t="shared" ref="FF12:FF43" si="17">(((FE12-FE11)/($D12-$D11))+$C12*(AVERAGE(FE11:FE12)))/AVERAGE($E11:$E12)</f>
        <v>2.3228992464880207</v>
      </c>
      <c r="FG12" s="15"/>
      <c r="FH12" s="16"/>
      <c r="FI12" s="13">
        <v>4649348</v>
      </c>
      <c r="FJ12" s="15">
        <f t="shared" ref="FJ12:FJ43" si="18">(((FI12-FI11)/($D12-$D11))+$C12*(AVERAGE(FI11:FI12)))/AVERAGE($E11:$E12)</f>
        <v>4.3170490975496328E-2</v>
      </c>
      <c r="FK12" s="17"/>
      <c r="FL12" s="16"/>
      <c r="FM12" s="13">
        <v>138798601</v>
      </c>
      <c r="FN12" s="15">
        <f t="shared" ref="FN12:FN43" si="19">(((FM12-FM11)/($D12-$D11))+$C12*(AVERAGE(FM11:FM12)))/AVERAGE($E11:$E12)</f>
        <v>1.3134596351711088</v>
      </c>
      <c r="FO12" s="16"/>
      <c r="FP12" s="16"/>
      <c r="FQ12" s="13">
        <v>16520759</v>
      </c>
      <c r="FR12" s="15">
        <f t="shared" ref="FR12:FR43" si="20">(((FQ12-FQ11)/($D12-$D11))+$C12*(AVERAGE(FQ11:FQ12)))/AVERAGE($E11:$E12)</f>
        <v>0.11795449687690432</v>
      </c>
      <c r="FS12" s="15"/>
      <c r="FT12" s="16"/>
      <c r="FU12" s="13">
        <v>1137239</v>
      </c>
      <c r="FV12" s="15">
        <f t="shared" ref="FV12:FV43" si="21">(((FU12-FU11)/($D12-$D11))+$C12*(AVERAGE(FU11:FU12)))/AVERAGE($E11:$E12)</f>
        <v>1.3113611765932197E-2</v>
      </c>
      <c r="FW12" s="15"/>
      <c r="FX12" s="16"/>
      <c r="FY12" s="13">
        <v>714379</v>
      </c>
      <c r="FZ12" s="15">
        <f t="shared" ref="FZ12:FZ42" si="22">(((FY12-FY11)/($D12-$D11))+$C12*(AVERAGE(FY11:FY12)))/AVERAGE($E11:$E12)</f>
        <v>6.7846238052856091E-3</v>
      </c>
      <c r="GA12" s="15"/>
      <c r="GB12" s="16"/>
      <c r="GC12" s="13">
        <v>124431</v>
      </c>
      <c r="GD12" s="15">
        <f t="shared" ref="GD12:GD43" si="23">(((GC12-GC11)/($D12-$D11))+$C12*(AVERAGE(GC11:GC12)))/AVERAGE($E11:$E12)</f>
        <v>1.6447534799063472E-3</v>
      </c>
      <c r="GE12" s="15"/>
      <c r="GF12" s="16"/>
      <c r="GG12" s="13">
        <v>15855333</v>
      </c>
      <c r="GH12" s="15">
        <f t="shared" ref="GH12:GH43" si="24">(((GG12-GG11)/($D12-$D11))+$C12*(AVERAGE(GG11:GG12)))/AVERAGE($E11:$E12)</f>
        <v>0.14716384499583052</v>
      </c>
      <c r="GI12" s="15"/>
      <c r="GJ12" s="16"/>
      <c r="GK12" s="13">
        <v>2103571</v>
      </c>
      <c r="GL12" s="15">
        <f t="shared" ref="GL12:GL43" si="25">(((GK12-GK11)/($D12-$D11))+$C12*(AVERAGE(GK11:GK12)))/AVERAGE($E11:$E12)</f>
        <v>1.9789367082010324E-2</v>
      </c>
      <c r="GM12" s="15"/>
      <c r="GN12" s="16"/>
      <c r="GO12" s="13">
        <v>10739554</v>
      </c>
      <c r="GP12" s="15">
        <f t="shared" ref="GP12:GP43" si="26">(((GO12-GO11)/($D12-$D11))+$C12*(AVERAGE(GO11:GO12)))/AVERAGE($E11:$E12)</f>
        <v>9.0568657189133706E-2</v>
      </c>
      <c r="GQ12" s="15"/>
      <c r="GR12" s="16"/>
      <c r="GS12" s="13">
        <v>4150651</v>
      </c>
      <c r="GT12" s="15">
        <f t="shared" ref="GT12:GT43" si="27">(((GS12-GS11)/($D12-$D11))+$C12*(AVERAGE(GS11:GS12)))/AVERAGE($E11:$E12)</f>
        <v>5.3578262853202482E-2</v>
      </c>
      <c r="GU12" s="15"/>
      <c r="GV12" s="16"/>
      <c r="GW12" s="13">
        <v>36440644</v>
      </c>
      <c r="GX12" s="15">
        <f t="shared" ref="GX12:GX43" si="28">(((GW12-GW11)/($D12-$D11))+$C12*(AVERAGE(GW11:GW12)))/AVERAGE($E11:$E12)</f>
        <v>0.27418128461865354</v>
      </c>
      <c r="GY12" s="15"/>
      <c r="GZ12" s="16"/>
      <c r="HA12" s="13">
        <v>20254523</v>
      </c>
      <c r="HB12" s="15">
        <f t="shared" ref="HB12:HB43" si="29">(((HA12-HA11)/($D12-$D11))+$C12*(AVERAGE(HA11:HA12)))/AVERAGE($E11:$E12)</f>
        <v>0.18846135956894064</v>
      </c>
      <c r="HC12" s="15"/>
      <c r="HD12" s="16"/>
      <c r="HE12" s="13">
        <v>1522279</v>
      </c>
      <c r="HF12" s="15">
        <f t="shared" ref="HF12:HF43" si="30">(((HE12-HE11)/($D12-$D11))+$C12*(AVERAGE(HE11:HE12)))/AVERAGE($E11:$E12)</f>
        <v>1.7044315043779467E-2</v>
      </c>
      <c r="HG12" s="15"/>
      <c r="HH12" s="16"/>
      <c r="HI12" s="13">
        <v>21972597</v>
      </c>
      <c r="HJ12" s="15">
        <f t="shared" ref="HJ12:HJ43" si="31">(((HI12-HI11)/($D12-$D11))+$C12*(AVERAGE(HI11:HI12)))/AVERAGE($E11:$E12)</f>
        <v>0.20301295936367428</v>
      </c>
      <c r="HK12" s="15"/>
      <c r="HL12" s="16"/>
      <c r="HM12" s="13">
        <v>203215</v>
      </c>
      <c r="HN12" s="15">
        <f t="shared" ref="HN12:HN43" si="32">(((HM12-HM11)/($D12-$D11))+$C12*(AVERAGE(HM11:HM12)))/AVERAGE($E11:$E12)</f>
        <v>2.6883906034510406E-3</v>
      </c>
      <c r="HO12" s="15"/>
      <c r="HP12" s="16"/>
      <c r="HQ12" s="13">
        <v>86301586</v>
      </c>
      <c r="HR12" s="15">
        <f t="shared" ref="HR12:HR43" si="33">(((HQ12-HQ11)/($D12-$D11))+$C12*(AVERAGE(HQ11:HQ12)))/AVERAGE($E11:$E12)</f>
        <v>0.76357219244122643</v>
      </c>
      <c r="HS12" s="15"/>
      <c r="HT12" s="16"/>
      <c r="HU12" s="13">
        <v>3394768</v>
      </c>
      <c r="HV12" s="15">
        <f t="shared" ref="HV12:HV43" si="34">(((HU12-HU11)/($D12-$D11))+$C12*(AVERAGE(HU11:HU12)))/AVERAGE($E11:$E12)</f>
        <v>3.3979640262676802E-2</v>
      </c>
      <c r="HW12" s="15"/>
      <c r="HX12" s="16"/>
      <c r="HY12" s="13">
        <v>29740393</v>
      </c>
      <c r="HZ12" s="15">
        <f t="shared" ref="HZ12:HZ43" si="35">(((HY12-HY11)/($D12-$D11))+$C12*(AVERAGE(HY11:HY12)))/AVERAGE($E11:$E12)</f>
        <v>0.3073966715778248</v>
      </c>
      <c r="IA12" s="15"/>
      <c r="IB12" s="16"/>
      <c r="IC12" s="13">
        <v>203027</v>
      </c>
      <c r="ID12" s="15">
        <f t="shared" ref="ID12:ID43" si="36">(((IC12-IC11)/($D12-$D11))+$C12*(AVERAGE(IC11:IC12)))/AVERAGE($E11:$E12)</f>
        <v>2.1270439438404055E-3</v>
      </c>
      <c r="IE12" s="15"/>
      <c r="IF12" s="16"/>
      <c r="IG12" s="13">
        <v>133353</v>
      </c>
      <c r="IH12" s="15">
        <f t="shared" ref="IH12:IH43" si="37">(((IG12-IG11)/($D12-$D11))+$C12*(AVERAGE(IG11:IG12)))/AVERAGE($E11:$E12)</f>
        <v>9.4001834167227948E-4</v>
      </c>
      <c r="II12" s="15"/>
      <c r="IJ12" s="16"/>
      <c r="IK12" s="13">
        <v>1071288</v>
      </c>
      <c r="IL12" s="15">
        <f t="shared" ref="IL12:IL43" si="38">(((IK12-IK11)/($D12-$D11))+$C12*(AVERAGE(IK11:IK12)))/AVERAGE($E11:$E12)</f>
        <v>1.6541796962699255E-2</v>
      </c>
      <c r="IM12" s="15"/>
      <c r="IN12" s="16"/>
      <c r="IO12" s="13">
        <v>10756797</v>
      </c>
      <c r="IP12" s="15">
        <f t="shared" ref="IP12:IP43" si="39">(((IO12-IO11)/($D12-$D11))+$C12*(AVERAGE(IO11:IO12)))/AVERAGE($E11:$E12)</f>
        <v>8.2824407193142824E-2</v>
      </c>
      <c r="IQ12" s="15"/>
      <c r="IR12" s="16"/>
      <c r="IS12" s="13">
        <v>185698</v>
      </c>
      <c r="IT12" s="15">
        <f t="shared" ref="IT12:IT43" si="40">(((IS12-IS11)/($D12-$D11))+$C12*(AVERAGE(IS11:IS12)))/AVERAGE($E11:$E12)</f>
        <v>1.1026764809647519E-3</v>
      </c>
      <c r="IU12" s="15"/>
      <c r="IV12" s="16"/>
      <c r="IW12" s="13">
        <v>15525838</v>
      </c>
      <c r="IX12" s="15">
        <f t="shared" ref="IX12:IX43" si="41">(((IW12-IW11)/($D12-$D11))+$C12*(AVERAGE(IW11:IW12)))/AVERAGE($E11:$E12)</f>
        <v>0.17174153428589756</v>
      </c>
      <c r="IY12" s="15"/>
      <c r="IZ12" s="16"/>
      <c r="JA12" s="13">
        <v>341240</v>
      </c>
      <c r="JB12" s="15">
        <f t="shared" ref="JB12:JB43" si="42">(((JA12-JA11)/($D12-$D11))+$C12*(AVERAGE(JA11:JA12)))/AVERAGE($E11:$E12)</f>
        <v>3.0921447929696273E-3</v>
      </c>
      <c r="JC12" s="15"/>
      <c r="JD12" s="16"/>
      <c r="JE12" s="13">
        <v>2979065</v>
      </c>
      <c r="JF12" s="15">
        <f t="shared" ref="JF12:JF43" si="43">(((JE12-JE11)/($D12-$D11))+$C12*(AVERAGE(JE11:JE12)))/AVERAGE($E11:$E12)</f>
        <v>3.2433659614644471E-2</v>
      </c>
      <c r="JG12" s="15"/>
      <c r="JH12" s="16"/>
      <c r="JI12" s="13">
        <v>9493621</v>
      </c>
      <c r="JJ12" s="15">
        <f t="shared" ref="JJ12:JJ43" si="44">(((JI12-JI11)/($D12-$D11))+$C12*(AVERAGE(JI11:JI12)))/AVERAGE($E11:$E12)</f>
        <v>0.10668863163106578</v>
      </c>
      <c r="JK12" s="15"/>
      <c r="JL12" s="16"/>
      <c r="JM12" s="13">
        <v>606870</v>
      </c>
      <c r="JN12" s="15">
        <f t="shared" ref="JN12:JN17" si="45">(((JM12-JM11)/($D12-$D11))+$C12*(AVERAGE(JM11:JM12)))/AVERAGE($E11:$E12)</f>
        <v>1.2476481967029088E-3</v>
      </c>
      <c r="JO12" s="15"/>
      <c r="JP12" s="16"/>
      <c r="JQ12" s="13">
        <v>11125047</v>
      </c>
      <c r="JR12" s="15">
        <f t="shared" ref="JR12:JR17" si="46">(((JQ12-JQ11)/($D12-$D11))+$C12*(AVERAGE(JQ11:JQ12)))/AVERAGE($E11:$E12)</f>
        <v>0.10306712370505788</v>
      </c>
      <c r="JS12" s="15"/>
      <c r="JT12" s="16"/>
      <c r="JU12" s="13">
        <v>16891850</v>
      </c>
      <c r="JV12" s="15">
        <f t="shared" ref="JV12:JV17" si="47">(((JU12-JU11)/($D12-$D11))+$C12*(AVERAGE(JU11:JU12)))/AVERAGE($E11:$E12)</f>
        <v>0.15706091686311299</v>
      </c>
      <c r="JW12" s="15"/>
      <c r="JX12" s="16"/>
      <c r="JY12" s="13">
        <v>5376683</v>
      </c>
      <c r="JZ12" s="15">
        <f t="shared" ref="JZ12:JZ17" si="48">(((JY12-JY11)/($D12-$D11))+$C12*(AVERAGE(JY11:JY12)))/AVERAGE($E11:$E12)</f>
        <v>1.9187581906090635E-2</v>
      </c>
      <c r="KA12" s="15"/>
      <c r="KB12" s="16"/>
      <c r="KC12" s="13">
        <v>4881460</v>
      </c>
      <c r="KD12" s="15">
        <f t="shared" ref="KD12:KD17" si="49">(((KC12-KC11)/($D12-$D11))+$C12*(AVERAGE(KC11:KC12)))/AVERAGE($E11:$E12)</f>
        <v>3.8760055866929662E-2</v>
      </c>
      <c r="KE12" s="15"/>
      <c r="KF12" s="16"/>
      <c r="KG12" s="13">
        <v>14392504</v>
      </c>
      <c r="KH12" s="15">
        <f t="shared" ref="KH12:KH17" si="50">(((KG12-KG11)/($D12-$D11))+$C12*(AVERAGE(KG11:KG12)))/AVERAGE($E11:$E12)</f>
        <v>0.10768587899708136</v>
      </c>
      <c r="KI12" s="15"/>
      <c r="KJ12" s="16"/>
      <c r="KK12" s="13">
        <v>2867940</v>
      </c>
      <c r="KL12" s="15">
        <f t="shared" ref="KL12:KL17" si="51">(((KK12-KK11)/($D12-$D11))+$C12*(AVERAGE(KK11:KK12)))/AVERAGE($E11:$E12)</f>
        <v>8.1677477228262619E-3</v>
      </c>
      <c r="KM12" s="15"/>
      <c r="KN12" s="16"/>
      <c r="KO12" s="13">
        <v>37544</v>
      </c>
      <c r="KP12" s="15">
        <f t="shared" ref="KP12:KP17" si="52">(((KO12-KO11)/($D12-$D11))+$C12*(AVERAGE(KO11:KO12)))/AVERAGE($E11:$E12)</f>
        <v>2.8524196975528404E-4</v>
      </c>
      <c r="KQ12" s="15"/>
      <c r="KR12" s="16"/>
      <c r="KS12" s="13">
        <v>6411434</v>
      </c>
      <c r="KT12" s="15">
        <f t="shared" ref="KT12:KT17" si="53">(((KS12-KS11)/($D12-$D11))+$C12*(AVERAGE(KS11:KS12)))/AVERAGE($E11:$E12)</f>
        <v>6.4812446338080115E-2</v>
      </c>
      <c r="KU12" s="15"/>
      <c r="KV12" s="16"/>
      <c r="KW12" s="13">
        <v>499557</v>
      </c>
      <c r="KX12" s="15">
        <f t="shared" ref="KX12:KX17" si="54">(((KW12-KW11)/($D12-$D11))+$C12*(AVERAGE(KW11:KW12)))/AVERAGE($E11:$E12)</f>
        <v>3.9461973403572921E-3</v>
      </c>
      <c r="KY12" s="15"/>
      <c r="KZ12" s="16"/>
      <c r="LA12" s="13">
        <v>1897210962</v>
      </c>
      <c r="LB12" s="15">
        <f t="shared" ref="LB12:LB17" si="55">(((LA12-LA11)/($D12-$D11))+$C12*(AVERAGE(LA11:LA12)))/AVERAGE($E11:$E12)</f>
        <v>15.150409699958304</v>
      </c>
      <c r="LC12" s="15"/>
      <c r="LD12" s="16"/>
      <c r="LE12" s="13">
        <v>19105961</v>
      </c>
      <c r="LF12" s="15">
        <f t="shared" ref="LF12:LF17" si="56">(((LE12-LE11)/($D12-$D11))+$C12*(AVERAGE(LE11:LE12)))/AVERAGE($E11:$E12)</f>
        <v>0.23822501242823696</v>
      </c>
      <c r="LG12" s="15"/>
      <c r="LH12" s="16"/>
      <c r="LI12" s="13">
        <v>27098147</v>
      </c>
      <c r="LJ12" s="15">
        <f t="shared" ref="LJ12:LJ17" si="57">(((LI12-LI11)/($D12-$D11))+$C12*(AVERAGE(LI11:LI12)))/AVERAGE($E11:$E12)</f>
        <v>0.26622757060040414</v>
      </c>
      <c r="LK12" s="15"/>
      <c r="LL12" s="16"/>
      <c r="LM12" s="13">
        <v>583074</v>
      </c>
      <c r="LN12" s="15">
        <f t="shared" ref="LN12:LN17" si="58">(((LM12-LM11)/($D12-$D11))+$C12*(AVERAGE(LM11:LM12)))/AVERAGE($E11:$E12)</f>
        <v>5.3850427771897748E-3</v>
      </c>
      <c r="LO12" s="15"/>
      <c r="LP12" s="16"/>
      <c r="LQ12" s="13">
        <v>324195</v>
      </c>
      <c r="LR12" s="15">
        <f t="shared" ref="LR12:LR17" si="59">(((LQ12-LQ11)/($D12-$D11))+$C12*(AVERAGE(LQ11:LQ12)))/AVERAGE($E11:$E12)</f>
        <v>2.5180469626992527E-3</v>
      </c>
      <c r="LS12" s="15"/>
      <c r="LT12" s="16"/>
      <c r="LU12" s="13">
        <v>340579</v>
      </c>
      <c r="LV12" s="15">
        <f t="shared" ref="LV12:LV17" si="60">(((LU12-LU11)/($D12-$D11))+$C12*(AVERAGE(LU11:LU12)))/AVERAGE($E11:$E12)</f>
        <v>3.1081458273196699E-3</v>
      </c>
      <c r="LW12" s="15"/>
      <c r="LX12" s="16"/>
      <c r="LY12" s="13">
        <v>223992</v>
      </c>
      <c r="LZ12" s="15">
        <f t="shared" ref="LZ12:LZ17" si="61">(((LY12-LY11)/($D12-$D11))+$C12*(AVERAGE(LY11:LY12)))/AVERAGE($E11:$E12)</f>
        <v>2.4282250673530259E-3</v>
      </c>
      <c r="MA12" s="15"/>
      <c r="MB12" s="16"/>
      <c r="MC12" s="13">
        <v>4238017</v>
      </c>
      <c r="MD12" s="15">
        <f t="shared" ref="MD12:MD17" si="62">(((MC12-MC11)/($D12-$D11))+$C12*(AVERAGE(MC11:MC12)))/AVERAGE($E11:$E12)</f>
        <v>4.4354478254594439E-2</v>
      </c>
      <c r="ME12" s="15"/>
      <c r="MF12" s="16"/>
      <c r="MG12" s="13">
        <v>29384081</v>
      </c>
      <c r="MH12" s="15">
        <f t="shared" ref="MH12:MH17" si="63">(((MG12-MG11)/($D12-$D11))+$C12*(AVERAGE(MG11:MG12)))/AVERAGE($E11:$E12)</f>
        <v>0.26431522511145322</v>
      </c>
      <c r="MI12" s="15"/>
      <c r="MJ12" s="16"/>
      <c r="MK12" s="13">
        <v>4255502044</v>
      </c>
      <c r="ML12" s="15">
        <f t="shared" ref="ML12:ML17" si="64">(((MK12-MK11)/($D12-$D11))+$C12*(AVERAGE(MK11:MK12)))/AVERAGE($E11:$E12)</f>
        <v>33.532821504077262</v>
      </c>
      <c r="MM12" s="15"/>
      <c r="MN12" s="16"/>
      <c r="MO12" s="13">
        <v>14392504</v>
      </c>
      <c r="MP12" s="15">
        <f t="shared" ref="MP12:MP17" si="65">(((MO12-MO11)/($D12-$D11))+$C12*(AVERAGE(MO11:MO12)))/AVERAGE($E11:$E12)</f>
        <v>0.10768587899708136</v>
      </c>
      <c r="MQ12" s="15"/>
      <c r="MR12" s="16"/>
      <c r="MS12" s="13">
        <v>1341522531</v>
      </c>
      <c r="MT12" s="15">
        <f t="shared" ref="MT12:MT17" si="66">(((MS12-MS11)/($D12-$D11))+$C12*(AVERAGE(MS11:MS12)))/AVERAGE($E11:$E12)</f>
        <v>12.277362973415601</v>
      </c>
      <c r="MU12" s="15"/>
      <c r="MV12" s="16"/>
      <c r="MW12" s="13">
        <v>20241661</v>
      </c>
      <c r="MX12" s="15">
        <f t="shared" ref="MX12:MX17" si="67">(((MW12-MW11)/($D12-$D11))+$C12*(AVERAGE(MW11:MW12)))/AVERAGE($E11:$E12)</f>
        <v>0.21133872167564707</v>
      </c>
      <c r="MY12" s="15"/>
      <c r="MZ12" s="16"/>
      <c r="NA12" s="13">
        <v>34521672</v>
      </c>
      <c r="NB12" s="15">
        <f t="shared" ref="NB12:NB17" si="68">(((NA12-NA11)/($D12-$D11))+$C12*(AVERAGE(NA11:NA12)))/AVERAGE($E11:$E12)</f>
        <v>0.36621036306488342</v>
      </c>
      <c r="NC12" s="15"/>
      <c r="ND12" s="16"/>
      <c r="NE12" s="13">
        <v>117466</v>
      </c>
      <c r="NF12" s="15">
        <f t="shared" ref="NF12:NF17" si="69">(((NE12-NE11)/($D12-$D11))+$C12*(AVERAGE(NE11:NE12)))/AVERAGE($E11:$E12)</f>
        <v>7.6588268546136736E-5</v>
      </c>
      <c r="NG12" s="15"/>
      <c r="NH12" s="16"/>
      <c r="NI12" s="13">
        <v>653377</v>
      </c>
      <c r="NJ12" s="15">
        <f t="shared" ref="NJ12:NJ17" si="70">(((NI12-NI11)/($D12-$D11))+$C12*(AVERAGE(NI11:NI12)))/AVERAGE($E11:$E12)</f>
        <v>6.2376965465537702E-3</v>
      </c>
      <c r="NK12" s="15"/>
      <c r="NL12" s="16"/>
    </row>
    <row r="13" spans="1:376" s="13" customFormat="1" x14ac:dyDescent="0.25">
      <c r="B13" s="14" t="s">
        <v>96</v>
      </c>
      <c r="C13" s="17">
        <f t="shared" si="0"/>
        <v>1.8749999999999999E-2</v>
      </c>
      <c r="D13" s="16">
        <v>167.16666666674428</v>
      </c>
      <c r="E13" s="15">
        <v>2197500</v>
      </c>
      <c r="F13" s="13">
        <v>1980612160</v>
      </c>
      <c r="G13" s="16">
        <f>F13*Referencias!$D$6/'Metabolitos cuantificables'!$F$45</f>
        <v>1.3712376876767329</v>
      </c>
      <c r="H13" s="16">
        <f>((((G13-G12)/(D13-D12))+(C13*AVERAGE(G12:G13))-C13*Referencias!$H$6)/AVERAGE('Metabolitos cuantificables'!E12:E13))*POWER(10,9)</f>
        <v>2.0461222257686047</v>
      </c>
      <c r="I13" s="16">
        <f>(((F13-F12)/($D13-$D12))-$C13*Referencias!$F$6+$C13*(AVERAGE(F12:F13)))/AVERAGE($E12:$E13)</f>
        <v>2.7501941593198755</v>
      </c>
      <c r="J13" s="16"/>
      <c r="K13" s="13">
        <v>153821886</v>
      </c>
      <c r="L13" s="16">
        <f>K13*Referencias!$D$7/'Metabolitos cuantificables'!$K$45</f>
        <v>6.6912113782689325E-2</v>
      </c>
      <c r="M13" s="16">
        <f>((((L13-L12)/(D13-D12))+C13*AVERAGE(L12:L13)-C13*Referencias!$H$7)/AVERAGE('Metabolitos cuantificables'!E12:E13))*POWER(10,9)</f>
        <v>-12.730473313050508</v>
      </c>
      <c r="N13" s="16">
        <f>(((K13-K12)/($D13-$D12))-$C13*Referencias!$F$7+$C13*(AVERAGE(K12:K13)))/AVERAGE($E12:$E13)</f>
        <v>-30.11402026277996</v>
      </c>
      <c r="O13" s="16"/>
      <c r="P13" s="13">
        <v>939032608</v>
      </c>
      <c r="Q13" s="16">
        <f>P13*Referencias!$D$8/'Metabolitos cuantificables'!$P$45</f>
        <v>1.8912773771524065</v>
      </c>
      <c r="R13" s="16">
        <f>((((Q13-Q12)/(D13-D12))+C13*AVERAGE(Q12:Q13)-C13*Referencias!$H$8)/AVERAGE('Metabolitos cuantificables'!E12:E13))*POWER(10,9)</f>
        <v>-0.67376113086928058</v>
      </c>
      <c r="S13" s="16">
        <f>(((P13-P12)/($D13-$D12))-$C13*Referencias!$F$8+$C13*(AVERAGE(P12:P13)))/AVERAGE($E12:$E13)</f>
        <v>-0.84719703617070152</v>
      </c>
      <c r="T13" s="16"/>
      <c r="U13" s="13">
        <v>336851687</v>
      </c>
      <c r="V13" s="16">
        <f>U13*Referencias!$D$9/'Metabolitos cuantificables'!$U$45</f>
        <v>0.26582350335803995</v>
      </c>
      <c r="W13" s="16">
        <f>((((V13-V12)/(D13-D12))+C13*AVERAGE(V12:V13)-C13*Referencias!$H$9)/AVERAGE('Metabolitos cuantificables'!E12:E13))*POWER(10,9)</f>
        <v>-1.1483467093932322</v>
      </c>
      <c r="X13" s="16">
        <f>(((U13-U12)/($D13-$D12))-$C13*Referencias!$F$9+$C13*(AVERAGE(U12:U13)))/AVERAGE($E12:$E13)</f>
        <v>-1.2674788700697761</v>
      </c>
      <c r="Y13" s="16"/>
      <c r="Z13" s="13">
        <v>5894272676</v>
      </c>
      <c r="AA13" s="16">
        <f>Z13*Referencias!$D$60/'Metabolitos cuantificables'!$Z$45</f>
        <v>3.1367570475067552</v>
      </c>
      <c r="AB13" s="16">
        <f>((((AA13-AA12)/(D13-D12))+C13*AVERAGE(AA12:AA13)-C13*Referencias!$H$60)/AVERAGE('Metabolitos cuantificables'!E12:E13))*POWER(10,9)</f>
        <v>-20.36961157715448</v>
      </c>
      <c r="AC13" s="16">
        <f>(((Z13-Z12)/($D13-$D12))-$C13*Referencias!$F$60+$C13*(AVERAGE(Z12:Z13)))/AVERAGE($E12:$E13)</f>
        <v>-35.99291780077521</v>
      </c>
      <c r="AD13" s="16"/>
      <c r="AE13" s="13">
        <v>897720471</v>
      </c>
      <c r="AF13" s="16">
        <f>AE13*Referencias!$D$12/'Metabolitos cuantificables'!$AE$45</f>
        <v>1.3691104457171095</v>
      </c>
      <c r="AG13" s="16">
        <f>((((AF13-AF12)/(D13-D12))+C13*AVERAGE(AF12:AF13)-C13*Referencias!$H$12)/AVERAGE('Metabolitos cuantificables'!E12:E13))*POWER(10,9)</f>
        <v>3.0907583947694972</v>
      </c>
      <c r="AH13" s="16">
        <f>(((AE13-AE12)/($D13-$D12))-$C13*Referencias!$F$12+$C13*(AVERAGE(AE12:AE13)))/AVERAGE($E12:$E13)</f>
        <v>2.1160296336683122</v>
      </c>
      <c r="AI13" s="16"/>
      <c r="AJ13" s="13">
        <v>371557228</v>
      </c>
      <c r="AK13" s="16">
        <f>AJ13*Referencias!$D$50/'Metabolitos cuantificables'!$AJ$45</f>
        <v>14.038070953479084</v>
      </c>
      <c r="AL13" s="16">
        <f>((((AK13-AK12)/(D13-D12))+C13*AVERAGE(AK12:AK13)-C13*Referencias!$H$50)/AVERAGE('Metabolitos cuantificables'!E12:E13))*POWER(10,9)</f>
        <v>-42.513607961266715</v>
      </c>
      <c r="AM13" s="16">
        <f>(((AJ13-AJ12)/($D13-$D12))-$C13*Referencias!$F$50+$C13*(AVERAGE(AJ12:AJ13)))/AVERAGE($E12:$E13)</f>
        <v>-1.8575713376926759</v>
      </c>
      <c r="AN13" s="16"/>
      <c r="AO13" s="13">
        <v>68551662</v>
      </c>
      <c r="AP13" s="16">
        <f>AO13*Referencias!$D$5/'Metabolitos cuantificables'!$AO$45</f>
        <v>0.83720086193000753</v>
      </c>
      <c r="AQ13" s="16">
        <f>((((AP13-AP12)/(D13-D12))+C13*AVERAGE(AP12:AP13)-C13*Referencias!$H$5)/AVERAGE('Metabolitos cuantificables'!E12:E13))*POWER(10,9)</f>
        <v>3.4545170220245076</v>
      </c>
      <c r="AR13" s="16">
        <f>(((AO13-AO12)/($D13-$D12))-$C13*Referencias!$F$5+$C13*(AVERAGE(AO12:AO13)))/AVERAGE($E12:$E13)</f>
        <v>0.28939403571069866</v>
      </c>
      <c r="AS13" s="16"/>
      <c r="AT13" s="13">
        <v>5412708609</v>
      </c>
      <c r="AU13" s="17">
        <f>AT13*Referencias!$D$14/'Metabolitos cuantificables'!$AT$45</f>
        <v>0.96353571039536468</v>
      </c>
      <c r="AV13" s="17">
        <f>((((AU13-AU12)/(D13-D12))+C13*AVERAGE(AU12:AU13)-C13*Referencias!$H$14)/AVERAGE('Metabolitos cuantificables'!E12:E13))*POWER(10,9)</f>
        <v>-1.3072716948024332</v>
      </c>
      <c r="AW13" s="16">
        <f>(((AT13-AT12)/($D13-$D12))-$C13*Referencias!$F$14+$C13*(AVERAGE(AT12:AT13)))/AVERAGE($E12:$E13)</f>
        <v>-9.1880329880174934</v>
      </c>
      <c r="AX13" s="16"/>
      <c r="AY13" s="13">
        <v>10983456506</v>
      </c>
      <c r="AZ13" s="16">
        <f>AY13*Referencias!$D$59/'Metabolitos cuantificables'!$AY$45</f>
        <v>22.997277897618197</v>
      </c>
      <c r="BA13" s="16">
        <f t="shared" si="1"/>
        <v>222.01856797368734</v>
      </c>
      <c r="BB13" s="16">
        <f t="shared" si="3"/>
        <v>106.03564890242751</v>
      </c>
      <c r="BC13" s="16"/>
      <c r="BD13" s="13">
        <v>6348517100</v>
      </c>
      <c r="BE13" s="16">
        <f>BD13*Referencias!$D$15/'Metabolitos cuantificables'!$BD$45</f>
        <v>1.2541064171232945</v>
      </c>
      <c r="BF13" s="16">
        <f>((((BE13-BE12)/(D13-D12))+C13*AVERAGE(BE12:BE13)-C13*Referencias!$H$15)/AVERAGE('Metabolitos cuantificables'!E12:E13))*POWER(10,9)</f>
        <v>-2.0447604494617955</v>
      </c>
      <c r="BG13" s="16">
        <f>(((BD13-BD12)/($D13-$D12))-$C13*Referencias!$F$15+$C13*(AVERAGE(BD12:BD13)))/AVERAGE($E12:$E13)</f>
        <v>-19.384026777039828</v>
      </c>
      <c r="BH13" s="16"/>
      <c r="BI13" s="13">
        <v>871830912</v>
      </c>
      <c r="BJ13" s="16">
        <f>BI13*Referencias!$D$16/'Metabolitos cuantificables'!$BI$45</f>
        <v>1.1624596870611588</v>
      </c>
      <c r="BK13" s="16">
        <f>((((BJ13-BJ12)/(D13-D12))+C13*AVERAGE(BJ12:BJ13)-C13*Referencias!$H$16)/AVERAGE('Metabolitos cuantificables'!E12:E13))*POWER(10,9)</f>
        <v>-2.4326571840334958</v>
      </c>
      <c r="BL13" s="16">
        <f>(((BI13-BI12)/($D13-$D12))-$C13*Referencias!$F$16+$C13*(AVERAGE(BI12:BI13)))/AVERAGE($E12:$E13)</f>
        <v>-2.6060258692764995</v>
      </c>
      <c r="BM13" s="16"/>
      <c r="BN13" s="13">
        <v>1765901935</v>
      </c>
      <c r="BO13" s="16">
        <f>BN13*Referencias!$D$17/'Metabolitos cuantificables'!$BN$45</f>
        <v>0.5463631270193674</v>
      </c>
      <c r="BP13" s="16">
        <f>((((BO13-BO12)/(D13-D12))+C13*AVERAGE(BO12:BO13)-C13*Referencias!$H$17)/AVERAGE('Metabolitos cuantificables'!E12:E13))*POWER(10,9)</f>
        <v>1.8557566965090559</v>
      </c>
      <c r="BQ13" s="16">
        <f>(((BN13-BN12)/($D13-$D12))-$C13*Referencias!$F$17+$C13*(AVERAGE(BN12:BN13)))/AVERAGE($E12:$E13)</f>
        <v>-5.8161885656959802</v>
      </c>
      <c r="BR13" s="16"/>
      <c r="BS13" s="13">
        <v>3075406049</v>
      </c>
      <c r="BT13" s="16">
        <f>BS13*Referencias!$D$18/'Metabolitos cuantificables'!$BS$45</f>
        <v>0.45746536425553525</v>
      </c>
      <c r="BU13" s="16">
        <f>((((BT13-BT12)/(D13-D12))+C13*AVERAGE(BT12:BT13)-C13*Referencias!$H$18)/AVERAGE('Metabolitos cuantificables'!E12:E13))*POWER(10,9)</f>
        <v>1.4317520717507954</v>
      </c>
      <c r="BV13" s="16">
        <f>(((BS13-BS12)/($D13-$D12))-$C13*Referencias!$F$18+$C13*(AVERAGE(BS12:BS13)))/AVERAGE($E12:$E13)</f>
        <v>10.117370160234657</v>
      </c>
      <c r="BW13" s="16"/>
      <c r="BX13" s="13">
        <v>22156885458</v>
      </c>
      <c r="BY13" s="16">
        <f>BX13*Referencias!$D$19/'Metabolitos cuantificables'!$BX$45</f>
        <v>1.6153139254506452</v>
      </c>
      <c r="BZ13" s="16">
        <f>((((BY13-BY12)/(D13-D12))+C13*AVERAGE(BY12:BY13)-C13*Referencias!$H$19)/AVERAGE('Metabolitos cuantificables'!E12:E13))*POWER(10,9)</f>
        <v>5.1914748566843709</v>
      </c>
      <c r="CA13" s="16">
        <f>(((BX13-BX12)/($D13-$D12))-$C13*Referencias!$F$19+$C13*(AVERAGE(BX12:BX13)))/AVERAGE($E12:$E13)</f>
        <v>66.116347623606273</v>
      </c>
      <c r="CB13" s="16"/>
      <c r="CC13" s="13">
        <v>344304178</v>
      </c>
      <c r="CD13" s="16">
        <f>CC13*Referencias!$D$20/'Metabolitos cuantificables'!$CC$45</f>
        <v>0.67387247041854492</v>
      </c>
      <c r="CE13" s="16">
        <f>((((CD13-CD12)/(D13-D12))+C13*AVERAGE(CD12:CD13)-C13*Referencias!$H$20)/AVERAGE('Metabolitos cuantificables'!E12:E13))*POWER(10,9)</f>
        <v>-6.8856554567810813</v>
      </c>
      <c r="CF13" s="16">
        <f>(((CC13-CC12)/($D13-$D12))-$C13*Referencias!$F$20+$C13*(AVERAGE(CC12:CC13)))/AVERAGE($E12:$E13)</f>
        <v>-3.4713963890293282</v>
      </c>
      <c r="CG13" s="16"/>
      <c r="CH13" s="13">
        <v>1464526985</v>
      </c>
      <c r="CI13" s="16">
        <f>CH13*Referencias!$D$21/'Metabolitos cuantificables'!$CH$45</f>
        <v>0.6315025246402346</v>
      </c>
      <c r="CJ13" s="16">
        <f>((((CI13-CI12)/(D13-D12))+C13*AVERAGE(CI12:CI13)-C13*Referencias!$H$21)/AVERAGE('Metabolitos cuantificables'!E12:E13))*POWER(10,9)</f>
        <v>-2.5886007624569305</v>
      </c>
      <c r="CK13" s="16">
        <f>(((CH13-CH12)/($D13-$D12))-$C13*Referencias!$F$21+$C13*(AVERAGE(CH12:CH13)))/AVERAGE($E12:$E13)</f>
        <v>-6.8094730891194111</v>
      </c>
      <c r="CL13" s="16"/>
      <c r="CM13" s="13">
        <v>1183346167</v>
      </c>
      <c r="CN13" s="16">
        <f>CM13*Referencias!$D$22/'Metabolitos cuantificables'!$CM$45</f>
        <v>0.17658370709771404</v>
      </c>
      <c r="CO13" s="16">
        <f>((((CN13-CN12)/(D13-D12))+C13*AVERAGE(CN12:CN13)-C13*Referencias!$H$22)/AVERAGE('Metabolitos cuantificables'!E12:E13))*POWER(10,9)</f>
        <v>-0.23075282496384833</v>
      </c>
      <c r="CP13" s="16">
        <f>(((CM13-CM12)/($D13-$D12))-$C13*Referencias!$F$22+$C13*(AVERAGE(CM12:CM13)))/AVERAGE($E12:$E13)</f>
        <v>-1.24938061596781</v>
      </c>
      <c r="CQ13" s="16"/>
      <c r="CR13" s="13">
        <v>984028644</v>
      </c>
      <c r="CS13" s="16">
        <f>CR13*Referencias!$D$23/'Metabolitos cuantificables'!$CR$45</f>
        <v>0.31810548958912493</v>
      </c>
      <c r="CT13" s="16">
        <f>((((CS13-CS12)/(D13-D12))+C13*AVERAGE(CS12:CS13)-C13*Referencias!$H$23)/AVERAGE('Metabolitos cuantificables'!E12:E13))*POWER(10,9)</f>
        <v>0.11857615940553805</v>
      </c>
      <c r="CU13" s="16">
        <f>(((CR13-CR12)/($D13-$D12))-$C13*Referencias!$F$23+$C13*(AVERAGE(CR12:CR13)))/AVERAGE($E12:$E13)</f>
        <v>-1.5215847075148825</v>
      </c>
      <c r="CV13" s="16"/>
      <c r="CW13" s="13">
        <v>4582873525</v>
      </c>
      <c r="CX13" s="16">
        <f t="shared" si="4"/>
        <v>41.682294723647331</v>
      </c>
      <c r="CY13" s="16"/>
      <c r="CZ13" s="16"/>
      <c r="DA13" s="13">
        <v>57517013</v>
      </c>
      <c r="DB13" s="16">
        <f t="shared" si="5"/>
        <v>0.81533265482715533</v>
      </c>
      <c r="DC13" s="16"/>
      <c r="DD13" s="16"/>
      <c r="DE13" s="13">
        <v>1713474</v>
      </c>
      <c r="DF13" s="15">
        <f t="shared" si="6"/>
        <v>1.9575718701667178E-2</v>
      </c>
      <c r="DG13" s="16"/>
      <c r="DH13" s="16"/>
      <c r="DI13" s="13">
        <v>193181669</v>
      </c>
      <c r="DJ13" s="16">
        <f t="shared" si="7"/>
        <v>1.408917684123941</v>
      </c>
      <c r="DK13" s="16"/>
      <c r="DL13" s="16"/>
      <c r="DM13" s="13">
        <v>328045</v>
      </c>
      <c r="DN13" s="15">
        <f t="shared" si="8"/>
        <v>4.4757120520369119E-3</v>
      </c>
      <c r="DO13" s="16"/>
      <c r="DP13" s="16"/>
      <c r="DQ13" s="13">
        <v>155320627</v>
      </c>
      <c r="DR13" s="16">
        <f t="shared" si="9"/>
        <v>1.2344835023901028</v>
      </c>
      <c r="DS13" s="16"/>
      <c r="DT13" s="16"/>
      <c r="DU13" s="13">
        <v>6145004</v>
      </c>
      <c r="DV13" s="15">
        <f t="shared" si="10"/>
        <v>5.1478121652687614E-2</v>
      </c>
      <c r="DW13" s="16"/>
      <c r="DX13" s="16"/>
      <c r="DZ13" s="15"/>
      <c r="EA13" s="16"/>
      <c r="EB13" s="16"/>
      <c r="EC13" s="13">
        <v>427200689</v>
      </c>
      <c r="ED13" s="16">
        <f t="shared" si="11"/>
        <v>4.2019212528259064</v>
      </c>
      <c r="EE13" s="16"/>
      <c r="EF13" s="16"/>
      <c r="EG13" s="13">
        <v>23261172</v>
      </c>
      <c r="EH13" s="15">
        <f t="shared" si="12"/>
        <v>-5.8084327035891982E-2</v>
      </c>
      <c r="EI13" s="16"/>
      <c r="EJ13" s="16"/>
      <c r="EK13" s="13">
        <v>132494</v>
      </c>
      <c r="EL13" s="15">
        <f t="shared" si="13"/>
        <v>1.311549548900411E-3</v>
      </c>
      <c r="EM13" s="15"/>
      <c r="EN13" s="16"/>
      <c r="EO13" s="13">
        <v>2033562</v>
      </c>
      <c r="EP13" s="15">
        <f t="shared" si="14"/>
        <v>2.1196194780892352E-2</v>
      </c>
      <c r="EQ13" s="15"/>
      <c r="ER13" s="16"/>
      <c r="ES13" s="13">
        <v>3747359</v>
      </c>
      <c r="ET13" s="15">
        <f t="shared" si="15"/>
        <v>3.7616445940072109E-2</v>
      </c>
      <c r="EU13" s="15"/>
      <c r="EV13" s="16"/>
      <c r="EW13" s="13">
        <v>13595686</v>
      </c>
      <c r="EX13" s="15">
        <f t="shared" si="2"/>
        <v>0.11870299917321536</v>
      </c>
      <c r="EY13" s="15"/>
      <c r="EZ13" s="16"/>
      <c r="FA13" s="13">
        <v>15426890</v>
      </c>
      <c r="FB13" s="15">
        <f t="shared" si="16"/>
        <v>0.14827655664770464</v>
      </c>
      <c r="FC13" s="15"/>
      <c r="FD13" s="16"/>
      <c r="FE13" s="13">
        <v>430614503</v>
      </c>
      <c r="FF13" s="16">
        <f t="shared" si="17"/>
        <v>4.9277773111055767</v>
      </c>
      <c r="FG13" s="15"/>
      <c r="FH13" s="16"/>
      <c r="FI13" s="13">
        <v>5391609</v>
      </c>
      <c r="FJ13" s="15">
        <f t="shared" si="18"/>
        <v>5.587325824010432E-2</v>
      </c>
      <c r="FK13" s="17"/>
      <c r="FL13" s="16"/>
      <c r="FM13" s="13">
        <v>167239584</v>
      </c>
      <c r="FN13" s="15">
        <f t="shared" si="19"/>
        <v>1.8367899790597446</v>
      </c>
      <c r="FO13" s="16"/>
      <c r="FP13" s="16"/>
      <c r="FQ13" s="13">
        <v>16342325</v>
      </c>
      <c r="FR13" s="15">
        <f t="shared" si="20"/>
        <v>0.12287781783546581</v>
      </c>
      <c r="FS13" s="15"/>
      <c r="FT13" s="16"/>
      <c r="FU13" s="13">
        <v>1029518</v>
      </c>
      <c r="FV13" s="15">
        <f t="shared" si="21"/>
        <v>5.8942862406203451E-3</v>
      </c>
      <c r="FW13" s="15"/>
      <c r="FX13" s="16"/>
      <c r="FY13" s="13">
        <v>724897</v>
      </c>
      <c r="FZ13" s="15">
        <f t="shared" si="22"/>
        <v>5.8033029006854834E-3</v>
      </c>
      <c r="GA13" s="15"/>
      <c r="GB13" s="16"/>
      <c r="GC13" s="13">
        <v>30227</v>
      </c>
      <c r="GD13" s="15">
        <f t="shared" si="23"/>
        <v>-1.5694915711059576E-3</v>
      </c>
      <c r="GE13" s="15"/>
      <c r="GF13" s="16"/>
      <c r="GG13" s="13">
        <v>12300052</v>
      </c>
      <c r="GH13" s="15">
        <f t="shared" si="24"/>
        <v>2.7005644926848645E-2</v>
      </c>
      <c r="GI13" s="15"/>
      <c r="GJ13" s="16"/>
      <c r="GK13" s="13">
        <v>2613773</v>
      </c>
      <c r="GL13" s="15">
        <f t="shared" si="25"/>
        <v>2.9964550519340986E-2</v>
      </c>
      <c r="GM13" s="15"/>
      <c r="GN13" s="16"/>
      <c r="GO13" s="13">
        <v>8384271</v>
      </c>
      <c r="GP13" s="15">
        <f t="shared" si="26"/>
        <v>1.9712809298965874E-2</v>
      </c>
      <c r="GQ13" s="15"/>
      <c r="GR13" s="16"/>
      <c r="GS13" s="13">
        <v>1253424</v>
      </c>
      <c r="GT13" s="15">
        <f t="shared" si="27"/>
        <v>-4.576712618137263E-2</v>
      </c>
      <c r="GU13" s="15"/>
      <c r="GV13" s="16"/>
      <c r="GW13" s="13">
        <v>40782863</v>
      </c>
      <c r="GX13" s="15">
        <f t="shared" si="28"/>
        <v>0.3982799742096963</v>
      </c>
      <c r="GY13" s="15"/>
      <c r="GZ13" s="16"/>
      <c r="HA13" s="13">
        <v>21220520</v>
      </c>
      <c r="HB13" s="15">
        <f t="shared" si="29"/>
        <v>0.18248104678111218</v>
      </c>
      <c r="HC13" s="15"/>
      <c r="HD13" s="16"/>
      <c r="HE13" s="13">
        <v>1815638</v>
      </c>
      <c r="HF13" s="15">
        <f t="shared" si="30"/>
        <v>1.9646160723884358E-2</v>
      </c>
      <c r="HG13" s="15"/>
      <c r="HH13" s="16"/>
      <c r="HI13" s="13">
        <v>26812962</v>
      </c>
      <c r="HJ13" s="15">
        <f t="shared" si="31"/>
        <v>0.29985554769729994</v>
      </c>
      <c r="HK13" s="15"/>
      <c r="HL13" s="16"/>
      <c r="HM13" s="13">
        <v>118098</v>
      </c>
      <c r="HN13" s="15">
        <f t="shared" si="32"/>
        <v>-7.1649949677452386E-4</v>
      </c>
      <c r="HO13" s="15"/>
      <c r="HP13" s="16"/>
      <c r="HQ13" s="13">
        <v>97886583</v>
      </c>
      <c r="HR13" s="15">
        <f t="shared" si="33"/>
        <v>0.97820445877099615</v>
      </c>
      <c r="HS13" s="15"/>
      <c r="HT13" s="16"/>
      <c r="HU13" s="13">
        <v>2414295</v>
      </c>
      <c r="HV13" s="15">
        <f t="shared" si="34"/>
        <v>-1.088547319392489E-4</v>
      </c>
      <c r="HW13" s="15"/>
      <c r="HX13" s="16"/>
      <c r="HY13" s="13">
        <v>18983421</v>
      </c>
      <c r="HZ13" s="15">
        <f t="shared" si="35"/>
        <v>-5.9187379136989265E-2</v>
      </c>
      <c r="IA13" s="15"/>
      <c r="IB13" s="16"/>
      <c r="IC13" s="13">
        <v>204236</v>
      </c>
      <c r="ID13" s="15">
        <f t="shared" si="36"/>
        <v>1.6014712806871302E-3</v>
      </c>
      <c r="IE13" s="15"/>
      <c r="IF13" s="16"/>
      <c r="IG13" s="13">
        <v>592695</v>
      </c>
      <c r="IH13" s="15">
        <f t="shared" si="37"/>
        <v>1.3372238237256985E-2</v>
      </c>
      <c r="II13" s="15"/>
      <c r="IJ13" s="16"/>
      <c r="IK13" s="13">
        <v>1156065</v>
      </c>
      <c r="IL13" s="15">
        <f t="shared" si="38"/>
        <v>1.05566919772749E-2</v>
      </c>
      <c r="IM13" s="15"/>
      <c r="IN13" s="16"/>
      <c r="IO13" s="13">
        <v>12490423</v>
      </c>
      <c r="IP13" s="15">
        <f t="shared" si="39"/>
        <v>0.12970765932192205</v>
      </c>
      <c r="IQ13" s="15"/>
      <c r="IR13" s="16"/>
      <c r="IS13" s="13">
        <v>294291</v>
      </c>
      <c r="IT13" s="15">
        <f t="shared" si="40"/>
        <v>4.352767244157253E-3</v>
      </c>
      <c r="IU13" s="15"/>
      <c r="IV13" s="16"/>
      <c r="IW13" s="13">
        <v>10433862</v>
      </c>
      <c r="IX13" s="15">
        <f t="shared" si="41"/>
        <v>-1.6828902267563478E-2</v>
      </c>
      <c r="IY13" s="15"/>
      <c r="IZ13" s="16"/>
      <c r="JA13" s="13">
        <v>414586</v>
      </c>
      <c r="JB13" s="15">
        <f t="shared" si="42"/>
        <v>4.6077687717837844E-3</v>
      </c>
      <c r="JC13" s="15"/>
      <c r="JD13" s="16"/>
      <c r="JE13" s="13">
        <v>4239029</v>
      </c>
      <c r="JF13" s="15">
        <f t="shared" si="43"/>
        <v>5.6875096689425503E-2</v>
      </c>
      <c r="JG13" s="15"/>
      <c r="JH13" s="16"/>
      <c r="JI13" s="13">
        <v>4736949</v>
      </c>
      <c r="JJ13" s="15">
        <f t="shared" si="44"/>
        <v>-5.4436713453391801E-2</v>
      </c>
      <c r="JK13" s="15"/>
      <c r="JL13" s="16"/>
      <c r="JM13" s="13">
        <v>666467</v>
      </c>
      <c r="JN13" s="15">
        <f t="shared" si="45"/>
        <v>6.2911400560668124E-3</v>
      </c>
      <c r="JO13" s="15"/>
      <c r="JP13" s="16"/>
      <c r="JQ13" s="13">
        <v>7155826</v>
      </c>
      <c r="JR13" s="15">
        <f t="shared" si="46"/>
        <v>-2.0671708151719786E-2</v>
      </c>
      <c r="JS13" s="15"/>
      <c r="JT13" s="16"/>
      <c r="JU13" s="13">
        <v>18390698</v>
      </c>
      <c r="JV13" s="15">
        <f t="shared" si="47"/>
        <v>0.17081113655137647</v>
      </c>
      <c r="JW13" s="15"/>
      <c r="JX13" s="16"/>
      <c r="JY13" s="13">
        <v>3510481</v>
      </c>
      <c r="JZ13" s="15">
        <f t="shared" si="48"/>
        <v>-8.5906024224444294E-3</v>
      </c>
      <c r="KA13" s="15"/>
      <c r="KB13" s="16"/>
      <c r="KC13" s="13">
        <v>5249803</v>
      </c>
      <c r="KD13" s="15">
        <f t="shared" si="49"/>
        <v>4.7620513011717006E-2</v>
      </c>
      <c r="KE13" s="15"/>
      <c r="KF13" s="16"/>
      <c r="KG13" s="13">
        <v>22221797</v>
      </c>
      <c r="KH13" s="15">
        <f t="shared" si="50"/>
        <v>0.32158387108580905</v>
      </c>
      <c r="KI13" s="15"/>
      <c r="KJ13" s="16"/>
      <c r="KK13" s="13">
        <v>2891871</v>
      </c>
      <c r="KL13" s="15">
        <f t="shared" si="51"/>
        <v>2.2806352126089419E-2</v>
      </c>
      <c r="KM13" s="15"/>
      <c r="KN13" s="16"/>
      <c r="KO13" s="13">
        <v>95671</v>
      </c>
      <c r="KP13" s="15">
        <f t="shared" si="52"/>
        <v>1.8519065633815772E-3</v>
      </c>
      <c r="KQ13" s="15"/>
      <c r="KR13" s="16"/>
      <c r="KS13" s="13">
        <v>5635197</v>
      </c>
      <c r="KT13" s="15">
        <f t="shared" si="53"/>
        <v>2.8691317799581322E-2</v>
      </c>
      <c r="KU13" s="15"/>
      <c r="KV13" s="16"/>
      <c r="KW13" s="13">
        <v>631326</v>
      </c>
      <c r="KX13" s="15">
        <f t="shared" si="54"/>
        <v>7.4009590776620074E-3</v>
      </c>
      <c r="KY13" s="15"/>
      <c r="KZ13" s="16"/>
      <c r="LA13" s="13">
        <v>1980612160</v>
      </c>
      <c r="LB13" s="15">
        <f t="shared" si="55"/>
        <v>16.902438889140175</v>
      </c>
      <c r="LC13" s="15"/>
      <c r="LD13" s="16"/>
      <c r="LE13" s="13">
        <v>13289266</v>
      </c>
      <c r="LF13" s="15">
        <f t="shared" si="56"/>
        <v>-8.6336902873323813E-3</v>
      </c>
      <c r="LG13" s="15"/>
      <c r="LH13" s="16"/>
      <c r="LI13" s="13">
        <v>20421953</v>
      </c>
      <c r="LJ13" s="15">
        <f t="shared" si="57"/>
        <v>3.0036540383829063E-2</v>
      </c>
      <c r="LK13" s="15"/>
      <c r="LL13" s="16"/>
      <c r="LM13" s="13">
        <v>691004</v>
      </c>
      <c r="LN13" s="15">
        <f t="shared" si="58"/>
        <v>7.4058655332195382E-3</v>
      </c>
      <c r="LO13" s="15"/>
      <c r="LP13" s="16"/>
      <c r="LQ13" s="13">
        <v>398274</v>
      </c>
      <c r="LR13" s="15">
        <f t="shared" si="59"/>
        <v>4.4957398188345005E-3</v>
      </c>
      <c r="LS13" s="15"/>
      <c r="LT13" s="16"/>
      <c r="LU13" s="13">
        <v>223060</v>
      </c>
      <c r="LV13" s="15">
        <f t="shared" si="60"/>
        <v>-5.2553709426958798E-4</v>
      </c>
      <c r="LW13" s="15"/>
      <c r="LX13" s="16"/>
      <c r="LY13" s="13">
        <v>255738</v>
      </c>
      <c r="LZ13" s="15">
        <f t="shared" si="61"/>
        <v>2.5839622946663308E-3</v>
      </c>
      <c r="MA13" s="15"/>
      <c r="MB13" s="16"/>
      <c r="MC13" s="13">
        <v>4372267</v>
      </c>
      <c r="MD13" s="15">
        <f t="shared" si="62"/>
        <v>3.6358345494397315E-2</v>
      </c>
      <c r="ME13" s="15"/>
      <c r="MF13" s="16"/>
      <c r="MG13" s="13">
        <v>32978944</v>
      </c>
      <c r="MH13" s="15">
        <f t="shared" si="63"/>
        <v>0.32366692453506468</v>
      </c>
      <c r="MI13" s="15"/>
      <c r="MJ13" s="16"/>
      <c r="MK13" s="13">
        <v>4582873525</v>
      </c>
      <c r="ML13" s="15">
        <f t="shared" si="64"/>
        <v>41.682294723647331</v>
      </c>
      <c r="MM13" s="15"/>
      <c r="MN13" s="16"/>
      <c r="MO13" s="13">
        <v>22221797</v>
      </c>
      <c r="MP13" s="15">
        <f t="shared" si="65"/>
        <v>0.32158387108580905</v>
      </c>
      <c r="MQ13" s="15"/>
      <c r="MR13" s="16"/>
      <c r="MS13" s="13">
        <v>1358426070</v>
      </c>
      <c r="MT13" s="15">
        <f t="shared" si="66"/>
        <v>10.821420494139431</v>
      </c>
      <c r="MU13" s="15"/>
      <c r="MV13" s="16"/>
      <c r="MW13" s="13">
        <v>22998719</v>
      </c>
      <c r="MX13" s="15">
        <f t="shared" si="67"/>
        <v>0.23050422234974863</v>
      </c>
      <c r="MY13" s="15"/>
      <c r="MZ13" s="16"/>
      <c r="NA13" s="13">
        <v>22896707</v>
      </c>
      <c r="NB13" s="15">
        <f t="shared" si="68"/>
        <v>-4.5559176789754921E-2</v>
      </c>
      <c r="NC13" s="15"/>
      <c r="ND13" s="16"/>
      <c r="NE13" s="13">
        <v>132494</v>
      </c>
      <c r="NF13" s="15">
        <f t="shared" si="69"/>
        <v>1.311549548900411E-3</v>
      </c>
      <c r="NG13" s="15"/>
      <c r="NH13" s="16"/>
      <c r="NI13" s="13">
        <v>242292</v>
      </c>
      <c r="NJ13" s="15">
        <f t="shared" si="70"/>
        <v>-5.9958298586988371E-3</v>
      </c>
      <c r="NK13" s="15"/>
      <c r="NL13" s="16"/>
    </row>
    <row r="14" spans="1:376" s="13" customFormat="1" x14ac:dyDescent="0.25">
      <c r="B14" s="14" t="s">
        <v>97</v>
      </c>
      <c r="C14" s="17">
        <f t="shared" si="0"/>
        <v>1.8749999999999999E-2</v>
      </c>
      <c r="D14" s="16">
        <v>191.78333333332557</v>
      </c>
      <c r="E14" s="15">
        <v>2813333.3333333335</v>
      </c>
      <c r="F14" s="13">
        <v>2029254805</v>
      </c>
      <c r="G14" s="16">
        <f>F14*Referencias!$D$6/'Metabolitos cuantificables'!$F$45</f>
        <v>1.404914461655683</v>
      </c>
      <c r="H14" s="16">
        <f>((((G14-G13)/(D14-D13))+(C14*AVERAGE(G13:G14))-C14*Referencias!$H$6)/AVERAGE('Metabolitos cuantificables'!E13:E14))*POWER(10,9)</f>
        <v>1.596518685471938</v>
      </c>
      <c r="I14" s="16">
        <f>(((F14-F13)/($D14-$D13))-$C14*Referencias!$F$6+$C14*(AVERAGE(F13:F14)))/AVERAGE($E13:$E14)</f>
        <v>2.1072725385746578</v>
      </c>
      <c r="J14" s="16"/>
      <c r="K14" s="13">
        <v>151097040</v>
      </c>
      <c r="L14" s="16">
        <f>K14*Referencias!$D$7/'Metabolitos cuantificables'!$K$45</f>
        <v>6.5726812975804752E-2</v>
      </c>
      <c r="M14" s="16">
        <f>((((L14-L13)/(D14-D13))+C14*AVERAGE(L13:L14)-C14*Referencias!$H$7)/AVERAGE('Metabolitos cuantificables'!E13:E14))*POWER(10,9)</f>
        <v>-12.258723101005375</v>
      </c>
      <c r="N14" s="16">
        <f>(((K14-K13)/($D14-$D13))-$C14*Referencias!$F$7+$C14*(AVERAGE(K13:K14)))/AVERAGE($E13:$E14)</f>
        <v>-29.002722935907691</v>
      </c>
      <c r="O14" s="16"/>
      <c r="P14" s="13">
        <v>972612223</v>
      </c>
      <c r="Q14" s="16">
        <f>P14*Referencias!$D$8/'Metabolitos cuantificables'!$P$45</f>
        <v>1.9589090713469788</v>
      </c>
      <c r="R14" s="16">
        <f>((((Q14-Q13)/(D14-D13))+C14*AVERAGE(Q13:Q14)-C14*Referencias!$H$8)/AVERAGE('Metabolitos cuantificables'!E13:E14))*POWER(10,9)</f>
        <v>1.0773084592220112</v>
      </c>
      <c r="S14" s="16">
        <f>(((P14-P13)/($D14-$D13))-$C14*Referencias!$F$8+$C14*(AVERAGE(P13:P14)))/AVERAGE($E13:$E14)</f>
        <v>3.8420859788756943E-2</v>
      </c>
      <c r="T14" s="16"/>
      <c r="U14" s="13">
        <v>334421337</v>
      </c>
      <c r="V14" s="16">
        <f>U14*Referencias!$D$9/'Metabolitos cuantificables'!$U$45</f>
        <v>0.26390561433946363</v>
      </c>
      <c r="W14" s="16">
        <f>((((V14-V13)/(D14-D13))+C14*AVERAGE(V13:V14)-C14*Referencias!$H$9)/AVERAGE('Metabolitos cuantificables'!E13:E14))*POWER(10,9)</f>
        <v>-1.3854477612528231</v>
      </c>
      <c r="X14" s="16">
        <f>(((U14-U13)/($D14-$D13))-$C14*Referencias!$F$9+$C14*(AVERAGE(U13:U14)))/AVERAGE($E13:$E14)</f>
        <v>-1.5738646456049377</v>
      </c>
      <c r="Y14" s="16"/>
      <c r="Z14" s="13">
        <v>5428412751</v>
      </c>
      <c r="AA14" s="16">
        <f>Z14*Referencias!$D$60/'Metabolitos cuantificables'!$Z$45</f>
        <v>2.8888402165049043</v>
      </c>
      <c r="AB14" s="16">
        <f>((((AA14-AA13)/(D14-D13))+C14*AVERAGE(AA13:AA14)-C14*Referencias!$H$60)/AVERAGE('Metabolitos cuantificables'!E13:E14))*POWER(10,9)</f>
        <v>-23.015284990324925</v>
      </c>
      <c r="AC14" s="16">
        <f>(((Z14-Z13)/($D14-$D13))-$C14*Referencias!$F$60+$C14*(AVERAGE(Z13:Z14)))/AVERAGE($E13:$E14)</f>
        <v>-41.036553123803863</v>
      </c>
      <c r="AD14" s="16"/>
      <c r="AE14" s="13">
        <v>939590898</v>
      </c>
      <c r="AF14" s="16">
        <f>AE14*Referencias!$D$12/'Metabolitos cuantificables'!$AE$45</f>
        <v>1.4329668919319087</v>
      </c>
      <c r="AG14" s="16">
        <f>((((AF14-AF13)/(D14-D13))+C14*AVERAGE(AF13:AF14)-C14*Referencias!$H$12)/AVERAGE('Metabolitos cuantificables'!E13:E14))*POWER(10,9)</f>
        <v>3.7861287294962236</v>
      </c>
      <c r="AH14" s="16">
        <f>(((AE14-AE13)/($D14-$D13))-$C14*Referencias!$F$12+$C14*(AVERAGE(AE13:AE14)))/AVERAGE($E13:$E14)</f>
        <v>2.5691554312033245</v>
      </c>
      <c r="AI14" s="16"/>
      <c r="AJ14" s="13">
        <v>385355869</v>
      </c>
      <c r="AK14" s="16">
        <f>AJ14*Referencias!$D$50/'Metabolitos cuantificables'!$AJ$45</f>
        <v>14.55940733673896</v>
      </c>
      <c r="AL14" s="16">
        <f>((((AK14-AK13)/(D14-D13))+C14*AVERAGE(AK13:AK14)-C14*Referencias!$H$50)/AVERAGE('Metabolitos cuantificables'!E13:E14))*POWER(10,9)</f>
        <v>-59.717143252085137</v>
      </c>
      <c r="AM14" s="16">
        <f>(((AJ14-AJ13)/($D14-$D13))-$C14*Referencias!$F$50+$C14*(AVERAGE(AJ13:AJ14)))/AVERAGE($E13:$E14)</f>
        <v>-2.2897712606136382</v>
      </c>
      <c r="AN14" s="16"/>
      <c r="AO14" s="13">
        <v>77207777</v>
      </c>
      <c r="AP14" s="16">
        <f>AO14*Referencias!$D$5/'Metabolitos cuantificables'!$AO$45</f>
        <v>0.94291539499217114</v>
      </c>
      <c r="AQ14" s="16">
        <f>((((AP14-AP13)/(D14-D13))+C14*AVERAGE(AP13:AP14)-C14*Referencias!$H$5)/AVERAGE('Metabolitos cuantificables'!E13:E14))*POWER(10,9)</f>
        <v>6.0548337707235937</v>
      </c>
      <c r="AR14" s="16">
        <f>(((AO14-AO13)/($D14-$D13))-$C14*Referencias!$F$5+$C14*(AVERAGE(AO13:AO14)))/AVERAGE($E13:$E14)</f>
        <v>0.50210673381976401</v>
      </c>
      <c r="AS14" s="16"/>
      <c r="AT14" s="13">
        <v>5618430884</v>
      </c>
      <c r="AU14" s="17">
        <f>AT14*Referencias!$D$14/'Metabolitos cuantificables'!$AT$45</f>
        <v>1.0001570718439903</v>
      </c>
      <c r="AV14" s="17">
        <f>((((AU14-AU13)/(D14-D13))+C14*AVERAGE(AU13:AU14)-C14*Referencias!$H$14)/AVERAGE('Metabolitos cuantificables'!E13:E14))*POWER(10,9)</f>
        <v>-2.0839077120744669</v>
      </c>
      <c r="AW14" s="16">
        <f>(((AT14-AT13)/($D14-$D13))-$C14*Referencias!$F$14+$C14*(AVERAGE(AT13:AT14)))/AVERAGE($E13:$E14)</f>
        <v>-13.492544696732145</v>
      </c>
      <c r="AX14" s="16"/>
      <c r="AY14" s="13">
        <v>13692064753</v>
      </c>
      <c r="AZ14" s="16">
        <f>AY14*Referencias!$D$59/'Metabolitos cuantificables'!$AY$45</f>
        <v>28.668590615796813</v>
      </c>
      <c r="BA14" s="16">
        <f t="shared" si="1"/>
        <v>285.28292590074437</v>
      </c>
      <c r="BB14" s="16">
        <f t="shared" si="3"/>
        <v>136.25058680791821</v>
      </c>
      <c r="BC14" s="16"/>
      <c r="BD14" s="13">
        <v>6662074342</v>
      </c>
      <c r="BE14" s="16">
        <f>BD14*Referencias!$D$15/'Metabolitos cuantificables'!$BD$45</f>
        <v>1.3160475197671988</v>
      </c>
      <c r="BF14" s="16">
        <f>((((BE14-BE13)/(D14-D13))+C14*AVERAGE(BE13:BE14)-C14*Referencias!$H$15)/AVERAGE('Metabolitos cuantificables'!E13:E14))*POWER(10,9)</f>
        <v>-1.6576572127299265</v>
      </c>
      <c r="BG14" s="16">
        <f>(((BD14-BD13)/($D14-$D13))-$C14*Referencias!$F$15+$C14*(AVERAGE(BD13:BD14)))/AVERAGE($E13:$E14)</f>
        <v>-17.139010165863365</v>
      </c>
      <c r="BH14" s="16"/>
      <c r="BI14" s="13">
        <v>938658793</v>
      </c>
      <c r="BJ14" s="16">
        <f>BI14*Referencias!$D$16/'Metabolitos cuantificables'!$BI$45</f>
        <v>1.2515649442445842</v>
      </c>
      <c r="BK14" s="16">
        <f>((((BJ14-BJ13)/(D14-D13))+C14*AVERAGE(BJ13:BJ14)-C14*Referencias!$H$16)/AVERAGE('Metabolitos cuantificables'!E13:E14))*POWER(10,9)</f>
        <v>-0.35339221895839573</v>
      </c>
      <c r="BL14" s="16">
        <f>(((BI14-BI13)/($D14-$D13))-$C14*Referencias!$F$16+$C14*(AVERAGE(BI13:BI14)))/AVERAGE($E13:$E14)</f>
        <v>-1.0219059700044084</v>
      </c>
      <c r="BM14" s="16"/>
      <c r="BN14" s="13">
        <v>1717523660</v>
      </c>
      <c r="BO14" s="16">
        <f>BN14*Referencias!$D$17/'Metabolitos cuantificables'!$BN$45</f>
        <v>0.53139507863291902</v>
      </c>
      <c r="BP14" s="16">
        <f>((((BO14-BO13)/(D14-D13))+C14*AVERAGE(BO13:BO14)-C14*Referencias!$H$17)/AVERAGE('Metabolitos cuantificables'!E13:E14))*POWER(10,9)</f>
        <v>0.68212164125832464</v>
      </c>
      <c r="BQ14" s="16">
        <f>(((BN14-BN13)/($D14-$D13))-$C14*Referencias!$F$17+$C14*(AVERAGE(BN13:BN14)))/AVERAGE($E13:$E14)</f>
        <v>-9.2361909786102263</v>
      </c>
      <c r="BR14" s="16"/>
      <c r="BS14" s="13">
        <v>3447531465</v>
      </c>
      <c r="BT14" s="16">
        <f>BS14*Referencias!$D$18/'Metabolitos cuantificables'!$BS$45</f>
        <v>0.51281886433547952</v>
      </c>
      <c r="BU14" s="16">
        <f>((((BT14-BT13)/(D14-D13))+C14*AVERAGE(BT13:BT14)-C14*Referencias!$H$18)/AVERAGE('Metabolitos cuantificables'!E13:E14))*POWER(10,9)</f>
        <v>1.2197835771916057</v>
      </c>
      <c r="BV14" s="16">
        <f>(((BS14-BS13)/($D14-$D13))-$C14*Referencias!$F$18+$C14*(AVERAGE(BS13:BS14)))/AVERAGE($E13:$E14)</f>
        <v>8.6768177933917183</v>
      </c>
      <c r="BW14" s="16"/>
      <c r="BX14" s="13">
        <v>21339345514</v>
      </c>
      <c r="BY14" s="16">
        <f>BX14*Referencias!$D$19/'Metabolitos cuantificables'!$BX$45</f>
        <v>1.5557124233054722</v>
      </c>
      <c r="BZ14" s="16">
        <f>((((BY14-BY13)/(D14-D13))+C14*AVERAGE(BY13:BY14)-C14*Referencias!$H$19)/AVERAGE('Metabolitos cuantificables'!E13:E14))*POWER(10,9)</f>
        <v>1.2469289152474177</v>
      </c>
      <c r="CA14" s="16">
        <f>(((BX14-BX13)/($D14-$D13))-$C14*Referencias!$F$19+$C14*(AVERAGE(BX13:BX14)))/AVERAGE($E13:$E14)</f>
        <v>12.17088655804678</v>
      </c>
      <c r="CB14" s="16"/>
      <c r="CC14" s="13">
        <v>320905152</v>
      </c>
      <c r="CD14" s="16">
        <f>CC14*Referencias!$D$20/'Metabolitos cuantificables'!$CC$45</f>
        <v>0.62807587408445165</v>
      </c>
      <c r="CE14" s="16">
        <f>((((CD14-CD13)/(D14-D13))+C14*AVERAGE(CD13:CD14)-C14*Referencias!$H$20)/AVERAGE('Metabolitos cuantificables'!E13:E14))*POWER(10,9)</f>
        <v>-7.8213004090607967</v>
      </c>
      <c r="CF14" s="16">
        <f>(((CC14-CC13)/($D14-$D13))-$C14*Referencias!$F$20+$C14*(AVERAGE(CC13:CC14)))/AVERAGE($E13:$E14)</f>
        <v>-3.9509251406148986</v>
      </c>
      <c r="CG14" s="16"/>
      <c r="CH14" s="13">
        <v>1525181082</v>
      </c>
      <c r="CI14" s="16">
        <f>CH14*Referencias!$D$21/'Metabolitos cuantificables'!$CH$45</f>
        <v>0.65765650867575143</v>
      </c>
      <c r="CJ14" s="16">
        <f>((((CI14-CI13)/(D14-D13))+C14*AVERAGE(CI13:CI14)-C14*Referencias!$H$21)/AVERAGE('Metabolitos cuantificables'!E13:E14))*POWER(10,9)</f>
        <v>-1.671014561322844</v>
      </c>
      <c r="CK14" s="16">
        <f>(((CH14-CH13)/($D14-$D13))-$C14*Referencias!$F$21+$C14*(AVERAGE(CH13:CH14)))/AVERAGE($E13:$E14)</f>
        <v>-4.6560103609719787</v>
      </c>
      <c r="CL14" s="16"/>
      <c r="CM14" s="13">
        <v>1168828864</v>
      </c>
      <c r="CN14" s="16">
        <f>CM14*Referencias!$D$22/'Metabolitos cuantificables'!$CM$45</f>
        <v>0.17441737635503732</v>
      </c>
      <c r="CO14" s="16">
        <f>((((CN14-CN13)/(D14-D13))+C14*AVERAGE(CN13:CN14)-C14*Referencias!$H$22)/AVERAGE('Metabolitos cuantificables'!E13:E14))*POWER(10,9)</f>
        <v>-0.44007345976839185</v>
      </c>
      <c r="CP14" s="16">
        <f>(((CM14-CM13)/($D14-$D13))-$C14*Referencias!$F$22+$C14*(AVERAGE(CM13:CM14)))/AVERAGE($E13:$E14)</f>
        <v>-2.6614915712897096</v>
      </c>
      <c r="CQ14" s="16"/>
      <c r="CR14" s="13">
        <v>907518612</v>
      </c>
      <c r="CS14" s="16">
        <f>CR14*Referencias!$D$23/'Metabolitos cuantificables'!$CR$45</f>
        <v>0.29337220429683258</v>
      </c>
      <c r="CT14" s="16">
        <f>((((CS14-CS13)/(D14-D13))+C14*AVERAGE(CS13:CS14)-C14*Referencias!$H$23)/AVERAGE('Metabolitos cuantificables'!E13:E14))*POWER(10,9)</f>
        <v>-0.96573650278761414</v>
      </c>
      <c r="CU14" s="16">
        <f>(((CR14-CR13)/($D14-$D13))-$C14*Referencias!$F$23+$C14*(AVERAGE(CR13:CR14)))/AVERAGE($E13:$E14)</f>
        <v>-4.8161316344178227</v>
      </c>
      <c r="CV14" s="16"/>
      <c r="CW14" s="13">
        <v>4794360960</v>
      </c>
      <c r="CX14" s="16">
        <f t="shared" si="4"/>
        <v>38.517666210106952</v>
      </c>
      <c r="CY14" s="16"/>
      <c r="CZ14" s="16"/>
      <c r="DA14" s="13">
        <v>44290784</v>
      </c>
      <c r="DB14" s="16">
        <f t="shared" si="5"/>
        <v>0.16650345350768372</v>
      </c>
      <c r="DC14" s="16"/>
      <c r="DD14" s="16"/>
      <c r="DE14" s="13">
        <v>1568370</v>
      </c>
      <c r="DF14" s="15">
        <f t="shared" si="6"/>
        <v>9.9275880289081981E-3</v>
      </c>
      <c r="DG14" s="16"/>
      <c r="DH14" s="16"/>
      <c r="DI14" s="13">
        <v>300580707</v>
      </c>
      <c r="DJ14" s="16">
        <f t="shared" si="7"/>
        <v>3.5889762693664546</v>
      </c>
      <c r="DK14" s="16"/>
      <c r="DL14" s="16"/>
      <c r="DM14" s="13">
        <v>376367</v>
      </c>
      <c r="DN14" s="15">
        <f t="shared" si="8"/>
        <v>3.419328060475619E-3</v>
      </c>
      <c r="DO14" s="16"/>
      <c r="DP14" s="16"/>
      <c r="DQ14" s="13">
        <v>179436352</v>
      </c>
      <c r="DR14" s="16">
        <f t="shared" si="9"/>
        <v>1.6436375783668833</v>
      </c>
      <c r="DS14" s="16"/>
      <c r="DT14" s="16"/>
      <c r="DU14" s="13">
        <v>7288557</v>
      </c>
      <c r="DV14" s="15">
        <f t="shared" si="10"/>
        <v>6.8808537036046252E-2</v>
      </c>
      <c r="DW14" s="16"/>
      <c r="DX14" s="16"/>
      <c r="DY14" s="13">
        <v>1097395650</v>
      </c>
      <c r="DZ14" s="15">
        <f t="shared" ref="DZ14:DZ43" si="71">(((DY14-DY13)/($D14-$D13))+$C14*(AVERAGE(DY13:DY14)))/AVERAGE($E13:$E14)</f>
        <v>26.005871894780675</v>
      </c>
      <c r="EA14" s="16"/>
      <c r="EB14" s="16"/>
      <c r="EC14" s="13">
        <v>455037664</v>
      </c>
      <c r="ED14" s="16">
        <f t="shared" si="11"/>
        <v>3.7525904960473699</v>
      </c>
      <c r="EE14" s="16"/>
      <c r="EF14" s="16"/>
      <c r="EG14" s="13">
        <v>37044180</v>
      </c>
      <c r="EH14" s="15">
        <f t="shared" si="12"/>
        <v>0.44913416128594347</v>
      </c>
      <c r="EI14" s="16"/>
      <c r="EJ14" s="16"/>
      <c r="EK14" s="13">
        <v>76580</v>
      </c>
      <c r="EL14" s="15">
        <f t="shared" si="13"/>
        <v>-1.2425845277321427E-4</v>
      </c>
      <c r="EM14" s="15"/>
      <c r="EN14" s="16"/>
      <c r="EO14" s="13">
        <v>4310228</v>
      </c>
      <c r="EP14" s="15">
        <f t="shared" si="14"/>
        <v>6.0651696226235265E-2</v>
      </c>
      <c r="EQ14" s="15"/>
      <c r="ER14" s="16"/>
      <c r="ES14" s="13">
        <v>3372304</v>
      </c>
      <c r="ET14" s="15">
        <f t="shared" si="15"/>
        <v>2.0559863541801685E-2</v>
      </c>
      <c r="EU14" s="15"/>
      <c r="EV14" s="16"/>
      <c r="EW14" s="13">
        <v>14066372</v>
      </c>
      <c r="EX14" s="15">
        <f t="shared" si="2"/>
        <v>0.11114016296728729</v>
      </c>
      <c r="EY14" s="15"/>
      <c r="EZ14" s="16"/>
      <c r="FA14" s="13">
        <v>16733887</v>
      </c>
      <c r="FB14" s="15">
        <f t="shared" si="16"/>
        <v>0.14153385219557044</v>
      </c>
      <c r="FC14" s="15"/>
      <c r="FD14" s="16"/>
      <c r="FE14" s="13">
        <v>376651884</v>
      </c>
      <c r="FF14" s="16">
        <f t="shared" si="17"/>
        <v>2.1457529302569047</v>
      </c>
      <c r="FG14" s="15"/>
      <c r="FH14" s="16"/>
      <c r="FI14" s="13">
        <v>5890507</v>
      </c>
      <c r="FJ14" s="15">
        <f t="shared" si="18"/>
        <v>5.0305609789740045E-2</v>
      </c>
      <c r="FK14" s="17"/>
      <c r="FL14" s="16"/>
      <c r="FM14" s="13">
        <v>149205979</v>
      </c>
      <c r="FN14" s="15">
        <f t="shared" si="19"/>
        <v>0.89170800800347738</v>
      </c>
      <c r="FO14" s="16"/>
      <c r="FP14" s="16"/>
      <c r="FQ14" s="13">
        <v>15216854</v>
      </c>
      <c r="FR14" s="15">
        <f t="shared" si="20"/>
        <v>9.9842644268149969E-2</v>
      </c>
      <c r="FS14" s="15"/>
      <c r="FT14" s="16"/>
      <c r="FU14" s="13">
        <v>1732717</v>
      </c>
      <c r="FV14" s="15">
        <f t="shared" si="21"/>
        <v>2.1737671587193124E-2</v>
      </c>
      <c r="FW14" s="15"/>
      <c r="FX14" s="16"/>
      <c r="FY14" s="13">
        <v>845696</v>
      </c>
      <c r="FZ14" s="15">
        <f t="shared" si="22"/>
        <v>7.8356280724375359E-3</v>
      </c>
      <c r="GA14" s="15"/>
      <c r="GB14" s="16"/>
      <c r="GC14" s="13">
        <v>19872</v>
      </c>
      <c r="GD14" s="15">
        <f t="shared" si="23"/>
        <v>1.9568864334320157E-5</v>
      </c>
      <c r="GE14" s="15"/>
      <c r="GF14" s="16"/>
      <c r="GG14" s="13">
        <v>10236369</v>
      </c>
      <c r="GH14" s="15">
        <f t="shared" si="24"/>
        <v>5.0868261948070911E-2</v>
      </c>
      <c r="GI14" s="15"/>
      <c r="GJ14" s="16"/>
      <c r="GK14" s="13">
        <v>3610625</v>
      </c>
      <c r="GL14" s="15">
        <f t="shared" si="25"/>
        <v>3.9454010165460483E-2</v>
      </c>
      <c r="GM14" s="15"/>
      <c r="GN14" s="16"/>
      <c r="GO14" s="13">
        <v>9467254</v>
      </c>
      <c r="GP14" s="15">
        <f t="shared" si="26"/>
        <v>8.4358000293320773E-2</v>
      </c>
      <c r="GQ14" s="15"/>
      <c r="GR14" s="16"/>
      <c r="GS14" s="13">
        <v>1165811</v>
      </c>
      <c r="GT14" s="15">
        <f t="shared" si="27"/>
        <v>7.6319582382446058E-3</v>
      </c>
      <c r="GU14" s="15"/>
      <c r="GV14" s="16"/>
      <c r="GW14" s="13">
        <v>52235633</v>
      </c>
      <c r="GX14" s="15">
        <f t="shared" si="28"/>
        <v>0.53376069839267448</v>
      </c>
      <c r="GY14" s="15"/>
      <c r="GZ14" s="16"/>
      <c r="HA14" s="13">
        <v>19964704</v>
      </c>
      <c r="HB14" s="15">
        <f t="shared" si="29"/>
        <v>0.13374885362682057</v>
      </c>
      <c r="HC14" s="15"/>
      <c r="HD14" s="16"/>
      <c r="HE14" s="13">
        <v>1813719</v>
      </c>
      <c r="HF14" s="15">
        <f t="shared" si="30"/>
        <v>1.354954926732308E-2</v>
      </c>
      <c r="HG14" s="15"/>
      <c r="HH14" s="16"/>
      <c r="HI14" s="13">
        <v>27000261</v>
      </c>
      <c r="HJ14" s="15">
        <f t="shared" si="31"/>
        <v>0.20440016945316214</v>
      </c>
      <c r="HK14" s="15"/>
      <c r="HL14" s="16"/>
      <c r="HM14" s="13">
        <v>146022</v>
      </c>
      <c r="HN14" s="15">
        <f t="shared" si="32"/>
        <v>1.4410690513607272E-3</v>
      </c>
      <c r="HO14" s="15"/>
      <c r="HP14" s="16"/>
      <c r="HQ14" s="13">
        <v>95236277</v>
      </c>
      <c r="HR14" s="15">
        <f t="shared" si="33"/>
        <v>0.67967287092687978</v>
      </c>
      <c r="HS14" s="15"/>
      <c r="HT14" s="16"/>
      <c r="HU14" s="13">
        <v>2267990</v>
      </c>
      <c r="HV14" s="15">
        <f t="shared" si="34"/>
        <v>1.5148414754088655E-2</v>
      </c>
      <c r="HW14" s="15"/>
      <c r="HX14" s="16"/>
      <c r="HY14" s="13">
        <v>18470593</v>
      </c>
      <c r="HZ14" s="15">
        <f t="shared" si="35"/>
        <v>0.1318338914134185</v>
      </c>
      <c r="IA14" s="15"/>
      <c r="IB14" s="16"/>
      <c r="IC14" s="13">
        <v>168049</v>
      </c>
      <c r="ID14" s="15">
        <f t="shared" si="36"/>
        <v>8.0631361259382909E-4</v>
      </c>
      <c r="IE14" s="15"/>
      <c r="IF14" s="16"/>
      <c r="IG14" s="13">
        <v>1004684</v>
      </c>
      <c r="IH14" s="15">
        <f t="shared" si="37"/>
        <v>1.2657219853227703E-2</v>
      </c>
      <c r="II14" s="15"/>
      <c r="IJ14" s="16"/>
      <c r="IK14" s="13">
        <v>273621</v>
      </c>
      <c r="IL14" s="15">
        <f t="shared" si="38"/>
        <v>-8.958236167095044E-3</v>
      </c>
      <c r="IM14" s="15"/>
      <c r="IN14" s="16"/>
      <c r="IO14" s="13">
        <v>14750708</v>
      </c>
      <c r="IP14" s="15">
        <f t="shared" si="39"/>
        <v>0.13858169924975558</v>
      </c>
      <c r="IQ14" s="15"/>
      <c r="IR14" s="16"/>
      <c r="IS14" s="13">
        <v>711893</v>
      </c>
      <c r="IT14" s="15">
        <f t="shared" si="40"/>
        <v>1.0536040990425566E-2</v>
      </c>
      <c r="IU14" s="15"/>
      <c r="IV14" s="16"/>
      <c r="IW14" s="13">
        <v>10969431</v>
      </c>
      <c r="IX14" s="15">
        <f t="shared" si="41"/>
        <v>8.8772551214950243E-2</v>
      </c>
      <c r="IY14" s="15"/>
      <c r="IZ14" s="16"/>
      <c r="JA14" s="13">
        <v>523865</v>
      </c>
      <c r="JB14" s="15">
        <f t="shared" si="42"/>
        <v>5.2834350734269567E-3</v>
      </c>
      <c r="JC14" s="15"/>
      <c r="JD14" s="16"/>
      <c r="JE14" s="13">
        <v>3813494</v>
      </c>
      <c r="JF14" s="15">
        <f t="shared" si="43"/>
        <v>2.323204154452618E-2</v>
      </c>
      <c r="JG14" s="15"/>
      <c r="JH14" s="16"/>
      <c r="JI14" s="13">
        <v>6409952</v>
      </c>
      <c r="JJ14" s="15">
        <f t="shared" si="44"/>
        <v>6.8836615620267508E-2</v>
      </c>
      <c r="JK14" s="15"/>
      <c r="JL14" s="16"/>
      <c r="JM14" s="13">
        <v>1571378</v>
      </c>
      <c r="JN14" s="15">
        <f t="shared" si="45"/>
        <v>2.3046023613580179E-2</v>
      </c>
      <c r="JO14" s="15"/>
      <c r="JP14" s="16"/>
      <c r="JQ14" s="13">
        <v>12724137</v>
      </c>
      <c r="JR14" s="15">
        <f t="shared" si="46"/>
        <v>0.16467341009400424</v>
      </c>
      <c r="JS14" s="15"/>
      <c r="JT14" s="16"/>
      <c r="JU14" s="13">
        <v>17664417</v>
      </c>
      <c r="JV14" s="15">
        <f t="shared" si="47"/>
        <v>0.12313842972781915</v>
      </c>
      <c r="JW14" s="15"/>
      <c r="JX14" s="16"/>
      <c r="JY14" s="13">
        <v>9275247</v>
      </c>
      <c r="JZ14" s="15">
        <f t="shared" si="48"/>
        <v>0.14131287083389721</v>
      </c>
      <c r="KA14" s="15"/>
      <c r="KB14" s="16"/>
      <c r="KC14" s="13">
        <v>6122979</v>
      </c>
      <c r="KD14" s="15">
        <f t="shared" si="49"/>
        <v>5.671342443611354E-2</v>
      </c>
      <c r="KE14" s="15"/>
      <c r="KF14" s="16"/>
      <c r="KG14" s="13">
        <v>22214154</v>
      </c>
      <c r="KH14" s="15">
        <f t="shared" si="50"/>
        <v>0.16615063093465579</v>
      </c>
      <c r="KI14" s="15"/>
      <c r="KJ14" s="16"/>
      <c r="KK14" s="13">
        <v>7523781</v>
      </c>
      <c r="KL14" s="15">
        <f t="shared" si="51"/>
        <v>0.11407614748189047</v>
      </c>
      <c r="KM14" s="15"/>
      <c r="KN14" s="16"/>
      <c r="KO14" s="13">
        <v>226275</v>
      </c>
      <c r="KP14" s="15">
        <f t="shared" si="52"/>
        <v>3.3223036439627052E-3</v>
      </c>
      <c r="KQ14" s="15"/>
      <c r="KR14" s="16"/>
      <c r="KS14" s="13">
        <v>11285521</v>
      </c>
      <c r="KT14" s="15">
        <f t="shared" si="53"/>
        <v>0.15492999392062193</v>
      </c>
      <c r="KU14" s="15"/>
      <c r="KV14" s="16"/>
      <c r="KW14" s="13">
        <v>432440</v>
      </c>
      <c r="KX14" s="15">
        <f t="shared" si="54"/>
        <v>7.5575584821249687E-4</v>
      </c>
      <c r="KY14" s="15"/>
      <c r="KZ14" s="16"/>
      <c r="LA14" s="13">
        <v>2028422038</v>
      </c>
      <c r="LB14" s="15">
        <f t="shared" si="55"/>
        <v>15.77656573891964</v>
      </c>
      <c r="LC14" s="15"/>
      <c r="LD14" s="16"/>
      <c r="LE14" s="13">
        <v>16941591</v>
      </c>
      <c r="LF14" s="15">
        <f t="shared" si="56"/>
        <v>0.17233950174692855</v>
      </c>
      <c r="LG14" s="15"/>
      <c r="LH14" s="16"/>
      <c r="LI14" s="13">
        <v>24438472</v>
      </c>
      <c r="LJ14" s="15">
        <f t="shared" si="57"/>
        <v>0.23298682349543778</v>
      </c>
      <c r="LK14" s="15"/>
      <c r="LL14" s="16"/>
      <c r="LM14" s="13">
        <v>776086</v>
      </c>
      <c r="LN14" s="15">
        <f t="shared" si="58"/>
        <v>6.869214695742443E-3</v>
      </c>
      <c r="LO14" s="15"/>
      <c r="LP14" s="16"/>
      <c r="LQ14" s="13">
        <v>486954</v>
      </c>
      <c r="LR14" s="15">
        <f t="shared" si="59"/>
        <v>4.7502876592979129E-3</v>
      </c>
      <c r="LS14" s="15"/>
      <c r="LT14" s="16"/>
      <c r="LU14" s="13">
        <v>283163</v>
      </c>
      <c r="LV14" s="15">
        <f t="shared" si="60"/>
        <v>2.8687435232611007E-3</v>
      </c>
      <c r="LW14" s="15"/>
      <c r="LX14" s="16"/>
      <c r="LY14" s="13">
        <v>408969</v>
      </c>
      <c r="LZ14" s="15">
        <f t="shared" si="61"/>
        <v>4.97175318716202E-3</v>
      </c>
      <c r="MA14" s="15"/>
      <c r="MB14" s="16"/>
      <c r="MC14" s="13">
        <v>4739493</v>
      </c>
      <c r="MD14" s="15">
        <f t="shared" si="62"/>
        <v>4.0049437930768976E-2</v>
      </c>
      <c r="ME14" s="15"/>
      <c r="MF14" s="16"/>
      <c r="MG14" s="13">
        <v>31594538</v>
      </c>
      <c r="MH14" s="15">
        <f t="shared" si="63"/>
        <v>0.21918024111427142</v>
      </c>
      <c r="MI14" s="15"/>
      <c r="MJ14" s="16"/>
      <c r="MK14" s="13">
        <v>4794360960</v>
      </c>
      <c r="ML14" s="15">
        <f t="shared" si="64"/>
        <v>38.517666210106952</v>
      </c>
      <c r="MM14" s="15"/>
      <c r="MN14" s="16"/>
      <c r="MO14" s="13">
        <v>22214154</v>
      </c>
      <c r="MP14" s="15">
        <f t="shared" si="65"/>
        <v>0.16615063093465579</v>
      </c>
      <c r="MQ14" s="15"/>
      <c r="MR14" s="16"/>
      <c r="MS14" s="13">
        <v>1507154988</v>
      </c>
      <c r="MT14" s="15">
        <f t="shared" si="66"/>
        <v>13.134190601255309</v>
      </c>
      <c r="MU14" s="15"/>
      <c r="MV14" s="16"/>
      <c r="MW14" s="13">
        <v>25685888</v>
      </c>
      <c r="MX14" s="15">
        <f t="shared" si="67"/>
        <v>0.22574238981066208</v>
      </c>
      <c r="MY14" s="15"/>
      <c r="MZ14" s="16"/>
      <c r="NA14" s="13">
        <v>21036817</v>
      </c>
      <c r="NB14" s="15">
        <f t="shared" si="68"/>
        <v>0.13423822705161959</v>
      </c>
      <c r="NC14" s="15"/>
      <c r="ND14" s="16"/>
      <c r="NE14" s="13">
        <v>76580</v>
      </c>
      <c r="NF14" s="15">
        <f t="shared" si="69"/>
        <v>-1.2425845277321427E-4</v>
      </c>
      <c r="NG14" s="15"/>
      <c r="NH14" s="16"/>
      <c r="NI14" s="13">
        <v>269124</v>
      </c>
      <c r="NJ14" s="15">
        <f t="shared" si="70"/>
        <v>2.3487184019383633E-3</v>
      </c>
      <c r="NK14" s="15"/>
      <c r="NL14" s="16"/>
    </row>
    <row r="15" spans="1:376" s="13" customFormat="1" x14ac:dyDescent="0.25">
      <c r="B15" s="14" t="s">
        <v>98</v>
      </c>
      <c r="C15" s="17">
        <f t="shared" si="0"/>
        <v>1.8749999999999999E-2</v>
      </c>
      <c r="D15" s="16">
        <v>237.83333333325572</v>
      </c>
      <c r="E15" s="15">
        <v>2880000</v>
      </c>
      <c r="F15" s="13">
        <v>1958230258</v>
      </c>
      <c r="G15" s="16">
        <f>F15*Referencias!$D$6/'Metabolitos cuantificables'!$F$45</f>
        <v>1.3557420201431725</v>
      </c>
      <c r="H15" s="16">
        <f>((((G15-G14)/(D15-D14))+(C15*AVERAGE(G14:G15))-C15*Referencias!$H$6)/AVERAGE('Metabolitos cuantificables'!E14:E15))*POWER(10,9)</f>
        <v>0.49841434003105634</v>
      </c>
      <c r="I15" s="16">
        <f>(((F15-F14)/($D15-$D14))-$C15*Referencias!$F$6+$C15*(AVERAGE(F14:F15)))/AVERAGE($E14:$E15)</f>
        <v>0.54499722440277831</v>
      </c>
      <c r="J15" s="16"/>
      <c r="K15" s="13">
        <v>132381142</v>
      </c>
      <c r="L15" s="16">
        <f>K15*Referencias!$D$7/'Metabolitos cuantificables'!$K$45</f>
        <v>5.7585446821178304E-2</v>
      </c>
      <c r="M15" s="16">
        <f>((((L15-L14)/(D15-D14))+C15*AVERAGE(L14:L15)-C15*Referencias!$H$7)/AVERAGE('Metabolitos cuantificables'!E14:E15))*POWER(10,9)</f>
        <v>-10.86509030020915</v>
      </c>
      <c r="N15" s="16">
        <f>(((K15-K14)/($D15-$D14))-$C15*Referencias!$F$7+$C15*(AVERAGE(K14:K15)))/AVERAGE($E14:$E15)</f>
        <v>-25.700461431372698</v>
      </c>
      <c r="O15" s="16"/>
      <c r="P15" s="13">
        <v>906106681</v>
      </c>
      <c r="Q15" s="16">
        <f>P15*Referencias!$D$8/'Metabolitos cuantificables'!$P$45</f>
        <v>1.8249622563287518</v>
      </c>
      <c r="R15" s="16">
        <f>((((Q15-Q14)/(D15-D14))+C15*AVERAGE(Q14:Q15)-C15*Referencias!$H$8)/AVERAGE('Metabolitos cuantificables'!E14:E15))*POWER(10,9)</f>
        <v>-1.2571608185370902</v>
      </c>
      <c r="S15" s="16">
        <f>(((P15-P14)/($D15-$D14))-$C15*Referencias!$F$8+$C15*(AVERAGE(P14:P15)))/AVERAGE($E14:$E15)</f>
        <v>-1.0611442559988422</v>
      </c>
      <c r="T15" s="16"/>
      <c r="U15" s="13">
        <v>326513827</v>
      </c>
      <c r="V15" s="16">
        <f>U15*Referencias!$D$9/'Metabolitos cuantificables'!$U$45</f>
        <v>0.25766547337487722</v>
      </c>
      <c r="W15" s="16">
        <f>((((V15-V14)/(D15-D14))+C15*AVERAGE(V14:V15)-C15*Referencias!$H$9)/AVERAGE('Metabolitos cuantificables'!E14:E15))*POWER(10,9)</f>
        <v>-1.2664648266347911</v>
      </c>
      <c r="X15" s="16">
        <f>(((U15-U14)/($D15-$D14))-$C15*Referencias!$F$9+$C15*(AVERAGE(U14:U15)))/AVERAGE($E14:$E15)</f>
        <v>-1.4448801178303445</v>
      </c>
      <c r="Y15" s="16"/>
      <c r="Z15" s="13">
        <v>5021946722</v>
      </c>
      <c r="AA15" s="16">
        <f>Z15*Referencias!$D$60/'Metabolitos cuantificables'!$Z$45</f>
        <v>2.6725310548624077</v>
      </c>
      <c r="AB15" s="16">
        <f>((((AA15-AA14)/(D15-D14))+C15*AVERAGE(AA14:AA15)-C15*Referencias!$H$60)/AVERAGE('Metabolitos cuantificables'!E14:E15))*POWER(10,9)</f>
        <v>-19.897365777925227</v>
      </c>
      <c r="AC15" s="16">
        <f>(((Z15-Z14)/($D15-$D14))-$C15*Referencias!$F$60+$C15*(AVERAGE(Z14:Z15)))/AVERAGE($E14:$E15)</f>
        <v>-35.44277635529933</v>
      </c>
      <c r="AD15" s="16"/>
      <c r="AE15" s="13">
        <v>877546738</v>
      </c>
      <c r="AF15" s="16">
        <f>AE15*Referencias!$D$12/'Metabolitos cuantificables'!$AE$45</f>
        <v>1.3383435539377107</v>
      </c>
      <c r="AG15" s="16">
        <f>((((AF15-AF14)/(D15-D14))+C15*AVERAGE(AF14:AF15)-C15*Referencias!$H$12)/AVERAGE('Metabolitos cuantificables'!E14:E15))*POWER(10,9)</f>
        <v>1.5978554247028243</v>
      </c>
      <c r="AH15" s="16">
        <f>(((AE15-AE14)/($D15-$D14))-$C15*Referencias!$F$12+$C15*(AVERAGE(AE14:AE15)))/AVERAGE($E14:$E15)</f>
        <v>1.1239310214165061</v>
      </c>
      <c r="AI15" s="16"/>
      <c r="AJ15" s="13">
        <v>289518100</v>
      </c>
      <c r="AK15" s="16">
        <f>AJ15*Referencias!$D$50/'Metabolitos cuantificables'!$AJ$45</f>
        <v>10.938491634232056</v>
      </c>
      <c r="AL15" s="16">
        <f>((((AK15-AK14)/(D15-D14))+C15*AVERAGE(AK14:AK15)-C15*Referencias!$H$50)/AVERAGE('Metabolitos cuantificables'!E14:E15))*POWER(10,9)</f>
        <v>-97.827808281010704</v>
      </c>
      <c r="AM15" s="16">
        <f>(((AJ15-AJ14)/($D15-$D14))-$C15*Referencias!$F$50+$C15*(AVERAGE(AJ14:AJ15)))/AVERAGE($E14:$E15)</f>
        <v>-3.2134623379928544</v>
      </c>
      <c r="AN15" s="16"/>
      <c r="AO15" s="13">
        <v>73545516</v>
      </c>
      <c r="AP15" s="16">
        <f>AO15*Referencias!$D$5/'Metabolitos cuantificables'!$AO$45</f>
        <v>0.89818930117678486</v>
      </c>
      <c r="AQ15" s="16">
        <f>((((AP15-AP14)/(D15-D14))+C15*AVERAGE(AP14:AP15)-C15*Referencias!$H$5)/AVERAGE('Metabolitos cuantificables'!E14:E15))*POWER(10,9)</f>
        <v>3.6800824860063925</v>
      </c>
      <c r="AR15" s="16">
        <f>(((AO15-AO14)/($D15-$D14))-$C15*Referencias!$F$5+$C15*(AVERAGE(AO14:AO15)))/AVERAGE($E14:$E15)</f>
        <v>0.30689918394297527</v>
      </c>
      <c r="AS15" s="16"/>
      <c r="AT15" s="13">
        <v>5371346032</v>
      </c>
      <c r="AU15" s="17">
        <f>AT15*Referencias!$D$14/'Metabolitos cuantificables'!$AT$45</f>
        <v>0.95617260942458471</v>
      </c>
      <c r="AV15" s="17">
        <f>((((AU15-AU14)/(D15-D14))+C15*AVERAGE(AU14:AU15)-C15*Referencias!$H$14)/AVERAGE('Metabolitos cuantificables'!E14:E15))*POWER(10,9)</f>
        <v>-2.7164744526596278</v>
      </c>
      <c r="AW15" s="16">
        <f>(((AT15-AT14)/($D15-$D14))-$C15*Referencias!$F$14+$C15*(AVERAGE(AT14:AT15)))/AVERAGE($E14:$E15)</f>
        <v>-16.831907618702036</v>
      </c>
      <c r="AX15" s="16"/>
      <c r="AY15" s="13">
        <v>13639922324</v>
      </c>
      <c r="AZ15" s="16">
        <f>AY15*Referencias!$D$59/'Metabolitos cuantificables'!$AY$45</f>
        <v>28.559414244104097</v>
      </c>
      <c r="BA15" s="16">
        <f t="shared" si="1"/>
        <v>187.63760766668037</v>
      </c>
      <c r="BB15" s="16">
        <f t="shared" si="3"/>
        <v>89.615367169621493</v>
      </c>
      <c r="BC15" s="16"/>
      <c r="BD15" s="13">
        <v>6530265810</v>
      </c>
      <c r="BE15" s="16">
        <f>BD15*Referencias!$D$15/'Metabolitos cuantificables'!$BD$45</f>
        <v>1.2900096398640635</v>
      </c>
      <c r="BF15" s="16">
        <f>((((BE15-BE14)/(D15-D14))+C15*AVERAGE(BE14:BE15)-C15*Referencias!$H$15)/AVERAGE('Metabolitos cuantificables'!E14:E15))*POWER(10,9)</f>
        <v>-2.4232488795143698</v>
      </c>
      <c r="BG15" s="16">
        <f>(((BD15-BD14)/($D15-$D14))-$C15*Referencias!$F$15+$C15*(AVERAGE(BD14:BD15)))/AVERAGE($E14:$E15)</f>
        <v>-19.965933999794835</v>
      </c>
      <c r="BH15" s="16"/>
      <c r="BI15" s="13">
        <v>779286742</v>
      </c>
      <c r="BJ15" s="16">
        <f>BI15*Referencias!$D$16/'Metabolitos cuantificables'!$BI$45</f>
        <v>1.0390654997057847</v>
      </c>
      <c r="BK15" s="16">
        <f>((((BJ15-BJ14)/(D15-D14))+C15*AVERAGE(BJ14:BJ15)-C15*Referencias!$H$16)/AVERAGE('Metabolitos cuantificables'!E14:E15))*POWER(10,9)</f>
        <v>-3.6099994667904958</v>
      </c>
      <c r="BL15" s="16">
        <f>(((BI15-BI14)/($D15-$D14))-$C15*Referencias!$F$16+$C15*(AVERAGE(BI14:BI15)))/AVERAGE($E14:$E15)</f>
        <v>-3.3735917313792365</v>
      </c>
      <c r="BM15" s="16"/>
      <c r="BN15" s="13">
        <v>1617105028</v>
      </c>
      <c r="BO15" s="16">
        <f>BN15*Referencias!$D$17/'Metabolitos cuantificables'!$BN$45</f>
        <v>0.50032594806394037</v>
      </c>
      <c r="BP15" s="16">
        <f>((((BO15-BO14)/(D15-D14))+C15*AVERAGE(BO14:BO15)-C15*Referencias!$H$17)/AVERAGE('Metabolitos cuantificables'!E14:E15))*POWER(10,9)</f>
        <v>0.42532663043797148</v>
      </c>
      <c r="BQ15" s="16">
        <f>(((BN15-BN14)/($D15-$D14))-$C15*Referencias!$F$17+$C15*(AVERAGE(BN14:BN15)))/AVERAGE($E14:$E15)</f>
        <v>-8.6946801736343868</v>
      </c>
      <c r="BR15" s="16"/>
      <c r="BS15" s="13">
        <v>3369008385</v>
      </c>
      <c r="BT15" s="16">
        <f>BS15*Referencias!$D$18/'Metabolitos cuantificables'!$BS$45</f>
        <v>0.5011385890084713</v>
      </c>
      <c r="BU15" s="16">
        <f>((((BT15-BT14)/(D15-D14))+C15*AVERAGE(BT14:BT15)-C15*Referencias!$H$18)/AVERAGE('Metabolitos cuantificables'!E14:E15))*POWER(10,9)</f>
        <v>0.3383748587747355</v>
      </c>
      <c r="BV15" s="16">
        <f>(((BS15-BS14)/($D15-$D14))-$C15*Referencias!$F$18+$C15*(AVERAGE(BS14:BS15)))/AVERAGE($E14:$E15)</f>
        <v>2.6942346917912623</v>
      </c>
      <c r="BW15" s="16"/>
      <c r="BX15" s="13">
        <v>20407006956</v>
      </c>
      <c r="BY15" s="16">
        <f>BX15*Referencias!$D$19/'Metabolitos cuantificables'!$BX$45</f>
        <v>1.4877417033761418</v>
      </c>
      <c r="BZ15" s="16">
        <f>((((BY15-BY14)/(D15-D14))+C15*AVERAGE(BY14:BY15)-C15*Referencias!$H$19)/AVERAGE('Metabolitos cuantificables'!E14:E15))*POWER(10,9)</f>
        <v>1.0093390570200154</v>
      </c>
      <c r="CA15" s="16">
        <f>(((BX15-BX14)/($D15-$D14))-$C15*Referencias!$F$19+$C15*(AVERAGE(BX14:BX15)))/AVERAGE($E14:$E15)</f>
        <v>9.5032689031079851</v>
      </c>
      <c r="CB15" s="16"/>
      <c r="CC15" s="13">
        <v>357351041</v>
      </c>
      <c r="CD15" s="16">
        <f>CC15*Referencias!$D$20/'Metabolitos cuantificables'!$CC$45</f>
        <v>0.69940780330963259</v>
      </c>
      <c r="CE15" s="16">
        <f>((((CD15-CD14)/(D15-D14))+C15*AVERAGE(CD14:CD15)-C15*Referencias!$H$20)/AVERAGE('Metabolitos cuantificables'!E14:E15))*POWER(10,9)</f>
        <v>-5.6019282493942502</v>
      </c>
      <c r="CF15" s="16">
        <f>(((CC15-CC14)/($D15-$D14))-$C15*Referencias!$F$20+$C15*(AVERAGE(CC14:CC15)))/AVERAGE($E14:$E15)</f>
        <v>-2.822396402512851</v>
      </c>
      <c r="CG15" s="16"/>
      <c r="CH15" s="13">
        <v>1407600121</v>
      </c>
      <c r="CI15" s="16">
        <f>CH15*Referencias!$D$21/'Metabolitos cuantificables'!$CH$45</f>
        <v>0.60695571962806794</v>
      </c>
      <c r="CJ15" s="16">
        <f>((((CI15-CI14)/(D15-D14))+C15*AVERAGE(CI14:CI15)-C15*Referencias!$H$21)/AVERAGE('Metabolitos cuantificables'!E14:E15))*POWER(10,9)</f>
        <v>-2.3115311339402571</v>
      </c>
      <c r="CK15" s="16">
        <f>(((CH15-CH14)/($D15-$D14))-$C15*Referencias!$F$21+$C15*(AVERAGE(CH14:CH15)))/AVERAGE($E14:$E15)</f>
        <v>-6.0478497032254088</v>
      </c>
      <c r="CL15" s="16"/>
      <c r="CM15" s="13">
        <v>1094007858</v>
      </c>
      <c r="CN15" s="16">
        <f>CM15*Referencias!$D$22/'Metabolitos cuantificables'!$CM$45</f>
        <v>0.16325228284587795</v>
      </c>
      <c r="CO15" s="16">
        <f>((((CN15-CN14)/(D15-D14))+C15*AVERAGE(CN14:CN15)-C15*Referencias!$H$22)/AVERAGE('Metabolitos cuantificables'!E14:E15))*POWER(10,9)</f>
        <v>-0.4854810650503591</v>
      </c>
      <c r="CP15" s="16">
        <f>(((CM15-CM14)/($D15-$D14))-$C15*Referencias!$F$22+$C15*(AVERAGE(CM14:CM15)))/AVERAGE($E14:$E15)</f>
        <v>-3.0002581316971733</v>
      </c>
      <c r="CQ15" s="16"/>
      <c r="CR15" s="13">
        <v>856720133</v>
      </c>
      <c r="CS15" s="16">
        <f>CR15*Referencias!$D$23/'Metabolitos cuantificables'!$CR$45</f>
        <v>0.27695065485189801</v>
      </c>
      <c r="CT15" s="16">
        <f>((((CS15-CS14)/(D15-D14))+C15*AVERAGE(CS14:CS15)-C15*Referencias!$H$23)/AVERAGE('Metabolitos cuantificables'!E14:E15))*POWER(10,9)</f>
        <v>-0.75782111741221392</v>
      </c>
      <c r="CU15" s="16">
        <f>(((CR15-CR14)/($D15-$D14))-$C15*Referencias!$F$23+$C15*(AVERAGE(CR14:CR15)))/AVERAGE($E14:$E15)</f>
        <v>-3.9537440186479849</v>
      </c>
      <c r="CV15" s="16"/>
      <c r="CW15" s="13">
        <v>4815978967</v>
      </c>
      <c r="CX15" s="16">
        <f t="shared" si="4"/>
        <v>31.81488871956887</v>
      </c>
      <c r="CY15" s="16"/>
      <c r="CZ15" s="16"/>
      <c r="DA15" s="13">
        <v>44077740</v>
      </c>
      <c r="DB15" s="16">
        <f t="shared" si="5"/>
        <v>0.28940112992413297</v>
      </c>
      <c r="DC15" s="16"/>
      <c r="DD15" s="16"/>
      <c r="DE15" s="13">
        <v>1254201</v>
      </c>
      <c r="DF15" s="15">
        <f t="shared" si="6"/>
        <v>6.8990367147950876E-3</v>
      </c>
      <c r="DG15" s="16"/>
      <c r="DH15" s="16"/>
      <c r="DI15" s="13">
        <v>270571615</v>
      </c>
      <c r="DJ15" s="16">
        <f t="shared" si="7"/>
        <v>1.652069010469162</v>
      </c>
      <c r="DK15" s="16"/>
      <c r="DL15" s="16"/>
      <c r="DM15" s="13">
        <v>417633</v>
      </c>
      <c r="DN15" s="15">
        <f t="shared" si="8"/>
        <v>2.9296942344518807E-3</v>
      </c>
      <c r="DO15" s="16"/>
      <c r="DP15" s="16"/>
      <c r="DQ15" s="13">
        <v>160680108</v>
      </c>
      <c r="DR15" s="16">
        <f t="shared" si="9"/>
        <v>0.97703399191081286</v>
      </c>
      <c r="DS15" s="16"/>
      <c r="DT15" s="16"/>
      <c r="DU15" s="13">
        <v>7028960</v>
      </c>
      <c r="DV15" s="15">
        <f t="shared" si="10"/>
        <v>4.5171933132019886E-2</v>
      </c>
      <c r="DW15" s="16"/>
      <c r="DX15" s="16"/>
      <c r="DZ15" s="15"/>
      <c r="EA15" s="16"/>
      <c r="EB15" s="16"/>
      <c r="EC15" s="13">
        <v>424214798</v>
      </c>
      <c r="ED15" s="16">
        <f t="shared" si="11"/>
        <v>2.660535268626778</v>
      </c>
      <c r="EE15" s="16"/>
      <c r="EF15" s="16"/>
      <c r="EG15" s="13">
        <v>46717364</v>
      </c>
      <c r="EH15" s="15">
        <f t="shared" si="12"/>
        <v>0.34964499747320266</v>
      </c>
      <c r="EI15" s="16"/>
      <c r="EJ15" s="16"/>
      <c r="EK15" s="13">
        <v>436776</v>
      </c>
      <c r="EL15" s="15">
        <f t="shared" si="13"/>
        <v>4.4383694331755243E-3</v>
      </c>
      <c r="EM15" s="15"/>
      <c r="EN15" s="16"/>
      <c r="EO15" s="13">
        <v>3541243</v>
      </c>
      <c r="EP15" s="15">
        <f t="shared" si="14"/>
        <v>1.9991320749872858E-2</v>
      </c>
      <c r="EQ15" s="15"/>
      <c r="ER15" s="16"/>
      <c r="ES15" s="13">
        <v>2717494</v>
      </c>
      <c r="ET15" s="15">
        <f t="shared" si="15"/>
        <v>1.5060531244509505E-2</v>
      </c>
      <c r="EU15" s="15"/>
      <c r="EV15" s="16"/>
      <c r="EW15" s="13">
        <v>10277160</v>
      </c>
      <c r="EX15" s="15">
        <f t="shared" si="2"/>
        <v>5.126553109428901E-2</v>
      </c>
      <c r="EY15" s="15"/>
      <c r="EZ15" s="16"/>
      <c r="FA15" s="13">
        <v>12603164</v>
      </c>
      <c r="FB15" s="15">
        <f t="shared" si="16"/>
        <v>6.5105630422079522E-2</v>
      </c>
      <c r="FC15" s="15"/>
      <c r="FD15" s="16"/>
      <c r="FE15" s="13">
        <v>353719991</v>
      </c>
      <c r="FF15" s="16">
        <f t="shared" si="17"/>
        <v>2.2304185699038168</v>
      </c>
      <c r="FG15" s="15"/>
      <c r="FH15" s="16"/>
      <c r="FI15" s="13">
        <v>5680378</v>
      </c>
      <c r="FJ15" s="15">
        <f t="shared" si="18"/>
        <v>3.6503741798270116E-2</v>
      </c>
      <c r="FK15" s="17"/>
      <c r="FL15" s="16"/>
      <c r="FM15" s="13">
        <v>148186635</v>
      </c>
      <c r="FN15" s="15">
        <f t="shared" si="19"/>
        <v>0.97163471820908653</v>
      </c>
      <c r="FO15" s="16"/>
      <c r="FP15" s="16"/>
      <c r="FQ15" s="13">
        <v>12624012</v>
      </c>
      <c r="FR15" s="15">
        <f t="shared" si="20"/>
        <v>7.1909785477298371E-2</v>
      </c>
      <c r="FS15" s="15"/>
      <c r="FT15" s="16"/>
      <c r="FU15" s="13">
        <v>1858299</v>
      </c>
      <c r="FV15" s="15">
        <f t="shared" si="21"/>
        <v>1.2784375033375725E-2</v>
      </c>
      <c r="FW15" s="15"/>
      <c r="FX15" s="16"/>
      <c r="FY15" s="13">
        <v>701971</v>
      </c>
      <c r="FZ15" s="15">
        <f t="shared" si="22"/>
        <v>4.0005787110743993E-3</v>
      </c>
      <c r="GA15" s="15"/>
      <c r="GB15" s="16"/>
      <c r="GC15" s="13">
        <v>39207</v>
      </c>
      <c r="GD15" s="15">
        <f t="shared" si="23"/>
        <v>3.4206159198162567E-4</v>
      </c>
      <c r="GE15" s="15"/>
      <c r="GF15" s="16"/>
      <c r="GG15" s="13">
        <v>10233000</v>
      </c>
      <c r="GH15" s="15">
        <f t="shared" si="24"/>
        <v>6.7386595351011477E-2</v>
      </c>
      <c r="GI15" s="15"/>
      <c r="GJ15" s="16"/>
      <c r="GK15" s="13">
        <v>3293729</v>
      </c>
      <c r="GL15" s="15">
        <f t="shared" si="25"/>
        <v>2.0320874203304772E-2</v>
      </c>
      <c r="GM15" s="15"/>
      <c r="GN15" s="16"/>
      <c r="GO15" s="13">
        <v>9518464</v>
      </c>
      <c r="GP15" s="15">
        <f t="shared" si="26"/>
        <v>6.2916800363208014E-2</v>
      </c>
      <c r="GQ15" s="15"/>
      <c r="GR15" s="16"/>
      <c r="GS15" s="13">
        <v>1851772</v>
      </c>
      <c r="GT15" s="15">
        <f t="shared" si="27"/>
        <v>1.5170671534471164E-2</v>
      </c>
      <c r="GU15" s="15"/>
      <c r="GV15" s="16"/>
      <c r="GW15" s="13">
        <v>46169746</v>
      </c>
      <c r="GX15" s="15">
        <f t="shared" si="28"/>
        <v>0.27780790314326181</v>
      </c>
      <c r="GY15" s="15"/>
      <c r="GZ15" s="16"/>
      <c r="HA15" s="13">
        <v>90872315</v>
      </c>
      <c r="HB15" s="15">
        <f t="shared" si="29"/>
        <v>0.90593436746419442</v>
      </c>
      <c r="HC15" s="15"/>
      <c r="HD15" s="16"/>
      <c r="HE15" s="13">
        <v>1053798</v>
      </c>
      <c r="HF15" s="15">
        <f t="shared" si="30"/>
        <v>3.646681680710031E-3</v>
      </c>
      <c r="HG15" s="15"/>
      <c r="HH15" s="16"/>
      <c r="HI15" s="13">
        <v>22765162</v>
      </c>
      <c r="HJ15" s="15">
        <f t="shared" si="31"/>
        <v>0.131586686989563</v>
      </c>
      <c r="HK15" s="15"/>
      <c r="HL15" s="16"/>
      <c r="HM15" s="13">
        <v>160377</v>
      </c>
      <c r="HN15" s="15">
        <f t="shared" si="32"/>
        <v>1.1185774037582997E-3</v>
      </c>
      <c r="HO15" s="15"/>
      <c r="HP15" s="16"/>
      <c r="HQ15" s="13">
        <v>90791758</v>
      </c>
      <c r="HR15" s="15">
        <f t="shared" si="33"/>
        <v>0.57874628485341639</v>
      </c>
      <c r="HS15" s="15"/>
      <c r="HT15" s="16"/>
      <c r="HU15" s="13">
        <v>1149159</v>
      </c>
      <c r="HV15" s="15">
        <f t="shared" si="34"/>
        <v>2.7188878917533345E-3</v>
      </c>
      <c r="HW15" s="15"/>
      <c r="HX15" s="16"/>
      <c r="HY15" s="13">
        <v>27764657</v>
      </c>
      <c r="HZ15" s="15">
        <f t="shared" si="35"/>
        <v>0.22316661455920478</v>
      </c>
      <c r="IA15" s="15"/>
      <c r="IB15" s="16"/>
      <c r="IC15" s="13">
        <v>51226</v>
      </c>
      <c r="ID15" s="15">
        <f t="shared" si="36"/>
        <v>-1.6902921750816001E-4</v>
      </c>
      <c r="IE15" s="15"/>
      <c r="IF15" s="16"/>
      <c r="IG15" s="13">
        <v>1963865</v>
      </c>
      <c r="IH15" s="15">
        <f t="shared" si="37"/>
        <v>1.7093419460024906E-2</v>
      </c>
      <c r="II15" s="15"/>
      <c r="IJ15" s="16"/>
      <c r="IK15" s="13">
        <v>136285</v>
      </c>
      <c r="IL15" s="15">
        <f t="shared" si="38"/>
        <v>3.0229924659804912E-4</v>
      </c>
      <c r="IM15" s="15"/>
      <c r="IN15" s="16"/>
      <c r="IO15" s="13">
        <v>13968671</v>
      </c>
      <c r="IP15" s="15">
        <f t="shared" si="39"/>
        <v>8.8616568916194807E-2</v>
      </c>
      <c r="IQ15" s="15"/>
      <c r="IR15" s="16"/>
      <c r="IS15" s="13">
        <v>760879</v>
      </c>
      <c r="IT15" s="15">
        <f t="shared" si="40"/>
        <v>5.2240026766172155E-3</v>
      </c>
      <c r="IU15" s="15"/>
      <c r="IV15" s="16"/>
      <c r="IW15" s="13">
        <v>15096695</v>
      </c>
      <c r="IX15" s="15">
        <f t="shared" si="41"/>
        <v>0.11732868001181457</v>
      </c>
      <c r="IY15" s="15"/>
      <c r="IZ15" s="16"/>
      <c r="JA15" s="13">
        <v>485137</v>
      </c>
      <c r="JB15" s="15">
        <f t="shared" si="42"/>
        <v>3.027539169476014E-3</v>
      </c>
      <c r="JC15" s="15"/>
      <c r="JD15" s="16"/>
      <c r="JE15" s="13">
        <v>3060649</v>
      </c>
      <c r="JF15" s="15">
        <f t="shared" si="43"/>
        <v>1.6895783958075106E-2</v>
      </c>
      <c r="JG15" s="15"/>
      <c r="JH15" s="16"/>
      <c r="JI15" s="13">
        <v>9253078</v>
      </c>
      <c r="JJ15" s="15">
        <f t="shared" si="44"/>
        <v>7.327197348989474E-2</v>
      </c>
      <c r="JK15" s="15"/>
      <c r="JL15" s="16"/>
      <c r="JM15" s="13">
        <v>3980736</v>
      </c>
      <c r="JN15" s="15">
        <f t="shared" si="45"/>
        <v>3.6664477690280299E-2</v>
      </c>
      <c r="JO15" s="15"/>
      <c r="JP15" s="16"/>
      <c r="JQ15" s="13">
        <v>13112779</v>
      </c>
      <c r="JR15" s="15">
        <f t="shared" si="46"/>
        <v>8.8054093626281291E-2</v>
      </c>
      <c r="JS15" s="15"/>
      <c r="JT15" s="16"/>
      <c r="JU15" s="13">
        <v>18133312</v>
      </c>
      <c r="JV15" s="15">
        <f t="shared" si="47"/>
        <v>0.12147049574502407</v>
      </c>
      <c r="JW15" s="15"/>
      <c r="JX15" s="16"/>
      <c r="JY15" s="13">
        <v>15961792</v>
      </c>
      <c r="JZ15" s="15">
        <f t="shared" si="48"/>
        <v>0.13412145893851801</v>
      </c>
      <c r="KA15" s="15"/>
      <c r="KB15" s="16"/>
      <c r="KC15" s="13">
        <v>5473182</v>
      </c>
      <c r="KD15" s="15">
        <f t="shared" si="49"/>
        <v>3.3233018267877272E-2</v>
      </c>
      <c r="KE15" s="15"/>
      <c r="KF15" s="16"/>
      <c r="KG15" s="13">
        <v>20077972</v>
      </c>
      <c r="KH15" s="15">
        <f t="shared" si="50"/>
        <v>0.1229860764180004</v>
      </c>
      <c r="KI15" s="15"/>
      <c r="KJ15" s="16"/>
      <c r="KK15" s="13">
        <v>8054821</v>
      </c>
      <c r="KL15" s="15">
        <f t="shared" si="51"/>
        <v>5.5356395900405864E-2</v>
      </c>
      <c r="KM15" s="15"/>
      <c r="KN15" s="16"/>
      <c r="KO15" s="13">
        <v>217812</v>
      </c>
      <c r="KP15" s="15">
        <f t="shared" si="52"/>
        <v>1.3979638606689895E-3</v>
      </c>
      <c r="KQ15" s="15"/>
      <c r="KR15" s="16"/>
      <c r="KS15" s="13">
        <v>8723238</v>
      </c>
      <c r="KT15" s="15">
        <f t="shared" si="53"/>
        <v>4.6349223996882759E-2</v>
      </c>
      <c r="KU15" s="15"/>
      <c r="KV15" s="16"/>
      <c r="KW15" s="13">
        <v>630600</v>
      </c>
      <c r="KX15" s="15">
        <f t="shared" si="54"/>
        <v>5.0125815285821124E-3</v>
      </c>
      <c r="KY15" s="15"/>
      <c r="KZ15" s="16"/>
      <c r="LA15" s="13">
        <v>1957343544</v>
      </c>
      <c r="LB15" s="15">
        <f t="shared" si="55"/>
        <v>12.584207987351757</v>
      </c>
      <c r="LC15" s="15"/>
      <c r="LD15" s="16"/>
      <c r="LE15" s="13">
        <v>58781165</v>
      </c>
      <c r="LF15" s="15">
        <f t="shared" si="56"/>
        <v>0.5685489062159178</v>
      </c>
      <c r="LG15" s="15"/>
      <c r="LH15" s="16"/>
      <c r="LI15" s="13">
        <v>29061392</v>
      </c>
      <c r="LJ15" s="15">
        <f t="shared" si="57"/>
        <v>0.21145797443917497</v>
      </c>
      <c r="LK15" s="15"/>
      <c r="LL15" s="16"/>
      <c r="LM15" s="13">
        <v>609299</v>
      </c>
      <c r="LN15" s="15">
        <f t="shared" si="58"/>
        <v>3.2902049788197103E-3</v>
      </c>
      <c r="LO15" s="15"/>
      <c r="LP15" s="16"/>
      <c r="LQ15" s="13">
        <v>350774</v>
      </c>
      <c r="LR15" s="15">
        <f t="shared" si="59"/>
        <v>1.720074796510717E-3</v>
      </c>
      <c r="LS15" s="15"/>
      <c r="LT15" s="16"/>
      <c r="LU15" s="13">
        <v>314682</v>
      </c>
      <c r="LV15" s="15">
        <f t="shared" si="60"/>
        <v>2.2093379009207317E-3</v>
      </c>
      <c r="LW15" s="15"/>
      <c r="LX15" s="16"/>
      <c r="LY15" s="13">
        <v>658134</v>
      </c>
      <c r="LZ15" s="15">
        <f t="shared" si="61"/>
        <v>5.4150491138205943E-3</v>
      </c>
      <c r="MA15" s="15"/>
      <c r="MB15" s="16"/>
      <c r="MC15" s="13">
        <v>3187855</v>
      </c>
      <c r="MD15" s="15">
        <f t="shared" si="62"/>
        <v>1.4270814251177797E-2</v>
      </c>
      <c r="ME15" s="15"/>
      <c r="MF15" s="16"/>
      <c r="MG15" s="13">
        <v>31797249</v>
      </c>
      <c r="MH15" s="15">
        <f t="shared" si="63"/>
        <v>0.21031615195711731</v>
      </c>
      <c r="MI15" s="15"/>
      <c r="MJ15" s="16"/>
      <c r="MK15" s="13">
        <v>4815978967</v>
      </c>
      <c r="ML15" s="15">
        <f t="shared" si="64"/>
        <v>31.81488871956887</v>
      </c>
      <c r="MM15" s="15"/>
      <c r="MN15" s="16"/>
      <c r="MO15" s="13">
        <v>20077972</v>
      </c>
      <c r="MP15" s="15">
        <f t="shared" si="65"/>
        <v>0.1229860764180004</v>
      </c>
      <c r="MQ15" s="15"/>
      <c r="MR15" s="16"/>
      <c r="MS15" s="13">
        <v>1629192225</v>
      </c>
      <c r="MT15" s="15">
        <f t="shared" si="66"/>
        <v>11.259961822597843</v>
      </c>
      <c r="MU15" s="15"/>
      <c r="MV15" s="16"/>
      <c r="MW15" s="13">
        <v>16991755</v>
      </c>
      <c r="MX15" s="15">
        <f t="shared" si="67"/>
        <v>7.4229002348733017E-2</v>
      </c>
      <c r="MY15" s="15"/>
      <c r="MZ15" s="16"/>
      <c r="NA15" s="13">
        <v>35774310</v>
      </c>
      <c r="NB15" s="15">
        <f t="shared" si="68"/>
        <v>0.29952110195785764</v>
      </c>
      <c r="NC15" s="15"/>
      <c r="ND15" s="16"/>
      <c r="NE15" s="13">
        <v>436776</v>
      </c>
      <c r="NF15" s="15">
        <f t="shared" si="69"/>
        <v>4.4383694331755243E-3</v>
      </c>
      <c r="NG15" s="15"/>
      <c r="NH15" s="16"/>
      <c r="NI15" s="13">
        <v>175615</v>
      </c>
      <c r="NJ15" s="15">
        <f t="shared" si="70"/>
        <v>7.513457662817485E-4</v>
      </c>
      <c r="NK15" s="15"/>
      <c r="NL15" s="16"/>
    </row>
    <row r="16" spans="1:376" s="13" customFormat="1" x14ac:dyDescent="0.25">
      <c r="B16" s="14" t="s">
        <v>99</v>
      </c>
      <c r="C16" s="17">
        <f t="shared" si="0"/>
        <v>1.8749999999999999E-2</v>
      </c>
      <c r="D16" s="16">
        <v>261.50000000005821</v>
      </c>
      <c r="E16" s="15">
        <v>3210000</v>
      </c>
      <c r="F16" s="13">
        <v>2238204134</v>
      </c>
      <c r="G16" s="16">
        <f>F16*Referencias!$D$6/'Metabolitos cuantificables'!$F$45</f>
        <v>1.549576400285589</v>
      </c>
      <c r="H16" s="16">
        <f>((((G16-G15)/(D16-D15))+(C16*AVERAGE(G15:G16))-C16*Referencias!$H$6)/AVERAGE('Metabolitos cuantificables'!E15:E16))*POWER(10,9)</f>
        <v>3.9517292941647986</v>
      </c>
      <c r="I16" s="16">
        <f>(((F16-F15)/($D16-$D15))-$C16*Referencias!$F$6+$C16*(AVERAGE(F15:F16)))/AVERAGE($E15:$E16)</f>
        <v>5.5443490691918385</v>
      </c>
      <c r="J16" s="16"/>
      <c r="K16" s="13">
        <v>152407146</v>
      </c>
      <c r="L16" s="16">
        <f>K16*Referencias!$D$7/'Metabolitos cuantificables'!$K$45</f>
        <v>6.6296705622546734E-2</v>
      </c>
      <c r="M16" s="16">
        <f>((((L16-L15)/(D16-D15))+C16*AVERAGE(L15:L16)-C16*Referencias!$H$7)/AVERAGE('Metabolitos cuantificables'!E15:E16))*POWER(10,9)</f>
        <v>-9.9767068089522333</v>
      </c>
      <c r="N16" s="16">
        <f>(((K16-K15)/($D16-$D15))-$C16*Referencias!$F$7+$C16*(AVERAGE(K15:K16)))/AVERAGE($E15:$E16)</f>
        <v>-23.611090268277916</v>
      </c>
      <c r="O16" s="16"/>
      <c r="P16" s="13">
        <v>986923884</v>
      </c>
      <c r="Q16" s="16">
        <f>P16*Referencias!$D$8/'Metabolitos cuantificables'!$P$45</f>
        <v>1.9877337579959586</v>
      </c>
      <c r="R16" s="16">
        <f>((((Q16-Q15)/(D16-D15))+C16*AVERAGE(Q15:Q16)-C16*Referencias!$H$8)/AVERAGE('Metabolitos cuantificables'!E15:E16))*POWER(10,9)</f>
        <v>2.1273919046887597</v>
      </c>
      <c r="S16" s="16">
        <f>(((P16-P15)/($D16-$D15))-$C16*Referencias!$F$8+$C16*(AVERAGE(P15:P16)))/AVERAGE($E15:$E16)</f>
        <v>0.64777080479362925</v>
      </c>
      <c r="T16" s="16"/>
      <c r="U16" s="13">
        <v>366725717</v>
      </c>
      <c r="V16" s="16">
        <f>U16*Referencias!$D$9/'Metabolitos cuantificables'!$U$45</f>
        <v>0.28939832759225309</v>
      </c>
      <c r="W16" s="16">
        <f>((((V16-V15)/(D16-D15))+C16*AVERAGE(V15:V16)-C16*Referencias!$H$9)/AVERAGE('Metabolitos cuantificables'!E15:E16))*POWER(10,9)</f>
        <v>-0.62064901364519265</v>
      </c>
      <c r="X16" s="16">
        <f>(((U16-U15)/($D16-$D15))-$C16*Referencias!$F$9+$C16*(AVERAGE(U15:U16)))/AVERAGE($E15:$E16)</f>
        <v>-0.63692243640321222</v>
      </c>
      <c r="Y16" s="16"/>
      <c r="Z16" s="13">
        <v>5762242344</v>
      </c>
      <c r="AA16" s="16">
        <f>Z16*Referencias!$D$60/'Metabolitos cuantificables'!$Z$45</f>
        <v>3.0664944218783279</v>
      </c>
      <c r="AB16" s="16">
        <f>((((AA16-AA15)/(D16-D15))+C16*AVERAGE(AA15:AA16)-C16*Referencias!$H$60)/AVERAGE('Metabolitos cuantificables'!E15:E16))*POWER(10,9)</f>
        <v>-11.045009173737052</v>
      </c>
      <c r="AC16" s="16">
        <f>(((Z16-Z15)/($D16-$D15))-$C16*Referencias!$F$60+$C16*(AVERAGE(Z15:Z16)))/AVERAGE($E15:$E16)</f>
        <v>-18.935105754007932</v>
      </c>
      <c r="AD16" s="16"/>
      <c r="AE16" s="13">
        <v>1064591903</v>
      </c>
      <c r="AF16" s="16">
        <f>AE16*Referencias!$D$12/'Metabolitos cuantificables'!$AE$45</f>
        <v>1.6236055007184478</v>
      </c>
      <c r="AG16" s="16">
        <f>((((AF16-AF15)/(D16-D15))+C16*AVERAGE(AF15:AF16)-C16*Referencias!$H$12)/AVERAGE('Metabolitos cuantificables'!E15:E16))*POWER(10,9)</f>
        <v>6.7139297344039894</v>
      </c>
      <c r="AH16" s="16">
        <f>(((AE16-AE15)/($D16-$D15))-$C16*Referencias!$F$12+$C16*(AVERAGE(AE15:AE16)))/AVERAGE($E15:$E16)</f>
        <v>4.4735565957522363</v>
      </c>
      <c r="AI16" s="16"/>
      <c r="AJ16" s="13">
        <v>272954911</v>
      </c>
      <c r="AK16" s="16">
        <f>AJ16*Referencias!$D$50/'Metabolitos cuantificables'!$AJ$45</f>
        <v>10.312705873988726</v>
      </c>
      <c r="AL16" s="16">
        <f>((((AK16-AK15)/(D16-D15))+C16*AVERAGE(AK15:AK16)-C16*Referencias!$H$50)/AVERAGE('Metabolitos cuantificables'!E15:E16))*POWER(10,9)</f>
        <v>-87.391641281195362</v>
      </c>
      <c r="AM16" s="16">
        <f>(((AJ16-AJ15)/($D16-$D15))-$C16*Referencias!$F$50+$C16*(AVERAGE(AJ15:AJ16)))/AVERAGE($E15:$E16)</f>
        <v>-2.8965847414069001</v>
      </c>
      <c r="AN16" s="16"/>
      <c r="AO16" s="13">
        <v>83673864</v>
      </c>
      <c r="AP16" s="16">
        <f>AO16*Referencias!$D$5/'Metabolitos cuantificables'!$AO$45</f>
        <v>1.0218837737561233</v>
      </c>
      <c r="AQ16" s="16">
        <f>((((AP16-AP15)/(D16-D15))+C16*AVERAGE(AP15:AP16)-C16*Referencias!$H$5)/AVERAGE('Metabolitos cuantificables'!E15:E16))*POWER(10,9)</f>
        <v>5.7189078439429935</v>
      </c>
      <c r="AR16" s="16">
        <f>(((AO16-AO15)/($D16-$D15))-$C16*Referencias!$F$5+$C16*(AVERAGE(AO15:AO16)))/AVERAGE($E15:$E16)</f>
        <v>0.47347965022815341</v>
      </c>
      <c r="AS16" s="16"/>
      <c r="AT16" s="13">
        <v>5922187692</v>
      </c>
      <c r="AU16" s="17">
        <f>AT16*Referencias!$D$14/'Metabolitos cuantificables'!$AT$45</f>
        <v>1.0542299128051777</v>
      </c>
      <c r="AV16" s="17">
        <f>((((AU16-AU15)/(D16-D15))+C16*AVERAGE(AU15:AU16)-C16*Referencias!$H$14)/AVERAGE('Metabolitos cuantificables'!E15:E16))*POWER(10,9)</f>
        <v>-0.69870354269350343</v>
      </c>
      <c r="AW16" s="16">
        <f>(((AT16-AT15)/($D16-$D15))-$C16*Referencias!$F$14+$C16*(AVERAGE(AT15:AT16)))/AVERAGE($E15:$E16)</f>
        <v>-5.3945920804429282</v>
      </c>
      <c r="AX16" s="16"/>
      <c r="AY16" s="13">
        <v>16086449479</v>
      </c>
      <c r="AZ16" s="16">
        <f>AY16*Referencias!$D$59/'Metabolitos cuantificables'!$AY$45</f>
        <v>33.681978788049697</v>
      </c>
      <c r="BA16" s="16">
        <f t="shared" si="1"/>
        <v>262.7124626784892</v>
      </c>
      <c r="BB16" s="16">
        <f t="shared" si="3"/>
        <v>125.47097618506326</v>
      </c>
      <c r="BC16" s="16"/>
      <c r="BD16" s="13">
        <v>6987006186</v>
      </c>
      <c r="BE16" s="16">
        <f>BD16*Referencias!$D$15/'Metabolitos cuantificables'!$BD$45</f>
        <v>1.3802355977497098</v>
      </c>
      <c r="BF16" s="16">
        <f>((((BE16-BE15)/(D16-D15))+C16*AVERAGE(BE15:BE16)-C16*Referencias!$H$15)/AVERAGE('Metabolitos cuantificables'!E15:E16))*POWER(10,9)</f>
        <v>-0.63009126039369312</v>
      </c>
      <c r="BG16" s="16">
        <f>(((BD16-BD15)/($D16-$D15))-$C16*Referencias!$F$15+$C16*(AVERAGE(BD15:BD16)))/AVERAGE($E15:$E16)</f>
        <v>-10.387173050566568</v>
      </c>
      <c r="BH16" s="16"/>
      <c r="BI16" s="13">
        <v>975625147</v>
      </c>
      <c r="BJ16" s="16">
        <f>BI16*Referencias!$D$16/'Metabolitos cuantificables'!$BI$45</f>
        <v>1.3008541994329021</v>
      </c>
      <c r="BK16" s="16">
        <f>((((BJ16-BJ15)/(D16-D15))+C16*AVERAGE(BJ15:BJ16)-C16*Referencias!$H$16)/AVERAGE('Metabolitos cuantificables'!E15:E16))*POWER(10,9)</f>
        <v>1.9250092984875324</v>
      </c>
      <c r="BL16" s="16">
        <f>(((BI16-BI15)/($D16-$D15))-$C16*Referencias!$F$16+$C16*(AVERAGE(BI15:BI16)))/AVERAGE($E15:$E16)</f>
        <v>0.82098699400307573</v>
      </c>
      <c r="BM16" s="16"/>
      <c r="BN16" s="13">
        <v>1868929484</v>
      </c>
      <c r="BO16" s="16">
        <f>BN16*Referencias!$D$17/'Metabolitos cuantificables'!$BN$45</f>
        <v>0.57823944626740154</v>
      </c>
      <c r="BP16" s="16">
        <f>((((BO16-BO15)/(D16-D15))+C16*AVERAGE(BO15:BO16)-C16*Referencias!$H$17)/AVERAGE('Metabolitos cuantificables'!E15:E16))*POWER(10,9)</f>
        <v>1.8445751269705604</v>
      </c>
      <c r="BQ16" s="16">
        <f>(((BN16-BN15)/($D16-$D15))-$C16*Referencias!$F$17+$C16*(AVERAGE(BN15:BN16)))/AVERAGE($E15:$E16)</f>
        <v>-3.451662785338284</v>
      </c>
      <c r="BR16" s="16"/>
      <c r="BS16" s="13">
        <v>3812960566</v>
      </c>
      <c r="BT16" s="16">
        <f>BS16*Referencias!$D$18/'Metabolitos cuantificables'!$BS$45</f>
        <v>0.56717629035826278</v>
      </c>
      <c r="BU16" s="16">
        <f>((((BT16-BT15)/(D16-D15))+C16*AVERAGE(BT15:BT16)-C16*Referencias!$H$18)/AVERAGE('Metabolitos cuantificables'!E15:E16))*POWER(10,9)</f>
        <v>1.4833530505690935</v>
      </c>
      <c r="BV16" s="16">
        <f>(((BS16-BS15)/($D16-$D15))-$C16*Referencias!$F$18+$C16*(AVERAGE(BS15:BS16)))/AVERAGE($E15:$E16)</f>
        <v>10.364268900754441</v>
      </c>
      <c r="BW16" s="16"/>
      <c r="BX16" s="13">
        <v>23700635091</v>
      </c>
      <c r="BY16" s="16">
        <f>BX16*Referencias!$D$19/'Metabolitos cuantificables'!$BX$45</f>
        <v>1.7278586368597062</v>
      </c>
      <c r="BZ16" s="16">
        <f>((((BY16-BY15)/(D16-D15))+C16*AVERAGE(BY15:BY16)-C16*Referencias!$H$19)/AVERAGE('Metabolitos cuantificables'!E15:E16))*POWER(10,9)</f>
        <v>5.2902885056122155</v>
      </c>
      <c r="CA16" s="16">
        <f>(((BX16-BX15)/($D16-$D15))-$C16*Referencias!$F$19+$C16*(AVERAGE(BX15:BX16)))/AVERAGE($E15:$E16)</f>
        <v>68.50684313242752</v>
      </c>
      <c r="CB16" s="16"/>
      <c r="CC16" s="13">
        <v>337906809</v>
      </c>
      <c r="CD16" s="16">
        <f>CC16*Referencias!$D$20/'Metabolitos cuantificables'!$CC$45</f>
        <v>0.66135153362001142</v>
      </c>
      <c r="CE16" s="16">
        <f>((((CD16-CD15)/(D16-D15))+C16*AVERAGE(CD15:CD16)-C16*Referencias!$H$20)/AVERAGE('Metabolitos cuantificables'!E15:E16))*POWER(10,9)</f>
        <v>-6.1713907751788151</v>
      </c>
      <c r="CF16" s="16">
        <f>(((CC16-CC15)/($D16-$D15))-$C16*Referencias!$F$20+$C16*(AVERAGE(CC15:CC16)))/AVERAGE($E15:$E16)</f>
        <v>-3.1159475088590862</v>
      </c>
      <c r="CG16" s="16"/>
      <c r="CH16" s="13">
        <v>1506427953</v>
      </c>
      <c r="CI16" s="16">
        <f>CH16*Referencias!$D$21/'Metabolitos cuantificables'!$CH$45</f>
        <v>0.64957017880289902</v>
      </c>
      <c r="CJ16" s="16">
        <f>((((CI16-CI15)/(D16-D15))+C16*AVERAGE(CI15:CI16)-C16*Referencias!$H$21)/AVERAGE('Metabolitos cuantificables'!E15:E16))*POWER(10,9)</f>
        <v>-1.2329598312592314</v>
      </c>
      <c r="CK16" s="16">
        <f>(((CH16-CH15)/($D16-$D15))-$C16*Referencias!$F$21+$C16*(AVERAGE(CH15:CH16)))/AVERAGE($E15:$E16)</f>
        <v>-3.5017623533087106</v>
      </c>
      <c r="CL16" s="16"/>
      <c r="CM16" s="13">
        <v>1275308189</v>
      </c>
      <c r="CN16" s="16">
        <f>CM16*Referencias!$D$22/'Metabolitos cuantificables'!$CM$45</f>
        <v>0.19030665242835246</v>
      </c>
      <c r="CO16" s="16">
        <f>((((CN16-CN15)/(D16-D15))+C16*AVERAGE(CN15:CN16)-C16*Referencias!$H$22)/AVERAGE('Metabolitos cuantificables'!E15:E16))*POWER(10,9)</f>
        <v>5.0100972031307832E-2</v>
      </c>
      <c r="CP16" s="16">
        <f>(((CM16-CM15)/($D16-$D15))-$C16*Referencias!$F$22+$C16*(AVERAGE(CM15:CM16)))/AVERAGE($E15:$E16)</f>
        <v>0.5723690539501558</v>
      </c>
      <c r="CQ16" s="16"/>
      <c r="CR16" s="13">
        <v>1006451169</v>
      </c>
      <c r="CS16" s="16">
        <f>CR16*Referencias!$D$23/'Metabolitos cuantificables'!$CR$45</f>
        <v>0.32535398620194245</v>
      </c>
      <c r="CT16" s="16">
        <f>((((CS16-CS15)/(D16-D15))+C16*AVERAGE(CS15:CS16)-C16*Referencias!$H$23)/AVERAGE('Metabolitos cuantificables'!E15:E16))*POWER(10,9)</f>
        <v>0.17877795360595097</v>
      </c>
      <c r="CU16" s="16">
        <f>(((CR16-CR15)/($D16-$D15))-$C16*Referencias!$F$23+$C16*(AVERAGE(CR15:CR16)))/AVERAGE($E15:$E16)</f>
        <v>-0.95163197687308998</v>
      </c>
      <c r="CV16" s="16"/>
      <c r="CW16" s="13">
        <v>5879207139</v>
      </c>
      <c r="CX16" s="16">
        <f t="shared" si="4"/>
        <v>47.682267248493005</v>
      </c>
      <c r="CY16" s="16"/>
      <c r="CZ16" s="16"/>
      <c r="DA16" s="13">
        <v>53595008</v>
      </c>
      <c r="DB16" s="16">
        <f t="shared" si="5"/>
        <v>0.43278164105245792</v>
      </c>
      <c r="DC16" s="16"/>
      <c r="DD16" s="16"/>
      <c r="DE16" s="13">
        <v>1612171</v>
      </c>
      <c r="DF16" s="15">
        <f t="shared" si="6"/>
        <v>1.3792358114173951E-2</v>
      </c>
      <c r="DG16" s="16"/>
      <c r="DH16" s="16"/>
      <c r="DI16" s="13">
        <v>199189421</v>
      </c>
      <c r="DJ16" s="16">
        <f t="shared" si="7"/>
        <v>0.45578347135099745</v>
      </c>
      <c r="DK16" s="16"/>
      <c r="DL16" s="16"/>
      <c r="DM16" s="13">
        <v>667354</v>
      </c>
      <c r="DN16" s="15">
        <f t="shared" si="8"/>
        <v>6.8056961163334056E-3</v>
      </c>
      <c r="DO16" s="16"/>
      <c r="DP16" s="16"/>
      <c r="DQ16" s="13">
        <v>171182589</v>
      </c>
      <c r="DR16" s="16">
        <f t="shared" si="9"/>
        <v>1.1674809810145663</v>
      </c>
      <c r="DS16" s="16"/>
      <c r="DT16" s="16"/>
      <c r="DU16" s="13">
        <v>8116579</v>
      </c>
      <c r="DV16" s="15">
        <f t="shared" si="10"/>
        <v>6.1722548610542681E-2</v>
      </c>
      <c r="DW16" s="16"/>
      <c r="DX16" s="16"/>
      <c r="DZ16" s="15"/>
      <c r="EA16" s="16"/>
      <c r="EB16" s="16"/>
      <c r="EC16" s="13">
        <v>465156865</v>
      </c>
      <c r="ED16" s="16">
        <f t="shared" si="11"/>
        <v>3.3063401752291686</v>
      </c>
      <c r="EE16" s="16"/>
      <c r="EF16" s="16"/>
      <c r="EG16" s="13">
        <v>33189310</v>
      </c>
      <c r="EH16" s="15">
        <f t="shared" si="12"/>
        <v>5.8297915684834979E-2</v>
      </c>
      <c r="EI16" s="16"/>
      <c r="EJ16" s="16"/>
      <c r="EK16" s="13">
        <v>242304</v>
      </c>
      <c r="EL16" s="15">
        <f t="shared" si="13"/>
        <v>-6.0780024975902295E-4</v>
      </c>
      <c r="EM16" s="15"/>
      <c r="EN16" s="16"/>
      <c r="EO16" s="13">
        <v>3873967</v>
      </c>
      <c r="EP16" s="15">
        <f t="shared" si="14"/>
        <v>2.7447078592216616E-2</v>
      </c>
      <c r="EQ16" s="15"/>
      <c r="ER16" s="16"/>
      <c r="ES16" s="13">
        <v>3124389</v>
      </c>
      <c r="ET16" s="15">
        <f t="shared" si="15"/>
        <v>2.3632315140812665E-2</v>
      </c>
      <c r="EU16" s="15"/>
      <c r="EV16" s="16"/>
      <c r="EW16" s="13">
        <v>10490082</v>
      </c>
      <c r="EX16" s="15">
        <f t="shared" si="2"/>
        <v>6.6893135624072411E-2</v>
      </c>
      <c r="EY16" s="15"/>
      <c r="EZ16" s="16"/>
      <c r="FA16" s="13">
        <v>16176483</v>
      </c>
      <c r="FB16" s="15">
        <f t="shared" si="16"/>
        <v>0.13819195418170391</v>
      </c>
      <c r="FC16" s="15"/>
      <c r="FD16" s="16"/>
      <c r="FE16" s="13">
        <v>388592766</v>
      </c>
      <c r="FF16" s="16">
        <f t="shared" si="17"/>
        <v>2.769352916938526</v>
      </c>
      <c r="FG16" s="15"/>
      <c r="FH16" s="16"/>
      <c r="FI16" s="13">
        <v>8763609</v>
      </c>
      <c r="FJ16" s="15">
        <f t="shared" si="18"/>
        <v>8.7254431632655324E-2</v>
      </c>
      <c r="FK16" s="17"/>
      <c r="FL16" s="16"/>
      <c r="FM16" s="13">
        <v>240035958</v>
      </c>
      <c r="FN16" s="15">
        <f t="shared" si="19"/>
        <v>2.4698010243717183</v>
      </c>
      <c r="FO16" s="16"/>
      <c r="FP16" s="16"/>
      <c r="FQ16" s="13">
        <v>14914437</v>
      </c>
      <c r="FR16" s="15">
        <f t="shared" si="20"/>
        <v>0.1165686307064713</v>
      </c>
      <c r="FS16" s="15"/>
      <c r="FT16" s="16"/>
      <c r="FU16" s="13">
        <v>2728630</v>
      </c>
      <c r="FV16" s="15">
        <f t="shared" si="21"/>
        <v>2.6199346033025813E-2</v>
      </c>
      <c r="FW16" s="15"/>
      <c r="FX16" s="16"/>
      <c r="FY16" s="13">
        <v>834887</v>
      </c>
      <c r="FZ16" s="15">
        <f t="shared" si="22"/>
        <v>6.5760961458299749E-3</v>
      </c>
      <c r="GA16" s="15"/>
      <c r="GB16" s="16"/>
      <c r="GC16" s="13">
        <v>53823</v>
      </c>
      <c r="GD16" s="15">
        <f t="shared" si="23"/>
        <v>4.8923931520039013E-4</v>
      </c>
      <c r="GE16" s="15"/>
      <c r="GF16" s="16"/>
      <c r="GG16" s="13">
        <v>12517802</v>
      </c>
      <c r="GH16" s="15">
        <f t="shared" si="24"/>
        <v>0.1017503114374091</v>
      </c>
      <c r="GI16" s="15"/>
      <c r="GJ16" s="16"/>
      <c r="GK16" s="13">
        <v>4423215</v>
      </c>
      <c r="GL16" s="15">
        <f t="shared" si="25"/>
        <v>3.9432220217768932E-2</v>
      </c>
      <c r="GM16" s="15"/>
      <c r="GN16" s="16"/>
      <c r="GO16" s="13">
        <v>8920157</v>
      </c>
      <c r="GP16" s="15">
        <f t="shared" si="26"/>
        <v>4.8466829034599777E-2</v>
      </c>
      <c r="GQ16" s="15"/>
      <c r="GR16" s="16"/>
      <c r="GS16" s="13">
        <v>2552808</v>
      </c>
      <c r="GT16" s="15">
        <f t="shared" si="27"/>
        <v>2.3288728057947367E-2</v>
      </c>
      <c r="GU16" s="15"/>
      <c r="GV16" s="16"/>
      <c r="GW16" s="13">
        <v>57786602</v>
      </c>
      <c r="GX16" s="15">
        <f t="shared" si="28"/>
        <v>0.48126234250237054</v>
      </c>
      <c r="GY16" s="15"/>
      <c r="GZ16" s="16"/>
      <c r="HA16" s="13">
        <v>24443492</v>
      </c>
      <c r="HB16" s="15">
        <f t="shared" si="29"/>
        <v>-0.56675401819876203</v>
      </c>
      <c r="HC16" s="15"/>
      <c r="HD16" s="16"/>
      <c r="HE16" s="13">
        <v>1453503</v>
      </c>
      <c r="HF16" s="15">
        <f t="shared" si="30"/>
        <v>1.3265973903735602E-2</v>
      </c>
      <c r="HG16" s="15"/>
      <c r="HH16" s="16"/>
      <c r="HI16" s="13">
        <v>26715134</v>
      </c>
      <c r="HJ16" s="15">
        <f t="shared" si="31"/>
        <v>0.20715205266047779</v>
      </c>
      <c r="HK16" s="15"/>
      <c r="HL16" s="16"/>
      <c r="HM16" s="13">
        <v>159774</v>
      </c>
      <c r="HN16" s="15">
        <f t="shared" si="32"/>
        <v>9.7731913029908374E-4</v>
      </c>
      <c r="HO16" s="15"/>
      <c r="HP16" s="16"/>
      <c r="HQ16" s="13">
        <v>112421262</v>
      </c>
      <c r="HR16" s="15">
        <f t="shared" si="33"/>
        <v>0.9257946688735984</v>
      </c>
      <c r="HS16" s="15"/>
      <c r="HT16" s="16"/>
      <c r="HU16" s="13">
        <v>1751147</v>
      </c>
      <c r="HV16" s="15">
        <f t="shared" si="34"/>
        <v>1.7282916724436898E-2</v>
      </c>
      <c r="HW16" s="15"/>
      <c r="HX16" s="16"/>
      <c r="HY16" s="13">
        <v>15040243</v>
      </c>
      <c r="HZ16" s="15">
        <f t="shared" si="35"/>
        <v>-4.4780084818247086E-2</v>
      </c>
      <c r="IA16" s="15"/>
      <c r="IB16" s="16"/>
      <c r="IC16" s="13">
        <v>145427</v>
      </c>
      <c r="ID16" s="15">
        <f t="shared" si="36"/>
        <v>1.9126258846105515E-3</v>
      </c>
      <c r="IE16" s="15"/>
      <c r="IF16" s="16"/>
      <c r="IG16" s="13">
        <v>2047588</v>
      </c>
      <c r="IH16" s="15">
        <f t="shared" si="37"/>
        <v>1.3512303259203766E-2</v>
      </c>
      <c r="II16" s="15"/>
      <c r="IJ16" s="16"/>
      <c r="IK16" s="13">
        <v>1273210</v>
      </c>
      <c r="IL16" s="15">
        <f t="shared" si="38"/>
        <v>2.0115960634406096E-2</v>
      </c>
      <c r="IM16" s="15"/>
      <c r="IN16" s="16"/>
      <c r="IO16" s="13">
        <v>17670554</v>
      </c>
      <c r="IP16" s="15">
        <f t="shared" si="39"/>
        <v>0.14878007419487624</v>
      </c>
      <c r="IQ16" s="15"/>
      <c r="IR16" s="16"/>
      <c r="IS16" s="13">
        <v>1173953</v>
      </c>
      <c r="IT16" s="15">
        <f t="shared" si="40"/>
        <v>1.1688959272845755E-2</v>
      </c>
      <c r="IU16" s="15"/>
      <c r="IV16" s="16"/>
      <c r="IW16" s="13">
        <v>7418640</v>
      </c>
      <c r="IX16" s="15">
        <f t="shared" si="41"/>
        <v>-3.7222855017427836E-2</v>
      </c>
      <c r="IY16" s="15"/>
      <c r="IZ16" s="16"/>
      <c r="JA16" s="13">
        <v>668559</v>
      </c>
      <c r="JB16" s="15">
        <f t="shared" si="42"/>
        <v>6.0972497051127094E-3</v>
      </c>
      <c r="JC16" s="15"/>
      <c r="JD16" s="16"/>
      <c r="JE16" s="13">
        <v>5158666</v>
      </c>
      <c r="JF16" s="15">
        <f t="shared" si="43"/>
        <v>5.4418615355761604E-2</v>
      </c>
      <c r="JG16" s="15"/>
      <c r="JH16" s="16"/>
      <c r="JI16" s="13">
        <v>3902969</v>
      </c>
      <c r="JJ16" s="15">
        <f t="shared" si="44"/>
        <v>-3.373497636639558E-2</v>
      </c>
      <c r="JK16" s="15"/>
      <c r="JL16" s="16"/>
      <c r="JM16" s="13">
        <v>838025</v>
      </c>
      <c r="JN16" s="15">
        <f t="shared" si="45"/>
        <v>-2.8773307473905017E-2</v>
      </c>
      <c r="JO16" s="15"/>
      <c r="JP16" s="16"/>
      <c r="JQ16" s="13">
        <v>7522129</v>
      </c>
      <c r="JR16" s="15">
        <f t="shared" si="46"/>
        <v>-1.4046760389480563E-2</v>
      </c>
      <c r="JS16" s="15"/>
      <c r="JT16" s="16"/>
      <c r="JU16" s="13">
        <v>19133377</v>
      </c>
      <c r="JV16" s="15">
        <f t="shared" si="47"/>
        <v>0.12861460656170487</v>
      </c>
      <c r="JW16" s="15"/>
      <c r="JX16" s="16"/>
      <c r="JY16" s="13">
        <v>3881905</v>
      </c>
      <c r="JZ16" s="15">
        <f t="shared" si="48"/>
        <v>-0.10652975408389199</v>
      </c>
      <c r="KA16" s="15"/>
      <c r="KB16" s="16"/>
      <c r="KC16" s="13">
        <v>7204624</v>
      </c>
      <c r="KD16" s="15">
        <f t="shared" si="49"/>
        <v>6.3058769253313857E-2</v>
      </c>
      <c r="KE16" s="15"/>
      <c r="KF16" s="16"/>
      <c r="KG16" s="13">
        <v>27274871</v>
      </c>
      <c r="KH16" s="15">
        <f t="shared" si="50"/>
        <v>0.24565754583478386</v>
      </c>
      <c r="KI16" s="15"/>
      <c r="KJ16" s="16"/>
      <c r="KK16" s="13">
        <v>3262495</v>
      </c>
      <c r="KL16" s="15">
        <f t="shared" si="51"/>
        <v>-3.1656095364913595E-2</v>
      </c>
      <c r="KM16" s="15"/>
      <c r="KN16" s="16"/>
      <c r="KO16" s="13">
        <v>400420</v>
      </c>
      <c r="KP16" s="15">
        <f t="shared" si="52"/>
        <v>4.4373582876424348E-3</v>
      </c>
      <c r="KQ16" s="15"/>
      <c r="KR16" s="16"/>
      <c r="KS16" s="13">
        <v>4590319</v>
      </c>
      <c r="KT16" s="15">
        <f t="shared" si="53"/>
        <v>-1.6359863187418056E-2</v>
      </c>
      <c r="KU16" s="15"/>
      <c r="KV16" s="16"/>
      <c r="KW16" s="13">
        <v>1104730</v>
      </c>
      <c r="KX16" s="15">
        <f t="shared" si="54"/>
        <v>1.192196411222201E-2</v>
      </c>
      <c r="KY16" s="15"/>
      <c r="KZ16" s="16"/>
      <c r="LA16" s="13">
        <v>2236950115</v>
      </c>
      <c r="LB16" s="15">
        <f t="shared" si="55"/>
        <v>16.793387588829813</v>
      </c>
      <c r="LC16" s="15"/>
      <c r="LD16" s="16"/>
      <c r="LE16" s="13">
        <v>23473185</v>
      </c>
      <c r="LF16" s="15">
        <f t="shared" si="56"/>
        <v>-0.23670014699989417</v>
      </c>
      <c r="LG16" s="15"/>
      <c r="LH16" s="16"/>
      <c r="LI16" s="13">
        <v>28997768</v>
      </c>
      <c r="LJ16" s="15">
        <f t="shared" si="57"/>
        <v>0.17787070179699388</v>
      </c>
      <c r="LK16" s="15"/>
      <c r="LL16" s="16"/>
      <c r="LM16" s="13">
        <v>896667</v>
      </c>
      <c r="LN16" s="15">
        <f t="shared" si="58"/>
        <v>8.6242171130000815E-3</v>
      </c>
      <c r="LO16" s="15"/>
      <c r="LP16" s="16"/>
      <c r="LQ16" s="13">
        <v>369769</v>
      </c>
      <c r="LR16" s="15">
        <f t="shared" si="59"/>
        <v>2.482002055434552E-3</v>
      </c>
      <c r="LS16" s="15"/>
      <c r="LT16" s="16"/>
      <c r="LU16" s="13">
        <v>407273</v>
      </c>
      <c r="LV16" s="15">
        <f t="shared" si="60"/>
        <v>3.5075940557062189E-3</v>
      </c>
      <c r="LW16" s="15"/>
      <c r="LX16" s="16"/>
      <c r="LY16" s="13">
        <v>1164119</v>
      </c>
      <c r="LZ16" s="15">
        <f t="shared" si="61"/>
        <v>1.263161568545197E-2</v>
      </c>
      <c r="MA16" s="15"/>
      <c r="MB16" s="16"/>
      <c r="MC16" s="13">
        <v>4143720</v>
      </c>
      <c r="MD16" s="15">
        <f t="shared" si="62"/>
        <v>3.583651152597675E-2</v>
      </c>
      <c r="ME16" s="15"/>
      <c r="MF16" s="16"/>
      <c r="MG16" s="13">
        <v>40495095</v>
      </c>
      <c r="MH16" s="15">
        <f t="shared" si="63"/>
        <v>0.34326940713175724</v>
      </c>
      <c r="MI16" s="15"/>
      <c r="MJ16" s="16"/>
      <c r="MK16" s="13">
        <v>5879207139</v>
      </c>
      <c r="ML16" s="15">
        <f t="shared" si="64"/>
        <v>47.682267248493005</v>
      </c>
      <c r="MM16" s="15"/>
      <c r="MN16" s="16"/>
      <c r="MO16" s="13">
        <v>27274871</v>
      </c>
      <c r="MP16" s="15">
        <f t="shared" si="65"/>
        <v>0.24565754583478386</v>
      </c>
      <c r="MQ16" s="15"/>
      <c r="MR16" s="16"/>
      <c r="MS16" s="13">
        <v>1918316032</v>
      </c>
      <c r="MT16" s="15">
        <f t="shared" si="66"/>
        <v>14.934117831405199</v>
      </c>
      <c r="MU16" s="15"/>
      <c r="MV16" s="16"/>
      <c r="MW16" s="13">
        <v>24455874</v>
      </c>
      <c r="MX16" s="15">
        <f t="shared" si="67"/>
        <v>0.2311845096001133</v>
      </c>
      <c r="MY16" s="15"/>
      <c r="MZ16" s="16"/>
      <c r="NA16" s="13">
        <v>18004624</v>
      </c>
      <c r="NB16" s="15">
        <f t="shared" si="68"/>
        <v>-8.1003053058322699E-2</v>
      </c>
      <c r="NC16" s="15"/>
      <c r="ND16" s="16"/>
      <c r="NE16" s="13">
        <v>242304</v>
      </c>
      <c r="NF16" s="15">
        <f t="shared" si="69"/>
        <v>-6.0780024975902295E-4</v>
      </c>
      <c r="NG16" s="15"/>
      <c r="NH16" s="16"/>
      <c r="NI16" s="13">
        <v>519775</v>
      </c>
      <c r="NJ16" s="15">
        <f t="shared" si="70"/>
        <v>6.9166676784572943E-3</v>
      </c>
      <c r="NK16" s="15"/>
      <c r="NL16" s="16"/>
    </row>
    <row r="17" spans="2:376" s="13" customFormat="1" x14ac:dyDescent="0.25">
      <c r="B17" s="14" t="s">
        <v>100</v>
      </c>
      <c r="C17" s="17">
        <f t="shared" si="0"/>
        <v>1.8749999999999999E-2</v>
      </c>
      <c r="D17" s="16">
        <v>293.00000000005821</v>
      </c>
      <c r="E17" s="15">
        <v>2870000</v>
      </c>
      <c r="F17" s="13">
        <v>1988019247</v>
      </c>
      <c r="G17" s="16">
        <f>F17*Referencias!$D$6/'Metabolitos cuantificables'!$F$45</f>
        <v>1.3763658379806776</v>
      </c>
      <c r="H17" s="16">
        <f>((((G17-G16)/(D17-D16))+(C17*AVERAGE(G16:G17))-C17*Referencias!$H$6)/AVERAGE('Metabolitos cuantificables'!E16:E17))*POWER(10,9)</f>
        <v>-0.4811082543139617</v>
      </c>
      <c r="I17" s="16">
        <f>(((F17-F16)/($D17-$D16))-$C17*Referencias!$F$6+$C17*(AVERAGE(F16:F17)))/AVERAGE($E16:$E17)</f>
        <v>-0.8586989348534102</v>
      </c>
      <c r="J17" s="16"/>
      <c r="K17" s="13">
        <v>137753871</v>
      </c>
      <c r="L17" s="16">
        <f>K17*Referencias!$D$7/'Metabolitos cuantificables'!$K$45</f>
        <v>5.9922569733398705E-2</v>
      </c>
      <c r="M17" s="16">
        <f>((((L17-L16)/(D17-D16))+C17*AVERAGE(L16:L17)-C17*Referencias!$H$7)/AVERAGE('Metabolitos cuantificables'!E16:E17))*POWER(10,9)</f>
        <v>-10.173551507911212</v>
      </c>
      <c r="N17" s="16">
        <f>(((K17-K16)/($D17-$D16))-$C17*Referencias!$F$7+$C17*(AVERAGE(K16:K17)))/AVERAGE($E16:$E17)</f>
        <v>-24.064721397683662</v>
      </c>
      <c r="O17" s="16"/>
      <c r="P17" s="13">
        <v>840952247</v>
      </c>
      <c r="Q17" s="16">
        <f>P17*Referencias!$D$8/'Metabolitos cuantificables'!$P$45</f>
        <v>1.6937366673603125</v>
      </c>
      <c r="R17" s="16">
        <f>((((Q17-Q16)/(D17-D16))+C17*AVERAGE(Q16:Q17)-C17*Referencias!$H$8)/AVERAGE('Metabolitos cuantificables'!E16:E17))*POWER(10,9)</f>
        <v>-3.6063294749514592</v>
      </c>
      <c r="S17" s="16">
        <f>(((P17-P16)/($D17-$D16))-$C17*Referencias!$F$8+$C17*(AVERAGE(P16:P17)))/AVERAGE($E16:$E17)</f>
        <v>-2.1997343206323094</v>
      </c>
      <c r="T17" s="16"/>
      <c r="U17" s="13">
        <v>308673175</v>
      </c>
      <c r="V17" s="16">
        <f>U17*Referencias!$D$9/'Metabolitos cuantificables'!$U$45</f>
        <v>0.2435866820258773</v>
      </c>
      <c r="W17" s="16">
        <f>((((V17-V16)/(D17-D16))+C17*AVERAGE(V16:V17)-C17*Referencias!$H$9)/AVERAGE('Metabolitos cuantificables'!E16:E17))*POWER(10,9)</f>
        <v>-1.5845485842148737</v>
      </c>
      <c r="X17" s="16">
        <f>(((U17-U16)/($D17-$D16))-$C17*Referencias!$F$9+$C17*(AVERAGE(U16:U17)))/AVERAGE($E16:$E17)</f>
        <v>-1.8581304987729745</v>
      </c>
      <c r="Y17" s="16"/>
      <c r="Z17" s="13">
        <v>5098293892</v>
      </c>
      <c r="AA17" s="16">
        <f>Z17*Referencias!$D$60/'Metabolitos cuantificables'!$Z$45</f>
        <v>2.7131607536766156</v>
      </c>
      <c r="AB17" s="16">
        <f>((((AA17-AA16)/(D17-D16))+C17*AVERAGE(AA16:AA17)-C17*Referencias!$H$60)/AVERAGE('Metabolitos cuantificables'!E16:E17))*POWER(10,9)</f>
        <v>-20.103431186381879</v>
      </c>
      <c r="AC17" s="16">
        <f>(((Z17-Z16)/($D17-$D16))-$C17*Referencias!$F$60+$C17*(AVERAGE(Z16:Z17)))/AVERAGE($E16:$E17)</f>
        <v>-35.953772250385065</v>
      </c>
      <c r="AD17" s="16"/>
      <c r="AE17" s="13">
        <v>870049222</v>
      </c>
      <c r="AF17" s="16">
        <f>AE17*Referencias!$D$12/'Metabolitos cuantificables'!$AE$45</f>
        <v>1.3269091177138193</v>
      </c>
      <c r="AG17" s="16">
        <f>((((AF17-AF16)/(D17-D16))+C17*AVERAGE(AF16:AF17)-C17*Referencias!$H$12)/AVERAGE('Metabolitos cuantificables'!E16:E17))*POWER(10,9)</f>
        <v>-0.37353167336451071</v>
      </c>
      <c r="AH17" s="16">
        <f>(((AE17-AE16)/($D17-$D16))-$C17*Referencias!$F$12+$C17*(AVERAGE(AE16:AE17)))/AVERAGE($E16:$E17)</f>
        <v>-0.17354747906550275</v>
      </c>
      <c r="AI17" s="16"/>
      <c r="AJ17" s="13">
        <v>243645726</v>
      </c>
      <c r="AK17" s="16">
        <f>AJ17*Referencias!$D$50/'Metabolitos cuantificables'!$AJ$45</f>
        <v>9.2053544685717252</v>
      </c>
      <c r="AL17" s="16">
        <f>((((AK17-AK16)/(D17-D16))+C17*AVERAGE(AK16:AK17)-C17*Referencias!$H$50)/AVERAGE('Metabolitos cuantificables'!E16:E17))*POWER(10,9)</f>
        <v>-95.746075545582499</v>
      </c>
      <c r="AM17" s="16">
        <f>(((AJ17-AJ16)/($D17-$D16))-$C17*Referencias!$F$50+$C17*(AVERAGE(AJ16:AJ17)))/AVERAGE($E16:$E17)</f>
        <v>-3.1186681924211572</v>
      </c>
      <c r="AN17" s="16"/>
      <c r="AO17" s="13">
        <v>78472226</v>
      </c>
      <c r="AP17" s="16">
        <f>AO17*Referencias!$D$5/'Metabolitos cuantificables'!$AO$45</f>
        <v>0.95835773091491705</v>
      </c>
      <c r="AQ17" s="16">
        <f>((((AP17-AP16)/(D17-D16))+C17*AVERAGE(AP16:AP17)-C17*Referencias!$H$5)/AVERAGE('Metabolitos cuantificables'!E16:E17))*POWER(10,9)</f>
        <v>3.5312258652960899</v>
      </c>
      <c r="AR17" s="16">
        <f>(((AO17-AO16)/($D17-$D16))-$C17*Referencias!$F$5+$C17*(AVERAGE(AO16:AO17)))/AVERAGE($E16:$E17)</f>
        <v>0.29435648352652466</v>
      </c>
      <c r="AS17" s="16"/>
      <c r="AT17" s="13">
        <v>5307923471</v>
      </c>
      <c r="AU17" s="17">
        <f>AT17*Referencias!$D$14/'Metabolitos cuantificables'!$AT$45</f>
        <v>0.94488253142803069</v>
      </c>
      <c r="AV17" s="17">
        <f>((((AU17-AU16)/(D17-D16))+C17*AVERAGE(AU16:AU17)-C17*Referencias!$H$14)/AVERAGE('Metabolitos cuantificables'!E16:E17))*POWER(10,9)</f>
        <v>-3.239476496468765</v>
      </c>
      <c r="AW17" s="16">
        <f>(((AT17-AT16)/($D17-$D16))-$C17*Referencias!$F$14+$C17*(AVERAGE(AT16:AT17)))/AVERAGE($E16:$E17)</f>
        <v>-19.669924530532057</v>
      </c>
      <c r="AX17" s="16"/>
      <c r="AY17" s="13">
        <v>15871585672</v>
      </c>
      <c r="AZ17" s="16">
        <f>AY17*Referencias!$D$59/'Metabolitos cuantificables'!$AY$45</f>
        <v>33.232094666687729</v>
      </c>
      <c r="BA17" s="16">
        <f t="shared" si="1"/>
        <v>201.65704047347722</v>
      </c>
      <c r="BB17" s="16">
        <f t="shared" si="3"/>
        <v>96.311021810042675</v>
      </c>
      <c r="BC17" s="16"/>
      <c r="BD17" s="13">
        <v>6490245342</v>
      </c>
      <c r="BE17" s="16">
        <f>BD17*Referencias!$D$15/'Metabolitos cuantificables'!$BD$45</f>
        <v>1.2821038683359254</v>
      </c>
      <c r="BF17" s="16">
        <f>((((BE17-BE16)/(D17-D16))+C17*AVERAGE(BE16:BE17)-C17*Referencias!$H$15)/AVERAGE('Metabolitos cuantificables'!E16:E17))*POWER(10,9)</f>
        <v>-2.9343427338551242</v>
      </c>
      <c r="BG17" s="16">
        <f>(((BD17-BD16)/($D17-$D16))-$C17*Referencias!$F$15+$C17*(AVERAGE(BD16:BD17)))/AVERAGE($E16:$E17)</f>
        <v>-22.063555420044249</v>
      </c>
      <c r="BH17" s="16"/>
      <c r="BI17" s="13">
        <v>878883757</v>
      </c>
      <c r="BJ17" s="16">
        <f>BI17*Referencias!$D$16/'Metabolitos cuantificables'!$BI$45</f>
        <v>1.1718636298197185</v>
      </c>
      <c r="BK17" s="16">
        <f>((((BJ17-BJ16)/(D17-D16))+C17*AVERAGE(BJ16:BJ17)-C17*Referencias!$H$16)/AVERAGE('Metabolitos cuantificables'!E16:E17))*POWER(10,9)</f>
        <v>-2.6479596344636964</v>
      </c>
      <c r="BL17" s="16">
        <f>(((BI17-BI16)/($D17-$D16))-$C17*Referencias!$F$16+$C17*(AVERAGE(BI16:BI17)))/AVERAGE($E16:$E17)</f>
        <v>-2.6097094636004075</v>
      </c>
      <c r="BM17" s="16"/>
      <c r="BN17" s="13">
        <v>1610427617</v>
      </c>
      <c r="BO17" s="16">
        <f>BN17*Referencias!$D$17/'Metabolitos cuantificables'!$BN$45</f>
        <v>0.49825998331128635</v>
      </c>
      <c r="BP17" s="16">
        <f>((((BO17-BO16)/(D17-D16))+C17*AVERAGE(BO16:BO17)-C17*Referencias!$H$17)/AVERAGE('Metabolitos cuantificables'!E16:E17))*POWER(10,9)</f>
        <v>-7.6903740245742119E-2</v>
      </c>
      <c r="BQ17" s="16">
        <f>(((BN17-BN16)/($D17-$D16))-$C17*Referencias!$F$17+$C17*(AVERAGE(BN16:BN17)))/AVERAGE($E16:$E17)</f>
        <v>-9.6775632754738385</v>
      </c>
      <c r="BR17" s="16"/>
      <c r="BS17" s="13">
        <v>3374269956</v>
      </c>
      <c r="BT17" s="16">
        <f>BS17*Referencias!$D$18/'Metabolitos cuantificables'!$BS$45</f>
        <v>0.50192124549536143</v>
      </c>
      <c r="BU17" s="16">
        <f>((((BT17-BT16)/(D17-D16))+C17*AVERAGE(BT16:BT17)-C17*Referencias!$H$18)/AVERAGE('Metabolitos cuantificables'!E16:E17))*POWER(10,9)</f>
        <v>-0.11110746427270182</v>
      </c>
      <c r="BV17" s="16">
        <f>(((BS17-BS16)/($D17-$D16))-$C17*Referencias!$F$18+$C17*(AVERAGE(BS16:BS17)))/AVERAGE($E16:$E17)</f>
        <v>-0.35417857232599664</v>
      </c>
      <c r="BW17" s="16"/>
      <c r="BX17" s="13">
        <v>20476570258</v>
      </c>
      <c r="BY17" s="16">
        <f>BX17*Referencias!$D$19/'Metabolitos cuantificables'!$BX$45</f>
        <v>1.4928131097628348</v>
      </c>
      <c r="BZ17" s="16">
        <f>((((BY17-BY16)/(D17-D16))+C17*AVERAGE(BY16:BY17)-C17*Referencias!$H$19)/AVERAGE('Metabolitos cuantificables'!E16:E17))*POWER(10,9)</f>
        <v>-0.47732755009806671</v>
      </c>
      <c r="CA17" s="16">
        <f>(((BX17-BX16)/($D17-$D16))-$C17*Referencias!$F$19+$C17*(AVERAGE(BX16:BX17)))/AVERAGE($E16:$E17)</f>
        <v>-10.612880667864355</v>
      </c>
      <c r="CB17" s="16"/>
      <c r="CC17" s="13">
        <v>302494133</v>
      </c>
      <c r="CD17" s="16">
        <f>CC17*Referencias!$D$20/'Metabolitos cuantificables'!$CC$45</f>
        <v>0.59204180987843225</v>
      </c>
      <c r="CE17" s="16">
        <f>((((CD17-CD16)/(D17-D16))+C17*AVERAGE(CD16:CD17)-C17*Referencias!$H$20)/AVERAGE('Metabolitos cuantificables'!E16:E17))*POWER(10,9)</f>
        <v>-6.7074797347759798</v>
      </c>
      <c r="CF17" s="16">
        <f>(((CC17-CC16)/($D17-$D16))-$C17*Referencias!$F$20+$C17*(AVERAGE(CC16:CC17)))/AVERAGE($E16:$E17)</f>
        <v>-3.3897922190404399</v>
      </c>
      <c r="CG17" s="16"/>
      <c r="CH17" s="13">
        <v>1315671345</v>
      </c>
      <c r="CI17" s="16">
        <f>CH17*Referencias!$D$21/'Metabolitos cuantificables'!$CH$45</f>
        <v>0.56731612628108252</v>
      </c>
      <c r="CJ17" s="16">
        <f>((((CI17-CI16)/(D17-D16))+C17*AVERAGE(CI16:CI17)-C17*Referencias!$H$21)/AVERAGE('Metabolitos cuantificables'!E16:E17))*POWER(10,9)</f>
        <v>-2.8084982195554482</v>
      </c>
      <c r="CK17" s="16">
        <f>(((CH17-CH16)/($D17-$D16))-$C17*Referencias!$F$21+$C17*(AVERAGE(CH16:CH17)))/AVERAGE($E16:$E17)</f>
        <v>-7.15667363863761</v>
      </c>
      <c r="CL17" s="16"/>
      <c r="CM17" s="13">
        <v>1126174856</v>
      </c>
      <c r="CN17" s="16">
        <f>CM17*Referencias!$D$22/'Metabolitos cuantificables'!$CM$45</f>
        <v>0.16805237255035135</v>
      </c>
      <c r="CO17" s="16">
        <f>((((CN17-CN16)/(D17-D16))+C17*AVERAGE(CN16:CN17)-C17*Referencias!$H$22)/AVERAGE('Metabolitos cuantificables'!E16:E17))*POWER(10,9)</f>
        <v>-0.54344379980100088</v>
      </c>
      <c r="CP17" s="16">
        <f>(((CM17-CM16)/($D17-$D16))-$C17*Referencias!$F$22+$C17*(AVERAGE(CM16:CM17)))/AVERAGE($E16:$E17)</f>
        <v>-3.4047827350113566</v>
      </c>
      <c r="CQ17" s="16"/>
      <c r="CR17" s="13">
        <v>859722623</v>
      </c>
      <c r="CS17" s="16">
        <f>CR17*Referencias!$D$23/'Metabolitos cuantificables'!$CR$45</f>
        <v>0.27792126536944761</v>
      </c>
      <c r="CT17" s="16">
        <f>((((CS17-CS16)/(D17-D16))+C17*AVERAGE(CS16:CS17)-C17*Referencias!$H$23)/AVERAGE('Metabolitos cuantificables'!E16:E17))*POWER(10,9)</f>
        <v>-0.9860307575032401</v>
      </c>
      <c r="CU17" s="16">
        <f>(((CR17-CR16)/($D17-$D16))-$C17*Referencias!$F$23+$C17*(AVERAGE(CR16:CR17)))/AVERAGE($E16:$E17)</f>
        <v>-4.5573301309589063</v>
      </c>
      <c r="CV17" s="16"/>
      <c r="CW17" s="13">
        <v>5112634651</v>
      </c>
      <c r="CX17" s="16">
        <f t="shared" si="4"/>
        <v>25.892395474199823</v>
      </c>
      <c r="CY17" s="16"/>
      <c r="CZ17" s="16"/>
      <c r="DA17" s="13">
        <v>48899902</v>
      </c>
      <c r="DB17" s="16">
        <f t="shared" si="5"/>
        <v>0.26705223589572891</v>
      </c>
      <c r="DC17" s="16"/>
      <c r="DD17" s="16"/>
      <c r="DE17" s="13">
        <v>1399684</v>
      </c>
      <c r="DF17" s="15">
        <f t="shared" si="6"/>
        <v>7.0692505188753143E-3</v>
      </c>
      <c r="DG17" s="16"/>
      <c r="DH17" s="16"/>
      <c r="DI17" s="13">
        <v>175702071</v>
      </c>
      <c r="DJ17" s="16">
        <f t="shared" si="7"/>
        <v>0.91084788775323722</v>
      </c>
      <c r="DK17" s="16"/>
      <c r="DL17" s="16"/>
      <c r="DM17" s="13">
        <v>578335</v>
      </c>
      <c r="DN17" s="15">
        <f t="shared" si="8"/>
        <v>2.9119520970394739E-3</v>
      </c>
      <c r="DO17" s="16"/>
      <c r="DP17" s="16"/>
      <c r="DQ17" s="13">
        <v>123211492</v>
      </c>
      <c r="DR17" s="16">
        <f t="shared" si="9"/>
        <v>0.40692517800033934</v>
      </c>
      <c r="DS17" s="16"/>
      <c r="DT17" s="16"/>
      <c r="DU17" s="13">
        <v>7797003</v>
      </c>
      <c r="DV17" s="15">
        <f t="shared" si="10"/>
        <v>4.573834256866123E-2</v>
      </c>
      <c r="DW17" s="16"/>
      <c r="DX17" s="16"/>
      <c r="DY17" s="13">
        <v>567912738</v>
      </c>
      <c r="DZ17" s="15">
        <f t="shared" si="71"/>
        <v>9.4333354102052009</v>
      </c>
      <c r="EA17" s="16"/>
      <c r="EB17" s="16"/>
      <c r="EC17" s="13">
        <v>437088530</v>
      </c>
      <c r="ED17" s="16">
        <f t="shared" si="11"/>
        <v>2.4893066855778772</v>
      </c>
      <c r="EE17" s="16"/>
      <c r="EF17" s="16"/>
      <c r="EG17" s="13">
        <v>25654008</v>
      </c>
      <c r="EH17" s="15">
        <f t="shared" si="12"/>
        <v>0.10277637162567876</v>
      </c>
      <c r="EI17" s="16"/>
      <c r="EJ17" s="16"/>
      <c r="EK17" s="13">
        <v>628679</v>
      </c>
      <c r="EL17" s="15">
        <f t="shared" si="13"/>
        <v>6.7208350792345439E-3</v>
      </c>
      <c r="EM17" s="15"/>
      <c r="EN17" s="16"/>
      <c r="EO17" s="13">
        <v>3013648</v>
      </c>
      <c r="EP17" s="15">
        <f t="shared" si="14"/>
        <v>1.2256472480028193E-2</v>
      </c>
      <c r="EQ17" s="15"/>
      <c r="ER17" s="16"/>
      <c r="ES17" s="13">
        <v>2782790</v>
      </c>
      <c r="ET17" s="15">
        <f t="shared" si="15"/>
        <v>1.4649799482430033E-2</v>
      </c>
      <c r="EU17" s="15"/>
      <c r="EV17" s="16"/>
      <c r="EW17" s="13">
        <v>8780075</v>
      </c>
      <c r="EX17" s="15">
        <f t="shared" si="2"/>
        <v>4.1569666239165616E-2</v>
      </c>
      <c r="EY17" s="15"/>
      <c r="EZ17" s="16"/>
      <c r="FA17" s="13">
        <v>10995674</v>
      </c>
      <c r="FB17" s="15">
        <f t="shared" si="16"/>
        <v>2.9693698977260857E-2</v>
      </c>
      <c r="FC17" s="15"/>
      <c r="FD17" s="16"/>
      <c r="FE17" s="13">
        <v>368161846</v>
      </c>
      <c r="FF17" s="16">
        <f t="shared" si="17"/>
        <v>2.1203861357168963</v>
      </c>
      <c r="FG17" s="15"/>
      <c r="FH17" s="16"/>
      <c r="FI17" s="13">
        <v>6571120</v>
      </c>
      <c r="FJ17" s="15">
        <f t="shared" si="18"/>
        <v>2.4394822032294278E-2</v>
      </c>
      <c r="FK17" s="17"/>
      <c r="FL17" s="16"/>
      <c r="FM17" s="13">
        <v>168426520</v>
      </c>
      <c r="FN17" s="15">
        <f t="shared" si="19"/>
        <v>0.51184876289029857</v>
      </c>
      <c r="FO17" s="16"/>
      <c r="FP17" s="16"/>
      <c r="FQ17" s="13">
        <v>12164823</v>
      </c>
      <c r="FR17" s="15">
        <f t="shared" si="20"/>
        <v>5.4795634594298252E-2</v>
      </c>
      <c r="FS17" s="15"/>
      <c r="FT17" s="16"/>
      <c r="FU17" s="13">
        <v>2385136</v>
      </c>
      <c r="FV17" s="15">
        <f t="shared" si="21"/>
        <v>1.21832186912594E-2</v>
      </c>
      <c r="FW17" s="15"/>
      <c r="FX17" s="16"/>
      <c r="FY17" s="13">
        <v>792140</v>
      </c>
      <c r="FZ17" s="15">
        <f t="shared" si="22"/>
        <v>4.5711613506422303E-3</v>
      </c>
      <c r="GA17" s="15"/>
      <c r="GB17" s="16"/>
      <c r="GC17" s="13">
        <v>27142</v>
      </c>
      <c r="GD17" s="15">
        <f t="shared" si="23"/>
        <v>-2.8937170399958227E-5</v>
      </c>
      <c r="GE17" s="15"/>
      <c r="GF17" s="16"/>
      <c r="GG17" s="13">
        <v>10511747</v>
      </c>
      <c r="GH17" s="15">
        <f t="shared" si="24"/>
        <v>5.0071623737077069E-2</v>
      </c>
      <c r="GI17" s="15"/>
      <c r="GJ17" s="16"/>
      <c r="GK17" s="13">
        <v>3784025</v>
      </c>
      <c r="GL17" s="15">
        <f t="shared" si="25"/>
        <v>1.8635239792188805E-2</v>
      </c>
      <c r="GM17" s="15"/>
      <c r="GN17" s="16"/>
      <c r="GO17" s="13">
        <v>9119975</v>
      </c>
      <c r="GP17" s="15">
        <f t="shared" si="26"/>
        <v>5.7720284891917294E-2</v>
      </c>
      <c r="GQ17" s="15"/>
      <c r="GR17" s="16"/>
      <c r="GS17" s="13">
        <v>1362160</v>
      </c>
      <c r="GT17" s="15">
        <f t="shared" si="27"/>
        <v>-3.6036980472013534E-4</v>
      </c>
      <c r="GU17" s="15"/>
      <c r="GV17" s="16"/>
      <c r="GW17" s="13">
        <v>48837014</v>
      </c>
      <c r="GX17" s="15">
        <f t="shared" si="28"/>
        <v>0.23535608395989974</v>
      </c>
      <c r="GY17" s="15"/>
      <c r="GZ17" s="16"/>
      <c r="HA17" s="13">
        <v>19374010</v>
      </c>
      <c r="HB17" s="15">
        <f t="shared" si="29"/>
        <v>8.218853445462615E-2</v>
      </c>
      <c r="HC17" s="15"/>
      <c r="HD17" s="16"/>
      <c r="HE17" s="13">
        <v>940218</v>
      </c>
      <c r="HF17" s="15">
        <f t="shared" si="30"/>
        <v>2.0218330494204254E-3</v>
      </c>
      <c r="HG17" s="15"/>
      <c r="HH17" s="16"/>
      <c r="HI17" s="13">
        <v>17694364</v>
      </c>
      <c r="HJ17" s="15">
        <f t="shared" si="31"/>
        <v>4.2751773998799092E-2</v>
      </c>
      <c r="HK17" s="15"/>
      <c r="HL17" s="16"/>
      <c r="HM17" s="13">
        <v>110555</v>
      </c>
      <c r="HN17" s="15">
        <f t="shared" si="32"/>
        <v>3.1967974950396818E-4</v>
      </c>
      <c r="HO17" s="15"/>
      <c r="HP17" s="16"/>
      <c r="HQ17" s="13">
        <v>90273578</v>
      </c>
      <c r="HR17" s="15">
        <f t="shared" si="33"/>
        <v>0.39380363343253971</v>
      </c>
      <c r="HS17" s="15"/>
      <c r="HT17" s="16"/>
      <c r="HU17" s="13">
        <v>1017987</v>
      </c>
      <c r="HV17" s="15">
        <f t="shared" si="34"/>
        <v>8.8345743917084296E-4</v>
      </c>
      <c r="HW17" s="15"/>
      <c r="HX17" s="16"/>
      <c r="HY17" s="13">
        <v>17601525</v>
      </c>
      <c r="HZ17" s="15">
        <f t="shared" si="35"/>
        <v>0.12741023509294069</v>
      </c>
      <c r="IA17" s="15"/>
      <c r="IB17" s="16"/>
      <c r="IC17" s="13">
        <v>53732</v>
      </c>
      <c r="ID17" s="15">
        <f t="shared" si="36"/>
        <v>-3.4336735393170422E-4</v>
      </c>
      <c r="IE17" s="15"/>
      <c r="IF17" s="16"/>
      <c r="IG17" s="13">
        <v>2224978</v>
      </c>
      <c r="IH17" s="15">
        <f t="shared" si="37"/>
        <v>1.50285311912594E-2</v>
      </c>
      <c r="II17" s="15"/>
      <c r="IJ17" s="16"/>
      <c r="IL17" s="15"/>
      <c r="IM17" s="15"/>
      <c r="IN17" s="16"/>
      <c r="IO17" s="13">
        <v>15839447</v>
      </c>
      <c r="IP17" s="15">
        <f t="shared" si="39"/>
        <v>8.4219038954808881E-2</v>
      </c>
      <c r="IQ17" s="15"/>
      <c r="IR17" s="16"/>
      <c r="IS17" s="13">
        <v>1500274</v>
      </c>
      <c r="IT17" s="15">
        <f t="shared" si="40"/>
        <v>1.1654695707367376E-2</v>
      </c>
      <c r="IU17" s="15"/>
      <c r="IV17" s="16"/>
      <c r="IW17" s="13">
        <v>8776917</v>
      </c>
      <c r="IX17" s="15">
        <f t="shared" si="41"/>
        <v>6.4129359091087093E-2</v>
      </c>
      <c r="IY17" s="15"/>
      <c r="IZ17" s="16"/>
      <c r="JA17" s="13">
        <v>556430</v>
      </c>
      <c r="JB17" s="15">
        <f t="shared" si="42"/>
        <v>2.6067832504438181E-3</v>
      </c>
      <c r="JC17" s="15"/>
      <c r="JD17" s="16"/>
      <c r="JE17" s="13">
        <v>5081458</v>
      </c>
      <c r="JF17" s="15">
        <f t="shared" si="43"/>
        <v>3.0773064105576439E-2</v>
      </c>
      <c r="JG17" s="15"/>
      <c r="JH17" s="16"/>
      <c r="JI17" s="13">
        <v>6563255</v>
      </c>
      <c r="JJ17" s="15">
        <f t="shared" si="44"/>
        <v>6.0057359805764418E-2</v>
      </c>
      <c r="JK17" s="15"/>
      <c r="JL17" s="16"/>
      <c r="JM17" s="13">
        <v>727683</v>
      </c>
      <c r="JN17" s="15">
        <f t="shared" si="45"/>
        <v>3.6761815345655803E-3</v>
      </c>
      <c r="JO17" s="15"/>
      <c r="JP17" s="16"/>
      <c r="JQ17" s="13">
        <v>7751024</v>
      </c>
      <c r="JR17" s="15">
        <f t="shared" si="46"/>
        <v>4.9490893852469707E-2</v>
      </c>
      <c r="JS17" s="15"/>
      <c r="JT17" s="16"/>
      <c r="JU17" s="13">
        <v>17599488</v>
      </c>
      <c r="JV17" s="15">
        <f t="shared" si="47"/>
        <v>9.7261750159904972E-2</v>
      </c>
      <c r="JW17" s="15"/>
      <c r="JX17" s="16"/>
      <c r="JY17" s="13">
        <v>7736164</v>
      </c>
      <c r="JZ17" s="15">
        <f t="shared" si="48"/>
        <v>7.6077903107377817E-2</v>
      </c>
      <c r="KA17" s="15"/>
      <c r="KB17" s="16"/>
      <c r="KC17" s="13">
        <v>5814607</v>
      </c>
      <c r="KD17" s="15">
        <f t="shared" si="49"/>
        <v>2.5634133820880322E-2</v>
      </c>
      <c r="KE17" s="15"/>
      <c r="KF17" s="16"/>
      <c r="KG17" s="13">
        <v>34516853</v>
      </c>
      <c r="KH17" s="15">
        <f t="shared" si="50"/>
        <v>0.26618473782111524</v>
      </c>
      <c r="KI17" s="15"/>
      <c r="KJ17" s="16"/>
      <c r="KK17" s="13">
        <v>3003867</v>
      </c>
      <c r="KL17" s="15">
        <f t="shared" si="51"/>
        <v>1.6623924688022138E-2</v>
      </c>
      <c r="KM17" s="15"/>
      <c r="KN17" s="16"/>
      <c r="KO17" s="13">
        <v>405504</v>
      </c>
      <c r="KP17" s="15">
        <f t="shared" si="52"/>
        <v>2.5384652386173765E-3</v>
      </c>
      <c r="KQ17" s="15"/>
      <c r="KR17" s="16"/>
      <c r="KS17" s="13">
        <v>6343992</v>
      </c>
      <c r="KT17" s="15">
        <f t="shared" si="53"/>
        <v>5.203333037998642E-2</v>
      </c>
      <c r="KU17" s="15"/>
      <c r="KV17" s="16"/>
      <c r="KW17" s="13">
        <v>1134061</v>
      </c>
      <c r="KX17" s="15">
        <f t="shared" si="54"/>
        <v>7.2104633164943605E-3</v>
      </c>
      <c r="KY17" s="15"/>
      <c r="KZ17" s="16"/>
      <c r="LA17" s="13">
        <v>1988019247</v>
      </c>
      <c r="LB17" s="15">
        <f t="shared" si="55"/>
        <v>10.42977649034696</v>
      </c>
      <c r="LC17" s="15"/>
      <c r="LD17" s="16"/>
      <c r="LE17" s="13">
        <v>13082857</v>
      </c>
      <c r="LF17" s="15">
        <f t="shared" si="56"/>
        <v>4.2306615823412648E-3</v>
      </c>
      <c r="LG17" s="15"/>
      <c r="LH17" s="16"/>
      <c r="LI17" s="13">
        <v>20480464</v>
      </c>
      <c r="LJ17" s="15">
        <f t="shared" si="57"/>
        <v>6.3640730863617365E-2</v>
      </c>
      <c r="LK17" s="15"/>
      <c r="LL17" s="16"/>
      <c r="LM17" s="13">
        <v>561403</v>
      </c>
      <c r="LN17" s="15">
        <f t="shared" si="58"/>
        <v>9.9542916536132027E-4</v>
      </c>
      <c r="LO17" s="15"/>
      <c r="LP17" s="16"/>
      <c r="LQ17" s="13">
        <v>371301</v>
      </c>
      <c r="LR17" s="15">
        <f t="shared" si="59"/>
        <v>2.3013704508667502E-3</v>
      </c>
      <c r="LS17" s="15"/>
      <c r="LT17" s="16"/>
      <c r="LU17" s="13">
        <v>333697</v>
      </c>
      <c r="LV17" s="15">
        <f t="shared" si="60"/>
        <v>1.516726223109858E-3</v>
      </c>
      <c r="LW17" s="15"/>
      <c r="LX17" s="16"/>
      <c r="LY17" s="13">
        <v>1172343</v>
      </c>
      <c r="LZ17" s="15">
        <f t="shared" si="61"/>
        <v>7.2912534918024218E-3</v>
      </c>
      <c r="MA17" s="15"/>
      <c r="MB17" s="16"/>
      <c r="MC17" s="13">
        <v>2926026</v>
      </c>
      <c r="MD17" s="15">
        <f t="shared" si="62"/>
        <v>9.0861567003446102E-3</v>
      </c>
      <c r="ME17" s="15"/>
      <c r="MF17" s="16"/>
      <c r="MG17" s="13">
        <v>33603358</v>
      </c>
      <c r="MH17" s="15">
        <f t="shared" si="63"/>
        <v>0.15654200502884813</v>
      </c>
      <c r="MI17" s="15"/>
      <c r="MJ17" s="16"/>
      <c r="MK17" s="13">
        <v>5112634651</v>
      </c>
      <c r="ML17" s="15">
        <f t="shared" si="64"/>
        <v>25.892395474199823</v>
      </c>
      <c r="MM17" s="15"/>
      <c r="MN17" s="16"/>
      <c r="MO17" s="13">
        <v>34516853</v>
      </c>
      <c r="MP17" s="15">
        <f t="shared" si="65"/>
        <v>0.26618473782111524</v>
      </c>
      <c r="MQ17" s="15"/>
      <c r="MR17" s="16"/>
      <c r="MS17" s="13">
        <v>1605563207</v>
      </c>
      <c r="MT17" s="15">
        <f t="shared" si="66"/>
        <v>7.6012193271427257</v>
      </c>
      <c r="MU17" s="15"/>
      <c r="MV17" s="16"/>
      <c r="MW17" s="13">
        <v>17757811</v>
      </c>
      <c r="MX17" s="15">
        <f t="shared" si="67"/>
        <v>6.0235650078973482E-2</v>
      </c>
      <c r="MY17" s="15"/>
      <c r="MZ17" s="16"/>
      <c r="NA17" s="13">
        <v>20302953</v>
      </c>
      <c r="NB17" s="15">
        <f t="shared" si="68"/>
        <v>0.14213696045125834</v>
      </c>
      <c r="NC17" s="15"/>
      <c r="ND17" s="16"/>
      <c r="NE17" s="13">
        <v>628679</v>
      </c>
      <c r="NF17" s="15">
        <f t="shared" si="69"/>
        <v>6.7208350792345439E-3</v>
      </c>
      <c r="NG17" s="15"/>
      <c r="NH17" s="16"/>
      <c r="NI17" s="13">
        <v>189066</v>
      </c>
      <c r="NJ17" s="15">
        <f t="shared" si="70"/>
        <v>-1.2675375124007941E-3</v>
      </c>
      <c r="NK17" s="15"/>
      <c r="NL17" s="16"/>
    </row>
    <row r="18" spans="2:376" s="35" customFormat="1" x14ac:dyDescent="0.25">
      <c r="B18" s="31" t="s">
        <v>166</v>
      </c>
      <c r="C18" s="32">
        <v>1.6666666666666666E-2</v>
      </c>
      <c r="D18" s="33">
        <v>598.33333333331393</v>
      </c>
      <c r="E18" s="34">
        <v>7995000</v>
      </c>
      <c r="F18" s="35">
        <v>1795341797</v>
      </c>
      <c r="G18" s="33">
        <f>F18*Referencias!$D$6/'Metabolitos cuantificables'!$F$45</f>
        <v>1.2429694132079199</v>
      </c>
      <c r="H18" s="33"/>
      <c r="I18" s="33"/>
      <c r="J18" s="33">
        <f>AVERAGE(H18:H24)</f>
        <v>-0.49107450728247087</v>
      </c>
      <c r="K18" s="35">
        <v>71752550</v>
      </c>
      <c r="L18" s="33">
        <f>K18*Referencias!$D$7/'Metabolitos cuantificables'!$K$45</f>
        <v>3.1212169572528217E-2</v>
      </c>
      <c r="M18" s="33"/>
      <c r="N18" s="33"/>
      <c r="O18" s="33">
        <f>AVERAGE(M19:M24)</f>
        <v>-3.335655715257726</v>
      </c>
      <c r="P18" s="35">
        <v>615279329</v>
      </c>
      <c r="Q18" s="33">
        <f>P18*Referencias!$D$8/'Metabolitos cuantificables'!$P$45</f>
        <v>1.2392156200471502</v>
      </c>
      <c r="R18" s="33"/>
      <c r="S18" s="33"/>
      <c r="T18" s="33">
        <f>AVERAGE(R18:R24)</f>
        <v>-1.9753240556346601</v>
      </c>
      <c r="U18" s="35">
        <v>262949000</v>
      </c>
      <c r="V18" s="33">
        <f>U18*Referencias!$D$9/'Metabolitos cuantificables'!$U$45</f>
        <v>0.20750385728213153</v>
      </c>
      <c r="W18" s="33"/>
      <c r="X18" s="33"/>
      <c r="Y18" s="33">
        <f>AVERAGE(W19:W24)</f>
        <v>-0.59288510530220839</v>
      </c>
      <c r="Z18" s="35">
        <v>3080190060</v>
      </c>
      <c r="AA18" s="33">
        <f>Z18*Referencias!$D$60/'Metabolitos cuantificables'!$Z$45</f>
        <v>1.6391857671779781</v>
      </c>
      <c r="AB18" s="33"/>
      <c r="AC18" s="33"/>
      <c r="AD18" s="33">
        <f>AVERAGE(AB18:AB24)</f>
        <v>-9.3738278953626306</v>
      </c>
      <c r="AE18" s="35">
        <v>1779612621</v>
      </c>
      <c r="AF18" s="33">
        <f>AE18*Referencias!$D$12/'Metabolitos cuantificables'!$AE$45</f>
        <v>2.7140811727586232</v>
      </c>
      <c r="AG18" s="33"/>
      <c r="AH18" s="33"/>
      <c r="AI18" s="33">
        <f>AVERAGE(AG18:AG24)</f>
        <v>2.8782762736870171</v>
      </c>
      <c r="AJ18" s="35">
        <v>5623784</v>
      </c>
      <c r="AK18" s="33">
        <f>AJ18*Referencias!$D$50/'Metabolitos cuantificables'!$AJ$45</f>
        <v>0.21247622941960481</v>
      </c>
      <c r="AL18" s="33"/>
      <c r="AM18" s="33"/>
      <c r="AN18" s="33">
        <f>AVERAGE(AL18:AL24)</f>
        <v>-46.034184370701581</v>
      </c>
      <c r="AO18" s="35">
        <v>108116406</v>
      </c>
      <c r="AP18" s="33">
        <f>AO18*Referencias!$D$5/'Metabolitos cuantificables'!$AO$45</f>
        <v>1.3203931991025197</v>
      </c>
      <c r="AQ18" s="33"/>
      <c r="AR18" s="33"/>
      <c r="AS18" s="33">
        <f>AVERAGE(AQ18:AQ24)</f>
        <v>1.8831259669049196</v>
      </c>
      <c r="AT18" s="35">
        <v>4240309423</v>
      </c>
      <c r="AU18" s="32">
        <f>AT18*Referencias!$D$14/'Metabolitos cuantificables'!$AT$45</f>
        <v>0.75483271820562625</v>
      </c>
      <c r="AV18" s="32"/>
      <c r="AW18" s="33"/>
      <c r="AX18" s="33">
        <f>AVERAGE(AV18:AV24)</f>
        <v>-1.4797657784824521</v>
      </c>
      <c r="AY18" s="35">
        <v>15697322361</v>
      </c>
      <c r="AZ18" s="33">
        <f>AY18*Referencias!$D$59/'Metabolitos cuantificables'!$AY$45</f>
        <v>32.867220295105632</v>
      </c>
      <c r="BA18" s="33"/>
      <c r="BB18" s="33"/>
      <c r="BC18" s="33">
        <f>AVERAGE(BA18:BA24)</f>
        <v>47.351198130619061</v>
      </c>
      <c r="BD18" s="35">
        <v>4991741814</v>
      </c>
      <c r="BE18" s="33">
        <f>BD18*Referencias!$D$15/'Metabolitos cuantificables'!$BD$45</f>
        <v>0.98608467819360124</v>
      </c>
      <c r="BF18" s="33"/>
      <c r="BG18" s="33"/>
      <c r="BH18" s="33">
        <f>AVERAGE(BF18:BF24)</f>
        <v>-1.7291765923028601</v>
      </c>
      <c r="BI18" s="35">
        <v>618901342</v>
      </c>
      <c r="BJ18" s="33">
        <f>BI18*Referencias!$D$16/'Metabolitos cuantificables'!$BI$45</f>
        <v>0.82521490169764844</v>
      </c>
      <c r="BK18" s="33"/>
      <c r="BL18" s="33"/>
      <c r="BM18" s="33">
        <f>AVERAGE(BK18:BK24)</f>
        <v>-1.5866653790063812</v>
      </c>
      <c r="BN18" s="35">
        <v>935354617</v>
      </c>
      <c r="BO18" s="33">
        <f>BN18*Referencias!$D$17/'Metabolitos cuantificables'!$BN$45</f>
        <v>0.28939504696568713</v>
      </c>
      <c r="BP18" s="33"/>
      <c r="BQ18" s="33"/>
      <c r="BR18" s="33">
        <f>AVERAGE(BP18:BP24)</f>
        <v>-0.53460496443119143</v>
      </c>
      <c r="BS18" s="35">
        <v>2924637334</v>
      </c>
      <c r="BT18" s="33">
        <f>BS18*Referencias!$D$18/'Metabolitos cuantificables'!$BS$45</f>
        <v>0.43503858092126929</v>
      </c>
      <c r="BU18" s="33"/>
      <c r="BV18" s="33"/>
      <c r="BW18" s="33">
        <f>AVERAGE(BU18:BU24)</f>
        <v>-0.23822038146857874</v>
      </c>
      <c r="BX18" s="35">
        <v>23586097378</v>
      </c>
      <c r="BY18" s="33">
        <f>BX18*Referencias!$D$19/'Metabolitos cuantificables'!$BX$45</f>
        <v>1.7195084396648486</v>
      </c>
      <c r="BZ18" s="33"/>
      <c r="CA18" s="33"/>
      <c r="CB18" s="33">
        <f>AVERAGE(BZ18:BZ24)</f>
        <v>0.55499941541833331</v>
      </c>
      <c r="CC18" s="35">
        <v>94911117</v>
      </c>
      <c r="CD18" s="33">
        <f>CC18*Referencias!$D$20/'Metabolitos cuantificables'!$CC$45</f>
        <v>0.18576013005271622</v>
      </c>
      <c r="CE18" s="33"/>
      <c r="CF18" s="33"/>
      <c r="CG18" s="33">
        <f>AVERAGE(CE18:CE24)</f>
        <v>-2.8517897176312954</v>
      </c>
      <c r="CH18" s="35">
        <v>839683343</v>
      </c>
      <c r="CI18" s="33">
        <f>CH18*Referencias!$D$21/'Metabolitos cuantificables'!$CH$45</f>
        <v>0.36207059100577244</v>
      </c>
      <c r="CJ18" s="33"/>
      <c r="CK18" s="33"/>
      <c r="CL18" s="33">
        <f>AVERAGE(CJ18:CJ24)</f>
        <v>-1.2844536079456681</v>
      </c>
      <c r="CM18" s="35">
        <v>920916645</v>
      </c>
      <c r="CN18" s="33">
        <f>CM18*Referencias!$D$22/'Metabolitos cuantificables'!$CM$45</f>
        <v>0.13742291109486435</v>
      </c>
      <c r="CO18" s="33"/>
      <c r="CP18" s="33"/>
      <c r="CQ18" s="33">
        <f>AVERAGE(CO18:CO24)</f>
        <v>-0.24140945392324861</v>
      </c>
      <c r="CR18" s="35">
        <v>585872668</v>
      </c>
      <c r="CS18" s="33">
        <f>CR18*Referencias!$D$23/'Metabolitos cuantificables'!$CR$45</f>
        <v>0.18939419398753482</v>
      </c>
      <c r="CT18" s="33"/>
      <c r="CU18" s="33"/>
      <c r="CV18" s="33">
        <f>AVERAGE(CT18:CT24)</f>
        <v>-0.5009786593549499</v>
      </c>
      <c r="CW18" s="35">
        <v>5657096795</v>
      </c>
      <c r="CX18" s="33"/>
      <c r="CY18" s="33"/>
      <c r="CZ18" s="33"/>
      <c r="DA18" s="35">
        <v>67156174</v>
      </c>
      <c r="DB18" s="33"/>
      <c r="DC18" s="33"/>
      <c r="DD18" s="33"/>
      <c r="DE18" s="35">
        <v>1223766</v>
      </c>
      <c r="DF18" s="34"/>
      <c r="DG18" s="33"/>
      <c r="DH18" s="33"/>
      <c r="DI18" s="35">
        <v>265937505</v>
      </c>
      <c r="DJ18" s="33"/>
      <c r="DK18" s="33"/>
      <c r="DL18" s="33"/>
      <c r="DN18" s="34"/>
      <c r="DO18" s="33"/>
      <c r="DP18" s="33"/>
      <c r="DQ18" s="35">
        <v>132178981</v>
      </c>
      <c r="DR18" s="33"/>
      <c r="DS18" s="33"/>
      <c r="DT18" s="33"/>
      <c r="DU18" s="35">
        <v>20619377</v>
      </c>
      <c r="DV18" s="34"/>
      <c r="DW18" s="33"/>
      <c r="DX18" s="33"/>
      <c r="DY18" s="35">
        <v>490007187</v>
      </c>
      <c r="DZ18" s="15"/>
      <c r="EA18" s="33"/>
      <c r="EB18" s="33"/>
      <c r="EC18" s="35">
        <v>305739684</v>
      </c>
      <c r="ED18" s="16"/>
      <c r="EE18" s="33"/>
      <c r="EF18" s="33"/>
      <c r="EG18" s="35">
        <v>31505979</v>
      </c>
      <c r="EH18" s="15"/>
      <c r="EI18" s="33"/>
      <c r="EJ18" s="33"/>
      <c r="EK18" s="35">
        <v>536395</v>
      </c>
      <c r="EL18" s="15"/>
      <c r="EM18" s="34"/>
      <c r="EN18" s="33"/>
      <c r="EO18" s="35">
        <v>4702925</v>
      </c>
      <c r="EP18" s="15"/>
      <c r="EQ18" s="34"/>
      <c r="ER18" s="33"/>
      <c r="ES18" s="35">
        <v>2983114</v>
      </c>
      <c r="ET18" s="15"/>
      <c r="EU18" s="34"/>
      <c r="EV18" s="33"/>
      <c r="EW18" s="35">
        <v>346385</v>
      </c>
      <c r="EX18" s="15"/>
      <c r="EY18" s="34"/>
      <c r="EZ18" s="33"/>
      <c r="FA18" s="35">
        <v>59530054</v>
      </c>
      <c r="FB18" s="15"/>
      <c r="FC18" s="34"/>
      <c r="FD18" s="33"/>
      <c r="FE18" s="35">
        <v>401420495</v>
      </c>
      <c r="FF18" s="16"/>
      <c r="FG18" s="34"/>
      <c r="FH18" s="33"/>
      <c r="FI18" s="35">
        <v>17353952</v>
      </c>
      <c r="FJ18" s="15"/>
      <c r="FK18" s="32"/>
      <c r="FL18" s="33"/>
      <c r="FM18" s="35">
        <v>423475660</v>
      </c>
      <c r="FN18" s="15"/>
      <c r="FO18" s="33"/>
      <c r="FP18" s="33"/>
      <c r="FQ18" s="35">
        <v>12588998</v>
      </c>
      <c r="FR18" s="15"/>
      <c r="FS18" s="34"/>
      <c r="FT18" s="33"/>
      <c r="FU18" s="35">
        <v>4635172</v>
      </c>
      <c r="FV18" s="15"/>
      <c r="FW18" s="34"/>
      <c r="FX18" s="33"/>
      <c r="FY18" s="35">
        <v>930021</v>
      </c>
      <c r="FZ18" s="15"/>
      <c r="GA18" s="34"/>
      <c r="GB18" s="33"/>
      <c r="GC18" s="35">
        <v>132660</v>
      </c>
      <c r="GD18" s="15"/>
      <c r="GE18" s="34"/>
      <c r="GF18" s="33"/>
      <c r="GG18" s="35">
        <v>9531825</v>
      </c>
      <c r="GH18" s="15"/>
      <c r="GI18" s="34"/>
      <c r="GJ18" s="33"/>
      <c r="GK18" s="35">
        <v>7689390</v>
      </c>
      <c r="GL18" s="15"/>
      <c r="GM18" s="34"/>
      <c r="GN18" s="33"/>
      <c r="GO18" s="35">
        <v>10141689</v>
      </c>
      <c r="GP18" s="15"/>
      <c r="GQ18" s="34"/>
      <c r="GR18" s="33"/>
      <c r="GS18" s="35">
        <v>856080</v>
      </c>
      <c r="GT18" s="15"/>
      <c r="GU18" s="34"/>
      <c r="GV18" s="33"/>
      <c r="GW18" s="35">
        <v>56486446</v>
      </c>
      <c r="GX18" s="15"/>
      <c r="GY18" s="34"/>
      <c r="GZ18" s="33"/>
      <c r="HA18" s="35">
        <v>23450966</v>
      </c>
      <c r="HB18" s="15"/>
      <c r="HC18" s="34"/>
      <c r="HD18" s="33"/>
      <c r="HE18" s="35">
        <v>1120671</v>
      </c>
      <c r="HF18" s="15"/>
      <c r="HG18" s="34"/>
      <c r="HH18" s="33"/>
      <c r="HI18" s="35">
        <v>33902390</v>
      </c>
      <c r="HJ18" s="15"/>
      <c r="HK18" s="34"/>
      <c r="HL18" s="33"/>
      <c r="HM18" s="35">
        <v>131488</v>
      </c>
      <c r="HN18" s="15"/>
      <c r="HO18" s="34"/>
      <c r="HP18" s="33"/>
      <c r="HQ18" s="35">
        <v>59804405</v>
      </c>
      <c r="HR18" s="15"/>
      <c r="HS18" s="34"/>
      <c r="HT18" s="33"/>
      <c r="HU18" s="35">
        <v>791367</v>
      </c>
      <c r="HV18" s="15"/>
      <c r="HW18" s="34"/>
      <c r="HX18" s="33"/>
      <c r="HY18" s="35">
        <v>21101593</v>
      </c>
      <c r="HZ18" s="15"/>
      <c r="IA18" s="34"/>
      <c r="IB18" s="33"/>
      <c r="IC18" s="35">
        <v>149300</v>
      </c>
      <c r="ID18" s="15"/>
      <c r="IE18" s="34"/>
      <c r="IF18" s="33"/>
      <c r="IH18" s="15"/>
      <c r="II18" s="34"/>
      <c r="IJ18" s="33"/>
      <c r="IK18" s="35">
        <v>440276</v>
      </c>
      <c r="IL18" s="15"/>
      <c r="IM18" s="34"/>
      <c r="IN18" s="33"/>
      <c r="IO18" s="35">
        <v>35980480</v>
      </c>
      <c r="IP18" s="15"/>
      <c r="IQ18" s="34"/>
      <c r="IR18" s="33"/>
      <c r="IS18" s="35">
        <v>2245470</v>
      </c>
      <c r="IT18" s="15"/>
      <c r="IU18" s="34"/>
      <c r="IV18" s="33"/>
      <c r="IW18" s="35">
        <v>10997102</v>
      </c>
      <c r="IX18" s="15"/>
      <c r="IY18" s="34"/>
      <c r="IZ18" s="33"/>
      <c r="JA18" s="35">
        <v>511590</v>
      </c>
      <c r="JB18" s="15"/>
      <c r="JC18" s="34"/>
      <c r="JD18" s="33"/>
      <c r="JE18" s="35">
        <v>3549751</v>
      </c>
      <c r="JF18" s="15"/>
      <c r="JG18" s="34"/>
      <c r="JH18" s="33"/>
      <c r="JI18" s="35">
        <v>9370298</v>
      </c>
      <c r="JJ18" s="15"/>
      <c r="JK18" s="34"/>
      <c r="JL18" s="33"/>
      <c r="JM18" s="35">
        <v>1145275</v>
      </c>
      <c r="JN18" s="15"/>
      <c r="JO18" s="34"/>
      <c r="JP18" s="33"/>
      <c r="JQ18" s="35">
        <v>9274592</v>
      </c>
      <c r="JR18" s="15"/>
      <c r="JS18" s="34"/>
      <c r="JT18" s="33"/>
      <c r="JU18" s="35">
        <v>15987633</v>
      </c>
      <c r="JV18" s="15"/>
      <c r="JW18" s="34"/>
      <c r="JX18" s="33"/>
      <c r="JY18" s="35">
        <v>10394338</v>
      </c>
      <c r="JZ18" s="15"/>
      <c r="KA18" s="34"/>
      <c r="KB18" s="33"/>
      <c r="KC18" s="35">
        <v>19170351</v>
      </c>
      <c r="KD18" s="15"/>
      <c r="KE18" s="34"/>
      <c r="KF18" s="33"/>
      <c r="KG18" s="35">
        <v>60151143</v>
      </c>
      <c r="KH18" s="15"/>
      <c r="KI18" s="34"/>
      <c r="KJ18" s="33"/>
      <c r="KK18" s="35">
        <v>4573950</v>
      </c>
      <c r="KL18" s="15"/>
      <c r="KM18" s="34"/>
      <c r="KN18" s="33"/>
      <c r="KO18" s="35">
        <v>1963368</v>
      </c>
      <c r="KP18" s="15"/>
      <c r="KQ18" s="34"/>
      <c r="KR18" s="33"/>
      <c r="KS18" s="35">
        <v>8042144</v>
      </c>
      <c r="KT18" s="15"/>
      <c r="KU18" s="34"/>
      <c r="KV18" s="33"/>
      <c r="KW18" s="35">
        <v>485513</v>
      </c>
      <c r="KX18" s="15"/>
      <c r="KY18" s="34"/>
      <c r="KZ18" s="33"/>
      <c r="LA18" s="35">
        <v>1793992075</v>
      </c>
      <c r="LB18" s="15"/>
      <c r="LC18" s="34"/>
      <c r="LD18" s="33"/>
      <c r="LE18" s="35">
        <v>13676984</v>
      </c>
      <c r="LF18" s="15"/>
      <c r="LG18" s="34"/>
      <c r="LH18" s="33"/>
      <c r="LI18" s="35">
        <v>22672192</v>
      </c>
      <c r="LJ18" s="15"/>
      <c r="LK18" s="34"/>
      <c r="LL18" s="33"/>
      <c r="LM18" s="35">
        <v>1463604</v>
      </c>
      <c r="LN18" s="15"/>
      <c r="LO18" s="34"/>
      <c r="LP18" s="33"/>
      <c r="LQ18" s="35">
        <v>503038</v>
      </c>
      <c r="LR18" s="15"/>
      <c r="LS18" s="34"/>
      <c r="LT18" s="33"/>
      <c r="LU18" s="35">
        <v>379250</v>
      </c>
      <c r="LV18" s="15"/>
      <c r="LW18" s="34"/>
      <c r="LX18" s="33"/>
      <c r="LY18" s="35">
        <v>673427</v>
      </c>
      <c r="LZ18" s="15"/>
      <c r="MA18" s="34"/>
      <c r="MB18" s="33"/>
      <c r="MC18" s="35">
        <v>2449168</v>
      </c>
      <c r="MD18" s="15"/>
      <c r="ME18" s="34"/>
      <c r="MF18" s="33"/>
      <c r="MG18" s="35">
        <v>117338134</v>
      </c>
      <c r="MH18" s="15"/>
      <c r="MI18" s="34"/>
      <c r="MJ18" s="33"/>
      <c r="MK18" s="35">
        <v>5657096795</v>
      </c>
      <c r="ML18" s="15"/>
      <c r="MM18" s="34"/>
      <c r="MN18" s="33"/>
      <c r="MO18" s="35">
        <v>60151143</v>
      </c>
      <c r="MP18" s="15"/>
      <c r="MQ18" s="34"/>
      <c r="MR18" s="33"/>
      <c r="MS18" s="35">
        <v>1705368701</v>
      </c>
      <c r="MT18" s="15"/>
      <c r="MU18" s="34"/>
      <c r="MV18" s="33"/>
      <c r="MW18" s="35">
        <v>13187700</v>
      </c>
      <c r="MX18" s="15"/>
      <c r="MY18" s="34"/>
      <c r="MZ18" s="33"/>
      <c r="NA18" s="35">
        <v>37268925</v>
      </c>
      <c r="NB18" s="15"/>
      <c r="NC18" s="34"/>
      <c r="ND18" s="33"/>
      <c r="NE18" s="35">
        <v>536395</v>
      </c>
      <c r="NF18" s="15"/>
      <c r="NG18" s="34"/>
      <c r="NH18" s="33"/>
      <c r="NI18" s="35">
        <v>38502</v>
      </c>
      <c r="NJ18" s="15"/>
      <c r="NK18" s="34"/>
      <c r="NL18" s="33"/>
    </row>
    <row r="19" spans="2:376" s="35" customFormat="1" x14ac:dyDescent="0.25">
      <c r="B19" s="31" t="s">
        <v>167</v>
      </c>
      <c r="C19" s="32">
        <v>1.6666666666666666E-2</v>
      </c>
      <c r="D19" s="33">
        <v>629.83333333331393</v>
      </c>
      <c r="E19" s="34">
        <v>7470000</v>
      </c>
      <c r="F19" s="35">
        <v>1665491850</v>
      </c>
      <c r="G19" s="33">
        <f>F19*Referencias!$D$6/'Metabolitos cuantificables'!$F$45</f>
        <v>1.1530703685260846</v>
      </c>
      <c r="H19" s="33">
        <f>((((G19-G18)/(D19-D18))+(C19*AVERAGE(G18:G19))-C19*Referencias!$H$6)/AVERAGE('Metabolitos cuantificables'!E18:E19))*POWER(10,9)</f>
        <v>-0.47618197715363825</v>
      </c>
      <c r="I19" s="33">
        <f>(((F19-F18)/($D19-$D18))-$C19*Referencias!$F$6+$C19*(AVERAGE(F18:F19)))/AVERAGE($E18:$E19)</f>
        <v>-0.74503364704735275</v>
      </c>
      <c r="J19" s="33"/>
      <c r="K19" s="35">
        <v>66822311</v>
      </c>
      <c r="L19" s="33">
        <f>K19*Referencias!$D$7/'Metabolitos cuantificables'!$K$45</f>
        <v>2.9067528640587932E-2</v>
      </c>
      <c r="M19" s="33">
        <f>((((L19-L18)/(D19-D18))+C19*AVERAGE(L18:L19)-C19*Referencias!$H$7)/AVERAGE('Metabolitos cuantificables'!E18:E19))*POWER(10,9)</f>
        <v>-3.6118858691349285</v>
      </c>
      <c r="N19" s="33">
        <f>(((K19-K18)/($D19-$D18))-$C19*Referencias!$F$7+$C19*(AVERAGE(K18:K19)))/AVERAGE($E18:$E19)</f>
        <v>-8.5398593115534815</v>
      </c>
      <c r="O19" s="33"/>
      <c r="P19" s="35">
        <v>579179538</v>
      </c>
      <c r="Q19" s="33">
        <f>P19*Referencias!$D$8/'Metabolitos cuantificables'!$P$45</f>
        <v>1.1665081150504442</v>
      </c>
      <c r="R19" s="33">
        <f>((((Q19-Q18)/(D19-D18))+C19*AVERAGE(Q18:Q19)-C19*Referencias!$H$8)/AVERAGE('Metabolitos cuantificables'!E18:E19))*POWER(10,9)</f>
        <v>-1.8607548180614355</v>
      </c>
      <c r="S19" s="33">
        <f>(((P19-P18)/($D19-$D18))-$C19*Referencias!$F$8+$C19*(AVERAGE(P18:P19)))/AVERAGE($E18:$E19)</f>
        <v>-1.0668663677838848</v>
      </c>
      <c r="T19" s="33"/>
      <c r="U19" s="35">
        <v>243391867</v>
      </c>
      <c r="V19" s="33">
        <f>U19*Referencias!$D$9/'Metabolitos cuantificables'!$U$45</f>
        <v>0.19207052026666593</v>
      </c>
      <c r="W19" s="33">
        <f>((((V19-V18)/(D19-D18))+C19*AVERAGE(V18:V19)-C19*Referencias!$H$9)/AVERAGE('Metabolitos cuantificables'!E18:E19))*POWER(10,9)</f>
        <v>-0.59369673742087636</v>
      </c>
      <c r="X19" s="33">
        <f>(((U19-U18)/($D19-$D18))-$C19*Referencias!$F$9+$C19*(AVERAGE(U18:U19)))/AVERAGE($E18:$E19)</f>
        <v>-0.69997966965857372</v>
      </c>
      <c r="Y19" s="33"/>
      <c r="Z19" s="35">
        <v>2896680929</v>
      </c>
      <c r="AA19" s="33">
        <f>Z19*Referencias!$D$60/'Metabolitos cuantificables'!$Z$45</f>
        <v>1.5415276519893333</v>
      </c>
      <c r="AB19" s="33">
        <f>((((AA19-AA18)/(D19-D18))+C19*AVERAGE(AA18:AA19)-C19*Referencias!$H$60)/AVERAGE('Metabolitos cuantificables'!E18:E19))*POWER(10,9)</f>
        <v>-8.9377858537316435</v>
      </c>
      <c r="AC19" s="33">
        <f>(((Z19-Z18)/($D19-$D18))-$C19*Referencias!$F$60+$C19*(AVERAGE(Z18:Z19)))/AVERAGE($E18:$E19)</f>
        <v>-16.15806280649084</v>
      </c>
      <c r="AD19" s="33"/>
      <c r="AE19" s="35">
        <v>1776237888</v>
      </c>
      <c r="AF19" s="33">
        <f>AE19*Referencias!$D$12/'Metabolitos cuantificables'!$AE$45</f>
        <v>2.7089343789056772</v>
      </c>
      <c r="AG19" s="33">
        <f>((((AF19-AF18)/(D19-D18))+C19*AVERAGE(AF18:AF19)-C19*Referencias!$H$12)/AVERAGE('Metabolitos cuantificables'!E18:E19))*POWER(10,9)</f>
        <v>3.5957068580255958</v>
      </c>
      <c r="AH19" s="33">
        <f>(((AE19-AE18)/($D19-$D18))-$C19*Referencias!$F$12+$C19*(AVERAGE(AE18:AE19)))/AVERAGE($E18:$E19)</f>
        <v>2.3826344030812021</v>
      </c>
      <c r="AI19" s="33"/>
      <c r="AJ19" s="35">
        <v>11792754</v>
      </c>
      <c r="AK19" s="33">
        <f>AJ19*Referencias!$D$50/'Metabolitos cuantificables'!$AJ$45</f>
        <v>0.4455505233474405</v>
      </c>
      <c r="AL19" s="33">
        <f>((((AK19-AK18)/(D19-D18))+C19*AVERAGE(AK18:AK19)-C19*Referencias!$H$50)/AVERAGE('Metabolitos cuantificables'!E18:E19))*POWER(10,9)</f>
        <v>-48.787187098208442</v>
      </c>
      <c r="AM19" s="33">
        <f>(((AJ19-AJ18)/($D19-$D18))-$C19*Referencias!$F$50+$C19*(AVERAGE(AJ18:AJ19)))/AVERAGE($E18:$E19)</f>
        <v>-1.4955440955254826</v>
      </c>
      <c r="AN19" s="33"/>
      <c r="AO19" s="35">
        <v>101373809</v>
      </c>
      <c r="AP19" s="33">
        <f>AO19*Referencias!$D$5/'Metabolitos cuantificables'!$AO$45</f>
        <v>1.2380478867445688</v>
      </c>
      <c r="AQ19" s="33">
        <f>((((AP19-AP18)/(D19-D18))+C19*AVERAGE(AP18:AP19)-C19*Referencias!$H$5)/AVERAGE('Metabolitos cuantificables'!E18:E19))*POWER(10,9)</f>
        <v>1.7509178102787866</v>
      </c>
      <c r="AR19" s="33">
        <f>(((AO19-AO18)/($D19-$D18))-$C19*Referencias!$F$5+$C19*(AVERAGE(AO18:AO19)))/AVERAGE($E18:$E19)</f>
        <v>0.14519026747545663</v>
      </c>
      <c r="AS19" s="33"/>
      <c r="AT19" s="35">
        <v>4065758366</v>
      </c>
      <c r="AU19" s="32">
        <f>AT19*Referencias!$D$14/'Metabolitos cuantificables'!$AT$45</f>
        <v>0.72376025728890436</v>
      </c>
      <c r="AV19" s="32">
        <f>((((AU19-AU18)/(D19-D18))+C19*AVERAGE(AU18:AU19)-C19*Referencias!$H$14)/AVERAGE('Metabolitos cuantificables'!E18:E19))*POWER(10,9)</f>
        <v>-1.4215628264737239</v>
      </c>
      <c r="AW19" s="33">
        <f>(((AT19-AT18)/($D19-$D18))-$C19*Referencias!$F$14+$C19*(AVERAGE(AT18:AT19)))/AVERAGE($E18:$E19)</f>
        <v>-8.5001104504282576</v>
      </c>
      <c r="AX19" s="33"/>
      <c r="AY19" s="35">
        <v>12650488585</v>
      </c>
      <c r="AZ19" s="33">
        <f>AY19*Referencias!$D$59/'Metabolitos cuantificables'!$AY$45</f>
        <v>26.487727371703564</v>
      </c>
      <c r="BA19" s="33">
        <f t="shared" ref="BA19:BA40" si="72">((((AZ19-AZ18)/(D19-D18))+C19*AVERAGE(AZ18:AZ19))/AVERAGE(E18:E19))*POWER(10,9)</f>
        <v>37.775748984179721</v>
      </c>
      <c r="BB19" s="33">
        <f t="shared" ref="BB19:BB39" si="73">(((AY19-AY18)/($D19-$D18))+$C19*(AVERAGE(AY18:AY19)))/AVERAGE($E18:$E19)</f>
        <v>18.041626395804144</v>
      </c>
      <c r="BC19" s="33"/>
      <c r="BD19" s="35">
        <v>4499011416</v>
      </c>
      <c r="BE19" s="33">
        <f>BD19*Referencias!$D$15/'Metabolitos cuantificables'!$BD$45</f>
        <v>0.88874913600162775</v>
      </c>
      <c r="BF19" s="33">
        <f>((((BE19-BE18)/(D19-D18))+C19*AVERAGE(BE18:BE19)-C19*Referencias!$H$15)/AVERAGE('Metabolitos cuantificables'!E18:E19))*POWER(10,9)</f>
        <v>-1.91563674408917</v>
      </c>
      <c r="BG19" s="33">
        <f>(((BD19-BD18)/($D19-$D18))-$C19*Referencias!$F$15+$C19*(AVERAGE(BD18:BD19)))/AVERAGE($E18:$E19)</f>
        <v>-12.216714009257975</v>
      </c>
      <c r="BH19" s="33"/>
      <c r="BI19" s="35">
        <v>582502560</v>
      </c>
      <c r="BJ19" s="33">
        <f>BI19*Referencias!$D$16/'Metabolitos cuantificables'!$BI$45</f>
        <v>0.7766824212008715</v>
      </c>
      <c r="BK19" s="33">
        <f>((((BJ19-BJ18)/(D19-D18))+C19*AVERAGE(BJ18:BJ19)-C19*Referencias!$H$16)/AVERAGE('Metabolitos cuantificables'!E18:E19))*POWER(10,9)</f>
        <v>-1.5923674180804399</v>
      </c>
      <c r="BL19" s="33">
        <f>(((BI19-BI18)/($D19-$D18))-$C19*Referencias!$F$16+$C19*(AVERAGE(BI18:BI19)))/AVERAGE($E18:$E19)</f>
        <v>-1.4122415403958759</v>
      </c>
      <c r="BM19" s="33"/>
      <c r="BN19" s="35">
        <v>834069965</v>
      </c>
      <c r="BO19" s="33">
        <f>BN19*Referencias!$D$17/'Metabolitos cuantificables'!$BN$45</f>
        <v>0.25805797320808438</v>
      </c>
      <c r="BP19" s="33">
        <f>((((BO19-BO18)/(D19-D18))+C19*AVERAGE(BO18:BO19)-C19*Referencias!$H$17)/AVERAGE('Metabolitos cuantificables'!E18:E19))*POWER(10,9)</f>
        <v>-0.43381089561218966</v>
      </c>
      <c r="BQ19" s="33">
        <f>(((BN19-BN18)/($D19-$D18))-$C19*Referencias!$F$17+$C19*(AVERAGE(BN18:BN19)))/AVERAGE($E18:$E19)</f>
        <v>-4.6972084919351929</v>
      </c>
      <c r="BR19" s="33"/>
      <c r="BS19" s="35">
        <v>2714189349</v>
      </c>
      <c r="BT19" s="33">
        <f>BS19*Referencias!$D$18/'Metabolitos cuantificables'!$BS$45</f>
        <v>0.40373453112069979</v>
      </c>
      <c r="BU19" s="33">
        <f>((((BT19-BT18)/(D19-D18))+C19*AVERAGE(BT18:BT19)-C19*Referencias!$H$18)/AVERAGE('Metabolitos cuantificables'!E18:E19))*POWER(10,9)</f>
        <v>-0.1774296043290477</v>
      </c>
      <c r="BV19" s="33">
        <f>(((BS19-BS18)/($D19-$D18))-$C19*Referencias!$F$18+$C19*(AVERAGE(BS18:BS19)))/AVERAGE($E18:$E19)</f>
        <v>-1.0555507887241535</v>
      </c>
      <c r="BW19" s="33"/>
      <c r="BX19" s="35">
        <v>23839123315</v>
      </c>
      <c r="BY19" s="33">
        <f>BX19*Referencias!$D$19/'Metabolitos cuantificables'!$BX$45</f>
        <v>1.7379549095132869</v>
      </c>
      <c r="BZ19" s="33">
        <f>((((BY19-BY18)/(D19-D18))+C19*AVERAGE(BY18:BY19)-C19*Referencias!$H$19)/AVERAGE('Metabolitos cuantificables'!E18:E19))*POWER(10,9)</f>
        <v>1.0218814707018948</v>
      </c>
      <c r="CA19" s="33">
        <f>(((BX19-BX18)/($D19-$D18))-$C19*Referencias!$F$19+$C19*(AVERAGE(BX18:BX19)))/AVERAGE($E18:$E19)</f>
        <v>12.596172491750439</v>
      </c>
      <c r="CB19" s="33"/>
      <c r="CC19" s="35">
        <v>90830949</v>
      </c>
      <c r="CD19" s="33">
        <f>CC19*Referencias!$D$20/'Metabolitos cuantificables'!$CC$45</f>
        <v>0.17777442129410018</v>
      </c>
      <c r="CE19" s="33">
        <f>((((CD19-CD18)/(D19-D18))+C19*AVERAGE(CD18:CD19)-C19*Referencias!$H$20)/AVERAGE('Metabolitos cuantificables'!E18:E19))*POWER(10,9)</f>
        <v>-3.0828678106598169</v>
      </c>
      <c r="CF19" s="33">
        <f>(((CC19-CC18)/($D19-$D18))-$C19*Referencias!$F$20+$C19*(AVERAGE(CC18:CC19)))/AVERAGE($E18:$E19)</f>
        <v>-1.5621112801051016</v>
      </c>
      <c r="CG19" s="33"/>
      <c r="CH19" s="35">
        <v>808678436</v>
      </c>
      <c r="CI19" s="33">
        <f>CH19*Referencias!$D$21/'Metabolitos cuantificables'!$CH$45</f>
        <v>0.34870130710231767</v>
      </c>
      <c r="CJ19" s="33">
        <f>((((CI19-CI18)/(D19-D18))+C19*AVERAGE(CI18:CI19)-C19*Referencias!$H$21)/AVERAGE('Metabolitos cuantificables'!E18:E19))*POWER(10,9)</f>
        <v>-1.281619923454232</v>
      </c>
      <c r="CK19" s="33">
        <f>(((CH19-CH18)/($D19-$D18))-$C19*Referencias!$F$21+$C19*(AVERAGE(CH18:CH19)))/AVERAGE($E18:$E19)</f>
        <v>-3.1970835795113386</v>
      </c>
      <c r="CL19" s="33"/>
      <c r="CM19" s="35">
        <v>896640310</v>
      </c>
      <c r="CN19" s="33">
        <f>CM19*Referencias!$D$22/'Metabolitos cuantificables'!$CM$45</f>
        <v>0.13380029807714205</v>
      </c>
      <c r="CO19" s="33">
        <f>((((CN19-CN18)/(D19-D18))+C19*AVERAGE(CN18:CN19)-C19*Referencias!$H$22)/AVERAGE('Metabolitos cuantificables'!E18:E19))*POWER(10,9)</f>
        <v>-0.21747876687148271</v>
      </c>
      <c r="CP19" s="33">
        <f>(((CM19-CM18)/($D19-$D18))-$C19*Referencias!$F$22+$C19*(AVERAGE(CM18:CM19)))/AVERAGE($E18:$E19)</f>
        <v>-1.3745696215725216</v>
      </c>
      <c r="CQ19" s="33"/>
      <c r="CR19" s="35">
        <v>532013508</v>
      </c>
      <c r="CS19" s="33">
        <f>CR19*Referencias!$D$23/'Metabolitos cuantificables'!$CR$45</f>
        <v>0.17198322270623642</v>
      </c>
      <c r="CT19" s="33">
        <f>((((CS19-CS18)/(D19-D18))+C19*AVERAGE(CS18:CS19)-C19*Referencias!$H$23)/AVERAGE('Metabolitos cuantificables'!E18:E19))*POWER(10,9)</f>
        <v>-0.5036571982718826</v>
      </c>
      <c r="CU19" s="33">
        <f>(((CR19-CR18)/($D19-$D18))-$C19*Referencias!$F$23+$C19*(AVERAGE(CR18:CR19)))/AVERAGE($E18:$E19)</f>
        <v>-2.0847042250037209</v>
      </c>
      <c r="CV19" s="33"/>
      <c r="CW19" s="35">
        <v>5677369640</v>
      </c>
      <c r="CX19" s="33">
        <f t="shared" si="4"/>
        <v>12.298411812387419</v>
      </c>
      <c r="CY19" s="33">
        <f>AVERAGE(CX19:CX24)</f>
        <v>11.713018479921157</v>
      </c>
      <c r="CZ19" s="36">
        <f>STDEV(CX19:CX24)/CY19</f>
        <v>0.10198343792523351</v>
      </c>
      <c r="DA19" s="35">
        <v>39670230</v>
      </c>
      <c r="DB19" s="33">
        <f t="shared" si="5"/>
        <v>2.2826230248538708E-3</v>
      </c>
      <c r="DC19" s="33">
        <f>AVERAGE(DB19:DB24)</f>
        <v>9.7028681601275271E-2</v>
      </c>
      <c r="DD19" s="36">
        <f>STDEV(DB19:DB24)/DC19</f>
        <v>1.1852243415429604</v>
      </c>
      <c r="DE19" s="35">
        <v>1317417</v>
      </c>
      <c r="DF19" s="34">
        <f t="shared" si="6"/>
        <v>3.1231261065693657E-3</v>
      </c>
      <c r="DG19" s="33">
        <f>AVERAGE(DF19:DF24)</f>
        <v>2.1960107903840147E-3</v>
      </c>
      <c r="DH19" s="36">
        <f>STDEV(DF19:DF24)/DG19</f>
        <v>0.68867925334707847</v>
      </c>
      <c r="DI19" s="35">
        <v>283765739</v>
      </c>
      <c r="DJ19" s="33">
        <f t="shared" si="7"/>
        <v>0.66561086960314897</v>
      </c>
      <c r="DK19" s="33">
        <f>AVERAGE(DJ19:DJ24)</f>
        <v>0.37689124137719454</v>
      </c>
      <c r="DL19" s="36">
        <f>STDEV(DJ19:DJ24)/DK19</f>
        <v>0.88585649719658233</v>
      </c>
      <c r="DN19" s="34"/>
      <c r="DO19" s="33">
        <f>AVERAGE(DN19:DN24)</f>
        <v>8.0889790324764361E-3</v>
      </c>
      <c r="DP19" s="36">
        <f>STDEV(DN19:DN24)/DO19</f>
        <v>0.90464330696785078</v>
      </c>
      <c r="DQ19" s="35">
        <v>105660829</v>
      </c>
      <c r="DR19" s="33">
        <f t="shared" si="9"/>
        <v>0.14744937878158051</v>
      </c>
      <c r="DS19" s="33">
        <f>AVERAGE(DR19:DR24)</f>
        <v>0.2670323210842882</v>
      </c>
      <c r="DT19" s="36">
        <f>STDEV(DR19:DR24)/DS19</f>
        <v>0.71093120484204941</v>
      </c>
      <c r="DU19" s="35">
        <v>21937717</v>
      </c>
      <c r="DV19" s="34">
        <f t="shared" si="10"/>
        <v>5.1276367732565602E-2</v>
      </c>
      <c r="DW19" s="33">
        <f>AVERAGE(DV19:DV24)</f>
        <v>5.8509796969468154E-2</v>
      </c>
      <c r="DX19" s="36">
        <f>STDEV(DV19:DV24)/DW19</f>
        <v>0.42674651411853048</v>
      </c>
      <c r="DY19" s="35">
        <v>1283828616</v>
      </c>
      <c r="DZ19" s="15">
        <f t="shared" si="71"/>
        <v>5.1707268426400637</v>
      </c>
      <c r="EA19" s="33">
        <f>AVERAGE(DZ19:DZ24)</f>
        <v>2.1598537883440136</v>
      </c>
      <c r="EB19" s="36">
        <f>STDEV(DZ19:DZ24)/EA19</f>
        <v>1.7202847547289175</v>
      </c>
      <c r="EC19" s="35">
        <v>259956422</v>
      </c>
      <c r="ED19" s="16">
        <f t="shared" si="11"/>
        <v>0.42168733627905308</v>
      </c>
      <c r="EE19" s="33">
        <f>AVERAGE(ED19:ED24)</f>
        <v>0.37482404162066257</v>
      </c>
      <c r="EF19" s="36">
        <f>STDEV(ED19:ED24)/EE19</f>
        <v>0.50905410621107672</v>
      </c>
      <c r="EG19" s="35">
        <v>25663776</v>
      </c>
      <c r="EH19" s="15">
        <f t="shared" si="12"/>
        <v>3.7626623096700694E-2</v>
      </c>
      <c r="EI19" s="33">
        <f>AVERAGE(EH19:EH24)</f>
        <v>4.756884566656866E-2</v>
      </c>
      <c r="EJ19" s="36">
        <f>STDEV(EH19:EH24)/EI19</f>
        <v>0.24034757967460316</v>
      </c>
      <c r="EK19" s="35">
        <v>456279</v>
      </c>
      <c r="EL19" s="15">
        <f t="shared" si="13"/>
        <v>7.408882320036538E-4</v>
      </c>
      <c r="EM19" s="34">
        <f>AVERAGE(EL19:EL24)</f>
        <v>2.6433414756098748E-4</v>
      </c>
      <c r="EN19" s="36">
        <f>STDEV(EL19:EL24)/EM19</f>
        <v>4.5978507635284096</v>
      </c>
      <c r="EO19" s="35">
        <v>4086507</v>
      </c>
      <c r="EP19" s="15">
        <f t="shared" si="14"/>
        <v>6.9416671541986759E-3</v>
      </c>
      <c r="EQ19" s="34">
        <f>AVERAGE(EP19:EP24)</f>
        <v>6.7691189032842878E-3</v>
      </c>
      <c r="ER19" s="36">
        <f>STDEV(EP19:EP24)/EQ19</f>
        <v>0.37385460189907049</v>
      </c>
      <c r="ES19" s="35">
        <v>3431028</v>
      </c>
      <c r="ET19" s="15">
        <f t="shared" si="15"/>
        <v>8.7514614156903193E-3</v>
      </c>
      <c r="EU19" s="34">
        <f>AVERAGE(ET19:ET24)</f>
        <v>5.0561957278665096E-3</v>
      </c>
      <c r="EV19" s="36">
        <f>STDEV(ET19:ET24)/EU19</f>
        <v>0.68154215803185125</v>
      </c>
      <c r="EW19" s="35">
        <v>764640</v>
      </c>
      <c r="EX19" s="15">
        <f t="shared" ref="EX19:EX40" si="74">(((EW19-EW18)/($D19-$D18))+$C19*(AVERAGE(EW18:EW19)))/AVERAGE($E18:$E19)</f>
        <v>2.9145138279473874E-3</v>
      </c>
      <c r="EY19" s="34">
        <f>AVERAGE(EX19:EX24)</f>
        <v>4.7578392165999227E-4</v>
      </c>
      <c r="EZ19" s="36">
        <f>STDEV(EX19:EX24)/EY19</f>
        <v>4.2805821311405392</v>
      </c>
      <c r="FA19" s="35">
        <v>62187201</v>
      </c>
      <c r="FB19" s="15">
        <f t="shared" si="16"/>
        <v>0.14208397430962902</v>
      </c>
      <c r="FC19" s="34">
        <f>AVERAGE(FB19:FB24)</f>
        <v>0.10224620022297147</v>
      </c>
      <c r="FD19" s="36">
        <f>STDEV(FB19:FB24)/FC19</f>
        <v>0.63983485324436928</v>
      </c>
      <c r="FE19" s="35">
        <v>348503563</v>
      </c>
      <c r="FF19" s="16">
        <f t="shared" si="17"/>
        <v>0.59094271539934018</v>
      </c>
      <c r="FG19" s="34">
        <f>AVERAGE(FF19:FF24)</f>
        <v>0.62881483276657535</v>
      </c>
      <c r="FH19" s="36">
        <f>STDEV(FF19:FF24)/FG19</f>
        <v>0.49211681806311391</v>
      </c>
      <c r="FI19" s="35">
        <v>18586709</v>
      </c>
      <c r="FJ19" s="15">
        <f t="shared" si="18"/>
        <v>4.3794458608532316E-2</v>
      </c>
      <c r="FK19" s="32">
        <f>AVERAGE(FJ19:FJ24)</f>
        <v>3.886050879382328E-2</v>
      </c>
      <c r="FL19" s="36">
        <f>STDEV(FJ19:FJ24)/FK19</f>
        <v>0.47709369993833717</v>
      </c>
      <c r="FM19" s="35">
        <v>453864575</v>
      </c>
      <c r="FN19" s="15">
        <f t="shared" si="19"/>
        <v>1.0702743078328434</v>
      </c>
      <c r="FO19" s="33">
        <f>AVERAGE(FN19:FN24)</f>
        <v>0.91471797830433443</v>
      </c>
      <c r="FP19" s="36">
        <f>STDEV(FN19:FN24)/FO19</f>
        <v>0.43310894331756961</v>
      </c>
      <c r="FQ19" s="35">
        <v>13337800</v>
      </c>
      <c r="FR19" s="15">
        <f t="shared" si="20"/>
        <v>3.1015601948075275E-2</v>
      </c>
      <c r="FS19" s="34">
        <f>AVERAGE(FR19:FR24)</f>
        <v>2.6806466018682428E-2</v>
      </c>
      <c r="FT19" s="36">
        <f>STDEV(FR19:FR24)/FS19</f>
        <v>0.47682255464648865</v>
      </c>
      <c r="FU19" s="35">
        <v>5044757</v>
      </c>
      <c r="FV19" s="15">
        <f t="shared" si="21"/>
        <v>1.2113646739437234E-2</v>
      </c>
      <c r="FW19" s="34">
        <f>AVERAGE(FV19:FV24)</f>
        <v>9.351764693236472E-3</v>
      </c>
      <c r="FX19" s="36">
        <f>STDEV(FV19:FV24)/FW19</f>
        <v>0.54966883227355945</v>
      </c>
      <c r="FY19" s="35">
        <v>977002</v>
      </c>
      <c r="FZ19" s="15">
        <f t="shared" si="22"/>
        <v>2.2480851795400776E-3</v>
      </c>
      <c r="GA19" s="34">
        <f>AVERAGE(FZ19:FZ24)</f>
        <v>2.1144321314988915E-3</v>
      </c>
      <c r="GB19" s="36">
        <f>STDEV(FZ19:FZ24)/GA19</f>
        <v>0.34525024432105011</v>
      </c>
      <c r="GC19" s="35">
        <v>124379</v>
      </c>
      <c r="GD19" s="15">
        <f t="shared" si="23"/>
        <v>2.4301361497287784E-4</v>
      </c>
      <c r="GE19" s="34">
        <f>AVERAGE(GD19:GD24)</f>
        <v>3.1676130722060652E-4</v>
      </c>
      <c r="GF19" s="36">
        <f>STDEV(GD19:GD24)/GE19</f>
        <v>1.1229348400220731</v>
      </c>
      <c r="GG19" s="35">
        <v>4775506</v>
      </c>
      <c r="GH19" s="15">
        <f t="shared" si="24"/>
        <v>-4.1081791962393321E-3</v>
      </c>
      <c r="GI19" s="34">
        <f>AVERAGE(GH19:GH24)</f>
        <v>1.5263834454564413E-2</v>
      </c>
      <c r="GJ19" s="36">
        <f>STDEV(GH19:GH24)/GI19</f>
        <v>1.4995332074226215</v>
      </c>
      <c r="GK19" s="35">
        <v>7337446</v>
      </c>
      <c r="GL19" s="15">
        <f t="shared" si="25"/>
        <v>1.4749538692079914E-2</v>
      </c>
      <c r="GM19" s="34">
        <f>AVERAGE(GL19:GL24)</f>
        <v>1.1321959195436687E-2</v>
      </c>
      <c r="GN19" s="36">
        <f>STDEV(GL19:GL24)/GM19</f>
        <v>0.80817858453752212</v>
      </c>
      <c r="GO19" s="35">
        <v>10831977</v>
      </c>
      <c r="GP19" s="15">
        <f t="shared" si="26"/>
        <v>2.5437368866719011E-2</v>
      </c>
      <c r="GQ19" s="34">
        <f>AVERAGE(GP19:GP24)</f>
        <v>2.0687747790966046E-2</v>
      </c>
      <c r="GR19" s="36">
        <f>STDEV(GP19:GP24)/GQ19</f>
        <v>0.24177821519966958</v>
      </c>
      <c r="GS19" s="35">
        <v>1581091</v>
      </c>
      <c r="GT19" s="15">
        <f t="shared" si="27"/>
        <v>5.6031012680964176E-3</v>
      </c>
      <c r="GU19" s="34">
        <f>AVERAGE(GT19:GT24)</f>
        <v>2.5292758686943878E-3</v>
      </c>
      <c r="GV19" s="36">
        <f>STDEV(GT19:GT24)/GU19</f>
        <v>1.1432328381744532</v>
      </c>
      <c r="GW19" s="35">
        <v>57716268</v>
      </c>
      <c r="GX19" s="15">
        <f t="shared" si="28"/>
        <v>0.1281256064128421</v>
      </c>
      <c r="GY19" s="34">
        <f>AVERAGE(GX19:GX24)</f>
        <v>9.481144669733288E-2</v>
      </c>
      <c r="GZ19" s="36">
        <f>STDEV(GX19:GX24)/GY19</f>
        <v>0.51572493057605551</v>
      </c>
      <c r="HA19" s="35">
        <v>25935673</v>
      </c>
      <c r="HB19" s="15">
        <f t="shared" si="29"/>
        <v>6.3425142231049114E-2</v>
      </c>
      <c r="HC19" s="34">
        <f>AVERAGE(HB19:HB24)</f>
        <v>4.583114324984236E-2</v>
      </c>
      <c r="HD19" s="36">
        <f>STDEV(HB19:HB24)/HC19</f>
        <v>0.66212477640548295</v>
      </c>
      <c r="HE19" s="35">
        <v>577436</v>
      </c>
      <c r="HF19" s="15">
        <f t="shared" si="30"/>
        <v>-4.0021518123360987E-4</v>
      </c>
      <c r="HG19" s="34">
        <f>AVERAGE(HF19:HF24)</f>
        <v>2.0062802169809376E-3</v>
      </c>
      <c r="HH19" s="36">
        <f>STDEV(HF19:HF24)/HG19</f>
        <v>1.8237581341080833</v>
      </c>
      <c r="HI19" s="35">
        <v>31852151</v>
      </c>
      <c r="HJ19" s="15">
        <f t="shared" si="31"/>
        <v>6.2446499314889228E-2</v>
      </c>
      <c r="HK19" s="34">
        <f>AVERAGE(HJ19:HJ24)</f>
        <v>7.8359108521140419E-2</v>
      </c>
      <c r="HL19" s="36">
        <f>STDEV(HJ19:HJ24)/HK19</f>
        <v>0.60650473780198455</v>
      </c>
      <c r="HM19" s="35">
        <v>114717</v>
      </c>
      <c r="HN19" s="15">
        <f t="shared" si="32"/>
        <v>1.964818150560149E-4</v>
      </c>
      <c r="HO19" s="34">
        <f>AVERAGE(HN19:HN24)</f>
        <v>1.7217626086734339E-4</v>
      </c>
      <c r="HP19" s="36">
        <f>STDEV(HN19:HN24)/HO19</f>
        <v>0.96277256234295139</v>
      </c>
      <c r="HQ19" s="35">
        <v>57322448</v>
      </c>
      <c r="HR19" s="15">
        <f t="shared" si="33"/>
        <v>0.11603812772312287</v>
      </c>
      <c r="HS19" s="34">
        <f>AVERAGE(HR19:HR24)</f>
        <v>7.7939345582992356E-2</v>
      </c>
      <c r="HT19" s="36">
        <f>STDEV(HR19:HR24)/HS19</f>
        <v>0.70483288749129558</v>
      </c>
      <c r="HU19" s="35">
        <v>253813</v>
      </c>
      <c r="HV19" s="15">
        <f t="shared" si="34"/>
        <v>-1.0805526047039141E-3</v>
      </c>
      <c r="HW19" s="34">
        <f>AVERAGE(HV19:HV24)</f>
        <v>5.880049249171864E-4</v>
      </c>
      <c r="HX19" s="36">
        <f>STDEV(HV19:HV24)/HW19</f>
        <v>2.6222960459068281</v>
      </c>
      <c r="HY19" s="35">
        <v>31163327</v>
      </c>
      <c r="HZ19" s="15">
        <f t="shared" si="35"/>
        <v>9.7634804653621329E-2</v>
      </c>
      <c r="IA19" s="34">
        <f>AVERAGE(HZ19:HZ24)</f>
        <v>4.2197126231616588E-2</v>
      </c>
      <c r="IB19" s="36">
        <f>STDEV(HZ19:HZ24)/IA19</f>
        <v>0.82099856807074312</v>
      </c>
      <c r="IC19" s="35">
        <v>75938</v>
      </c>
      <c r="ID19" s="15">
        <f t="shared" si="36"/>
        <v>-5.8450571952026821E-5</v>
      </c>
      <c r="IE19" s="34">
        <f>AVERAGE(ID19:ID24)</f>
        <v>8.761298032908619E-4</v>
      </c>
      <c r="IF19" s="36">
        <f>STDEV(ID19:ID24)/IE19</f>
        <v>0.63434469104837277</v>
      </c>
      <c r="IG19" s="35">
        <v>5839855</v>
      </c>
      <c r="IH19" s="15">
        <f t="shared" si="37"/>
        <v>3.656296655530409E-2</v>
      </c>
      <c r="II19" s="34">
        <f>AVERAGE(IH19:IH24)</f>
        <v>1.1912907929816412E-2</v>
      </c>
      <c r="IJ19" s="36">
        <f>STDEV(IH19:IH24)/II19</f>
        <v>1.0816204255324284</v>
      </c>
      <c r="IK19" s="35">
        <v>884733</v>
      </c>
      <c r="IL19" s="15">
        <f t="shared" si="38"/>
        <v>3.2526980534642994E-3</v>
      </c>
      <c r="IM19" s="34">
        <f>AVERAGE(IL19:IL24)</f>
        <v>6.9360907365605639E-4</v>
      </c>
      <c r="IN19" s="36">
        <f>STDEV(IL19:IL24)/IM19</f>
        <v>3.1279245647189509</v>
      </c>
      <c r="IO19" s="35">
        <v>37568780</v>
      </c>
      <c r="IP19" s="15">
        <f t="shared" si="39"/>
        <v>8.578502712217552E-2</v>
      </c>
      <c r="IQ19" s="34">
        <f>AVERAGE(IP19:IP24)</f>
        <v>7.6148183943670358E-2</v>
      </c>
      <c r="IR19" s="36">
        <f>STDEV(IP19:IP24)/IQ19</f>
        <v>0.39478189510117578</v>
      </c>
      <c r="IS19" s="35">
        <v>2258479</v>
      </c>
      <c r="IT19" s="15">
        <f t="shared" si="40"/>
        <v>4.9073252454338778E-3</v>
      </c>
      <c r="IU19" s="34">
        <f>AVERAGE(IT19:IT24)</f>
        <v>3.1997911711028845E-3</v>
      </c>
      <c r="IV19" s="36">
        <f>STDEV(IT19:IT24)/IU19</f>
        <v>0.58089112735707327</v>
      </c>
      <c r="IW19" s="35">
        <v>15801325</v>
      </c>
      <c r="IX19" s="15">
        <f t="shared" si="41"/>
        <v>4.8604622162691999E-2</v>
      </c>
      <c r="IY19" s="34">
        <f>AVERAGE(IX19:IX24)</f>
        <v>2.4385080248691338E-2</v>
      </c>
      <c r="IZ19" s="36">
        <f>STDEV(IX19:IX24)/IY19</f>
        <v>0.73362347292090291</v>
      </c>
      <c r="JA19" s="35">
        <v>423585</v>
      </c>
      <c r="JB19" s="15">
        <f t="shared" si="42"/>
        <v>6.465328776192016E-4</v>
      </c>
      <c r="JC19" s="34">
        <f>AVERAGE(JB19:JB24)</f>
        <v>6.5294992540660638E-4</v>
      </c>
      <c r="JD19" s="36">
        <f>STDEV(JB19:JB24)/JC19</f>
        <v>1.0369861993319418</v>
      </c>
      <c r="JE19" s="35">
        <v>1498233</v>
      </c>
      <c r="JF19" s="15">
        <f t="shared" si="43"/>
        <v>-2.9823501095664045E-3</v>
      </c>
      <c r="JG19" s="34">
        <f>AVERAGE(JF19:JF24)</f>
        <v>5.1711878873472884E-3</v>
      </c>
      <c r="JH19" s="36">
        <f>STDEV(JF19:JF24)/JG19</f>
        <v>1.9467694471258841</v>
      </c>
      <c r="JI19" s="35">
        <v>7625147</v>
      </c>
      <c r="JJ19" s="15">
        <f t="shared" si="44"/>
        <v>1.115125629301187E-2</v>
      </c>
      <c r="JK19" s="34">
        <f>AVERAGE(JJ19:JJ24)</f>
        <v>1.4555364529001427E-2</v>
      </c>
      <c r="JL19" s="36">
        <f>STDEV(JJ19:JJ24)/JK19</f>
        <v>0.83407684569287233</v>
      </c>
      <c r="JM19" s="35">
        <v>593578</v>
      </c>
      <c r="JN19" s="15">
        <f t="shared" ref="JN19:JN24" si="75">(((JM19-JM18)/($D19-$D18))+$C19*(AVERAGE(JM18:JM19)))/AVERAGE($E18:$E19)</f>
        <v>-3.9104413960864035E-4</v>
      </c>
      <c r="JO19" s="34">
        <f>AVERAGE(JN19:JN24)</f>
        <v>1.4143688036481687E-3</v>
      </c>
      <c r="JP19" s="36">
        <f>STDEV(JN19:JN24)/JO19</f>
        <v>1.1510954812749852</v>
      </c>
      <c r="JQ19" s="35">
        <v>9289087</v>
      </c>
      <c r="JR19" s="15">
        <f t="shared" ref="JR19:JR24" si="76">(((JQ19-JQ18)/($D19-$D18))+$C19*(AVERAGE(JQ18:JQ19)))/AVERAGE($E18:$E19)</f>
        <v>2.0065629968336079E-2</v>
      </c>
      <c r="JS19" s="34">
        <f>AVERAGE(JR19:JR24)</f>
        <v>2.0283374649118387E-2</v>
      </c>
      <c r="JT19" s="36">
        <f>STDEV(JR19:JR24)/JS19</f>
        <v>0.52943274985357158</v>
      </c>
      <c r="JU19" s="35">
        <v>16831614</v>
      </c>
      <c r="JV19" s="15">
        <f t="shared" ref="JV19:JV24" si="77">(((JU19-JU18)/($D19-$D18))+$C19*(AVERAGE(JU18:JU19)))/AVERAGE($E18:$E19)</f>
        <v>3.8834370852770465E-2</v>
      </c>
      <c r="JW19" s="34">
        <f>AVERAGE(JV19:JV24)</f>
        <v>2.8179377483276327E-2</v>
      </c>
      <c r="JX19" s="36">
        <f>STDEV(JV19:JV24)/JW19</f>
        <v>0.46984328386442598</v>
      </c>
      <c r="JY19" s="35">
        <v>5459084</v>
      </c>
      <c r="JZ19" s="15">
        <f t="shared" ref="JZ19:JZ24" si="78">(((JY19-JY18)/($D19-$D18))+$C19*(AVERAGE(JY18:JY19)))/AVERAGE($E18:$E19)</f>
        <v>-3.1765768068192876E-3</v>
      </c>
      <c r="KA19" s="34">
        <f>AVERAGE(JZ19:JZ24)</f>
        <v>1.5060703763329478E-2</v>
      </c>
      <c r="KB19" s="36">
        <f>STDEV(JZ19:JZ24)/KA19</f>
        <v>1.4517309556178306</v>
      </c>
      <c r="KC19" s="35">
        <v>22473065</v>
      </c>
      <c r="KD19" s="15">
        <f t="shared" ref="KD19:KD24" si="79">(((KC19-KC18)/($D19-$D18))+$C19*(AVERAGE(KC18:KC19)))/AVERAGE($E18:$E19)</f>
        <v>5.8438607198025239E-2</v>
      </c>
      <c r="KE19" s="34">
        <f>AVERAGE(KD19:KD24)</f>
        <v>9.2817958184828242E-2</v>
      </c>
      <c r="KF19" s="36">
        <f>STDEV(KD19:KD24)/KE19</f>
        <v>0.53367720183019385</v>
      </c>
      <c r="KG19" s="35">
        <v>36812582</v>
      </c>
      <c r="KH19" s="15">
        <f t="shared" ref="KH19:KH24" si="80">(((KG19-KG18)/($D19-$D18))+$C19*(AVERAGE(KG18:KG19)))/AVERAGE($E18:$E19)</f>
        <v>8.6808074043282467E-3</v>
      </c>
      <c r="KI19" s="34">
        <f>AVERAGE(KH19:KH24)</f>
        <v>4.5309517805035261E-2</v>
      </c>
      <c r="KJ19" s="36">
        <f>STDEV(KH19:KH24)/KI19</f>
        <v>0.79167083406349403</v>
      </c>
      <c r="KK19" s="35">
        <v>2113114</v>
      </c>
      <c r="KL19" s="15">
        <f t="shared" ref="KL19:KL24" si="81">(((KK19-KK18)/($D19-$D18))+$C19*(AVERAGE(KK18:KK19)))/AVERAGE($E18:$E19)</f>
        <v>-2.8963782016740314E-3</v>
      </c>
      <c r="KM19" s="34">
        <f>AVERAGE(KL19:KL24)</f>
        <v>4.4923542525118357E-3</v>
      </c>
      <c r="KN19" s="36">
        <f>STDEV(KL19:KL24)/KM19</f>
        <v>1.3805381326639639</v>
      </c>
      <c r="KO19" s="35">
        <v>1598215</v>
      </c>
      <c r="KP19" s="15">
        <f t="shared" ref="KP19:KP24" si="82">(((KO19-KO18)/($D19-$D18))+$C19*(AVERAGE(KO18:KO19)))/AVERAGE($E18:$E19)</f>
        <v>2.3391787394988171E-3</v>
      </c>
      <c r="KQ19" s="34">
        <f>AVERAGE(KP19:KP24)</f>
        <v>3.7597816194013269E-3</v>
      </c>
      <c r="KR19" s="36">
        <f>STDEV(KP19:KP24)/KQ19</f>
        <v>0.51314731116724066</v>
      </c>
      <c r="KS19" s="35">
        <v>6470625</v>
      </c>
      <c r="KT19" s="15">
        <f t="shared" ref="KT19:KT24" si="83">(((KS19-KS18)/($D19-$D18))+$C19*(AVERAGE(KS18:KS19)))/AVERAGE($E18:$E19)</f>
        <v>9.1885224187746011E-3</v>
      </c>
      <c r="KU19" s="34">
        <f>AVERAGE(KT19:KT24)</f>
        <v>1.3356528292535004E-2</v>
      </c>
      <c r="KV19" s="36">
        <f>STDEV(KT19:KT24)/KU19</f>
        <v>0.68270408264312332</v>
      </c>
      <c r="KW19" s="35">
        <v>644229</v>
      </c>
      <c r="KX19" s="15">
        <f t="shared" ref="KX19:KX24" si="84">(((KW19-KW18)/($D19-$D18))+$C19*(AVERAGE(KW18:KW19)))/AVERAGE($E18:$E19)</f>
        <v>1.8691393263847193E-3</v>
      </c>
      <c r="KY19" s="34">
        <f>AVERAGE(KX19:KX24)</f>
        <v>2.9753903138829662E-4</v>
      </c>
      <c r="KZ19" s="36">
        <f>STDEV(KX19:KX24)/KY19</f>
        <v>5.534938943097079</v>
      </c>
      <c r="LA19" s="35">
        <v>1665491850</v>
      </c>
      <c r="LB19" s="15">
        <f t="shared" ref="LB19:LB24" si="85">(((LA19-LA18)/($D19-$D18))+$C19*(AVERAGE(LA18:LA19)))/AVERAGE($E18:$E19)</f>
        <v>3.2007320382943565</v>
      </c>
      <c r="LC19" s="34">
        <f>AVERAGE(LB19:LB24)</f>
        <v>2.8647565615101414</v>
      </c>
      <c r="LD19" s="36">
        <f>STDEV(LB19:LB24)/LC19</f>
        <v>0.43299787772480824</v>
      </c>
      <c r="LE19" s="35">
        <v>16448536</v>
      </c>
      <c r="LF19" s="15">
        <f t="shared" ref="LF19:LF24" si="86">(((LE19-LE18)/($D19-$D18))+$C19*(AVERAGE(LE18:LE19)))/AVERAGE($E18:$E19)</f>
        <v>4.384504077307181E-2</v>
      </c>
      <c r="LG19" s="34">
        <f>AVERAGE(LF19:LF24)</f>
        <v>3.0477565421123981E-2</v>
      </c>
      <c r="LH19" s="36">
        <f>STDEV(LF19:LF24)/LG19</f>
        <v>0.66855301439745551</v>
      </c>
      <c r="LI19" s="35">
        <v>21187630</v>
      </c>
      <c r="LJ19" s="15">
        <f t="shared" ref="LJ19:LJ24" si="87">(((LI19-LI18)/($D19-$D18))+$C19*(AVERAGE(LI18:LI19)))/AVERAGE($E18:$E19)</f>
        <v>4.1172914876911E-2</v>
      </c>
      <c r="LK19" s="34">
        <f>AVERAGE(LJ19:LJ24)</f>
        <v>3.6867535169894487E-2</v>
      </c>
      <c r="LL19" s="36">
        <f>STDEV(LJ19:LJ24)/LK19</f>
        <v>0.20714663890083762</v>
      </c>
      <c r="LM19" s="35">
        <v>1971015</v>
      </c>
      <c r="LN19" s="15">
        <f t="shared" ref="LN19:LN24" si="88">(((LM19-LM18)/($D19-$D18))+$C19*(AVERAGE(LM18:LM19)))/AVERAGE($E18:$E19)</f>
        <v>5.7846893907902638E-3</v>
      </c>
      <c r="LO19" s="34">
        <f>AVERAGE(LN19:LN24)</f>
        <v>3.9881954821729595E-3</v>
      </c>
      <c r="LP19" s="36">
        <f>STDEV(LN19:LN24)/LO19</f>
        <v>0.66423304807401962</v>
      </c>
      <c r="LQ19" s="35">
        <v>443797</v>
      </c>
      <c r="LR19" s="15">
        <f t="shared" ref="LR19:LR24" si="89">(((LQ19-LQ18)/($D19-$D18))+$C19*(AVERAGE(LQ18:LQ19)))/AVERAGE($E18:$E19)</f>
        <v>7.7719043000323308E-4</v>
      </c>
      <c r="LS19" s="34">
        <f>AVERAGE(LR19:LR24)</f>
        <v>9.2327386807425935E-4</v>
      </c>
      <c r="LT19" s="36">
        <f>STDEV(LR19:LR24)/LS19</f>
        <v>0.5639940072088927</v>
      </c>
      <c r="LU19" s="35">
        <v>57399</v>
      </c>
      <c r="LV19" s="15">
        <f t="shared" ref="LV19:LV24" si="90">(((LU19-LU18)/($D19-$D18))+$C19*(AVERAGE(LU18:LU19)))/AVERAGE($E18:$E19)</f>
        <v>-8.5079216253804027E-4</v>
      </c>
      <c r="LW19" s="34">
        <f>AVERAGE(LV19:LV24)</f>
        <v>1.5325567637038338E-4</v>
      </c>
      <c r="LX19" s="36">
        <f>STDEV(LV19:LV24)/LW19</f>
        <v>3.9569426962109331</v>
      </c>
      <c r="LY19" s="35">
        <v>570115</v>
      </c>
      <c r="LZ19" s="15">
        <f t="shared" ref="LZ19:LZ24" si="91">(((LY19-LY18)/($D19-$D18))+$C19*(AVERAGE(LY18:LY19)))/AVERAGE($E18:$E19)</f>
        <v>9.1601732534807225E-4</v>
      </c>
      <c r="MA19" s="34">
        <f>AVERAGE(LZ19:LZ24)</f>
        <v>1.5097392910561798E-3</v>
      </c>
      <c r="MB19" s="36">
        <f>STDEV(LZ19:LZ24)/MA19</f>
        <v>0.9034180685463471</v>
      </c>
      <c r="MC19" s="35">
        <v>1801986</v>
      </c>
      <c r="MD19" s="15">
        <f t="shared" ref="MD19:MD24" si="92">(((MC19-MC18)/($D19-$D18))+$C19*(AVERAGE(MC18:MC19)))/AVERAGE($E18:$E19)</f>
        <v>1.9244517317650197E-3</v>
      </c>
      <c r="ME19" s="34">
        <f>AVERAGE(MD19:MD24)</f>
        <v>4.7122467405011654E-3</v>
      </c>
      <c r="MF19" s="36">
        <f>STDEV(MD19:MD24)/ME19</f>
        <v>1.174764604155883</v>
      </c>
      <c r="MG19" s="35">
        <v>136483828</v>
      </c>
      <c r="MH19" s="15">
        <f t="shared" ref="MH19:MH24" si="93">(((MG19-MG18)/($D19-$D18))+$C19*(AVERAGE(MG18:MG19)))/AVERAGE($E18:$E19)</f>
        <v>0.35214779517497269</v>
      </c>
      <c r="MI19" s="34">
        <f>AVERAGE(MH19:MH24)</f>
        <v>0.49217723988896039</v>
      </c>
      <c r="MJ19" s="36">
        <f>STDEV(MH19:MH24)/MI19</f>
        <v>0.39640378617343014</v>
      </c>
      <c r="MK19" s="35">
        <v>5677369640</v>
      </c>
      <c r="ML19" s="15">
        <f t="shared" ref="ML19:ML24" si="94">(((MK19-MK18)/($D19-$D18))+$C19*(AVERAGE(MK18:MK19)))/AVERAGE($E18:$E19)</f>
        <v>12.298411812387419</v>
      </c>
      <c r="MM19" s="34">
        <f>AVERAGE(ML19:ML24)</f>
        <v>9.9117268152910203</v>
      </c>
      <c r="MN19" s="36">
        <f>STDEV(ML19:ML24)/MM19</f>
        <v>0.4580192812585227</v>
      </c>
      <c r="MO19" s="35">
        <v>36812582</v>
      </c>
      <c r="MP19" s="15">
        <f t="shared" ref="MP19:MP24" si="95">(((MO19-MO18)/($D19-$D18))+$C19*(AVERAGE(MO18:MO19)))/AVERAGE($E18:$E19)</f>
        <v>8.6808074043282467E-3</v>
      </c>
      <c r="MQ19" s="34">
        <f>AVERAGE(MP19:MP24)</f>
        <v>4.5309517805035261E-2</v>
      </c>
      <c r="MR19" s="36">
        <f>STDEV(MP19:MP24)/MQ19</f>
        <v>0.79167083406349403</v>
      </c>
      <c r="MS19" s="35">
        <v>1791086538</v>
      </c>
      <c r="MT19" s="15">
        <f t="shared" ref="MT19:MT24" si="96">(((MS19-MS18)/($D19-$D18))+$C19*(AVERAGE(MS18:MS19)))/AVERAGE($E18:$E19)</f>
        <v>4.1200553722948392</v>
      </c>
      <c r="MU19" s="34">
        <f>AVERAGE(MT19:MT24)</f>
        <v>3.2100980285988947</v>
      </c>
      <c r="MV19" s="36">
        <f>STDEV(MT19:MT24)/MU19</f>
        <v>0.45944230926059149</v>
      </c>
      <c r="MW19" s="35">
        <v>6429262</v>
      </c>
      <c r="MX19" s="15">
        <f t="shared" ref="MX19:MX24" si="97">(((MW19-MW18)/($D19-$D18))+$C19*(AVERAGE(MW18:MW19)))/AVERAGE($E18:$E19)</f>
        <v>-6.605742511251728E-3</v>
      </c>
      <c r="MY19" s="34">
        <f>AVERAGE(MX19:MX24)</f>
        <v>1.860158152728501E-2</v>
      </c>
      <c r="MZ19" s="36">
        <f>STDEV(MX19:MX24)/MY19</f>
        <v>1.4251275291063434</v>
      </c>
      <c r="NA19" s="35">
        <v>34802265</v>
      </c>
      <c r="NB19" s="15">
        <f t="shared" ref="NB19:NB24" si="98">(((NA19-NA18)/($D19-$D18))+$C19*(AVERAGE(NA18:NA19)))/AVERAGE($E18:$E19)</f>
        <v>6.7544336674210587E-2</v>
      </c>
      <c r="NC19" s="34">
        <f>AVERAGE(NB19:NB24)</f>
        <v>3.7189414242668153E-2</v>
      </c>
      <c r="ND19" s="36">
        <f>STDEV(NB19:NB24)/NC19</f>
        <v>1.2799273975168088</v>
      </c>
      <c r="NE19" s="35">
        <v>456279</v>
      </c>
      <c r="NF19" s="15">
        <f t="shared" ref="NF19:NF24" si="99">(((NE19-NE18)/($D19-$D18))+$C19*(AVERAGE(NE18:NE19)))/AVERAGE($E18:$E19)</f>
        <v>7.408882320036538E-4</v>
      </c>
      <c r="NG19" s="34">
        <f>AVERAGE(NF19:NF24)</f>
        <v>2.6433414756098748E-4</v>
      </c>
      <c r="NH19" s="36">
        <f>STDEV(NF19:NF24)/NG19</f>
        <v>4.5978507635284096</v>
      </c>
      <c r="NI19" s="35">
        <v>267958</v>
      </c>
      <c r="NJ19" s="15">
        <f t="shared" ref="NJ19:NJ24" si="100">(((NI19-NI18)/($D19-$D18))+$C19*(AVERAGE(NI18:NI19)))/AVERAGE($E18:$E19)</f>
        <v>1.272311774154645E-3</v>
      </c>
      <c r="NK19" s="34">
        <f>AVERAGE(NJ19:NJ24)</f>
        <v>4.525651477270463E-4</v>
      </c>
      <c r="NL19" s="36">
        <f>STDEV(NJ19:NJ24)/NK19</f>
        <v>1.7279445480555615</v>
      </c>
    </row>
    <row r="20" spans="2:376" s="35" customFormat="1" x14ac:dyDescent="0.25">
      <c r="B20" s="31" t="s">
        <v>168</v>
      </c>
      <c r="C20" s="32">
        <v>1.6666666666666666E-2</v>
      </c>
      <c r="D20" s="33">
        <v>648.75</v>
      </c>
      <c r="E20" s="34">
        <v>8280000</v>
      </c>
      <c r="F20" s="35">
        <v>1719499920</v>
      </c>
      <c r="G20" s="33">
        <f>F20*Referencias!$D$6/'Metabolitos cuantificables'!$F$45</f>
        <v>1.1904617884710591</v>
      </c>
      <c r="H20" s="33">
        <f>((((G20-G19)/(D20-D19))+(C20*AVERAGE(G19:G20))-C20*Referencias!$H$6)/AVERAGE('Metabolitos cuantificables'!E19:E20))*POWER(10,9)</f>
        <v>9.027761122711582E-2</v>
      </c>
      <c r="I20" s="33">
        <f>(((F20-F19)/($D20-$D19))-$C20*Referencias!$F$6+$C20*(AVERAGE(F19:F20)))/AVERAGE($E19:$E20)</f>
        <v>7.4194842007568429E-2</v>
      </c>
      <c r="J20" s="33"/>
      <c r="K20" s="35">
        <v>61919529</v>
      </c>
      <c r="L20" s="33">
        <f>K20*Referencias!$D$7/'Metabolitos cuantificables'!$K$45</f>
        <v>2.6934831431065221E-2</v>
      </c>
      <c r="M20" s="33">
        <f>((((L20-L19)/(D20-D19))+C20*AVERAGE(L19:L20)-C20*Referencias!$H$7)/AVERAGE('Metabolitos cuantificables'!E19:E20))*POWER(10,9)</f>
        <v>-3.5567250579294911</v>
      </c>
      <c r="N20" s="33">
        <f>(((K20-K19)/($D20-$D19))-$C20*Referencias!$F$7+$C20*(AVERAGE(K19:K20)))/AVERAGE($E19:$E20)</f>
        <v>-8.408770329844808</v>
      </c>
      <c r="O20" s="33"/>
      <c r="P20" s="35">
        <v>563025310</v>
      </c>
      <c r="Q20" s="33">
        <f>P20*Referencias!$D$8/'Metabolitos cuantificables'!$P$45</f>
        <v>1.1339723695380135</v>
      </c>
      <c r="R20" s="33">
        <f>((((Q20-Q19)/(D20-D19))+C20*AVERAGE(Q19:Q20)-C20*Referencias!$H$8)/AVERAGE('Metabolitos cuantificables'!E19:E20))*POWER(10,9)</f>
        <v>-1.8637574934674435</v>
      </c>
      <c r="S20" s="33">
        <f>(((P20-P19)/($D20-$D19))-$C20*Referencias!$F$8+$C20*(AVERAGE(P19:P20)))/AVERAGE($E19:$E20)</f>
        <v>-1.0657698077600297</v>
      </c>
      <c r="T20" s="33"/>
      <c r="U20" s="35">
        <v>230867112</v>
      </c>
      <c r="V20" s="33">
        <f>U20*Referencias!$D$9/'Metabolitos cuantificables'!$U$45</f>
        <v>0.18218672160603722</v>
      </c>
      <c r="W20" s="33">
        <f>((((V20-V19)/(D20-D19))+C20*AVERAGE(V19:V20)-C20*Referencias!$H$9)/AVERAGE('Metabolitos cuantificables'!E19:E20))*POWER(10,9)</f>
        <v>-0.6138768895304777</v>
      </c>
      <c r="X20" s="33">
        <f>(((U20-U19)/($D20-$D19))-$C20*Referencias!$F$9+$C20*(AVERAGE(U19:U20)))/AVERAGE($E19:$E20)</f>
        <v>-0.72649931214280972</v>
      </c>
      <c r="Y20" s="33"/>
      <c r="Z20" s="35">
        <v>2489021102</v>
      </c>
      <c r="AA20" s="33">
        <f>Z20*Referencias!$D$60/'Metabolitos cuantificables'!$Z$45</f>
        <v>1.3245831864687099</v>
      </c>
      <c r="AB20" s="33">
        <f>((((AA20-AA19)/(D20-D19))+C20*AVERAGE(AA19:AA20)-C20*Referencias!$H$60)/AVERAGE('Metabolitos cuantificables'!E19:E20))*POWER(10,9)</f>
        <v>-10.171592324682214</v>
      </c>
      <c r="AC20" s="33">
        <f>(((Z20-Z19)/($D20-$D19))-$C20*Referencias!$F$60+$C20*(AVERAGE(Z19:Z20)))/AVERAGE($E19:$E20)</f>
        <v>-18.48803062358839</v>
      </c>
      <c r="AD20" s="33"/>
      <c r="AE20" s="35">
        <v>1726568062</v>
      </c>
      <c r="AF20" s="33">
        <f>AE20*Referencias!$D$12/'Metabolitos cuantificables'!$AE$45</f>
        <v>2.6331830957275186</v>
      </c>
      <c r="AG20" s="33">
        <f>((((AF20-AF19)/(D20-D19))+C20*AVERAGE(AF19:AF20)-C20*Referencias!$H$12)/AVERAGE('Metabolitos cuantificables'!E19:E20))*POWER(10,9)</f>
        <v>2.9572787046675337</v>
      </c>
      <c r="AH20" s="33">
        <f>(((AE20-AE19)/($D20-$D19))-$C20*Referencias!$F$12+$C20*(AVERAGE(AE19:AE20)))/AVERAGE($E19:$E20)</f>
        <v>1.9635681570926973</v>
      </c>
      <c r="AI20" s="33"/>
      <c r="AJ20" s="35">
        <v>5034938</v>
      </c>
      <c r="AK20" s="33">
        <f>AJ20*Referencias!$D$50/'Metabolitos cuantificables'!$AJ$45</f>
        <v>0.1902286150395332</v>
      </c>
      <c r="AL20" s="33">
        <f>((((AK20-AK19)/(D20-D19))+C20*AVERAGE(AK19:AK20)-C20*Referencias!$H$50)/AVERAGE('Metabolitos cuantificables'!E19:E20))*POWER(10,9)</f>
        <v>-50.581422012485959</v>
      </c>
      <c r="AM20" s="33">
        <f>(((AJ20-AJ19)/($D20-$D19))-$C20*Referencias!$F$50+$C20*(AVERAGE(AJ19:AJ20)))/AVERAGE($E19:$E20)</f>
        <v>-1.5393375822933439</v>
      </c>
      <c r="AN20" s="33"/>
      <c r="AO20" s="35">
        <v>99807634</v>
      </c>
      <c r="AP20" s="33">
        <f>AO20*Referencias!$D$5/'Metabolitos cuantificables'!$AO$45</f>
        <v>1.2189206617921928</v>
      </c>
      <c r="AQ20" s="33">
        <f>((((AP20-AP19)/(D20-D19))+C20*AVERAGE(AP19:AP20)-C20*Referencias!$H$5)/AVERAGE('Metabolitos cuantificables'!E19:E20))*POWER(10,9)</f>
        <v>1.8154125150680978</v>
      </c>
      <c r="AR20" s="33">
        <f>(((AO20-AO19)/($D20-$D19))-$C20*Referencias!$F$5+$C20*(AVERAGE(AO19:AO20)))/AVERAGE($E19:$E20)</f>
        <v>0.1504382581497905</v>
      </c>
      <c r="AS20" s="33"/>
      <c r="AT20" s="35">
        <v>4034068391</v>
      </c>
      <c r="AU20" s="32">
        <f>AT20*Referencias!$D$14/'Metabolitos cuantificables'!$AT$45</f>
        <v>0.71811901095924513</v>
      </c>
      <c r="AV20" s="32">
        <f>((((AU20-AU19)/(D20-D19))+C20*AVERAGE(AU19:AU20)-C20*Referencias!$H$14)/AVERAGE('Metabolitos cuantificables'!E19:E20))*POWER(10,9)</f>
        <v>-1.3472978349725335</v>
      </c>
      <c r="AW20" s="33">
        <f>(((AT20-AT19)/($D20-$D19))-$C20*Referencias!$F$14+$C20*(AVERAGE(AT19:AT20)))/AVERAGE($E19:$E20)</f>
        <v>-8.0736148440557525</v>
      </c>
      <c r="AX20" s="33"/>
      <c r="AY20" s="35">
        <v>14681050920</v>
      </c>
      <c r="AZ20" s="33">
        <f>AY20*Referencias!$D$59/'Metabolitos cuantificables'!$AY$45</f>
        <v>30.739340357189672</v>
      </c>
      <c r="BA20" s="33">
        <f t="shared" si="72"/>
        <v>89.098044768675763</v>
      </c>
      <c r="BB20" s="33">
        <f t="shared" si="73"/>
        <v>42.553057968123454</v>
      </c>
      <c r="BC20" s="33"/>
      <c r="BD20" s="35">
        <v>4713068666</v>
      </c>
      <c r="BE20" s="33">
        <f>BD20*Referencias!$D$15/'Metabolitos cuantificables'!$BD$45</f>
        <v>0.93103469129402283</v>
      </c>
      <c r="BF20" s="33">
        <f>((((BE20-BE19)/(D20-D19))+C20*AVERAGE(BE19:BE20)-C20*Referencias!$H$15)/AVERAGE('Metabolitos cuantificables'!E19:E20))*POWER(10,9)</f>
        <v>-1.2629884509102463</v>
      </c>
      <c r="BG20" s="33">
        <f>(((BD20-BD19)/($D20-$D19))-$C20*Referencias!$F$15+$C20*(AVERAGE(BD19:BD20)))/AVERAGE($E19:$E20)</f>
        <v>-8.8672991353237869</v>
      </c>
      <c r="BH20" s="33"/>
      <c r="BI20" s="35">
        <v>555119090</v>
      </c>
      <c r="BJ20" s="33">
        <f>BI20*Referencias!$D$16/'Metabolitos cuantificables'!$BI$45</f>
        <v>0.74017054770716284</v>
      </c>
      <c r="BK20" s="33">
        <f>((((BJ20-BJ19)/(D20-D19))+C20*AVERAGE(BJ19:BJ20)-C20*Referencias!$H$16)/AVERAGE('Metabolitos cuantificables'!E19:E20))*POWER(10,9)</f>
        <v>-1.702998531535215</v>
      </c>
      <c r="BL20" s="33">
        <f>(((BI20-BI19)/($D20-$D19))-$C20*Referencias!$F$16+$C20*(AVERAGE(BI19:BI20)))/AVERAGE($E19:$E20)</f>
        <v>-1.4912690674372091</v>
      </c>
      <c r="BM20" s="33"/>
      <c r="BN20" s="35">
        <v>715127838</v>
      </c>
      <c r="BO20" s="33">
        <f>BN20*Referencias!$D$17/'Metabolitos cuantificables'!$BN$45</f>
        <v>0.22125774599611595</v>
      </c>
      <c r="BP20" s="33">
        <f>((((BO20-BO19)/(D20-D19))+C20*AVERAGE(BO19:BO20)-C20*Referencias!$H$17)/AVERAGE('Metabolitos cuantificables'!E19:E20))*POWER(10,9)</f>
        <v>-0.61876981764321859</v>
      </c>
      <c r="BQ20" s="33">
        <f>(((BN20-BN19)/($D20-$D19))-$C20*Referencias!$F$17+$C20*(AVERAGE(BN19:BN20)))/AVERAGE($E19:$E20)</f>
        <v>-5.2353894066638267</v>
      </c>
      <c r="BR20" s="33"/>
      <c r="BS20" s="35">
        <v>2633891744</v>
      </c>
      <c r="BT20" s="33">
        <f>BS20*Referencias!$D$18/'Metabolitos cuantificables'!$BS$45</f>
        <v>0.39179029594170084</v>
      </c>
      <c r="BU20" s="33">
        <f>((((BT20-BT19)/(D20-D19))+C20*AVERAGE(BT19:BT20)-C20*Referencias!$H$18)/AVERAGE('Metabolitos cuantificables'!E19:E20))*POWER(10,9)</f>
        <v>-0.17396961841047232</v>
      </c>
      <c r="BV20" s="33">
        <f>(((BS20-BS19)/($D20-$D19))-$C20*Referencias!$F$18+$C20*(AVERAGE(BS19:BS20)))/AVERAGE($E19:$E20)</f>
        <v>-1.0347740051490484</v>
      </c>
      <c r="BW20" s="33"/>
      <c r="BX20" s="35">
        <v>22799513466</v>
      </c>
      <c r="BY20" s="33">
        <f>BX20*Referencias!$D$19/'Metabolitos cuantificables'!$BX$45</f>
        <v>1.6621637397972828</v>
      </c>
      <c r="BZ20" s="33">
        <f>((((BY20-BY19)/(D20-D19))+C20*AVERAGE(BY19:BY20)-C20*Referencias!$H$19)/AVERAGE('Metabolitos cuantificables'!E19:E20))*POWER(10,9)</f>
        <v>0.35957359960680396</v>
      </c>
      <c r="CA20" s="33">
        <f>(((BX20-BX19)/($D20-$D19))-$C20*Referencias!$F$19+$C20*(AVERAGE(BX19:BX20)))/AVERAGE($E19:$E20)</f>
        <v>3.5371580425138927</v>
      </c>
      <c r="CB20" s="33"/>
      <c r="CC20" s="35">
        <v>88800848</v>
      </c>
      <c r="CD20" s="33">
        <f>CC20*Referencias!$D$20/'Metabolitos cuantificables'!$CC$45</f>
        <v>0.17380110565205428</v>
      </c>
      <c r="CE20" s="33">
        <f>((((CD20-CD19)/(D20-D19))+C20*AVERAGE(CD19:CD20)-C20*Referencias!$H$20)/AVERAGE('Metabolitos cuantificables'!E19:E20))*POWER(10,9)</f>
        <v>-3.0342174522507435</v>
      </c>
      <c r="CF20" s="33">
        <f>(((CC20-CC19)/($D20-$D19))-$C20*Referencias!$F$20+$C20*(AVERAGE(CC19:CC20)))/AVERAGE($E19:$E20)</f>
        <v>-1.5374899496414249</v>
      </c>
      <c r="CG20" s="33"/>
      <c r="CH20" s="35">
        <v>766412777</v>
      </c>
      <c r="CI20" s="33">
        <f>CH20*Referencias!$D$21/'Metabolitos cuantificables'!$CH$45</f>
        <v>0.33047639855678934</v>
      </c>
      <c r="CJ20" s="33">
        <f>((((CI20-CI19)/(D20-D19))+C20*AVERAGE(CI19:CI20)-C20*Referencias!$H$21)/AVERAGE('Metabolitos cuantificables'!E19:E20))*POWER(10,9)</f>
        <v>-1.3603073743128036</v>
      </c>
      <c r="CK20" s="33">
        <f>(((CH20-CH19)/($D20-$D19))-$C20*Referencias!$F$21+$C20*(AVERAGE(CH19:CH20)))/AVERAGE($E19:$E20)</f>
        <v>-3.3754999404980417</v>
      </c>
      <c r="CL20" s="33"/>
      <c r="CM20" s="35">
        <v>868471895</v>
      </c>
      <c r="CN20" s="33">
        <f>CM20*Referencias!$D$22/'Metabolitos cuantificables'!$CM$45</f>
        <v>0.12959689312052053</v>
      </c>
      <c r="CO20" s="33">
        <f>((((CN20-CN19)/(D20-D19))+C20*AVERAGE(CN19:CN20)-C20*Referencias!$H$22)/AVERAGE('Metabolitos cuantificables'!E19:E20))*POWER(10,9)</f>
        <v>-0.23543799655201311</v>
      </c>
      <c r="CP20" s="33">
        <f>(((CM20-CM19)/($D20-$D19))-$C20*Referencias!$F$22+$C20*(AVERAGE(CM19:CM20)))/AVERAGE($E19:$E20)</f>
        <v>-1.4964191857272997</v>
      </c>
      <c r="CQ20" s="33"/>
      <c r="CR20" s="35">
        <v>479564395</v>
      </c>
      <c r="CS20" s="33">
        <f>CR20*Referencias!$D$23/'Metabolitos cuantificables'!$CR$45</f>
        <v>0.15502807524065071</v>
      </c>
      <c r="CT20" s="33">
        <f>((((CS20-CS19)/(D20-D19))+C20*AVERAGE(CS19:CS20)-C20*Referencias!$H$23)/AVERAGE('Metabolitos cuantificables'!E19:E20))*POWER(10,9)</f>
        <v>-0.57453863066802602</v>
      </c>
      <c r="CU20" s="33">
        <f>(((CR20-CR19)/($D20-$D19))-$C20*Referencias!$F$23+$C20*(AVERAGE(CR19:CR20)))/AVERAGE($E19:$E20)</f>
        <v>-2.2944385303448365</v>
      </c>
      <c r="CV20" s="33"/>
      <c r="CW20" s="35">
        <v>5833910089</v>
      </c>
      <c r="CX20" s="33">
        <f t="shared" si="4"/>
        <v>13.232075822402951</v>
      </c>
      <c r="CY20" s="33"/>
      <c r="CZ20" s="33"/>
      <c r="DA20" s="35">
        <v>61586376</v>
      </c>
      <c r="DB20" s="33">
        <f t="shared" si="5"/>
        <v>0.2542689313193372</v>
      </c>
      <c r="DC20" s="33"/>
      <c r="DD20" s="33"/>
      <c r="DE20" s="35">
        <v>1261915</v>
      </c>
      <c r="DF20" s="34">
        <f t="shared" si="6"/>
        <v>2.356877066872163E-3</v>
      </c>
      <c r="DG20" s="33"/>
      <c r="DH20" s="33"/>
      <c r="DI20" s="35">
        <v>230207840</v>
      </c>
      <c r="DJ20" s="33">
        <f t="shared" si="7"/>
        <v>0.18436299500304923</v>
      </c>
      <c r="DK20" s="33"/>
      <c r="DL20" s="33"/>
      <c r="DM20" s="35">
        <v>2378835</v>
      </c>
      <c r="DN20" s="34">
        <f t="shared" si="8"/>
        <v>2.100325613591817E-2</v>
      </c>
      <c r="DO20" s="33"/>
      <c r="DP20" s="33"/>
      <c r="DQ20" s="35">
        <v>156049948</v>
      </c>
      <c r="DR20" s="33">
        <f t="shared" si="9"/>
        <v>0.61519557018821791</v>
      </c>
      <c r="DS20" s="33"/>
      <c r="DT20" s="33"/>
      <c r="DU20" s="35">
        <v>25709816</v>
      </c>
      <c r="DV20" s="34">
        <f t="shared" si="10"/>
        <v>7.5742081211078144E-2</v>
      </c>
      <c r="DW20" s="33"/>
      <c r="DX20" s="33"/>
      <c r="DY20" s="35">
        <v>1280591529</v>
      </c>
      <c r="DZ20" s="15">
        <f t="shared" si="71"/>
        <v>2.6919421375428514</v>
      </c>
      <c r="EA20" s="33"/>
      <c r="EB20" s="33"/>
      <c r="EC20" s="35">
        <v>237478146</v>
      </c>
      <c r="ED20" s="16">
        <f t="shared" si="11"/>
        <v>0.37549322656239981</v>
      </c>
      <c r="EE20" s="33"/>
      <c r="EF20" s="33"/>
      <c r="EG20" s="35">
        <v>26269485</v>
      </c>
      <c r="EH20" s="15">
        <f t="shared" si="12"/>
        <v>5.9021845591213228E-2</v>
      </c>
      <c r="EI20" s="33"/>
      <c r="EJ20" s="33"/>
      <c r="EK20" s="35">
        <v>244607</v>
      </c>
      <c r="EL20" s="15">
        <f t="shared" si="13"/>
        <v>-6.7923715357754637E-4</v>
      </c>
      <c r="EM20" s="34"/>
      <c r="EN20" s="33"/>
      <c r="EO20" s="35">
        <v>4290099</v>
      </c>
      <c r="EP20" s="15">
        <f t="shared" si="14"/>
        <v>1.0230809230122366E-2</v>
      </c>
      <c r="EQ20" s="34"/>
      <c r="ER20" s="33"/>
      <c r="ES20" s="35">
        <v>2845905</v>
      </c>
      <c r="ET20" s="15">
        <f t="shared" si="15"/>
        <v>2.714433354314916E-3</v>
      </c>
      <c r="EU20" s="34"/>
      <c r="EV20" s="33"/>
      <c r="EW20" s="35">
        <v>159447</v>
      </c>
      <c r="EX20" s="15">
        <f t="shared" si="74"/>
        <v>-3.0846801901923231E-3</v>
      </c>
      <c r="EY20" s="34"/>
      <c r="EZ20" s="33"/>
      <c r="FA20" s="35">
        <v>60576788</v>
      </c>
      <c r="FB20" s="15">
        <f t="shared" si="16"/>
        <v>0.11909857484559298</v>
      </c>
      <c r="FC20" s="34"/>
      <c r="FD20" s="33"/>
      <c r="FE20" s="35">
        <v>362686768</v>
      </c>
      <c r="FF20" s="16">
        <f t="shared" si="17"/>
        <v>0.84779162453431722</v>
      </c>
      <c r="FG20" s="34"/>
      <c r="FH20" s="33"/>
      <c r="FI20" s="35">
        <v>19164073</v>
      </c>
      <c r="FJ20" s="15">
        <f t="shared" si="18"/>
        <v>4.3823656499541508E-2</v>
      </c>
      <c r="FK20" s="32"/>
      <c r="FL20" s="33"/>
      <c r="FM20" s="35">
        <v>451964116</v>
      </c>
      <c r="FN20" s="15">
        <f t="shared" si="19"/>
        <v>0.94579144533949988</v>
      </c>
      <c r="FO20" s="33"/>
      <c r="FP20" s="33"/>
      <c r="FQ20" s="35">
        <v>13705809</v>
      </c>
      <c r="FR20" s="15">
        <f t="shared" si="20"/>
        <v>3.1087952837794353E-2</v>
      </c>
      <c r="FS20" s="34"/>
      <c r="FT20" s="33"/>
      <c r="FU20" s="35">
        <v>5022200</v>
      </c>
      <c r="FV20" s="15">
        <f t="shared" si="21"/>
        <v>1.0501443530755581E-2</v>
      </c>
      <c r="FW20" s="34"/>
      <c r="FX20" s="33"/>
      <c r="FY20" s="35">
        <v>1009978</v>
      </c>
      <c r="FZ20" s="15">
        <f t="shared" si="22"/>
        <v>2.3239862014309085E-3</v>
      </c>
      <c r="GA20" s="34"/>
      <c r="GB20" s="33"/>
      <c r="GC20" s="35">
        <v>207137</v>
      </c>
      <c r="GD20" s="15">
        <f t="shared" si="23"/>
        <v>9.0634991492379447E-4</v>
      </c>
      <c r="GE20" s="34"/>
      <c r="GF20" s="33"/>
      <c r="GG20" s="35">
        <v>10380184</v>
      </c>
      <c r="GH20" s="15">
        <f t="shared" si="24"/>
        <v>5.366094655381546E-2</v>
      </c>
      <c r="GI20" s="34"/>
      <c r="GJ20" s="33"/>
      <c r="GK20" s="35">
        <v>7064205</v>
      </c>
      <c r="GL20" s="15">
        <f t="shared" si="25"/>
        <v>1.3405625420135672E-2</v>
      </c>
      <c r="GM20" s="34"/>
      <c r="GN20" s="33"/>
      <c r="GO20" s="35">
        <v>9782738</v>
      </c>
      <c r="GP20" s="15">
        <f t="shared" si="26"/>
        <v>1.4771163531694982E-2</v>
      </c>
      <c r="GQ20" s="34"/>
      <c r="GR20" s="33"/>
      <c r="GS20" s="35">
        <v>776091</v>
      </c>
      <c r="GT20" s="15">
        <f t="shared" si="27"/>
        <v>-2.9094454280531009E-3</v>
      </c>
      <c r="GU20" s="34"/>
      <c r="GV20" s="33"/>
      <c r="GW20" s="35">
        <v>53859533</v>
      </c>
      <c r="GX20" s="15">
        <f t="shared" si="28"/>
        <v>9.2180073314247005E-2</v>
      </c>
      <c r="GY20" s="34"/>
      <c r="GZ20" s="33"/>
      <c r="HA20" s="35">
        <v>25752266</v>
      </c>
      <c r="HB20" s="15">
        <f t="shared" si="29"/>
        <v>5.3465054066150486E-2</v>
      </c>
      <c r="HC20" s="34"/>
      <c r="HD20" s="33"/>
      <c r="HE20" s="35">
        <v>1521753</v>
      </c>
      <c r="HF20" s="15">
        <f t="shared" si="30"/>
        <v>8.5603915017532818E-3</v>
      </c>
      <c r="HG20" s="34"/>
      <c r="HH20" s="33"/>
      <c r="HI20" s="35">
        <v>34403521</v>
      </c>
      <c r="HJ20" s="15">
        <f t="shared" si="31"/>
        <v>8.7238702859922301E-2</v>
      </c>
      <c r="HK20" s="34"/>
      <c r="HL20" s="33"/>
      <c r="HM20" s="35">
        <v>140149</v>
      </c>
      <c r="HN20" s="15">
        <f t="shared" si="32"/>
        <v>4.4041984010424642E-4</v>
      </c>
      <c r="HO20" s="34"/>
      <c r="HP20" s="33"/>
      <c r="HQ20" s="35">
        <v>50221924</v>
      </c>
      <c r="HR20" s="15">
        <f t="shared" si="33"/>
        <v>6.6139048010677506E-2</v>
      </c>
      <c r="HS20" s="34"/>
      <c r="HT20" s="33"/>
      <c r="HU20" s="35">
        <v>485887</v>
      </c>
      <c r="HV20" s="15">
        <f t="shared" si="34"/>
        <v>2.3406216814658987E-3</v>
      </c>
      <c r="HW20" s="34"/>
      <c r="HX20" s="33"/>
      <c r="HY20" s="35">
        <v>24080390</v>
      </c>
      <c r="HZ20" s="15">
        <f t="shared" si="35"/>
        <v>1.09124978626691E-2</v>
      </c>
      <c r="IA20" s="34"/>
      <c r="IB20" s="33"/>
      <c r="IC20" s="35">
        <v>253406</v>
      </c>
      <c r="ID20" s="15">
        <f t="shared" si="36"/>
        <v>1.5398224273348617E-3</v>
      </c>
      <c r="IE20" s="34"/>
      <c r="IF20" s="33"/>
      <c r="IG20" s="35">
        <v>4975625</v>
      </c>
      <c r="IH20" s="15">
        <f t="shared" si="37"/>
        <v>5.6435342983067686E-3</v>
      </c>
      <c r="II20" s="34"/>
      <c r="IJ20" s="33"/>
      <c r="IK20" s="35">
        <v>318846</v>
      </c>
      <c r="IL20" s="15">
        <f t="shared" si="38"/>
        <v>-2.5250674638098228E-3</v>
      </c>
      <c r="IM20" s="34"/>
      <c r="IN20" s="33"/>
      <c r="IO20" s="35">
        <v>39447244</v>
      </c>
      <c r="IP20" s="15">
        <f t="shared" si="39"/>
        <v>9.4108223704623101E-2</v>
      </c>
      <c r="IQ20" s="34"/>
      <c r="IR20" s="33"/>
      <c r="IS20" s="35">
        <v>1995909</v>
      </c>
      <c r="IT20" s="15">
        <f t="shared" si="40"/>
        <v>2.739413448944772E-3</v>
      </c>
      <c r="IU20" s="34"/>
      <c r="IV20" s="33"/>
      <c r="IW20" s="35">
        <v>12173401</v>
      </c>
      <c r="IX20" s="15">
        <f t="shared" si="41"/>
        <v>5.2492937184129727E-3</v>
      </c>
      <c r="IY20" s="34"/>
      <c r="IZ20" s="33"/>
      <c r="JA20" s="35">
        <v>501047</v>
      </c>
      <c r="JB20" s="15">
        <f t="shared" si="42"/>
        <v>1.498434813415778E-3</v>
      </c>
      <c r="JC20" s="34"/>
      <c r="JD20" s="33"/>
      <c r="JE20" s="35">
        <v>4082208</v>
      </c>
      <c r="JF20" s="15">
        <f t="shared" si="43"/>
        <v>2.3250980616722299E-2</v>
      </c>
      <c r="JG20" s="34"/>
      <c r="JH20" s="33"/>
      <c r="JI20" s="35">
        <v>9590582</v>
      </c>
      <c r="JJ20" s="15">
        <f t="shared" si="44"/>
        <v>3.1411308687024665E-2</v>
      </c>
      <c r="JK20" s="34"/>
      <c r="JL20" s="33"/>
      <c r="JM20" s="35">
        <v>848173</v>
      </c>
      <c r="JN20" s="15">
        <f t="shared" si="75"/>
        <v>3.2347121506637018E-3</v>
      </c>
      <c r="JO20" s="34"/>
      <c r="JP20" s="33"/>
      <c r="JQ20" s="35">
        <v>8543994</v>
      </c>
      <c r="JR20" s="15">
        <f t="shared" si="76"/>
        <v>1.3869312015481902E-2</v>
      </c>
      <c r="JS20" s="34"/>
      <c r="JT20" s="33"/>
      <c r="JU20" s="35">
        <v>16659457</v>
      </c>
      <c r="JV20" s="15">
        <f t="shared" si="77"/>
        <v>3.4284628287067354E-2</v>
      </c>
      <c r="JW20" s="34"/>
      <c r="JX20" s="33"/>
      <c r="JY20" s="35">
        <v>9413684</v>
      </c>
      <c r="JZ20" s="15">
        <f t="shared" si="78"/>
        <v>4.2284886073207746E-2</v>
      </c>
      <c r="KA20" s="34"/>
      <c r="KB20" s="33"/>
      <c r="KC20" s="35">
        <v>26765775</v>
      </c>
      <c r="KD20" s="15">
        <f t="shared" si="79"/>
        <v>8.0920770482221099E-2</v>
      </c>
      <c r="KE20" s="34"/>
      <c r="KF20" s="33"/>
      <c r="KG20" s="35">
        <v>36763104</v>
      </c>
      <c r="KH20" s="15">
        <f t="shared" si="80"/>
        <v>7.7525732009416939E-2</v>
      </c>
      <c r="KI20" s="34"/>
      <c r="KJ20" s="33"/>
      <c r="KK20" s="35">
        <v>3281472</v>
      </c>
      <c r="KL20" s="15">
        <f t="shared" si="81"/>
        <v>1.3551530391806047E-2</v>
      </c>
      <c r="KM20" s="34"/>
      <c r="KN20" s="33"/>
      <c r="KO20" s="35">
        <v>1532404</v>
      </c>
      <c r="KP20" s="15">
        <f t="shared" si="82"/>
        <v>2.8710471202484543E-3</v>
      </c>
      <c r="KQ20" s="34"/>
      <c r="KR20" s="33"/>
      <c r="KS20" s="35">
        <v>8246410</v>
      </c>
      <c r="KT20" s="15">
        <f t="shared" si="83"/>
        <v>2.7494102253909407E-2</v>
      </c>
      <c r="KU20" s="34"/>
      <c r="KV20" s="33"/>
      <c r="KW20" s="35">
        <v>186353</v>
      </c>
      <c r="KX20" s="15">
        <f t="shared" si="84"/>
        <v>-2.1947151760917591E-3</v>
      </c>
      <c r="KY20" s="34"/>
      <c r="KZ20" s="33"/>
      <c r="LA20" s="35">
        <v>1718165430</v>
      </c>
      <c r="LB20" s="15">
        <f t="shared" si="85"/>
        <v>3.9341778325987562</v>
      </c>
      <c r="LC20" s="34"/>
      <c r="LD20" s="33"/>
      <c r="LE20" s="35">
        <v>15595068</v>
      </c>
      <c r="LF20" s="15">
        <f t="shared" si="86"/>
        <v>2.8179400918356572E-2</v>
      </c>
      <c r="LG20" s="34"/>
      <c r="LH20" s="33"/>
      <c r="LI20" s="35">
        <v>20000131</v>
      </c>
      <c r="LJ20" s="15">
        <f t="shared" si="87"/>
        <v>3.5613468461421133E-2</v>
      </c>
      <c r="LK20" s="34"/>
      <c r="LL20" s="33"/>
      <c r="LM20" s="35">
        <v>1917442</v>
      </c>
      <c r="LN20" s="15">
        <f t="shared" si="88"/>
        <v>3.7551435517333481E-3</v>
      </c>
      <c r="LO20" s="34"/>
      <c r="LP20" s="33"/>
      <c r="LQ20" s="35">
        <v>517243</v>
      </c>
      <c r="LR20" s="15">
        <f t="shared" si="89"/>
        <v>1.5100031233242037E-3</v>
      </c>
      <c r="LS20" s="34"/>
      <c r="LT20" s="33"/>
      <c r="LV20" s="15">
        <f t="shared" si="90"/>
        <v>-2.6382963429091307E-4</v>
      </c>
      <c r="LW20" s="34"/>
      <c r="LX20" s="33"/>
      <c r="LY20" s="35">
        <v>684552</v>
      </c>
      <c r="LZ20" s="15">
        <f t="shared" si="91"/>
        <v>2.0958846187904387E-3</v>
      </c>
      <c r="MA20" s="34"/>
      <c r="MB20" s="33"/>
      <c r="MC20" s="35">
        <v>3179825</v>
      </c>
      <c r="MD20" s="15">
        <f t="shared" si="92"/>
        <v>1.4520939127790435E-2</v>
      </c>
      <c r="ME20" s="34"/>
      <c r="MF20" s="33"/>
      <c r="MG20" s="35">
        <v>155210762</v>
      </c>
      <c r="MH20" s="15">
        <f t="shared" si="93"/>
        <v>0.43438201006909699</v>
      </c>
      <c r="MI20" s="34"/>
      <c r="MJ20" s="33"/>
      <c r="MK20" s="35">
        <v>5833910089</v>
      </c>
      <c r="ML20" s="15">
        <f t="shared" si="94"/>
        <v>13.232075822402951</v>
      </c>
      <c r="MM20" s="34"/>
      <c r="MN20" s="33"/>
      <c r="MO20" s="35">
        <v>36763104</v>
      </c>
      <c r="MP20" s="15">
        <f t="shared" si="95"/>
        <v>7.7525732009416939E-2</v>
      </c>
      <c r="MQ20" s="34"/>
      <c r="MR20" s="33"/>
      <c r="MS20" s="35">
        <v>1777891785</v>
      </c>
      <c r="MT20" s="15">
        <f t="shared" si="96"/>
        <v>3.6881226720789662</v>
      </c>
      <c r="MU20" s="34"/>
      <c r="MV20" s="33"/>
      <c r="MW20" s="35">
        <v>12637966</v>
      </c>
      <c r="MX20" s="15">
        <f t="shared" si="97"/>
        <v>6.1854856378299086E-2</v>
      </c>
      <c r="MY20" s="34"/>
      <c r="MZ20" s="33"/>
      <c r="NA20" s="35">
        <v>29878489</v>
      </c>
      <c r="NB20" s="15">
        <f t="shared" si="98"/>
        <v>3.539283368532397E-2</v>
      </c>
      <c r="NC20" s="34"/>
      <c r="ND20" s="33"/>
      <c r="NE20" s="35">
        <v>244607</v>
      </c>
      <c r="NF20" s="15">
        <f t="shared" si="99"/>
        <v>-6.7923715357754637E-4</v>
      </c>
      <c r="NG20" s="34"/>
      <c r="NH20" s="33"/>
      <c r="NI20" s="35">
        <v>96457</v>
      </c>
      <c r="NJ20" s="15">
        <f t="shared" si="100"/>
        <v>-7.6563053865578957E-4</v>
      </c>
      <c r="NK20" s="34"/>
      <c r="NL20" s="33"/>
    </row>
    <row r="21" spans="2:376" s="35" customFormat="1" x14ac:dyDescent="0.25">
      <c r="B21" s="31" t="s">
        <v>169</v>
      </c>
      <c r="C21" s="32">
        <v>1.6666666666666666E-2</v>
      </c>
      <c r="D21" s="33">
        <v>675.50000000005821</v>
      </c>
      <c r="E21" s="34">
        <v>8830000</v>
      </c>
      <c r="F21" s="35">
        <v>1809573919</v>
      </c>
      <c r="G21" s="33">
        <f>F21*Referencias!$D$6/'Metabolitos cuantificables'!$F$45</f>
        <v>1.2528227416162505</v>
      </c>
      <c r="H21" s="33">
        <f>((((G21-G20)/(D21-D20))+(C21*AVERAGE(G20:G21))-C21*Referencias!$H$6)/AVERAGE('Metabolitos cuantificables'!E20:E21))*POWER(10,9)</f>
        <v>0.22172035174826366</v>
      </c>
      <c r="I21" s="33">
        <f>(((F21-F20)/($D21-$D20))-$C21*Referencias!$F$6+$C21*(AVERAGE(F20:F21)))/AVERAGE($E20:$E21)</f>
        <v>0.26851764226927483</v>
      </c>
      <c r="J21" s="33"/>
      <c r="K21" s="35">
        <v>64399688</v>
      </c>
      <c r="L21" s="33">
        <f>K21*Referencias!$D$7/'Metabolitos cuantificables'!$K$45</f>
        <v>2.8013694039778523E-2</v>
      </c>
      <c r="M21" s="33">
        <f>((((L21-L20)/(D21-D20))+C21*AVERAGE(L20:L21)-C21*Referencias!$H$7)/AVERAGE('Metabolitos cuantificables'!E20:E21))*POWER(10,9)</f>
        <v>-3.2571500609024402</v>
      </c>
      <c r="N21" s="33">
        <f>(((K21-K20)/($D21-$D20))-$C21*Referencias!$F$7+$C21*(AVERAGE(K20:K21)))/AVERAGE($E20:$E21)</f>
        <v>-7.7016201923022294</v>
      </c>
      <c r="O21" s="33"/>
      <c r="P21" s="35">
        <v>623870457</v>
      </c>
      <c r="Q21" s="33">
        <f>P21*Referencias!$D$8/'Metabolitos cuantificables'!$P$45</f>
        <v>1.2565187529652146</v>
      </c>
      <c r="R21" s="33">
        <f>((((Q21-Q20)/(D21-D20))+C21*AVERAGE(Q20:Q21)-C21*Referencias!$H$8)/AVERAGE('Metabolitos cuantificables'!E20:E21))*POWER(10,9)</f>
        <v>-0.89139416656042014</v>
      </c>
      <c r="S21" s="33">
        <f>(((P21-P20)/($D21-$D20))-$C21*Referencias!$F$8+$C21*(AVERAGE(P20:P21)))/AVERAGE($E20:$E21)</f>
        <v>-0.57182466119656561</v>
      </c>
      <c r="T21" s="33"/>
      <c r="U21" s="35">
        <v>247695029</v>
      </c>
      <c r="V21" s="33">
        <f>U21*Referencias!$D$9/'Metabolitos cuantificables'!$U$45</f>
        <v>0.19546632216555085</v>
      </c>
      <c r="W21" s="33">
        <f>((((V21-V20)/(D21-D20))+C21*AVERAGE(V20:V21)-C21*Referencias!$H$9)/AVERAGE('Metabolitos cuantificables'!E20:E21))*POWER(10,9)</f>
        <v>-0.44267176282505716</v>
      </c>
      <c r="X21" s="33">
        <f>(((U21-U20)/($D21-$D20))-$C21*Referencias!$F$9+$C21*(AVERAGE(U20:U21)))/AVERAGE($E20:$E21)</f>
        <v>-0.51363410923956332</v>
      </c>
      <c r="Y21" s="33"/>
      <c r="Z21" s="35">
        <v>2632025970</v>
      </c>
      <c r="AA21" s="33">
        <f>Z21*Referencias!$D$60/'Metabolitos cuantificables'!$Z$45</f>
        <v>1.4006861345649599</v>
      </c>
      <c r="AB21" s="33">
        <f>((((AA21-AA20)/(D21-D20))+C21*AVERAGE(AA20:AA21)-C21*Referencias!$H$60)/AVERAGE('Metabolitos cuantificables'!E20:E21))*POWER(10,9)</f>
        <v>-7.827185149165059</v>
      </c>
      <c r="AC21" s="33">
        <f>(((Z21-Z20)/($D21-$D20))-$C21*Referencias!$F$60+$C21*(AVERAGE(Z20:Z21)))/AVERAGE($E20:$E21)</f>
        <v>-14.132369790059334</v>
      </c>
      <c r="AD21" s="33"/>
      <c r="AE21" s="35">
        <v>1942790956</v>
      </c>
      <c r="AF21" s="33">
        <f>AE21*Referencias!$D$12/'Metabolitos cuantificables'!$AE$45</f>
        <v>2.9629438980503422</v>
      </c>
      <c r="AG21" s="33">
        <f>((((AF21-AF20)/(D21-D20))+C21*AVERAGE(AF20:AF21)-C21*Referencias!$H$12)/AVERAGE('Metabolitos cuantificables'!E20:E21))*POWER(10,9)</f>
        <v>4.8787019918806473</v>
      </c>
      <c r="AH21" s="33">
        <f>(((AE21-AE20)/($D21-$D20))-$C21*Referencias!$F$12+$C21*(AVERAGE(AE20:AE21)))/AVERAGE($E20:$E21)</f>
        <v>3.2214912899530508</v>
      </c>
      <c r="AI21" s="33"/>
      <c r="AJ21" s="35">
        <v>5421443</v>
      </c>
      <c r="AK21" s="33">
        <f>AJ21*Referencias!$D$50/'Metabolitos cuantificables'!$AJ$45</f>
        <v>0.20483143852134267</v>
      </c>
      <c r="AL21" s="33">
        <f>((((AK21-AK20)/(D21-D20))+C21*AVERAGE(AK20:AK21)-C21*Referencias!$H$50)/AVERAGE('Metabolitos cuantificables'!E20:E21))*POWER(10,9)</f>
        <v>-45.153897999757</v>
      </c>
      <c r="AM21" s="33">
        <f>(((AJ21-AJ20)/($D21-$D20))-$C21*Referencias!$F$50+$C21*(AVERAGE(AJ20:AJ21)))/AVERAGE($E20:$E21)</f>
        <v>-1.3797413862533896</v>
      </c>
      <c r="AN21" s="33"/>
      <c r="AO21" s="35">
        <v>114486417</v>
      </c>
      <c r="AP21" s="33">
        <f>AO21*Referencias!$D$5/'Metabolitos cuantificables'!$AO$45</f>
        <v>1.3981882305301112</v>
      </c>
      <c r="AQ21" s="33">
        <f>((((AP21-AP20)/(D21-D20))+C21*AVERAGE(AP20:AP21)-C21*Referencias!$H$5)/AVERAGE('Metabolitos cuantificables'!E20:E21))*POWER(10,9)</f>
        <v>2.7286497498773286</v>
      </c>
      <c r="AR21" s="33">
        <f>(((AO21-AO20)/($D21-$D20))-$C21*Referencias!$F$5+$C21*(AVERAGE(AO20:AO21)))/AVERAGE($E20:$E21)</f>
        <v>0.22507375332951587</v>
      </c>
      <c r="AS21" s="33"/>
      <c r="AT21" s="35">
        <v>3777170334</v>
      </c>
      <c r="AU21" s="32">
        <f>AT21*Referencias!$D$14/'Metabolitos cuantificables'!$AT$45</f>
        <v>0.67238766465342292</v>
      </c>
      <c r="AV21" s="32">
        <f>((((AU21-AU20)/(D21-D20))+C21*AVERAGE(AU20:AU21)-C21*Referencias!$H$14)/AVERAGE('Metabolitos cuantificables'!E20:E21))*POWER(10,9)</f>
        <v>-1.4552241687317682</v>
      </c>
      <c r="AW21" s="33">
        <f>(((AT21-AT20)/($D21-$D20))-$C21*Referencias!$F$14+$C21*(AVERAGE(AT20:AT21)))/AVERAGE($E20:$E21)</f>
        <v>-8.6397477354373517</v>
      </c>
      <c r="AX21" s="33"/>
      <c r="AY21" s="35">
        <v>13364873572</v>
      </c>
      <c r="AZ21" s="33">
        <f>AY21*Referencias!$D$59/'Metabolitos cuantificables'!$AY$45</f>
        <v>27.983514245621681</v>
      </c>
      <c r="BA21" s="33">
        <f t="shared" si="72"/>
        <v>45.159039720546154</v>
      </c>
      <c r="BB21" s="33">
        <f t="shared" si="73"/>
        <v>21.56787211214748</v>
      </c>
      <c r="BC21" s="33"/>
      <c r="BD21" s="35">
        <v>4388247029</v>
      </c>
      <c r="BE21" s="33">
        <f>BD21*Referencias!$D$15/'Metabolitos cuantificables'!$BD$45</f>
        <v>0.86686838395554322</v>
      </c>
      <c r="BF21" s="33">
        <f>((((BE21-BE20)/(D21-D20))+C21*AVERAGE(BE20:BE21)-C21*Referencias!$H$15)/AVERAGE('Metabolitos cuantificables'!E20:E21))*POWER(10,9)</f>
        <v>-1.7255960097821295</v>
      </c>
      <c r="BG21" s="33">
        <f>(((BD21-BD20)/($D21-$D20))-$C21*Referencias!$F$15+$C21*(AVERAGE(BD20:BD21)))/AVERAGE($E20:$E21)</f>
        <v>-11.012470361854369</v>
      </c>
      <c r="BH21" s="33"/>
      <c r="BI21" s="35">
        <v>583778418</v>
      </c>
      <c r="BJ21" s="33">
        <f>BI21*Referencias!$D$16/'Metabolitos cuantificables'!$BI$45</f>
        <v>0.77838359223185971</v>
      </c>
      <c r="BK21" s="33">
        <f>((((BJ21-BJ20)/(D21-D20))+C21*AVERAGE(BJ20:BJ21)-C21*Referencias!$H$16)/AVERAGE('Metabolitos cuantificables'!E20:E21))*POWER(10,9)</f>
        <v>-1.1733803494386452</v>
      </c>
      <c r="BL21" s="33">
        <f>(((BI21-BI20)/($D21-$D20))-$C21*Referencias!$F$16+$C21*(AVERAGE(BI20:BI21)))/AVERAGE($E20:$E21)</f>
        <v>-1.0770485904415741</v>
      </c>
      <c r="BM21" s="33"/>
      <c r="BN21" s="35">
        <v>646091219</v>
      </c>
      <c r="BO21" s="33">
        <f>BN21*Referencias!$D$17/'Metabolitos cuantificables'!$BN$45</f>
        <v>0.19989808706597004</v>
      </c>
      <c r="BP21" s="33">
        <f>((((BO21-BO20)/(D21-D20))+C21*AVERAGE(BO20:BO21)-C21*Referencias!$H$17)/AVERAGE('Metabolitos cuantificables'!E20:E21))*POWER(10,9)</f>
        <v>-0.49217808227577403</v>
      </c>
      <c r="BQ21" s="33">
        <f>(((BN21-BN20)/($D21-$D20))-$C21*Referencias!$F$17+$C21*(AVERAGE(BN20:BN21)))/AVERAGE($E20:$E21)</f>
        <v>-4.569059004249528</v>
      </c>
      <c r="BR21" s="33"/>
      <c r="BS21" s="35">
        <v>2439182199</v>
      </c>
      <c r="BT21" s="33">
        <f>BS21*Referencias!$D$18/'Metabolitos cuantificables'!$BS$45</f>
        <v>0.36282733251239452</v>
      </c>
      <c r="BU21" s="33">
        <f>((((BT21-BT20)/(D21-D20))+C21*AVERAGE(BT20:BT21)-C21*Referencias!$H$18)/AVERAGE('Metabolitos cuantificables'!E20:E21))*POWER(10,9)</f>
        <v>-0.25274323297758766</v>
      </c>
      <c r="BV21" s="33">
        <f>(((BS21-BS20)/($D21-$D20))-$C21*Referencias!$F$18+$C21*(AVERAGE(BS20:BS21)))/AVERAGE($E20:$E21)</f>
        <v>-1.5750585298759836</v>
      </c>
      <c r="BW21" s="33"/>
      <c r="BX21" s="35">
        <v>27490436262</v>
      </c>
      <c r="BY21" s="33">
        <f>BX21*Referencias!$D$19/'Metabolitos cuantificables'!$BX$45</f>
        <v>2.00414830842973</v>
      </c>
      <c r="BZ21" s="33">
        <f>((((BY21-BY20)/(D21-D20))+C21*AVERAGE(BY20:BY21)-C21*Referencias!$H$19)/AVERAGE('Metabolitos cuantificables'!E20:E21))*POWER(10,9)</f>
        <v>2.55300665524135</v>
      </c>
      <c r="CA21" s="33">
        <f>(((BX21-BX20)/($D21-$D20))-$C21*Referencias!$F$19+$C21*(AVERAGE(BX20:BX21)))/AVERAGE($E20:$E21)</f>
        <v>33.734854023647905</v>
      </c>
      <c r="CB21" s="33"/>
      <c r="CC21" s="35">
        <v>103393770</v>
      </c>
      <c r="CD21" s="33">
        <f>CC21*Referencias!$D$20/'Metabolitos cuantificables'!$CC$45</f>
        <v>0.20236238671430479</v>
      </c>
      <c r="CE21" s="33">
        <f>((((CD21-CD20)/(D21-D20))+C21*AVERAGE(CD20:CD21)-C21*Referencias!$H$20)/AVERAGE('Metabolitos cuantificables'!E20:E21))*POWER(10,9)</f>
        <v>-2.6197321058353538</v>
      </c>
      <c r="CF21" s="33">
        <f>(((CC21-CC20)/($D21-$D20))-$C21*Referencias!$F$20+$C21*(AVERAGE(CC20:CC21)))/AVERAGE($E20:$E21)</f>
        <v>-1.3267323517822973</v>
      </c>
      <c r="CG21" s="33"/>
      <c r="CH21" s="35">
        <v>837726183</v>
      </c>
      <c r="CI21" s="33">
        <f>CH21*Referencias!$D$21/'Metabolitos cuantificables'!$CH$45</f>
        <v>0.36122666563342781</v>
      </c>
      <c r="CJ21" s="33">
        <f>((((CI21-CI20)/(D21-D20))+C21*AVERAGE(CI20:CI21)-C21*Referencias!$H$21)/AVERAGE('Metabolitos cuantificables'!E20:E21))*POWER(10,9)</f>
        <v>-0.99299457647614242</v>
      </c>
      <c r="CK21" s="33">
        <f>(((CH21-CH20)/($D21-$D20))-$C21*Referencias!$F$21+$C21*(AVERAGE(CH20:CH21)))/AVERAGE($E20:$E21)</f>
        <v>-2.5061096187858518</v>
      </c>
      <c r="CL21" s="33"/>
      <c r="CM21" s="35">
        <v>845765949</v>
      </c>
      <c r="CN21" s="33">
        <f>CM21*Referencias!$D$22/'Metabolitos cuantificables'!$CM$45</f>
        <v>0.12620861990879811</v>
      </c>
      <c r="CO21" s="33">
        <f>((((CN21-CN20)/(D21-D20))+C21*AVERAGE(CN20:CN21)-C21*Referencias!$H$22)/AVERAGE('Metabolitos cuantificables'!E20:E21))*POWER(10,9)</f>
        <v>-0.21295104585483798</v>
      </c>
      <c r="CP21" s="33">
        <f>(((CM21-CM20)/($D21-$D20))-$C21*Referencias!$F$22+$C21*(AVERAGE(CM20:CM21)))/AVERAGE($E20:$E21)</f>
        <v>-1.3521911513853881</v>
      </c>
      <c r="CQ21" s="33"/>
      <c r="CR21" s="35">
        <v>530106728</v>
      </c>
      <c r="CS21" s="33">
        <f>CR21*Referencias!$D$23/'Metabolitos cuantificables'!$CR$45</f>
        <v>0.17136682074564599</v>
      </c>
      <c r="CT21" s="33">
        <f>((((CS21-CS20)/(D21-D20))+C21*AVERAGE(CS20:CS21)-C21*Referencias!$H$23)/AVERAGE('Metabolitos cuantificables'!E20:E21))*POWER(10,9)</f>
        <v>-0.35330529748955375</v>
      </c>
      <c r="CU21" s="33">
        <f>(((CR21-CR20)/($D21-$D20))-$C21*Referencias!$F$23+$C21*(AVERAGE(CR20:CR21)))/AVERAGE($E20:$E21)</f>
        <v>-1.5689678451967639</v>
      </c>
      <c r="CV21" s="33"/>
      <c r="CW21" s="35">
        <v>5681318862</v>
      </c>
      <c r="CX21" s="33">
        <f t="shared" si="4"/>
        <v>10.550075549242115</v>
      </c>
      <c r="CY21" s="33"/>
      <c r="CZ21" s="33"/>
      <c r="DA21" s="35">
        <v>36121595</v>
      </c>
      <c r="DB21" s="33">
        <f t="shared" si="5"/>
        <v>-1.6098344621601857E-2</v>
      </c>
      <c r="DC21" s="33"/>
      <c r="DD21" s="33"/>
      <c r="DE21" s="35">
        <v>1552631</v>
      </c>
      <c r="DF21" s="34">
        <f t="shared" si="6"/>
        <v>4.0119740327812549E-3</v>
      </c>
      <c r="DG21" s="33"/>
      <c r="DH21" s="33"/>
      <c r="DI21" s="35">
        <v>268043472</v>
      </c>
      <c r="DJ21" s="33">
        <f t="shared" si="7"/>
        <v>0.65067333912288705</v>
      </c>
      <c r="DK21" s="33"/>
      <c r="DL21" s="33"/>
      <c r="DM21" s="35">
        <v>2236220</v>
      </c>
      <c r="DN21" s="34">
        <f t="shared" si="8"/>
        <v>3.8722840207503664E-3</v>
      </c>
      <c r="DO21" s="33"/>
      <c r="DP21" s="33"/>
      <c r="DQ21" s="35">
        <v>152252749</v>
      </c>
      <c r="DR21" s="33">
        <f t="shared" si="9"/>
        <v>0.28372154029000518</v>
      </c>
      <c r="DS21" s="33"/>
      <c r="DT21" s="33"/>
      <c r="DU21" s="35">
        <v>28924883</v>
      </c>
      <c r="DV21" s="34">
        <f t="shared" si="10"/>
        <v>6.726809805889182E-2</v>
      </c>
      <c r="DW21" s="33"/>
      <c r="DX21" s="33"/>
      <c r="DY21" s="35">
        <v>1426730502</v>
      </c>
      <c r="DZ21" s="15">
        <f t="shared" si="71"/>
        <v>3.2757634251967511</v>
      </c>
      <c r="EA21" s="33"/>
      <c r="EB21" s="33"/>
      <c r="EC21" s="35">
        <v>249406007</v>
      </c>
      <c r="ED21" s="16">
        <f t="shared" si="11"/>
        <v>0.52639033167271643</v>
      </c>
      <c r="EE21" s="33"/>
      <c r="EF21" s="33"/>
      <c r="EG21" s="35">
        <v>25773547</v>
      </c>
      <c r="EH21" s="15">
        <f t="shared" si="12"/>
        <v>4.852743366634911E-2</v>
      </c>
      <c r="EI21" s="33"/>
      <c r="EJ21" s="33"/>
      <c r="EK21" s="35">
        <v>344710</v>
      </c>
      <c r="EL21" s="15">
        <f t="shared" si="13"/>
        <v>1.0114720308931529E-3</v>
      </c>
      <c r="EM21" s="34"/>
      <c r="EN21" s="33"/>
      <c r="EO21" s="35">
        <v>3942978</v>
      </c>
      <c r="EP21" s="15">
        <f t="shared" si="14"/>
        <v>6.502920984070115E-3</v>
      </c>
      <c r="EQ21" s="34"/>
      <c r="ER21" s="33"/>
      <c r="ES21" s="35">
        <v>2792317</v>
      </c>
      <c r="ET21" s="15">
        <f t="shared" si="15"/>
        <v>5.2579653551971389E-3</v>
      </c>
      <c r="EU21" s="34"/>
      <c r="EV21" s="33"/>
      <c r="EW21" s="35">
        <v>277896</v>
      </c>
      <c r="EX21" s="15">
        <f t="shared" si="74"/>
        <v>9.4360315604796784E-4</v>
      </c>
      <c r="EY21" s="34"/>
      <c r="EZ21" s="33"/>
      <c r="FA21" s="35">
        <v>67037893</v>
      </c>
      <c r="FB21" s="15">
        <f t="shared" si="16"/>
        <v>0.15254147405184024</v>
      </c>
      <c r="FC21" s="34"/>
      <c r="FD21" s="33"/>
      <c r="FE21" s="35">
        <v>392482374</v>
      </c>
      <c r="FF21" s="16">
        <f t="shared" si="17"/>
        <v>0.86580135747953846</v>
      </c>
      <c r="FG21" s="34"/>
      <c r="FH21" s="33"/>
      <c r="FI21" s="35">
        <v>22634761</v>
      </c>
      <c r="FJ21" s="15">
        <f t="shared" si="18"/>
        <v>5.5881819107045802E-2</v>
      </c>
      <c r="FK21" s="32"/>
      <c r="FL21" s="33"/>
      <c r="FM21" s="35">
        <v>522970887</v>
      </c>
      <c r="FN21" s="15">
        <f t="shared" si="19"/>
        <v>1.2599552410636494</v>
      </c>
      <c r="FO21" s="33"/>
      <c r="FP21" s="33"/>
      <c r="FQ21" s="35">
        <v>15471941</v>
      </c>
      <c r="FR21" s="15">
        <f t="shared" si="20"/>
        <v>3.6139280284599333E-2</v>
      </c>
      <c r="FS21" s="34"/>
      <c r="FT21" s="33"/>
      <c r="FU21" s="35">
        <v>5221536</v>
      </c>
      <c r="FV21" s="15">
        <f t="shared" si="21"/>
        <v>1.084936057869814E-2</v>
      </c>
      <c r="FW21" s="34"/>
      <c r="FX21" s="33"/>
      <c r="FY21" s="35">
        <v>1136538</v>
      </c>
      <c r="FZ21" s="15">
        <f t="shared" si="22"/>
        <v>2.643933172015671E-3</v>
      </c>
      <c r="GA21" s="34"/>
      <c r="GB21" s="33"/>
      <c r="GC21" s="35">
        <v>220395</v>
      </c>
      <c r="GD21" s="15">
        <f t="shared" si="23"/>
        <v>4.7438840852015045E-4</v>
      </c>
      <c r="GE21" s="34"/>
      <c r="GF21" s="33"/>
      <c r="GG21" s="35">
        <v>8036444</v>
      </c>
      <c r="GH21" s="15">
        <f t="shared" si="24"/>
        <v>7.6978902866230037E-3</v>
      </c>
      <c r="GI21" s="34"/>
      <c r="GJ21" s="33"/>
      <c r="GK21" s="35">
        <v>8146320</v>
      </c>
      <c r="GL21" s="15">
        <f t="shared" si="25"/>
        <v>1.9544976294117319E-2</v>
      </c>
      <c r="GM21" s="34"/>
      <c r="GN21" s="33"/>
      <c r="GO21" s="35">
        <v>11052144</v>
      </c>
      <c r="GP21" s="15">
        <f t="shared" si="26"/>
        <v>2.5842015964126882E-2</v>
      </c>
      <c r="GQ21" s="34"/>
      <c r="GR21" s="33"/>
      <c r="GS21" s="35">
        <v>1247681</v>
      </c>
      <c r="GT21" s="15">
        <f t="shared" si="27"/>
        <v>4.0320630481482959E-3</v>
      </c>
      <c r="GU21" s="34"/>
      <c r="GV21" s="33"/>
      <c r="GW21" s="35">
        <v>59794656</v>
      </c>
      <c r="GX21" s="15">
        <f t="shared" si="28"/>
        <v>0.13664430142320627</v>
      </c>
      <c r="GY21" s="34"/>
      <c r="GZ21" s="33"/>
      <c r="HA21" s="35">
        <v>28351073</v>
      </c>
      <c r="HB21" s="15">
        <f t="shared" si="29"/>
        <v>6.4057606298600092E-2</v>
      </c>
      <c r="HC21" s="34"/>
      <c r="HD21" s="33"/>
      <c r="HE21" s="35">
        <v>761543</v>
      </c>
      <c r="HF21" s="15">
        <f t="shared" si="30"/>
        <v>-1.0977906199687013E-3</v>
      </c>
      <c r="HG21" s="34"/>
      <c r="HH21" s="33"/>
      <c r="HI21" s="35">
        <v>43649320</v>
      </c>
      <c r="HJ21" s="15">
        <f t="shared" si="31"/>
        <v>0.11643222530219836</v>
      </c>
      <c r="HK21" s="34"/>
      <c r="HL21" s="33"/>
      <c r="HM21" s="35">
        <v>110932</v>
      </c>
      <c r="HN21" s="15">
        <f t="shared" si="32"/>
        <v>1.1690442637096702E-4</v>
      </c>
      <c r="HO21" s="34"/>
      <c r="HP21" s="33"/>
      <c r="HQ21" s="35">
        <v>56995750</v>
      </c>
      <c r="HR21" s="15">
        <f t="shared" si="33"/>
        <v>0.1340394806374087</v>
      </c>
      <c r="HS21" s="34"/>
      <c r="HT21" s="33"/>
      <c r="HU21" s="35">
        <v>376666</v>
      </c>
      <c r="HV21" s="15">
        <f t="shared" si="34"/>
        <v>3.6293554988806238E-4</v>
      </c>
      <c r="HW21" s="34"/>
      <c r="HX21" s="33"/>
      <c r="HY21" s="35">
        <v>26777574</v>
      </c>
      <c r="HZ21" s="15">
        <f t="shared" si="35"/>
        <v>6.1326203983362033E-2</v>
      </c>
      <c r="IA21" s="34"/>
      <c r="IB21" s="33"/>
      <c r="IC21" s="35">
        <v>323583</v>
      </c>
      <c r="ID21" s="15">
        <f t="shared" si="36"/>
        <v>8.6869443822295807E-4</v>
      </c>
      <c r="IE21" s="34"/>
      <c r="IF21" s="33"/>
      <c r="IG21" s="35">
        <v>4392367</v>
      </c>
      <c r="IH21" s="15">
        <f t="shared" si="37"/>
        <v>6.576570732538852E-3</v>
      </c>
      <c r="II21" s="34"/>
      <c r="IJ21" s="33"/>
      <c r="IK21" s="35">
        <v>229463</v>
      </c>
      <c r="IL21" s="15">
        <f t="shared" si="38"/>
        <v>1.4352087737303027E-4</v>
      </c>
      <c r="IM21" s="34"/>
      <c r="IN21" s="33"/>
      <c r="IO21" s="35">
        <v>39862405</v>
      </c>
      <c r="IP21" s="15">
        <f t="shared" si="39"/>
        <v>7.9068822799510288E-2</v>
      </c>
      <c r="IQ21" s="34"/>
      <c r="IR21" s="33"/>
      <c r="IS21" s="35">
        <v>2109669</v>
      </c>
      <c r="IT21" s="15">
        <f t="shared" si="40"/>
        <v>4.4963016107965603E-3</v>
      </c>
      <c r="IU21" s="34"/>
      <c r="IV21" s="33"/>
      <c r="IW21" s="35">
        <v>13263831</v>
      </c>
      <c r="IX21" s="15">
        <f t="shared" si="41"/>
        <v>2.9543035844652437E-2</v>
      </c>
      <c r="IY21" s="34"/>
      <c r="IZ21" s="33"/>
      <c r="JA21" s="35">
        <v>470895</v>
      </c>
      <c r="JB21" s="15">
        <f t="shared" si="42"/>
        <v>8.150016477586979E-4</v>
      </c>
      <c r="JC21" s="34"/>
      <c r="JD21" s="33"/>
      <c r="JE21" s="35">
        <v>2206268</v>
      </c>
      <c r="JF21" s="15">
        <f t="shared" si="43"/>
        <v>-2.0718447064899891E-3</v>
      </c>
      <c r="JG21" s="34"/>
      <c r="JH21" s="33"/>
      <c r="JI21" s="35">
        <v>10958723</v>
      </c>
      <c r="JJ21" s="15">
        <f t="shared" si="44"/>
        <v>2.599528536261219E-2</v>
      </c>
      <c r="JK21" s="34"/>
      <c r="JL21" s="33"/>
      <c r="JM21" s="35">
        <v>644243</v>
      </c>
      <c r="JN21" s="15">
        <f t="shared" si="75"/>
        <v>5.6262403251284968E-4</v>
      </c>
      <c r="JO21" s="34"/>
      <c r="JP21" s="33"/>
      <c r="JQ21" s="35">
        <v>10770568</v>
      </c>
      <c r="JR21" s="15">
        <f t="shared" si="76"/>
        <v>2.8543669730929921E-2</v>
      </c>
      <c r="JS21" s="34"/>
      <c r="JT21" s="33"/>
      <c r="JU21" s="35">
        <v>16525649</v>
      </c>
      <c r="JV21" s="15">
        <f t="shared" si="77"/>
        <v>3.1740547256073851E-2</v>
      </c>
      <c r="JW21" s="34"/>
      <c r="JX21" s="33"/>
      <c r="JY21" s="35">
        <v>5617954</v>
      </c>
      <c r="JZ21" s="15">
        <f t="shared" si="78"/>
        <v>-1.9442195906279466E-3</v>
      </c>
      <c r="KA21" s="34"/>
      <c r="KB21" s="33"/>
      <c r="KC21" s="35">
        <v>34912232</v>
      </c>
      <c r="KD21" s="15">
        <f t="shared" si="79"/>
        <v>9.5677830539349487E-2</v>
      </c>
      <c r="KE21" s="34"/>
      <c r="KF21" s="33"/>
      <c r="KG21" s="35">
        <v>28014446</v>
      </c>
      <c r="KH21" s="15">
        <f t="shared" si="80"/>
        <v>2.4869699725699548E-2</v>
      </c>
      <c r="KI21" s="34"/>
      <c r="KJ21" s="33"/>
      <c r="KK21" s="35">
        <v>2073368</v>
      </c>
      <c r="KL21" s="15">
        <f t="shared" si="81"/>
        <v>-6.3015743819433352E-5</v>
      </c>
      <c r="KM21" s="34"/>
      <c r="KN21" s="33"/>
      <c r="KO21" s="35">
        <v>1749338</v>
      </c>
      <c r="KP21" s="15">
        <f t="shared" si="82"/>
        <v>4.1446560190500298E-3</v>
      </c>
      <c r="KQ21" s="34"/>
      <c r="KR21" s="33"/>
      <c r="KS21" s="35">
        <v>7303077</v>
      </c>
      <c r="KT21" s="15">
        <f t="shared" si="83"/>
        <v>1.1024462102475874E-2</v>
      </c>
      <c r="KU21" s="34"/>
      <c r="KV21" s="33"/>
      <c r="KW21" s="35">
        <v>566472</v>
      </c>
      <c r="KX21" s="15">
        <f t="shared" si="84"/>
        <v>2.3943422257629572E-3</v>
      </c>
      <c r="KY21" s="34"/>
      <c r="KZ21" s="33"/>
      <c r="LA21" s="35">
        <v>1807898639</v>
      </c>
      <c r="LB21" s="15">
        <f t="shared" si="85"/>
        <v>3.826812358578688</v>
      </c>
      <c r="LC21" s="34"/>
      <c r="LD21" s="33"/>
      <c r="LE21" s="35">
        <v>19840481</v>
      </c>
      <c r="LF21" s="15">
        <f t="shared" si="86"/>
        <v>5.3068763261683756E-2</v>
      </c>
      <c r="LG21" s="34"/>
      <c r="LH21" s="33"/>
      <c r="LI21" s="35">
        <v>18838493</v>
      </c>
      <c r="LJ21" s="15">
        <f t="shared" si="87"/>
        <v>3.2756222136052164E-2</v>
      </c>
      <c r="LK21" s="34"/>
      <c r="LL21" s="33"/>
      <c r="LM21" s="35">
        <v>2335008</v>
      </c>
      <c r="LN21" s="15">
        <f t="shared" si="88"/>
        <v>5.9669231161347761E-3</v>
      </c>
      <c r="LO21" s="34"/>
      <c r="LP21" s="33"/>
      <c r="LQ21" s="35">
        <v>547903</v>
      </c>
      <c r="LR21" s="15">
        <f t="shared" si="89"/>
        <v>1.1715236576228215E-3</v>
      </c>
      <c r="LS21" s="34"/>
      <c r="LT21" s="33"/>
      <c r="LU21" s="35">
        <v>124165</v>
      </c>
      <c r="LV21" s="15">
        <f t="shared" si="90"/>
        <v>7.8446509756250379E-4</v>
      </c>
      <c r="LW21" s="34"/>
      <c r="LX21" s="33"/>
      <c r="LY21" s="35">
        <v>1050772</v>
      </c>
      <c r="LZ21" s="15">
        <f t="shared" si="91"/>
        <v>3.2906488162505161E-3</v>
      </c>
      <c r="MA21" s="34"/>
      <c r="MB21" s="33"/>
      <c r="MC21" s="35">
        <v>2250211</v>
      </c>
      <c r="MD21" s="15">
        <f t="shared" si="92"/>
        <v>1.2271624507809186E-3</v>
      </c>
      <c r="ME21" s="34"/>
      <c r="MF21" s="33"/>
      <c r="MG21" s="35">
        <v>196178677</v>
      </c>
      <c r="MH21" s="15">
        <f t="shared" si="93"/>
        <v>0.52130405214706754</v>
      </c>
      <c r="MI21" s="34"/>
      <c r="MJ21" s="33"/>
      <c r="MK21" s="35">
        <v>5681318862</v>
      </c>
      <c r="ML21" s="15">
        <f t="shared" si="94"/>
        <v>10.550075549242115</v>
      </c>
      <c r="MM21" s="34"/>
      <c r="MN21" s="33"/>
      <c r="MO21" s="35">
        <v>28014446</v>
      </c>
      <c r="MP21" s="15">
        <f t="shared" si="95"/>
        <v>2.4869699725699548E-2</v>
      </c>
      <c r="MQ21" s="34"/>
      <c r="MR21" s="33"/>
      <c r="MS21" s="35">
        <v>1692423290</v>
      </c>
      <c r="MT21" s="15">
        <f t="shared" si="96"/>
        <v>3.0069209078246613</v>
      </c>
      <c r="MU21" s="34"/>
      <c r="MV21" s="33"/>
      <c r="MW21" s="35">
        <v>6393057</v>
      </c>
      <c r="MX21" s="15">
        <f t="shared" si="97"/>
        <v>-8.7507520423417209E-3</v>
      </c>
      <c r="MY21" s="34"/>
      <c r="MZ21" s="33"/>
      <c r="NA21" s="35">
        <v>38052923</v>
      </c>
      <c r="NB21" s="15">
        <f t="shared" si="98"/>
        <v>0.10189145736485616</v>
      </c>
      <c r="NC21" s="34"/>
      <c r="ND21" s="33"/>
      <c r="NE21" s="35">
        <v>344710</v>
      </c>
      <c r="NF21" s="15">
        <f t="shared" si="99"/>
        <v>1.0114720308931529E-3</v>
      </c>
      <c r="NG21" s="34"/>
      <c r="NH21" s="33"/>
      <c r="NI21" s="35">
        <v>141350</v>
      </c>
      <c r="NJ21" s="15">
        <f t="shared" si="100"/>
        <v>4.2781624671543581E-4</v>
      </c>
      <c r="NK21" s="34"/>
      <c r="NL21" s="33"/>
    </row>
    <row r="22" spans="2:376" s="35" customFormat="1" x14ac:dyDescent="0.25">
      <c r="B22" s="31" t="s">
        <v>170</v>
      </c>
      <c r="C22" s="32">
        <v>1.6666666666666666E-2</v>
      </c>
      <c r="D22" s="33">
        <v>700.83333333337214</v>
      </c>
      <c r="E22" s="34">
        <v>8760000</v>
      </c>
      <c r="F22" s="35">
        <v>1653933781</v>
      </c>
      <c r="G22" s="33">
        <f>F22*Referencias!$D$6/'Metabolitos cuantificables'!$F$45</f>
        <v>1.1450683678670721</v>
      </c>
      <c r="H22" s="33">
        <f>((((G22-G21)/(D22-D21))+(C22*AVERAGE(G21:G22))-C22*Referencias!$H$6)/AVERAGE('Metabolitos cuantificables'!E21:E22))*POWER(10,9)</f>
        <v>-0.5760288348345739</v>
      </c>
      <c r="I22" s="33">
        <f>(((F22-F21)/($D22-$D21))-$C22*Referencias!$F$6+$C22*(AVERAGE(F21:F22)))/AVERAGE($E21:$E22)</f>
        <v>-0.88233746662996648</v>
      </c>
      <c r="J22" s="33"/>
      <c r="K22" s="35">
        <v>59171949</v>
      </c>
      <c r="L22" s="33">
        <f>K22*Referencias!$D$7/'Metabolitos cuantificables'!$K$45</f>
        <v>2.5739641394277857E-2</v>
      </c>
      <c r="M22" s="33">
        <f>((((L22-L21)/(D22-D21))+C22*AVERAGE(L21:L22)-C22*Referencias!$H$7)/AVERAGE('Metabolitos cuantificables'!E21:E22))*POWER(10,9)</f>
        <v>-3.1841927500256348</v>
      </c>
      <c r="N22" s="33">
        <f>(((K22-K21)/($D22-$D21))-$C22*Referencias!$F$7+$C22*(AVERAGE(K21:K22)))/AVERAGE($E21:$E22)</f>
        <v>-7.5280649900927399</v>
      </c>
      <c r="O22" s="33"/>
      <c r="P22" s="35">
        <v>521487444</v>
      </c>
      <c r="Q22" s="33">
        <f>P22*Referencias!$D$8/'Metabolitos cuantificables'!$P$45</f>
        <v>1.0503122009861372</v>
      </c>
      <c r="R22" s="33">
        <f>((((Q22-Q21)/(D22-D21))+C22*AVERAGE(Q21:Q22)-C22*Referencias!$H$8)/AVERAGE('Metabolitos cuantificables'!E21:E22))*POWER(10,9)</f>
        <v>-2.3927175319365204</v>
      </c>
      <c r="S22" s="33">
        <f>(((P22-P21)/($D22-$D21))-$C22*Referencias!$F$8+$C22*(AVERAGE(P21:P22)))/AVERAGE($E21:$E22)</f>
        <v>-1.3137155790940021</v>
      </c>
      <c r="T22" s="33"/>
      <c r="U22" s="35">
        <v>211577447</v>
      </c>
      <c r="V22" s="33">
        <f>U22*Referencias!$D$9/'Metabolitos cuantificables'!$U$45</f>
        <v>0.16696445457638459</v>
      </c>
      <c r="W22" s="33">
        <f>((((V22-V21)/(D22-D21))+C22*AVERAGE(V21:V22)-C22*Referencias!$H$9)/AVERAGE('Metabolitos cuantificables'!E21:E22))*POWER(10,9)</f>
        <v>-0.62938221064428035</v>
      </c>
      <c r="X22" s="33">
        <f>(((U22-U21)/($D22-$D21))-$C22*Referencias!$F$9+$C22*(AVERAGE(U21:U22)))/AVERAGE($E21:$E22)</f>
        <v>-0.75152496288108062</v>
      </c>
      <c r="Y22" s="33"/>
      <c r="Z22" s="35">
        <v>1824260507</v>
      </c>
      <c r="AA22" s="33">
        <f>Z22*Referencias!$D$60/'Metabolitos cuantificables'!$Z$45</f>
        <v>0.97081731985697095</v>
      </c>
      <c r="AB22" s="33">
        <f>((((AA22-AA21)/(D22-D21))+C22*AVERAGE(AA21:AA22)-C22*Referencias!$H$60)/AVERAGE('Metabolitos cuantificables'!E21:E22))*POWER(10,9)</f>
        <v>-10.20160246794442</v>
      </c>
      <c r="AC22" s="33">
        <f>(((Z22-Z21)/($D22-$D21))-$C22*Referencias!$F$60+$C22*(AVERAGE(Z21:Z22)))/AVERAGE($E21:$E22)</f>
        <v>-18.609840859060121</v>
      </c>
      <c r="AD22" s="33"/>
      <c r="AE22" s="35">
        <v>1723969085</v>
      </c>
      <c r="AF22" s="33">
        <f>AE22*Referencias!$D$12/'Metabolitos cuantificables'!$AE$45</f>
        <v>2.6292194047192083</v>
      </c>
      <c r="AG22" s="33">
        <f>((((AF22-AF21)/(D22-D21))+C22*AVERAGE(AF21:AF22)-C22*Referencias!$H$12)/AVERAGE('Metabolitos cuantificables'!E21:E22))*POWER(10,9)</f>
        <v>1.8423448425459252</v>
      </c>
      <c r="AH22" s="33">
        <f>(((AE22-AE21)/($D22-$D21))-$C22*Referencias!$F$12+$C22*(AVERAGE(AE21:AE22)))/AVERAGE($E21:$E22)</f>
        <v>1.2299483307061552</v>
      </c>
      <c r="AI22" s="33"/>
      <c r="AJ22" s="35">
        <v>5646563</v>
      </c>
      <c r="AK22" s="33">
        <f>AJ22*Referencias!$D$50/'Metabolitos cuantificables'!$AJ$45</f>
        <v>0.21333685920729742</v>
      </c>
      <c r="AL22" s="33">
        <f>((((AK22-AK21)/(D22-D21))+C22*AVERAGE(AK21:AK22)-C22*Referencias!$H$50)/AVERAGE('Metabolitos cuantificables'!E21:E22))*POWER(10,9)</f>
        <v>-43.923728065893329</v>
      </c>
      <c r="AM22" s="33">
        <f>(((AJ22-AJ21)/($D22-$D21))-$C22*Referencias!$F$50+$C22*(AVERAGE(AJ21:AJ22)))/AVERAGE($E21:$E22)</f>
        <v>-1.3421436217913547</v>
      </c>
      <c r="AN22" s="33"/>
      <c r="AO22" s="35">
        <v>106222272</v>
      </c>
      <c r="AP22" s="33">
        <f>AO22*Referencias!$D$5/'Metabolitos cuantificables'!$AO$45</f>
        <v>1.2972607093692885</v>
      </c>
      <c r="AQ22" s="33">
        <f>((((AP22-AP21)/(D22-D21))+C22*AVERAGE(AP21:AP22)-C22*Referencias!$H$5)/AVERAGE('Metabolitos cuantificables'!E21:E22))*POWER(10,9)</f>
        <v>1.5134576335280436</v>
      </c>
      <c r="AR22" s="33">
        <f>(((AO22-AO21)/($D22-$D21))-$C22*Referencias!$F$5+$C22*(AVERAGE(AO21:AO22)))/AVERAGE($E21:$E22)</f>
        <v>0.12552648948263218</v>
      </c>
      <c r="AS22" s="33"/>
      <c r="AT22" s="35">
        <v>3798661236</v>
      </c>
      <c r="AU22" s="32">
        <f>AT22*Referencias!$D$14/'Metabolitos cuantificables'!$AT$45</f>
        <v>0.67621333734734479</v>
      </c>
      <c r="AV22" s="32">
        <f>((((AU22-AU21)/(D22-D21))+C22*AVERAGE(AU21:AU22)-C22*Referencias!$H$14)/AVERAGE('Metabolitos cuantificables'!E21:E22))*POWER(10,9)</f>
        <v>-1.2436680244442324</v>
      </c>
      <c r="AW22" s="33">
        <f>(((AT22-AT21)/($D22-$D21))-$C22*Referencias!$F$14+$C22*(AVERAGE(AT21:AT22)))/AVERAGE($E21:$E22)</f>
        <v>-7.4386330195751107</v>
      </c>
      <c r="AX22" s="33"/>
      <c r="AY22" s="35">
        <v>13563803494</v>
      </c>
      <c r="AZ22" s="33">
        <f>AY22*Referencias!$D$59/'Metabolitos cuantificables'!$AY$45</f>
        <v>28.400035829322256</v>
      </c>
      <c r="BA22" s="33">
        <f t="shared" si="72"/>
        <v>55.293298323260593</v>
      </c>
      <c r="BB22" s="33">
        <f t="shared" si="73"/>
        <v>26.407974887745915</v>
      </c>
      <c r="BC22" s="33"/>
      <c r="BD22" s="35">
        <v>4641036646</v>
      </c>
      <c r="BE22" s="33">
        <f>BD22*Referencias!$D$15/'Metabolitos cuantificables'!$BD$45</f>
        <v>0.91680525517572786</v>
      </c>
      <c r="BF22" s="33">
        <f>((((BE22-BE21)/(D22-D21))+C22*AVERAGE(BE21:BE22)-C22*Referencias!$H$15)/AVERAGE('Metabolitos cuantificables'!E21:E22))*POWER(10,9)</f>
        <v>-1.1951244743320169</v>
      </c>
      <c r="BG22" s="33">
        <f>(((BD22-BD21)/($D22-$D21))-$C22*Referencias!$F$15+$C22*(AVERAGE(BD21:BD22)))/AVERAGE($E21:$E22)</f>
        <v>-8.2649855976439905</v>
      </c>
      <c r="BH22" s="33"/>
      <c r="BI22" s="35">
        <v>592706905</v>
      </c>
      <c r="BJ22" s="33">
        <f>BI22*Referencias!$D$16/'Metabolitos cuantificables'!$BI$45</f>
        <v>0.790288430728742</v>
      </c>
      <c r="BK22" s="33">
        <f>((((BJ22-BJ21)/(D22-D21))+C22*AVERAGE(BJ21:BJ22)-C22*Referencias!$H$16)/AVERAGE('Metabolitos cuantificables'!E21:E22))*POWER(10,9)</f>
        <v>-1.2028672038455599</v>
      </c>
      <c r="BL22" s="33">
        <f>(((BI22-BI21)/($D22-$D21))-$C22*Referencias!$F$16+$C22*(AVERAGE(BI21:BI22)))/AVERAGE($E21:$E22)</f>
        <v>-1.0937868528602803</v>
      </c>
      <c r="BM22" s="33"/>
      <c r="BN22" s="35">
        <v>623026406</v>
      </c>
      <c r="BO22" s="33">
        <f>BN22*Referencias!$D$17/'Metabolitos cuantificables'!$BN$45</f>
        <v>0.19276192445975093</v>
      </c>
      <c r="BP22" s="33">
        <f>((((BO22-BO21)/(D22-D21))+C22*AVERAGE(BO21:BO22)-C22*Referencias!$H$17)/AVERAGE('Metabolitos cuantificables'!E21:E22))*POWER(10,9)</f>
        <v>-0.44698662648226173</v>
      </c>
      <c r="BQ22" s="33">
        <f>(((BN22-BN21)/($D22-$D21))-$C22*Referencias!$F$17+$C22*(AVERAGE(BN21:BN22)))/AVERAGE($E21:$E22)</f>
        <v>-4.3417233283132814</v>
      </c>
      <c r="BR22" s="33"/>
      <c r="BS22" s="35">
        <v>2458674075</v>
      </c>
      <c r="BT22" s="33">
        <f>BS22*Referencias!$D$18/'Metabolitos cuantificables'!$BS$45</f>
        <v>0.36572674091970486</v>
      </c>
      <c r="BU22" s="33">
        <f>((((BT22-BT21)/(D22-D21))+C22*AVERAGE(BT21:BT22)-C22*Referencias!$H$18)/AVERAGE('Metabolitos cuantificables'!E21:E22))*POWER(10,9)</f>
        <v>-0.13442145688164889</v>
      </c>
      <c r="BV22" s="33">
        <f>(((BS22-BS21)/($D22-$D21))-$C22*Referencias!$F$18+$C22*(AVERAGE(BS21:BS22)))/AVERAGE($E21:$E22)</f>
        <v>-0.78300117243309975</v>
      </c>
      <c r="BW22" s="33"/>
      <c r="BX22" s="35">
        <v>23060187642</v>
      </c>
      <c r="BY22" s="33">
        <f>BX22*Referencias!$D$19/'Metabolitos cuantificables'!$BX$45</f>
        <v>1.6811677928396807</v>
      </c>
      <c r="BZ22" s="33">
        <f>((((BY22-BY21)/(D22-D21))+C22*AVERAGE(BY21:BY22)-C22*Referencias!$H$19)/AVERAGE('Metabolitos cuantificables'!E21:E22))*POWER(10,9)</f>
        <v>-0.40186033992935988</v>
      </c>
      <c r="CA22" s="33">
        <f>(((BX22-BX21)/($D22-$D21))-$C22*Referencias!$F$19+$C22*(AVERAGE(BX21:BX22)))/AVERAGE($E21:$E22)</f>
        <v>-6.7613273312008806</v>
      </c>
      <c r="CB22" s="33"/>
      <c r="CC22" s="35">
        <v>84309409</v>
      </c>
      <c r="CD22" s="33">
        <f>CC22*Referencias!$D$20/'Metabolitos cuantificables'!$CC$45</f>
        <v>0.16501045689418703</v>
      </c>
      <c r="CE22" s="33">
        <f>((((CD22-CD21)/(D22-D21))+C22*AVERAGE(CD21:CD22)-C22*Referencias!$H$20)/AVERAGE('Metabolitos cuantificables'!E21:E22))*POWER(10,9)</f>
        <v>-2.8456160654563218</v>
      </c>
      <c r="CF22" s="33">
        <f>(((CC22-CC21)/($D22-$D21))-$C22*Referencias!$F$20+$C22*(AVERAGE(CC21:CC22)))/AVERAGE($E21:$E22)</f>
        <v>-1.4424654646613397</v>
      </c>
      <c r="CG22" s="33"/>
      <c r="CH22" s="35">
        <v>722880627</v>
      </c>
      <c r="CI22" s="33">
        <f>CH22*Referencias!$D$21/'Metabolitos cuantificables'!$CH$45</f>
        <v>0.31170538039899326</v>
      </c>
      <c r="CJ22" s="33">
        <f>((((CI22-CI21)/(D22-D21))+C22*AVERAGE(CI21:CI22)-C22*Referencias!$H$21)/AVERAGE('Metabolitos cuantificables'!E21:E22))*POWER(10,9)</f>
        <v>-1.336648552878295</v>
      </c>
      <c r="CK22" s="33">
        <f>(((CH22-CH21)/($D22-$D21))-$C22*Referencias!$F$21+$C22*(AVERAGE(CH21:CH22)))/AVERAGE($E21:$E22)</f>
        <v>-3.2975366271210671</v>
      </c>
      <c r="CL22" s="33"/>
      <c r="CM22" s="35">
        <v>825969567</v>
      </c>
      <c r="CN22" s="33">
        <f>CM22*Referencias!$D$22/'Metabolitos cuantificables'!$CM$45</f>
        <v>0.12325452361967525</v>
      </c>
      <c r="CO22" s="33">
        <f>((((CN22-CN21)/(D22-D21))+C22*AVERAGE(CN21:CN22)-C22*Referencias!$H$22)/AVERAGE('Metabolitos cuantificables'!E21:E22))*POWER(10,9)</f>
        <v>-0.21200613091264675</v>
      </c>
      <c r="CP22" s="33">
        <f>(((CM22-CM21)/($D22-$D21))-$C22*Referencias!$F$22+$C22*(AVERAGE(CM21:CM22)))/AVERAGE($E21:$E22)</f>
        <v>-1.3479018859732916</v>
      </c>
      <c r="CQ22" s="33"/>
      <c r="CR22" s="35">
        <v>463875802</v>
      </c>
      <c r="CS22" s="33">
        <f>CR22*Referencias!$D$23/'Metabolitos cuantificables'!$CR$45</f>
        <v>0.14995644690172047</v>
      </c>
      <c r="CT22" s="33">
        <f>((((CS22-CS21)/(D22-D21))+C22*AVERAGE(CS21:CS22)-C22*Referencias!$H$23)/AVERAGE('Metabolitos cuantificables'!E21:E22))*POWER(10,9)</f>
        <v>-0.51401147810617032</v>
      </c>
      <c r="CU22" s="33">
        <f>(((CR22-CR21)/($D22-$D21))-$C22*Referencias!$F$23+$C22*(AVERAGE(CR21:CR22)))/AVERAGE($E21:$E22)</f>
        <v>-2.0531062942463603</v>
      </c>
      <c r="CV22" s="33"/>
      <c r="CW22" s="35">
        <v>5622778381</v>
      </c>
      <c r="CX22" s="33">
        <f t="shared" si="4"/>
        <v>10.447982023627658</v>
      </c>
      <c r="CY22" s="33"/>
      <c r="CZ22" s="33"/>
      <c r="DA22" s="35">
        <v>54891318</v>
      </c>
      <c r="DB22" s="33">
        <f t="shared" si="5"/>
        <v>0.17047766459218722</v>
      </c>
      <c r="DC22" s="33"/>
      <c r="DD22" s="33"/>
      <c r="DE22" s="35">
        <v>1215356</v>
      </c>
      <c r="DF22" s="34">
        <f t="shared" si="6"/>
        <v>1.1089336544875354E-3</v>
      </c>
      <c r="DG22" s="33"/>
      <c r="DH22" s="33"/>
      <c r="DI22" s="35">
        <v>142261124</v>
      </c>
      <c r="DJ22" s="33">
        <f t="shared" si="7"/>
        <v>-0.17576892752105316</v>
      </c>
      <c r="DK22" s="33"/>
      <c r="DL22" s="33"/>
      <c r="DM22" s="35">
        <v>2681411</v>
      </c>
      <c r="DN22" s="34">
        <f t="shared" si="8"/>
        <v>6.6575994634127588E-3</v>
      </c>
      <c r="DO22" s="33"/>
      <c r="DP22" s="33"/>
      <c r="DQ22" s="35">
        <v>140964192</v>
      </c>
      <c r="DR22" s="33">
        <f t="shared" si="9"/>
        <v>0.22716015623905239</v>
      </c>
      <c r="DS22" s="33"/>
      <c r="DT22" s="33"/>
      <c r="DU22" s="35">
        <v>30520398</v>
      </c>
      <c r="DV22" s="34">
        <f t="shared" si="10"/>
        <v>6.3485866620792822E-2</v>
      </c>
      <c r="DW22" s="33"/>
      <c r="DX22" s="33"/>
      <c r="DY22" s="35">
        <v>1357546275</v>
      </c>
      <c r="DZ22" s="15">
        <f t="shared" si="71"/>
        <v>2.3276122963104653</v>
      </c>
      <c r="EA22" s="33"/>
      <c r="EB22" s="33"/>
      <c r="EC22" s="35">
        <v>256580805</v>
      </c>
      <c r="ED22" s="16">
        <f t="shared" si="11"/>
        <v>0.51162847949894252</v>
      </c>
      <c r="EE22" s="33"/>
      <c r="EF22" s="33"/>
      <c r="EG22" s="35">
        <v>27920395</v>
      </c>
      <c r="EH22" s="15">
        <f t="shared" si="12"/>
        <v>6.0510917187803479E-2</v>
      </c>
      <c r="EI22" s="33"/>
      <c r="EJ22" s="33"/>
      <c r="EK22" s="35">
        <v>552060</v>
      </c>
      <c r="EL22" s="15">
        <f t="shared" si="13"/>
        <v>1.7803242472304985E-3</v>
      </c>
      <c r="EM22" s="34"/>
      <c r="EN22" s="33"/>
      <c r="EO22" s="35">
        <v>3549607</v>
      </c>
      <c r="EP22" s="15">
        <f t="shared" si="14"/>
        <v>5.3337584652350762E-3</v>
      </c>
      <c r="EQ22" s="34"/>
      <c r="ER22" s="33"/>
      <c r="ES22" s="35">
        <v>2910105</v>
      </c>
      <c r="ET22" s="15">
        <f t="shared" si="15"/>
        <v>5.9317464069501271E-3</v>
      </c>
      <c r="EU22" s="34"/>
      <c r="EV22" s="33"/>
      <c r="EW22" s="35">
        <v>161951</v>
      </c>
      <c r="EX22" s="15">
        <f t="shared" si="74"/>
        <v>-1.0362531542084286E-4</v>
      </c>
      <c r="EY22" s="34"/>
      <c r="EZ22" s="33"/>
      <c r="FA22" s="35">
        <v>53885670</v>
      </c>
      <c r="FB22" s="15">
        <f t="shared" si="16"/>
        <v>5.5546294595169368E-2</v>
      </c>
      <c r="FC22" s="34"/>
      <c r="FD22" s="33"/>
      <c r="FE22" s="35">
        <v>370125104</v>
      </c>
      <c r="FF22" s="16">
        <f t="shared" si="17"/>
        <v>0.62223291652945045</v>
      </c>
      <c r="FG22" s="34"/>
      <c r="FH22" s="33"/>
      <c r="FI22" s="35">
        <v>21424273</v>
      </c>
      <c r="FJ22" s="15">
        <f t="shared" si="18"/>
        <v>3.6313382105059515E-2</v>
      </c>
      <c r="FK22" s="32"/>
      <c r="FL22" s="33"/>
      <c r="FM22" s="35">
        <v>509446491</v>
      </c>
      <c r="FN22" s="15">
        <f t="shared" si="19"/>
        <v>0.91752363992694552</v>
      </c>
      <c r="FO22" s="33"/>
      <c r="FP22" s="33"/>
      <c r="FQ22" s="35">
        <v>15900089</v>
      </c>
      <c r="FR22" s="15">
        <f t="shared" si="20"/>
        <v>3.1646863249654884E-2</v>
      </c>
      <c r="FS22" s="34"/>
      <c r="FT22" s="33"/>
      <c r="FU22" s="35">
        <v>4849234</v>
      </c>
      <c r="FV22" s="15">
        <f t="shared" si="21"/>
        <v>7.8711713194286187E-3</v>
      </c>
      <c r="FW22" s="34"/>
      <c r="FX22" s="33"/>
      <c r="FY22" s="35">
        <v>1158129</v>
      </c>
      <c r="FZ22" s="15">
        <f t="shared" si="22"/>
        <v>2.2711201041262226E-3</v>
      </c>
      <c r="GA22" s="34"/>
      <c r="GB22" s="33"/>
      <c r="GC22" s="35">
        <v>165393</v>
      </c>
      <c r="GD22" s="15">
        <f t="shared" si="23"/>
        <v>1.1867747823206012E-4</v>
      </c>
      <c r="GE22" s="34"/>
      <c r="GF22" s="33"/>
      <c r="GG22" s="35">
        <v>9253402</v>
      </c>
      <c r="GH22" s="15">
        <f t="shared" si="24"/>
        <v>2.1844214416089875E-2</v>
      </c>
      <c r="GI22" s="34"/>
      <c r="GJ22" s="33"/>
      <c r="GK22" s="35">
        <v>6805145</v>
      </c>
      <c r="GL22" s="15">
        <f t="shared" si="25"/>
        <v>8.1471771740276866E-3</v>
      </c>
      <c r="GM22" s="34"/>
      <c r="GN22" s="33"/>
      <c r="GO22" s="35">
        <v>10690947</v>
      </c>
      <c r="GP22" s="15">
        <f t="shared" si="26"/>
        <v>1.8980630890756068E-2</v>
      </c>
      <c r="GQ22" s="34"/>
      <c r="GR22" s="33"/>
      <c r="GS22" s="35">
        <v>1347742</v>
      </c>
      <c r="GT22" s="15">
        <f t="shared" si="27"/>
        <v>2.9082775799650373E-3</v>
      </c>
      <c r="GU22" s="34"/>
      <c r="GV22" s="33"/>
      <c r="GW22" s="35">
        <v>56038058</v>
      </c>
      <c r="GX22" s="15">
        <f t="shared" si="28"/>
        <v>9.2892081126624032E-2</v>
      </c>
      <c r="GY22" s="34"/>
      <c r="GZ22" s="33"/>
      <c r="HA22" s="35">
        <v>25662856</v>
      </c>
      <c r="HB22" s="15">
        <f t="shared" si="29"/>
        <v>3.9113387839971613E-2</v>
      </c>
      <c r="HC22" s="34"/>
      <c r="HD22" s="33"/>
      <c r="HE22" s="35">
        <v>1198817</v>
      </c>
      <c r="HF22" s="15">
        <f t="shared" si="30"/>
        <v>3.8200283255054278E-3</v>
      </c>
      <c r="HG22" s="34"/>
      <c r="HH22" s="33"/>
      <c r="HI22" s="35">
        <v>43458492</v>
      </c>
      <c r="HJ22" s="15">
        <f t="shared" si="31"/>
        <v>8.1678879945742036E-2</v>
      </c>
      <c r="HK22" s="34"/>
      <c r="HL22" s="33"/>
      <c r="HM22" s="35">
        <v>100216</v>
      </c>
      <c r="HN22" s="15">
        <f t="shared" si="32"/>
        <v>1.519689217357979E-4</v>
      </c>
      <c r="HO22" s="34"/>
      <c r="HP22" s="33"/>
      <c r="HQ22" s="35">
        <v>46738832</v>
      </c>
      <c r="HR22" s="15">
        <f t="shared" si="33"/>
        <v>5.2254293109087746E-2</v>
      </c>
      <c r="HS22" s="34"/>
      <c r="HT22" s="33"/>
      <c r="HU22" s="35">
        <v>572835</v>
      </c>
      <c r="HV22" s="15">
        <f t="shared" si="34"/>
        <v>1.7801047744438888E-3</v>
      </c>
      <c r="HW22" s="34"/>
      <c r="HX22" s="33"/>
      <c r="HY22" s="35">
        <v>21017074</v>
      </c>
      <c r="HZ22" s="15">
        <f t="shared" si="35"/>
        <v>1.9431560595613684E-2</v>
      </c>
      <c r="IA22" s="34"/>
      <c r="IB22" s="33"/>
      <c r="IC22" s="35">
        <v>392613</v>
      </c>
      <c r="ID22" s="15">
        <f t="shared" si="36"/>
        <v>9.8842165105795556E-4</v>
      </c>
      <c r="IE22" s="34"/>
      <c r="IF22" s="33"/>
      <c r="IG22" s="35">
        <v>4844357</v>
      </c>
      <c r="IH22" s="15">
        <f t="shared" si="37"/>
        <v>1.0780490111009601E-2</v>
      </c>
      <c r="II22" s="34"/>
      <c r="IJ22" s="33"/>
      <c r="IK22" s="35">
        <v>600709</v>
      </c>
      <c r="IL22" s="15">
        <f t="shared" si="38"/>
        <v>2.4528194847563702E-3</v>
      </c>
      <c r="IM22" s="34"/>
      <c r="IN22" s="33"/>
      <c r="IO22" s="35">
        <v>41163802</v>
      </c>
      <c r="IP22" s="15">
        <f t="shared" si="39"/>
        <v>8.2613908570464162E-2</v>
      </c>
      <c r="IQ22" s="34"/>
      <c r="IR22" s="33"/>
      <c r="IS22" s="35">
        <v>1991580</v>
      </c>
      <c r="IT22" s="15">
        <f t="shared" si="40"/>
        <v>3.3559598755269569E-3</v>
      </c>
      <c r="IU22" s="34"/>
      <c r="IV22" s="33"/>
      <c r="IW22" s="35">
        <v>9100842</v>
      </c>
      <c r="IX22" s="15">
        <f t="shared" si="41"/>
        <v>2.5063970258077774E-3</v>
      </c>
      <c r="IY22" s="34"/>
      <c r="IZ22" s="33"/>
      <c r="JA22" s="35">
        <v>440373</v>
      </c>
      <c r="JB22" s="15">
        <f t="shared" si="42"/>
        <v>7.2644504951965806E-4</v>
      </c>
      <c r="JC22" s="34"/>
      <c r="JD22" s="33"/>
      <c r="JE22" s="35">
        <v>3133011</v>
      </c>
      <c r="JF22" s="15">
        <f t="shared" si="43"/>
        <v>9.2184141208653189E-3</v>
      </c>
      <c r="JG22" s="34"/>
      <c r="JH22" s="33"/>
      <c r="JI22" s="35">
        <v>7558121</v>
      </c>
      <c r="JJ22" s="15">
        <f t="shared" si="44"/>
        <v>2.2822903762986149E-3</v>
      </c>
      <c r="JK22" s="34"/>
      <c r="JL22" s="33"/>
      <c r="JM22" s="35">
        <v>1031328</v>
      </c>
      <c r="JN22" s="15">
        <f t="shared" si="75"/>
        <v>3.3249303830937974E-3</v>
      </c>
      <c r="JO22" s="34"/>
      <c r="JP22" s="33"/>
      <c r="JQ22" s="35">
        <v>8625776</v>
      </c>
      <c r="JR22" s="15">
        <f t="shared" si="76"/>
        <v>8.7519451841582725E-3</v>
      </c>
      <c r="JS22" s="34"/>
      <c r="JT22" s="33"/>
      <c r="JU22" s="35">
        <v>14095026</v>
      </c>
      <c r="JV22" s="15">
        <f t="shared" si="77"/>
        <v>1.810422364181365E-2</v>
      </c>
      <c r="JW22" s="34"/>
      <c r="JX22" s="33"/>
      <c r="JY22" s="35">
        <v>10703291</v>
      </c>
      <c r="JZ22" s="15">
        <f t="shared" si="78"/>
        <v>3.8288500493719048E-2</v>
      </c>
      <c r="KA22" s="34"/>
      <c r="KB22" s="33"/>
      <c r="KC22" s="35">
        <v>41677565</v>
      </c>
      <c r="KD22" s="15">
        <f t="shared" si="79"/>
        <v>0.10293359030751456</v>
      </c>
      <c r="KE22" s="34"/>
      <c r="KF22" s="33"/>
      <c r="KG22" s="35">
        <v>30343231</v>
      </c>
      <c r="KH22" s="15">
        <f t="shared" si="80"/>
        <v>6.5746412584909722E-2</v>
      </c>
      <c r="KI22" s="34"/>
      <c r="KJ22" s="33"/>
      <c r="KK22" s="35">
        <v>2985868</v>
      </c>
      <c r="KL22" s="15">
        <f t="shared" si="81"/>
        <v>8.8891457466893538E-3</v>
      </c>
      <c r="KM22" s="34"/>
      <c r="KN22" s="33"/>
      <c r="KO22" s="35">
        <v>1935035</v>
      </c>
      <c r="KP22" s="15">
        <f t="shared" si="82"/>
        <v>4.324417631629455E-3</v>
      </c>
      <c r="KQ22" s="34"/>
      <c r="KR22" s="33"/>
      <c r="KS22" s="35">
        <v>4813191</v>
      </c>
      <c r="KT22" s="15">
        <f t="shared" si="83"/>
        <v>3.0516501599934029E-4</v>
      </c>
      <c r="KU22" s="34"/>
      <c r="KV22" s="33"/>
      <c r="KW22" s="35">
        <v>329433</v>
      </c>
      <c r="KX22" s="15">
        <f t="shared" si="84"/>
        <v>-2.150002992138844E-4</v>
      </c>
      <c r="KY22" s="34"/>
      <c r="KZ22" s="33"/>
      <c r="LA22" s="35">
        <v>1653527935</v>
      </c>
      <c r="LB22" s="15">
        <f t="shared" si="85"/>
        <v>2.5868835735011597</v>
      </c>
      <c r="LC22" s="34"/>
      <c r="LD22" s="33"/>
      <c r="LE22" s="35">
        <v>17827608</v>
      </c>
      <c r="LF22" s="15">
        <f t="shared" si="86"/>
        <v>2.6656649062957481E-2</v>
      </c>
      <c r="LG22" s="34"/>
      <c r="LH22" s="33"/>
      <c r="LI22" s="35">
        <v>21224581</v>
      </c>
      <c r="LJ22" s="15">
        <f t="shared" si="87"/>
        <v>4.866931599893104E-2</v>
      </c>
      <c r="LK22" s="34"/>
      <c r="LL22" s="33"/>
      <c r="LM22" s="35">
        <v>2028696</v>
      </c>
      <c r="LN22" s="15">
        <f t="shared" si="88"/>
        <v>2.759856377725526E-3</v>
      </c>
      <c r="LO22" s="34"/>
      <c r="LP22" s="33"/>
      <c r="LQ22" s="35">
        <v>475658</v>
      </c>
      <c r="LR22" s="15">
        <f t="shared" si="89"/>
        <v>6.4558256784631512E-4</v>
      </c>
      <c r="LS22" s="34"/>
      <c r="LT22" s="33"/>
      <c r="LU22" s="35">
        <v>128301</v>
      </c>
      <c r="LV22" s="15">
        <f t="shared" si="90"/>
        <v>2.577767471549966E-4</v>
      </c>
      <c r="LW22" s="34"/>
      <c r="LX22" s="33"/>
      <c r="LY22" s="35">
        <v>1047579</v>
      </c>
      <c r="LZ22" s="15">
        <f t="shared" si="91"/>
        <v>1.973873662268223E-3</v>
      </c>
      <c r="MA22" s="34"/>
      <c r="MB22" s="33"/>
      <c r="MC22" s="35">
        <v>2847733</v>
      </c>
      <c r="MD22" s="15">
        <f t="shared" si="92"/>
        <v>7.5121388747614367E-3</v>
      </c>
      <c r="ME22" s="34"/>
      <c r="MF22" s="33"/>
      <c r="MG22" s="35">
        <v>222386343</v>
      </c>
      <c r="MH22" s="15">
        <f t="shared" si="93"/>
        <v>0.51421887037101455</v>
      </c>
      <c r="MI22" s="34"/>
      <c r="MJ22" s="33"/>
      <c r="MK22" s="35">
        <v>5622778381</v>
      </c>
      <c r="ML22" s="15">
        <f t="shared" si="94"/>
        <v>10.447982023627658</v>
      </c>
      <c r="MM22" s="34"/>
      <c r="MN22" s="33"/>
      <c r="MO22" s="35">
        <v>30343231</v>
      </c>
      <c r="MP22" s="15">
        <f t="shared" si="95"/>
        <v>6.5746412584909722E-2</v>
      </c>
      <c r="MQ22" s="34"/>
      <c r="MR22" s="33"/>
      <c r="MS22" s="35">
        <v>1847367426</v>
      </c>
      <c r="MT22" s="15">
        <f t="shared" si="96"/>
        <v>4.049399870541011</v>
      </c>
      <c r="MU22" s="34"/>
      <c r="MV22" s="33"/>
      <c r="MW22" s="35">
        <v>10284204</v>
      </c>
      <c r="MX22" s="15">
        <f t="shared" si="97"/>
        <v>3.3266069686737294E-2</v>
      </c>
      <c r="MY22" s="34"/>
      <c r="MZ22" s="33"/>
      <c r="NA22" s="35">
        <v>21282553</v>
      </c>
      <c r="NB22" s="15">
        <f t="shared" si="98"/>
        <v>-1.9047866910084282E-2</v>
      </c>
      <c r="NC22" s="34"/>
      <c r="ND22" s="33"/>
      <c r="NE22" s="35">
        <v>552060</v>
      </c>
      <c r="NF22" s="15">
        <f t="shared" si="99"/>
        <v>1.7803242472304985E-3</v>
      </c>
      <c r="NG22" s="34"/>
      <c r="NH22" s="33"/>
      <c r="NI22" s="35">
        <v>89486</v>
      </c>
      <c r="NJ22" s="15">
        <f t="shared" si="100"/>
        <v>-1.405683053586943E-5</v>
      </c>
      <c r="NK22" s="34"/>
      <c r="NL22" s="33"/>
    </row>
    <row r="23" spans="2:376" s="35" customFormat="1" x14ac:dyDescent="0.25">
      <c r="B23" s="31" t="s">
        <v>171</v>
      </c>
      <c r="C23" s="32">
        <v>1.6666666666666666E-2</v>
      </c>
      <c r="D23" s="33">
        <v>720.99999999994179</v>
      </c>
      <c r="E23" s="34">
        <v>8805000</v>
      </c>
      <c r="F23" s="35">
        <v>1261280929</v>
      </c>
      <c r="G23" s="33">
        <f>F23*Referencias!$D$6/'Metabolitos cuantificables'!$F$45</f>
        <v>0.87322292547811164</v>
      </c>
      <c r="H23" s="33">
        <f>((((G23-G22)/(D23-D22))+(C23*AVERAGE(G22:G23))-C23*Referencias!$H$6)/AVERAGE('Metabolitos cuantificables'!E22:E23))*POWER(10,9)</f>
        <v>-1.9875869711265919</v>
      </c>
      <c r="I23" s="33">
        <f>(((F23-F22)/($D23-$D22))-$C23*Referencias!$F$6+$C23*(AVERAGE(F22:F23)))/AVERAGE($E22:$E23)</f>
        <v>-2.9212600018874668</v>
      </c>
      <c r="J23" s="33"/>
      <c r="K23" s="35">
        <v>43435398</v>
      </c>
      <c r="L23" s="33">
        <f>K23*Referencias!$D$7/'Metabolitos cuantificables'!$K$45</f>
        <v>1.8894283308763981E-2</v>
      </c>
      <c r="M23" s="33">
        <f>((((L23-L22)/(D23-D22))+C23*AVERAGE(L22:L23)-C23*Referencias!$H$7)/AVERAGE('Metabolitos cuantificables'!E22:E23))*POWER(10,9)</f>
        <v>-3.2258063573931475</v>
      </c>
      <c r="N23" s="33">
        <f>(((K23-K22)/($D23-$D22))-$C23*Referencias!$F$7+$C23*(AVERAGE(K22:K23)))/AVERAGE($E22:$E23)</f>
        <v>-7.6240251328312052</v>
      </c>
      <c r="O23" s="33"/>
      <c r="P23" s="35">
        <v>412981362</v>
      </c>
      <c r="Q23" s="33">
        <f>P23*Referencias!$D$8/'Metabolitos cuantificables'!$P$45</f>
        <v>0.83177335960647336</v>
      </c>
      <c r="R23" s="33">
        <f>((((Q23-Q22)/(D23-D22))+C23*AVERAGE(Q22:Q23)-C23*Referencias!$H$8)/AVERAGE('Metabolitos cuantificables'!E22:E23))*POWER(10,9)</f>
        <v>-3.1062226115283966</v>
      </c>
      <c r="S23" s="33">
        <f>(((P23-P22)/($D23-$D22))-$C23*Referencias!$F$8+$C23*(AVERAGE(P22:P23)))/AVERAGE($E22:$E23)</f>
        <v>-1.6681548301170943</v>
      </c>
      <c r="T23" s="33"/>
      <c r="U23" s="35">
        <v>163755424</v>
      </c>
      <c r="V23" s="33">
        <f>U23*Referencias!$D$9/'Metabolitos cuantificables'!$U$45</f>
        <v>0.12922613180073297</v>
      </c>
      <c r="W23" s="33">
        <f>((((V23-V22)/(D23-D22))+C23*AVERAGE(V22:V23)-C23*Referencias!$H$9)/AVERAGE('Metabolitos cuantificables'!E22:E23))*POWER(10,9)</f>
        <v>-0.77810033577014104</v>
      </c>
      <c r="X23" s="33">
        <f>(((U23-U22)/($D23-$D22))-$C23*Referencias!$F$9+$C23*(AVERAGE(U22:U23)))/AVERAGE($E22:$E23)</f>
        <v>-0.93991513965704954</v>
      </c>
      <c r="Y23" s="33"/>
      <c r="Z23" s="35">
        <v>1349579067</v>
      </c>
      <c r="AA23" s="33">
        <f>Z23*Referencias!$D$60/'Metabolitos cuantificables'!$Z$45</f>
        <v>0.71820594028789742</v>
      </c>
      <c r="AB23" s="33">
        <f>((((AA23-AA22)/(D23-D22))+C23*AVERAGE(AA22:AA23)-C23*Referencias!$H$60)/AVERAGE('Metabolitos cuantificables'!E22:E23))*POWER(10,9)</f>
        <v>-10.357882940512843</v>
      </c>
      <c r="AC23" s="33">
        <f>(((Z23-Z22)/($D23-$D22))-$C23*Referencias!$F$60+$C23*(AVERAGE(Z22:Z23)))/AVERAGE($E22:$E23)</f>
        <v>-18.902710130659727</v>
      </c>
      <c r="AD23" s="33"/>
      <c r="AE23" s="35">
        <v>1373252358</v>
      </c>
      <c r="AF23" s="33">
        <f>AE23*Referencias!$D$12/'Metabolitos cuantificables'!$AE$45</f>
        <v>2.0943425138218239</v>
      </c>
      <c r="AG23" s="33">
        <f>((((AF23-AF22)/(D23-D22))+C23*AVERAGE(AF22:AF23)-C23*Referencias!$H$12)/AVERAGE('Metabolitos cuantificables'!E22:E23))*POWER(10,9)</f>
        <v>-0.49922092247764749</v>
      </c>
      <c r="AH23" s="33">
        <f>(((AE23-AE22)/($D23-$D22))-$C23*Referencias!$F$12+$C23*(AVERAGE(AE22:AE23)))/AVERAGE($E22:$E23)</f>
        <v>-0.3053761529500536</v>
      </c>
      <c r="AI23" s="33"/>
      <c r="AJ23" s="35">
        <v>6269503</v>
      </c>
      <c r="AK23" s="33">
        <f>AJ23*Referencias!$D$50/'Metabolitos cuantificables'!$AJ$45</f>
        <v>0.23687260353080783</v>
      </c>
      <c r="AL23" s="33">
        <f>((((AK23-AK22)/(D23-D22))+C23*AVERAGE(AK22:AK23)-C23*Referencias!$H$50)/AVERAGE('Metabolitos cuantificables'!E22:E23))*POWER(10,9)</f>
        <v>-43.861184995087619</v>
      </c>
      <c r="AM23" s="33">
        <f>(((AJ23-AJ22)/($D23-$D22))-$C23*Referencias!$F$50+$C23*(AVERAGE(AJ22:AJ23)))/AVERAGE($E22:$E23)</f>
        <v>-1.3407438333049553</v>
      </c>
      <c r="AN23" s="33"/>
      <c r="AO23" s="35">
        <v>90921961</v>
      </c>
      <c r="AP23" s="33">
        <f>AO23*Referencias!$D$5/'Metabolitos cuantificables'!$AO$45</f>
        <v>1.1104026058123364</v>
      </c>
      <c r="AQ23" s="33">
        <f>((((AP23-AP22)/(D23-D22))+C23*AVERAGE(AP22:AP23)-C23*Referencias!$H$5)/AVERAGE('Metabolitos cuantificables'!E22:E23))*POWER(10,9)</f>
        <v>0.64115415434189116</v>
      </c>
      <c r="AR23" s="33">
        <f>(((AO23-AO22)/($D23-$D22))-$C23*Referencias!$F$5+$C23*(AVERAGE(AO22:AO23)))/AVERAGE($E22:$E23)</f>
        <v>5.4102835285131483E-2</v>
      </c>
      <c r="AS23" s="33"/>
      <c r="AT23" s="35">
        <v>2953033194</v>
      </c>
      <c r="AU23" s="32">
        <f>AT23*Referencias!$D$14/'Metabolitos cuantificables'!$AT$45</f>
        <v>0.52568005077361135</v>
      </c>
      <c r="AV23" s="32">
        <f>((((AU23-AU22)/(D23-D22))+C23*AVERAGE(AU22:AU23)-C23*Referencias!$H$14)/AVERAGE('Metabolitos cuantificables'!E22:E23))*POWER(10,9)</f>
        <v>-2.2517617547502069</v>
      </c>
      <c r="AW23" s="33">
        <f>(((AT23-AT22)/($D23-$D22))-$C23*Referencias!$F$14+$C23*(AVERAGE(AT22:AT23)))/AVERAGE($E22:$E23)</f>
        <v>-13.102292173197407</v>
      </c>
      <c r="AX23" s="33"/>
      <c r="AY23" s="35">
        <v>9871270332</v>
      </c>
      <c r="AZ23" s="33">
        <f>AY23*Referencias!$D$59/'Metabolitos cuantificables'!$AY$45</f>
        <v>20.668570672948576</v>
      </c>
      <c r="BA23" s="33">
        <f t="shared" si="72"/>
        <v>2.9065319302719135</v>
      </c>
      <c r="BB23" s="33">
        <f t="shared" si="73"/>
        <v>1.3881541624866827</v>
      </c>
      <c r="BC23" s="33"/>
      <c r="BD23" s="35">
        <v>3292829523</v>
      </c>
      <c r="BE23" s="33">
        <f>BD23*Referencias!$D$15/'Metabolitos cuantificables'!$BD$45</f>
        <v>0.65047609862897537</v>
      </c>
      <c r="BF23" s="33">
        <f>((((BE23-BE22)/(D23-D22))+C23*AVERAGE(BE22:BE23)-C23*Referencias!$H$15)/AVERAGE('Metabolitos cuantificables'!E22:E23))*POWER(10,9)</f>
        <v>-3.1303143225817527</v>
      </c>
      <c r="BG23" s="33">
        <f>(((BD23-BD22)/($D23-$D22))-$C23*Referencias!$F$15+$C23*(AVERAGE(BD22:BD23)))/AVERAGE($E22:$E23)</f>
        <v>-18.064424802735864</v>
      </c>
      <c r="BH23" s="33"/>
      <c r="BI23" s="35">
        <v>425934281</v>
      </c>
      <c r="BJ23" s="33">
        <f>BI23*Referencias!$D$16/'Metabolitos cuantificables'!$BI$45</f>
        <v>0.56792139873090397</v>
      </c>
      <c r="BK23" s="33">
        <f>((((BJ23-BJ22)/(D23-D22))+C23*AVERAGE(BJ22:BJ23)-C23*Referencias!$H$16)/AVERAGE('Metabolitos cuantificables'!E22:E23))*POWER(10,9)</f>
        <v>-2.713289029589903</v>
      </c>
      <c r="BL23" s="33">
        <f>(((BI23-BI22)/($D23-$D22))-$C23*Referencias!$F$16+$C23*(AVERAGE(BI22:BI23)))/AVERAGE($E22:$E23)</f>
        <v>-2.2268579958049894</v>
      </c>
      <c r="BM23" s="33"/>
      <c r="BN23" s="35">
        <v>464730834</v>
      </c>
      <c r="BO23" s="33">
        <f>BN23*Referencias!$D$17/'Metabolitos cuantificables'!$BN$45</f>
        <v>0.14378589583829782</v>
      </c>
      <c r="BP23" s="33">
        <f>((((BO23-BO22)/(D23-D22))+C23*AVERAGE(BO22:BO23)-C23*Referencias!$H$17)/AVERAGE('Metabolitos cuantificables'!E22:E23))*POWER(10,9)</f>
        <v>-0.74531417557765078</v>
      </c>
      <c r="BQ23" s="33">
        <f>(((BN23-BN22)/($D23-$D22))-$C23*Referencias!$F$17+$C23*(AVERAGE(BN22:BN23)))/AVERAGE($E22:$E23)</f>
        <v>-5.3100719927234588</v>
      </c>
      <c r="BR23" s="33"/>
      <c r="BS23" s="35">
        <v>1876858514</v>
      </c>
      <c r="BT23" s="33">
        <f>BS23*Referencias!$D$18/'Metabolitos cuantificables'!$BS$45</f>
        <v>0.27918191942241072</v>
      </c>
      <c r="BU23" s="33">
        <f>((((BT23-BT22)/(D23-D22))+C23*AVERAGE(BT22:BT23)-C23*Referencias!$H$18)/AVERAGE('Metabolitos cuantificables'!E22:E23))*POWER(10,9)</f>
        <v>-0.71565168302618709</v>
      </c>
      <c r="BV23" s="33">
        <f>(((BS23-BS22)/($D23-$D22))-$C23*Referencias!$F$18+$C23*(AVERAGE(BS22:BS23)))/AVERAGE($E22:$E23)</f>
        <v>-4.6902704895657017</v>
      </c>
      <c r="BW23" s="33"/>
      <c r="BX23" s="35">
        <v>18975591762</v>
      </c>
      <c r="BY23" s="33">
        <f>BX23*Referencias!$D$19/'Metabolitos cuantificables'!$BX$45</f>
        <v>1.3833865628329118</v>
      </c>
      <c r="BZ23" s="33">
        <f>((((BY23-BY22)/(D23-D22))+C23*AVERAGE(BY22:BY23)-C23*Referencias!$H$19)/AVERAGE('Metabolitos cuantificables'!E22:E23))*POWER(10,9)</f>
        <v>-1.2210824666233857</v>
      </c>
      <c r="CA23" s="33">
        <f>(((BX23-BX22)/($D23-$D22))-$C23*Referencias!$F$19+$C23*(AVERAGE(BX22:BX23)))/AVERAGE($E22:$E23)</f>
        <v>-18.000184553551051</v>
      </c>
      <c r="CB23" s="33"/>
      <c r="CC23" s="35">
        <v>69932862</v>
      </c>
      <c r="CD23" s="33">
        <f>CC23*Referencias!$D$20/'Metabolitos cuantificables'!$CC$45</f>
        <v>0.13687266519135641</v>
      </c>
      <c r="CE23" s="33">
        <f>((((CD23-CD22)/(D23-D22))+C23*AVERAGE(CD22:CD23)-C23*Referencias!$H$20)/AVERAGE('Metabolitos cuantificables'!E22:E23))*POWER(10,9)</f>
        <v>-2.9027936340639036</v>
      </c>
      <c r="CF23" s="33">
        <f>(((CC23-CC22)/($D23-$D22))-$C23*Referencias!$F$20+$C23*(AVERAGE(CC22:CC23)))/AVERAGE($E22:$E23)</f>
        <v>-1.4716631084912981</v>
      </c>
      <c r="CG23" s="33"/>
      <c r="CH23" s="35">
        <v>546895204</v>
      </c>
      <c r="CI23" s="33">
        <f>CH23*Referencias!$D$21/'Metabolitos cuantificables'!$CH$45</f>
        <v>0.23582064760632329</v>
      </c>
      <c r="CJ23" s="33">
        <f>((((CI23-CI22)/(D23-D22))+C23*AVERAGE(CI22:CI23)-C23*Referencias!$H$21)/AVERAGE('Metabolitos cuantificables'!E22:E23))*POWER(10,9)</f>
        <v>-1.6634176953938891</v>
      </c>
      <c r="CK23" s="33">
        <f>(((CH23-CH22)/($D23-$D22))-$C23*Referencias!$F$21+$C23*(AVERAGE(CH22:CH23)))/AVERAGE($E22:$E23)</f>
        <v>-4.0556332271602722</v>
      </c>
      <c r="CL23" s="33"/>
      <c r="CM23" s="35">
        <v>625014665</v>
      </c>
      <c r="CN23" s="33">
        <f>CM23*Referencias!$D$22/'Metabolitos cuantificables'!$CM$45</f>
        <v>9.3267219359773237E-2</v>
      </c>
      <c r="CO23" s="33">
        <f>((((CN23-CN22)/(D23-D22))+C23*AVERAGE(CN22:CN23)-C23*Referencias!$H$22)/AVERAGE('Metabolitos cuantificables'!E22:E23))*POWER(10,9)</f>
        <v>-0.39959809775521332</v>
      </c>
      <c r="CP23" s="33">
        <f>(((CM23-CM22)/($D23-$D22))-$C23*Referencias!$F$22+$C23*(AVERAGE(CM22:CM23)))/AVERAGE($E22:$E23)</f>
        <v>-2.6049144176754164</v>
      </c>
      <c r="CQ23" s="33"/>
      <c r="CR23" s="35">
        <v>363788885</v>
      </c>
      <c r="CS23" s="33">
        <f>CR23*Referencias!$D$23/'Metabolitos cuantificables'!$CR$45</f>
        <v>0.11760149674058357</v>
      </c>
      <c r="CT23" s="33">
        <f>((((CS23-CS22)/(D23-D22))+C23*AVERAGE(CS22:CS23)-C23*Referencias!$H$23)/AVERAGE('Metabolitos cuantificables'!E22:E23))*POWER(10,9)</f>
        <v>-0.65220685165453318</v>
      </c>
      <c r="CU23" s="33">
        <f>(((CR23-CR22)/($D23-$D22))-$C23*Referencias!$F$23+$C23*(AVERAGE(CR22:CR23)))/AVERAGE($E22:$E23)</f>
        <v>-2.4812594187143282</v>
      </c>
      <c r="CV23" s="33"/>
      <c r="CW23" s="35">
        <v>4142075872</v>
      </c>
      <c r="CX23" s="29"/>
      <c r="CY23" s="33"/>
      <c r="CZ23" s="33"/>
      <c r="DA23" s="35">
        <v>39405361</v>
      </c>
      <c r="DB23" s="33">
        <f t="shared" si="5"/>
        <v>2.0389369900100551E-3</v>
      </c>
      <c r="DC23" s="33"/>
      <c r="DD23" s="33"/>
      <c r="DE23" s="35">
        <v>835440</v>
      </c>
      <c r="DF23" s="34">
        <f t="shared" si="6"/>
        <v>-1.991281811305812E-4</v>
      </c>
      <c r="DG23" s="33"/>
      <c r="DH23" s="33"/>
      <c r="DI23" s="35">
        <v>193727179</v>
      </c>
      <c r="DJ23" s="33">
        <f t="shared" si="7"/>
        <v>0.60938665643452816</v>
      </c>
      <c r="DK23" s="33"/>
      <c r="DL23" s="33"/>
      <c r="DM23" s="35">
        <v>2702180</v>
      </c>
      <c r="DN23" s="34">
        <f t="shared" si="8"/>
        <v>5.2255196244729088E-3</v>
      </c>
      <c r="DO23" s="33"/>
      <c r="DP23" s="33"/>
      <c r="DQ23" s="35">
        <v>109518120</v>
      </c>
      <c r="DR23" s="33">
        <f t="shared" si="9"/>
        <v>6.0124479888482539E-2</v>
      </c>
      <c r="DS23" s="33"/>
      <c r="DT23" s="33"/>
      <c r="DU23" s="35">
        <v>23574590</v>
      </c>
      <c r="DV23" s="34">
        <f t="shared" si="10"/>
        <v>1.2111737575866909E-2</v>
      </c>
      <c r="DW23" s="33"/>
      <c r="DX23" s="33"/>
      <c r="DZ23" s="15">
        <f t="shared" si="71"/>
        <v>-5.0885935627896224</v>
      </c>
      <c r="EA23" s="33"/>
      <c r="EB23" s="33"/>
      <c r="EC23" s="35">
        <v>183464129</v>
      </c>
      <c r="ED23" s="16">
        <f t="shared" si="11"/>
        <v>4.7162902509039675E-3</v>
      </c>
      <c r="EE23" s="33"/>
      <c r="EF23" s="33"/>
      <c r="EG23" s="35">
        <v>24678582</v>
      </c>
      <c r="EH23" s="15">
        <f t="shared" si="12"/>
        <v>3.1605323140486238E-2</v>
      </c>
      <c r="EI23" s="33"/>
      <c r="EJ23" s="33"/>
      <c r="EK23" s="35">
        <v>153312</v>
      </c>
      <c r="EL23" s="15">
        <f t="shared" si="13"/>
        <v>-1.5820698091965465E-3</v>
      </c>
      <c r="EM23" s="34"/>
      <c r="EN23" s="33"/>
      <c r="EO23" s="35">
        <v>2979075</v>
      </c>
      <c r="EP23" s="15">
        <f t="shared" si="14"/>
        <v>2.973508722799958E-3</v>
      </c>
      <c r="EQ23" s="34"/>
      <c r="ER23" s="33"/>
      <c r="ES23" s="35">
        <v>2007556</v>
      </c>
      <c r="ET23" s="15">
        <f t="shared" si="15"/>
        <v>-4.2971677024202193E-4</v>
      </c>
      <c r="EU23" s="34"/>
      <c r="EV23" s="33"/>
      <c r="EW23" s="35">
        <v>376894</v>
      </c>
      <c r="EX23" s="15">
        <f t="shared" si="74"/>
        <v>1.7248739628310469E-3</v>
      </c>
      <c r="EY23" s="34"/>
      <c r="EZ23" s="33"/>
      <c r="FA23" s="35">
        <v>37087870</v>
      </c>
      <c r="FB23" s="15">
        <f t="shared" si="16"/>
        <v>-8.5210278395960234E-3</v>
      </c>
      <c r="FC23" s="34"/>
      <c r="FD23" s="33"/>
      <c r="FE23" s="35">
        <v>270176169</v>
      </c>
      <c r="FF23" s="16">
        <f t="shared" si="17"/>
        <v>4.3233521713947287E-2</v>
      </c>
      <c r="FG23" s="34"/>
      <c r="FH23" s="33"/>
      <c r="FI23" s="35">
        <v>15786234</v>
      </c>
      <c r="FJ23" s="15">
        <f t="shared" si="18"/>
        <v>3.4745660704590536E-3</v>
      </c>
      <c r="FK23" s="32"/>
      <c r="FL23" s="33"/>
      <c r="FM23" s="35">
        <v>385391926</v>
      </c>
      <c r="FN23" s="15">
        <f t="shared" si="19"/>
        <v>0.14865024483300768</v>
      </c>
      <c r="FO23" s="33"/>
      <c r="FP23" s="33"/>
      <c r="FQ23" s="35">
        <v>11490985</v>
      </c>
      <c r="FR23" s="15">
        <f t="shared" si="20"/>
        <v>1.0960084031427404E-3</v>
      </c>
      <c r="FS23" s="34"/>
      <c r="FT23" s="33"/>
      <c r="FU23" s="35">
        <v>3444320</v>
      </c>
      <c r="FV23" s="15">
        <f t="shared" si="21"/>
        <v>-6.2875835482894236E-5</v>
      </c>
      <c r="FW23" s="34"/>
      <c r="FX23" s="33"/>
      <c r="FY23" s="35">
        <v>924877</v>
      </c>
      <c r="FZ23" s="15">
        <f t="shared" si="22"/>
        <v>6.5951249157354219E-4</v>
      </c>
      <c r="GA23" s="34"/>
      <c r="GB23" s="33"/>
      <c r="GC23" s="35">
        <v>95465</v>
      </c>
      <c r="GD23" s="15">
        <f t="shared" si="23"/>
        <v>-1.4730287111658629E-4</v>
      </c>
      <c r="GE23" s="34"/>
      <c r="GF23" s="33"/>
      <c r="GG23" s="35">
        <v>5124292</v>
      </c>
      <c r="GH23" s="15">
        <f t="shared" si="24"/>
        <v>-9.6709524090709247E-3</v>
      </c>
      <c r="GI23" s="34"/>
      <c r="GJ23" s="33"/>
      <c r="GK23" s="35">
        <v>4004314</v>
      </c>
      <c r="GL23" s="15">
        <f t="shared" si="25"/>
        <v>-5.5571143545516581E-3</v>
      </c>
      <c r="GM23" s="34"/>
      <c r="GN23" s="33"/>
      <c r="GO23" s="35">
        <v>11216992</v>
      </c>
      <c r="GP23" s="15">
        <f t="shared" si="26"/>
        <v>2.3757590021806621E-2</v>
      </c>
      <c r="GQ23" s="34"/>
      <c r="GR23" s="33"/>
      <c r="GS23" s="35">
        <v>1325552</v>
      </c>
      <c r="GT23" s="15">
        <f t="shared" si="27"/>
        <v>2.4112860144016295E-3</v>
      </c>
      <c r="GU23" s="34"/>
      <c r="GV23" s="33"/>
      <c r="GW23" s="35">
        <v>40231727</v>
      </c>
      <c r="GX23" s="15">
        <f t="shared" si="28"/>
        <v>2.1022715701793453E-3</v>
      </c>
      <c r="GY23" s="34"/>
      <c r="GZ23" s="33"/>
      <c r="HA23" s="35">
        <v>16392046</v>
      </c>
      <c r="HB23" s="15">
        <f t="shared" si="29"/>
        <v>-1.2439746098765078E-2</v>
      </c>
      <c r="HC23" s="34"/>
      <c r="HD23" s="33"/>
      <c r="HE23" s="35">
        <v>824690</v>
      </c>
      <c r="HF23" s="15">
        <f t="shared" si="30"/>
        <v>-1.9233632028142468E-4</v>
      </c>
      <c r="HG23" s="34"/>
      <c r="HH23" s="33"/>
      <c r="HI23" s="35">
        <v>30108970</v>
      </c>
      <c r="HJ23" s="15">
        <f t="shared" si="31"/>
        <v>-5.5676157432271358E-3</v>
      </c>
      <c r="HK23" s="34"/>
      <c r="HL23" s="33"/>
      <c r="HM23" s="35">
        <v>60176</v>
      </c>
      <c r="HN23" s="15">
        <f t="shared" si="32"/>
        <v>-7.3880392310173257E-5</v>
      </c>
      <c r="HO23" s="34"/>
      <c r="HP23" s="33"/>
      <c r="HQ23" s="35">
        <v>31168303</v>
      </c>
      <c r="HR23" s="15">
        <f t="shared" si="33"/>
        <v>-1.3989891501412156E-2</v>
      </c>
      <c r="HS23" s="34"/>
      <c r="HT23" s="33"/>
      <c r="HU23" s="35">
        <v>202825</v>
      </c>
      <c r="HV23" s="15">
        <f t="shared" si="34"/>
        <v>-1.3531192681514436E-3</v>
      </c>
      <c r="HW23" s="34"/>
      <c r="HX23" s="33"/>
      <c r="HY23" s="35">
        <v>16678544</v>
      </c>
      <c r="HZ23" s="15">
        <f t="shared" si="35"/>
        <v>1.1272010360455524E-2</v>
      </c>
      <c r="IA23" s="34"/>
      <c r="IB23" s="33"/>
      <c r="IC23" s="35">
        <v>376645</v>
      </c>
      <c r="ID23" s="15">
        <f t="shared" si="36"/>
        <v>6.3975880221314697E-4</v>
      </c>
      <c r="IE23" s="34"/>
      <c r="IF23" s="33"/>
      <c r="IG23" s="35">
        <v>3379703</v>
      </c>
      <c r="IH23" s="15">
        <f t="shared" si="37"/>
        <v>-4.6611303631041484E-4</v>
      </c>
      <c r="II23" s="34"/>
      <c r="IJ23" s="33"/>
      <c r="IK23" s="35">
        <v>303265</v>
      </c>
      <c r="IL23" s="15">
        <f t="shared" si="38"/>
        <v>-8.2165358264760973E-4</v>
      </c>
      <c r="IM23" s="34"/>
      <c r="IN23" s="33"/>
      <c r="IO23" s="35">
        <v>31838042</v>
      </c>
      <c r="IP23" s="15">
        <f t="shared" si="39"/>
        <v>1.6614212335039701E-2</v>
      </c>
      <c r="IQ23" s="34"/>
      <c r="IR23" s="33"/>
      <c r="IS23" s="35">
        <v>1380988</v>
      </c>
      <c r="IT23" s="15">
        <f t="shared" si="40"/>
        <v>-2.4737329040827361E-4</v>
      </c>
      <c r="IU23" s="34"/>
      <c r="IV23" s="33"/>
      <c r="IW23" s="35">
        <v>11986743</v>
      </c>
      <c r="IX23" s="15">
        <f t="shared" si="41"/>
        <v>3.6303148753351354E-2</v>
      </c>
      <c r="IY23" s="34"/>
      <c r="IZ23" s="33"/>
      <c r="JA23" s="35">
        <v>225679</v>
      </c>
      <c r="JB23" s="15">
        <f t="shared" si="42"/>
        <v>-5.801935824414757E-4</v>
      </c>
      <c r="JC23" s="34"/>
      <c r="JD23" s="33"/>
      <c r="JE23" s="35">
        <v>2003749</v>
      </c>
      <c r="JF23" s="15">
        <f t="shared" si="43"/>
        <v>-1.5018650130205968E-3</v>
      </c>
      <c r="JG23" s="34"/>
      <c r="JH23" s="33"/>
      <c r="JI23" s="35">
        <v>5673965</v>
      </c>
      <c r="JJ23" s="15">
        <f t="shared" si="44"/>
        <v>1.9172399877469995E-3</v>
      </c>
      <c r="JK23" s="34"/>
      <c r="JL23" s="33"/>
      <c r="JM23" s="35">
        <v>726682</v>
      </c>
      <c r="JN23" s="15">
        <f t="shared" si="75"/>
        <v>-5.1958996855090579E-5</v>
      </c>
      <c r="JO23" s="34"/>
      <c r="JP23" s="33"/>
      <c r="JQ23" s="35">
        <v>11780686</v>
      </c>
      <c r="JR23" s="15">
        <f t="shared" si="76"/>
        <v>3.7175709442934329E-2</v>
      </c>
      <c r="JS23" s="34"/>
      <c r="JT23" s="33"/>
      <c r="JU23" s="35">
        <v>11000212</v>
      </c>
      <c r="JV23" s="15">
        <f t="shared" si="77"/>
        <v>6.3381875426046898E-3</v>
      </c>
      <c r="JW23" s="34"/>
      <c r="JX23" s="33"/>
      <c r="JY23" s="35">
        <v>6685753</v>
      </c>
      <c r="JZ23" s="15">
        <f t="shared" si="78"/>
        <v>-6.1836675583873428E-3</v>
      </c>
      <c r="KA23" s="34"/>
      <c r="KB23" s="33"/>
      <c r="KC23" s="35">
        <v>35412542</v>
      </c>
      <c r="KD23" s="15">
        <f t="shared" si="79"/>
        <v>3.7774581361933131E-2</v>
      </c>
      <c r="KE23" s="34"/>
      <c r="KF23" s="33"/>
      <c r="KG23" s="35">
        <v>22743571</v>
      </c>
      <c r="KH23" s="15">
        <f t="shared" si="80"/>
        <v>7.4634070067469034E-3</v>
      </c>
      <c r="KI23" s="34"/>
      <c r="KJ23" s="33"/>
      <c r="KK23" s="35">
        <v>2285975</v>
      </c>
      <c r="KL23" s="15">
        <f t="shared" si="81"/>
        <v>1.0505649852893962E-3</v>
      </c>
      <c r="KM23" s="34"/>
      <c r="KN23" s="33"/>
      <c r="KO23" s="35">
        <v>1644382</v>
      </c>
      <c r="KP23" s="15">
        <f t="shared" si="82"/>
        <v>1.7553008306729532E-3</v>
      </c>
      <c r="KQ23" s="34"/>
      <c r="KR23" s="33"/>
      <c r="KS23" s="35">
        <v>6168407</v>
      </c>
      <c r="KT23" s="15">
        <f t="shared" si="83"/>
        <v>1.8071632229481317E-2</v>
      </c>
      <c r="KU23" s="34"/>
      <c r="KV23" s="33"/>
      <c r="KW23" s="35">
        <v>229892</v>
      </c>
      <c r="KX23" s="15">
        <f t="shared" si="84"/>
        <v>-3.1298114287387223E-5</v>
      </c>
      <c r="KY23" s="34"/>
      <c r="KZ23" s="33"/>
      <c r="LA23" s="35">
        <v>1260365291</v>
      </c>
      <c r="LB23" s="15">
        <f t="shared" si="85"/>
        <v>0.54503561086086572</v>
      </c>
      <c r="LC23" s="34"/>
      <c r="LD23" s="33"/>
      <c r="LE23" s="35">
        <v>11801496</v>
      </c>
      <c r="LF23" s="15">
        <f t="shared" si="86"/>
        <v>-5.9101931199336943E-3</v>
      </c>
      <c r="LG23" s="34"/>
      <c r="LH23" s="33"/>
      <c r="LI23" s="35">
        <v>19079070</v>
      </c>
      <c r="LJ23" s="15">
        <f t="shared" si="87"/>
        <v>2.6128640264868764E-2</v>
      </c>
      <c r="LK23" s="34"/>
      <c r="LL23" s="33"/>
      <c r="LM23" s="35">
        <v>1352209</v>
      </c>
      <c r="LN23" s="15">
        <f t="shared" si="88"/>
        <v>-6.1151170898757895E-4</v>
      </c>
      <c r="LO23" s="34"/>
      <c r="LP23" s="33"/>
      <c r="LQ23" s="35">
        <v>353714</v>
      </c>
      <c r="LR23" s="15">
        <f t="shared" si="89"/>
        <v>9.8448439049117351E-5</v>
      </c>
      <c r="LS23" s="34"/>
      <c r="LT23" s="33"/>
      <c r="LU23" s="35">
        <v>178543</v>
      </c>
      <c r="LV23" s="15">
        <f t="shared" si="90"/>
        <v>5.7482176787025619E-4</v>
      </c>
      <c r="LW23" s="34"/>
      <c r="LX23" s="33"/>
      <c r="LY23" s="35">
        <v>628749</v>
      </c>
      <c r="LZ23" s="15">
        <f t="shared" si="91"/>
        <v>-7.7415653312451157E-4</v>
      </c>
      <c r="MA23" s="34"/>
      <c r="MB23" s="33"/>
      <c r="MC23" s="35">
        <v>1937498</v>
      </c>
      <c r="MD23" s="15">
        <f t="shared" si="92"/>
        <v>-5.9876969370086745E-4</v>
      </c>
      <c r="ME23" s="34"/>
      <c r="MF23" s="33"/>
      <c r="MG23" s="35">
        <v>201891213</v>
      </c>
      <c r="MH23" s="15">
        <f t="shared" si="93"/>
        <v>0.28686124246838396</v>
      </c>
      <c r="MI23" s="34"/>
      <c r="MJ23" s="33"/>
      <c r="MK23" s="35">
        <v>4142075872</v>
      </c>
      <c r="ML23" s="15">
        <f t="shared" si="94"/>
        <v>0.90526849214034211</v>
      </c>
      <c r="MM23" s="34"/>
      <c r="MN23" s="33"/>
      <c r="MO23" s="35">
        <v>22743571</v>
      </c>
      <c r="MP23" s="15">
        <f t="shared" si="95"/>
        <v>7.4634070067469034E-3</v>
      </c>
      <c r="MQ23" s="34"/>
      <c r="MR23" s="33"/>
      <c r="MS23" s="35">
        <v>1364887680</v>
      </c>
      <c r="MT23" s="15">
        <f t="shared" si="96"/>
        <v>0.32384594884744411</v>
      </c>
      <c r="MU23" s="34"/>
      <c r="MV23" s="33"/>
      <c r="MW23" s="35">
        <v>9152040</v>
      </c>
      <c r="MX23" s="15">
        <f t="shared" si="97"/>
        <v>1.2049910203628387E-2</v>
      </c>
      <c r="MY23" s="34"/>
      <c r="MZ23" s="33"/>
      <c r="NA23" s="35">
        <v>12771201</v>
      </c>
      <c r="NB23" s="15">
        <f t="shared" si="98"/>
        <v>-1.5743720929734265E-2</v>
      </c>
      <c r="NC23" s="34"/>
      <c r="ND23" s="33"/>
      <c r="NE23" s="35">
        <v>153312</v>
      </c>
      <c r="NF23" s="15">
        <f t="shared" si="99"/>
        <v>-1.5820698091965465E-3</v>
      </c>
      <c r="NG23" s="34"/>
      <c r="NH23" s="33"/>
      <c r="NI23" s="35">
        <v>257307</v>
      </c>
      <c r="NJ23" s="15">
        <f t="shared" si="100"/>
        <v>1.2765891427321996E-3</v>
      </c>
      <c r="NK23" s="34"/>
      <c r="NL23" s="33"/>
    </row>
    <row r="24" spans="2:376" s="35" customFormat="1" x14ac:dyDescent="0.25">
      <c r="B24" s="31" t="s">
        <v>172</v>
      </c>
      <c r="C24" s="32">
        <v>1.6666666666666666E-2</v>
      </c>
      <c r="D24" s="33">
        <v>795.66666666674428</v>
      </c>
      <c r="E24" s="34">
        <v>8800000</v>
      </c>
      <c r="F24" s="35">
        <v>1548268449</v>
      </c>
      <c r="G24" s="33">
        <f>F24*Referencias!$D$6/'Metabolitos cuantificables'!$F$45</f>
        <v>1.0719130634387308</v>
      </c>
      <c r="H24" s="33">
        <f>((((G24-G23)/(D24-D23))+(C24*AVERAGE(G23:G24))-C24*Referencias!$H$6)/AVERAGE('Metabolitos cuantificables'!E23:E24))*POWER(10,9)</f>
        <v>-0.21864722355540048</v>
      </c>
      <c r="I24" s="33">
        <f>(((F24-F23)/($D24-$D23))-$C24*Referencias!$F$6+$C24*(AVERAGE(F23:F24)))/AVERAGE($E23:$E24)</f>
        <v>-0.36609351744488267</v>
      </c>
      <c r="J24" s="33"/>
      <c r="K24" s="35">
        <v>51093068</v>
      </c>
      <c r="L24" s="33">
        <f>K24*Referencias!$D$7/'Metabolitos cuantificables'!$K$45</f>
        <v>2.2225349515755402E-2</v>
      </c>
      <c r="M24" s="33">
        <f>((((L24-L23)/(D24-D23))+C24*AVERAGE(L23:L24)-C24*Referencias!$H$7)/AVERAGE('Metabolitos cuantificables'!E23:E24))*POWER(10,9)</f>
        <v>-3.1781741961607159</v>
      </c>
      <c r="N24" s="33">
        <f>(((K24-K23)/($D24-$D23))-$C24*Referencias!$F$7+$C24*(AVERAGE(K23:K24)))/AVERAGE($E23:$E24)</f>
        <v>-7.514051895948592</v>
      </c>
      <c r="O24" s="33"/>
      <c r="P24" s="35">
        <v>480948662</v>
      </c>
      <c r="Q24" s="33">
        <f>P24*Referencias!$D$8/'Metabolitos cuantificables'!$P$45</f>
        <v>0.96866425751673069</v>
      </c>
      <c r="R24" s="33">
        <f>((((Q24-Q23)/(D24-D23))+C24*AVERAGE(Q23:Q24)-C24*Referencias!$H$8)/AVERAGE('Metabolitos cuantificables'!E23:E24))*POWER(10,9)</f>
        <v>-1.737097712253745</v>
      </c>
      <c r="S24" s="33">
        <f>(((P24-P23)/($D24-$D23))-$C24*Referencias!$F$8+$C24*(AVERAGE(P23:P24)))/AVERAGE($E23:$E24)</f>
        <v>-0.98808858432192181</v>
      </c>
      <c r="T24" s="33"/>
      <c r="U24" s="35">
        <v>215038728</v>
      </c>
      <c r="V24" s="33">
        <f>U24*Referencias!$D$9/'Metabolitos cuantificables'!$U$45</f>
        <v>0.16969589359549989</v>
      </c>
      <c r="W24" s="33">
        <f>((((V24-V23)/(D24-D23))+C24*AVERAGE(V23:V24)-C24*Referencias!$H$9)/AVERAGE('Metabolitos cuantificables'!E23:E24))*POWER(10,9)</f>
        <v>-0.49958269562241808</v>
      </c>
      <c r="X24" s="33">
        <f>(((U24-U23)/($D24-$D23))-$C24*Referencias!$F$9+$C24*(AVERAGE(U23:U24)))/AVERAGE($E23:$E24)</f>
        <v>-0.58708216505967137</v>
      </c>
      <c r="Y24" s="33"/>
      <c r="Z24" s="35">
        <v>1656814485</v>
      </c>
      <c r="AA24" s="33">
        <f>Z24*Referencias!$D$60/'Metabolitos cuantificables'!$Z$45</f>
        <v>0.88170751471950137</v>
      </c>
      <c r="AB24" s="33">
        <f>((((AA24-AA23)/(D24-D23))+C24*AVERAGE(AA23:AA24)-C24*Referencias!$H$60)/AVERAGE('Metabolitos cuantificables'!E23:E24))*POWER(10,9)</f>
        <v>-8.7469186361396005</v>
      </c>
      <c r="AC24" s="33">
        <f>(((Z24-Z23)/($D24-$D23))-$C24*Referencias!$F$60+$C24*(AVERAGE(Z23:Z24)))/AVERAGE($E23:$E24)</f>
        <v>-15.876825053331656</v>
      </c>
      <c r="AD24" s="33"/>
      <c r="AE24" s="35">
        <v>2033734680</v>
      </c>
      <c r="AF24" s="33">
        <f>AE24*Referencias!$D$12/'Metabolitos cuantificables'!$AE$45</f>
        <v>3.1016418630885192</v>
      </c>
      <c r="AG24" s="33">
        <f>((((AF24-AF23)/(D24-D23))+C24*AVERAGE(AF23:AF24)-C24*Referencias!$H$12)/AVERAGE('Metabolitos cuantificables'!E23:E24))*POWER(10,9)</f>
        <v>4.4948461674800475</v>
      </c>
      <c r="AH24" s="33">
        <f>(((AE24-AE23)/($D24-$D23))-$C24*Referencias!$F$12+$C24*(AVERAGE(AE23:AE24)))/AVERAGE($E23:$E24)</f>
        <v>2.9691645966134912</v>
      </c>
      <c r="AI24" s="33"/>
      <c r="AJ24" s="35">
        <v>5992238</v>
      </c>
      <c r="AK24" s="33">
        <f>AJ24*Referencias!$D$50/'Metabolitos cuantificables'!$AJ$45</f>
        <v>0.22639705508335203</v>
      </c>
      <c r="AL24" s="33">
        <f>((((AK24-AK23)/(D24-D23))+C24*AVERAGE(AK23:AK24)-C24*Referencias!$H$50)/AVERAGE('Metabolitos cuantificables'!E23:E24))*POWER(10,9)</f>
        <v>-43.897686052777132</v>
      </c>
      <c r="AM24" s="33">
        <f>(((AJ24-AJ23)/($D24-$D23))-$C24*Referencias!$F$50+$C24*(AVERAGE(AJ23:AJ24)))/AVERAGE($E23:$E24)</f>
        <v>-1.3413013403366638</v>
      </c>
      <c r="AN24" s="33"/>
      <c r="AO24" s="35">
        <v>135168930</v>
      </c>
      <c r="AP24" s="33">
        <f>AO24*Referencias!$D$5/'Metabolitos cuantificables'!$AO$45</f>
        <v>1.6507775508368687</v>
      </c>
      <c r="AQ24" s="33">
        <f>((((AP24-AP23)/(D24-D23))+C24*AVERAGE(AP23:AP24)-C24*Referencias!$H$5)/AVERAGE('Metabolitos cuantificables'!E23:E24))*POWER(10,9)</f>
        <v>2.849163938335372</v>
      </c>
      <c r="AR24" s="33">
        <f>(((AO24-AO23)/($D24-$D23))-$C24*Referencias!$F$5+$C24*(AVERAGE(AO23:AO24)))/AVERAGE($E23:$E24)</f>
        <v>0.23489539825659572</v>
      </c>
      <c r="AS24" s="33"/>
      <c r="AT24" s="35">
        <v>3822646421</v>
      </c>
      <c r="AU24" s="32">
        <f>AT24*Referencias!$D$14/'Metabolitos cuantificables'!$AT$45</f>
        <v>0.68048302632145874</v>
      </c>
      <c r="AV24" s="32">
        <f>((((AU24-AU23)/(D24-D23))+C24*AVERAGE(AU23:AU24)-C24*Referencias!$H$14)/AVERAGE('Metabolitos cuantificables'!E23:E24))*POWER(10,9)</f>
        <v>-1.1590800615222459</v>
      </c>
      <c r="AW24" s="33">
        <f>(((AT24-AT23)/($D24-$D23))-$C24*Referencias!$F$14+$C24*(AVERAGE(AT23:AT24)))/AVERAGE($E23:$E24)</f>
        <v>-6.9630706873860433</v>
      </c>
      <c r="AX24" s="33"/>
      <c r="AY24" s="35">
        <v>12723607588</v>
      </c>
      <c r="AZ24" s="33">
        <f>AY24*Referencias!$D$59/'Metabolitos cuantificables'!$AY$45</f>
        <v>26.64082471684889</v>
      </c>
      <c r="BA24" s="33">
        <f t="shared" si="72"/>
        <v>53.874525056780215</v>
      </c>
      <c r="BB24" s="33">
        <f t="shared" si="73"/>
        <v>25.7303714542597</v>
      </c>
      <c r="BC24" s="33"/>
      <c r="BD24" s="35">
        <v>4789292410</v>
      </c>
      <c r="BE24" s="33">
        <f>BD24*Referencias!$D$15/'Metabolitos cuantificables'!$BD$45</f>
        <v>0.94609217400720047</v>
      </c>
      <c r="BF24" s="33">
        <f>((((BE24-BE23)/(D24-D23))+C24*AVERAGE(BE23:BE24)-C24*Referencias!$H$15)/AVERAGE('Metabolitos cuantificables'!E23:E24))*POWER(10,9)</f>
        <v>-1.145399552121847</v>
      </c>
      <c r="BG24" s="33">
        <f>(((BD24-BD23)/($D24-$D23))-$C24*Referencias!$F$15+$C24*(AVERAGE(BD23:BD24)))/AVERAGE($E23:$E24)</f>
        <v>-8.0113816184003372</v>
      </c>
      <c r="BH24" s="33"/>
      <c r="BI24" s="35">
        <v>586950321</v>
      </c>
      <c r="BJ24" s="33">
        <f>BI24*Referencias!$D$16/'Metabolitos cuantificables'!$BI$45</f>
        <v>0.78261286343343917</v>
      </c>
      <c r="BK24" s="33">
        <f>((((BJ24-BJ23)/(D24-D23))+C24*AVERAGE(BJ23:BJ24)-C24*Referencias!$H$16)/AVERAGE('Metabolitos cuantificables'!E23:E24))*POWER(10,9)</f>
        <v>-1.1350897415485237</v>
      </c>
      <c r="BL24" s="33">
        <f>(((BI24-BI23)/($D24-$D23))-$C24*Referencias!$F$16+$C24*(AVERAGE(BI23:BI24)))/AVERAGE($E23:$E24)</f>
        <v>-1.0427912715097121</v>
      </c>
      <c r="BM24" s="33"/>
      <c r="BN24" s="35">
        <v>521722494</v>
      </c>
      <c r="BO24" s="33">
        <f>BN24*Referencias!$D$17/'Metabolitos cuantificables'!$BN$45</f>
        <v>0.16141889173374918</v>
      </c>
      <c r="BP24" s="33">
        <f>((((BO24-BO23)/(D24-D23))+C24*AVERAGE(BO23:BO24)-C24*Referencias!$H$17)/AVERAGE('Metabolitos cuantificables'!E23:E24))*POWER(10,9)</f>
        <v>-0.47057018899605368</v>
      </c>
      <c r="BQ24" s="33">
        <f>(((BN24-BN23)/($D24-$D23))-$C24*Referencias!$F$17+$C24*(AVERAGE(BN23:BN24)))/AVERAGE($E23:$E24)</f>
        <v>-4.4154794859867321</v>
      </c>
      <c r="BR24" s="33"/>
      <c r="BS24" s="35">
        <v>2784741755</v>
      </c>
      <c r="BT24" s="33">
        <f>BS24*Referencias!$D$18/'Metabolitos cuantificables'!$BS$45</f>
        <v>0.41422917202198478</v>
      </c>
      <c r="BU24" s="33">
        <f>((((BT24-BT23)/(D24-D23))+C24*AVERAGE(BT23:BT24)-C24*Referencias!$H$18)/AVERAGE('Metabolitos cuantificables'!E23:E24))*POWER(10,9)</f>
        <v>2.4893306813471055E-2</v>
      </c>
      <c r="BV24" s="33">
        <f>(((BS24-BS23)/($D24-$D23))-$C24*Referencias!$F$18+$C24*(AVERAGE(BS23:BS24)))/AVERAGE($E23:$E24)</f>
        <v>0.28792263992887368</v>
      </c>
      <c r="BW24" s="33"/>
      <c r="BX24" s="35">
        <v>23650593607</v>
      </c>
      <c r="BY24" s="33">
        <f>BX24*Referencias!$D$19/'Metabolitos cuantificables'!$BX$45</f>
        <v>1.7242104388262485</v>
      </c>
      <c r="BZ24" s="33">
        <f>((((BY24-BY23)/(D24-D23))+C24*AVERAGE(BY23:BY24)-C24*Referencias!$H$19)/AVERAGE('Metabolitos cuantificables'!E23:E24))*POWER(10,9)</f>
        <v>1.0184775735126967</v>
      </c>
      <c r="CA24" s="33">
        <f>(((BX24-BX23)/($D24-$D23))-$C24*Referencias!$F$19+$C24*(AVERAGE(BX23:BX24)))/AVERAGE($E23:$E24)</f>
        <v>12.722181787346798</v>
      </c>
      <c r="CB24" s="33"/>
      <c r="CC24" s="35">
        <v>98669202</v>
      </c>
      <c r="CD24" s="33">
        <f>CC24*Referencias!$D$20/'Metabolitos cuantificables'!$CC$45</f>
        <v>0.19311545765200219</v>
      </c>
      <c r="CE24" s="33">
        <f>((((CD24-CD23)/(D24-D23))+C24*AVERAGE(CD23:CD24)-C24*Referencias!$H$20)/AVERAGE('Metabolitos cuantificables'!E23:E24))*POWER(10,9)</f>
        <v>-2.6255112375216325</v>
      </c>
      <c r="CF24" s="33">
        <f>(((CC24-CC23)/($D24-$D23))-$C24*Referencias!$F$20+$C24*(AVERAGE(CC23:CC24)))/AVERAGE($E23:$E24)</f>
        <v>-1.330016243581674</v>
      </c>
      <c r="CG24" s="33"/>
      <c r="CH24" s="35">
        <v>765133586</v>
      </c>
      <c r="CI24" s="33">
        <f>CH24*Referencias!$D$21/'Metabolitos cuantificables'!$CH$45</f>
        <v>0.32992481271762708</v>
      </c>
      <c r="CJ24" s="33">
        <f>((((CI24-CI23)/(D24-D23))+C24*AVERAGE(CI23:CI24)-C24*Referencias!$H$21)/AVERAGE('Metabolitos cuantificables'!E23:E24))*POWER(10,9)</f>
        <v>-1.0717335251586466</v>
      </c>
      <c r="CK24" s="33">
        <f>(((CH24-CH23)/($D24-$D23))-$C24*Referencias!$F$21+$C24*(AVERAGE(CH23:CH24)))/AVERAGE($E23:$E24)</f>
        <v>-2.682999767315084</v>
      </c>
      <c r="CL24" s="33"/>
      <c r="CM24" s="35">
        <v>861683832</v>
      </c>
      <c r="CN24" s="33">
        <f>CM24*Referencias!$D$22/'Metabolitos cuantificables'!$CM$45</f>
        <v>0.12858395087083915</v>
      </c>
      <c r="CO24" s="33">
        <f>((((CN24-CN23)/(D24-D23))+C24*AVERAGE(CN23:CN24)-C24*Referencias!$H$22)/AVERAGE('Metabolitos cuantificables'!E23:E24))*POWER(10,9)</f>
        <v>-0.17098468559329771</v>
      </c>
      <c r="CP24" s="33">
        <f>(((CM24-CM23)/($D24-$D23))-$C24*Referencias!$F$22+$C24*(AVERAGE(CM23:CM24)))/AVERAGE($E23:$E24)</f>
        <v>-1.0730655802493219</v>
      </c>
      <c r="CQ24" s="33"/>
      <c r="CR24" s="35">
        <v>477763871</v>
      </c>
      <c r="CS24" s="33">
        <f>CR24*Referencias!$D$23/'Metabolitos cuantificables'!$CR$45</f>
        <v>0.1544460225005915</v>
      </c>
      <c r="CT24" s="33">
        <f>((((CS24-CS23)/(D24-D23))+C24*AVERAGE(CS23:CS24)-C24*Referencias!$H$23)/AVERAGE('Metabolitos cuantificables'!E23:E24))*POWER(10,9)</f>
        <v>-0.40815249993953373</v>
      </c>
      <c r="CU24" s="33">
        <f>(((CR24-CR23)/($D24-$D23))-$C24*Referencias!$F$23+$C24*(AVERAGE(CR23:CR24)))/AVERAGE($E23:$E24)</f>
        <v>-1.7252472151448226</v>
      </c>
      <c r="CV24" s="33"/>
      <c r="CW24" s="35">
        <v>5841274304</v>
      </c>
      <c r="CX24" s="33">
        <f t="shared" si="4"/>
        <v>12.036547191945635</v>
      </c>
      <c r="CY24" s="33"/>
      <c r="CZ24" s="33"/>
      <c r="DA24" s="35">
        <v>77729937</v>
      </c>
      <c r="DB24" s="33">
        <f t="shared" si="5"/>
        <v>0.16920227830286522</v>
      </c>
      <c r="DC24" s="33"/>
      <c r="DD24" s="33"/>
      <c r="DE24" s="35">
        <v>1318572</v>
      </c>
      <c r="DF24" s="34">
        <f t="shared" si="6"/>
        <v>2.7742820627243495E-3</v>
      </c>
      <c r="DG24" s="33"/>
      <c r="DH24" s="33"/>
      <c r="DI24" s="35">
        <v>177634046</v>
      </c>
      <c r="DJ24" s="33">
        <f t="shared" si="7"/>
        <v>0.32708251562060686</v>
      </c>
      <c r="DK24" s="33"/>
      <c r="DL24" s="33"/>
      <c r="DM24" s="35">
        <v>2122776</v>
      </c>
      <c r="DN24" s="34">
        <f t="shared" si="8"/>
        <v>3.6862359178279785E-3</v>
      </c>
      <c r="DO24" s="33"/>
      <c r="DP24" s="33"/>
      <c r="DQ24" s="35">
        <v>134305991</v>
      </c>
      <c r="DR24" s="33">
        <f t="shared" si="9"/>
        <v>0.26854280111839068</v>
      </c>
      <c r="DS24" s="33"/>
      <c r="DT24" s="33"/>
      <c r="DU24" s="35">
        <v>38378375</v>
      </c>
      <c r="DV24" s="34">
        <f t="shared" si="10"/>
        <v>8.1174630617613638E-2</v>
      </c>
      <c r="DW24" s="33"/>
      <c r="DX24" s="33"/>
      <c r="DY24" s="35">
        <v>1341676749</v>
      </c>
      <c r="DZ24" s="15">
        <f t="shared" si="71"/>
        <v>4.5816715911635688</v>
      </c>
      <c r="EA24" s="33"/>
      <c r="EB24" s="33"/>
      <c r="EC24" s="35">
        <v>208444976</v>
      </c>
      <c r="ED24" s="16">
        <f t="shared" si="11"/>
        <v>0.40902858545995979</v>
      </c>
      <c r="EE24" s="33"/>
      <c r="EF24" s="33"/>
      <c r="EG24" s="35">
        <v>25243559</v>
      </c>
      <c r="EH24" s="15">
        <f t="shared" si="12"/>
        <v>4.8120931316859183E-2</v>
      </c>
      <c r="EI24" s="33"/>
      <c r="EJ24" s="33"/>
      <c r="EK24" s="35">
        <v>163176</v>
      </c>
      <c r="EL24" s="15">
        <f t="shared" si="13"/>
        <v>3.146273380127126E-4</v>
      </c>
      <c r="EM24" s="34"/>
      <c r="EN24" s="33"/>
      <c r="EO24" s="35">
        <v>4191085</v>
      </c>
      <c r="EP24" s="15">
        <f t="shared" si="14"/>
        <v>8.6320488632795327E-3</v>
      </c>
      <c r="EQ24" s="34"/>
      <c r="ER24" s="33"/>
      <c r="ES24" s="35">
        <v>3753850</v>
      </c>
      <c r="ET24" s="15">
        <f t="shared" si="15"/>
        <v>8.1112846052885778E-3</v>
      </c>
      <c r="EU24" s="34"/>
      <c r="EV24" s="33"/>
      <c r="EW24" s="35">
        <v>274149</v>
      </c>
      <c r="EX24" s="15">
        <f t="shared" si="74"/>
        <v>4.6001808874671736E-4</v>
      </c>
      <c r="EY24" s="34"/>
      <c r="EZ24" s="33"/>
      <c r="FA24" s="35">
        <v>70515556</v>
      </c>
      <c r="FB24" s="15">
        <f t="shared" si="16"/>
        <v>0.15272791137519318</v>
      </c>
      <c r="FC24" s="34"/>
      <c r="FD24" s="33"/>
      <c r="FE24" s="35">
        <v>388212299</v>
      </c>
      <c r="FF24" s="16">
        <f t="shared" si="17"/>
        <v>0.80288686094285766</v>
      </c>
      <c r="FG24" s="34"/>
      <c r="FH24" s="33"/>
      <c r="FI24" s="35">
        <v>23883479</v>
      </c>
      <c r="FJ24" s="15">
        <f t="shared" si="18"/>
        <v>4.9875170372301464E-2</v>
      </c>
      <c r="FK24" s="32"/>
      <c r="FL24" s="33"/>
      <c r="FM24" s="35">
        <v>554103548</v>
      </c>
      <c r="FN24" s="15">
        <f t="shared" si="19"/>
        <v>1.1461129908300602</v>
      </c>
      <c r="FO24" s="33"/>
      <c r="FP24" s="33"/>
      <c r="FQ24" s="35">
        <v>14771146</v>
      </c>
      <c r="FR24" s="15">
        <f t="shared" si="20"/>
        <v>2.9853089388827966E-2</v>
      </c>
      <c r="FS24" s="34"/>
      <c r="FT24" s="33"/>
      <c r="FU24" s="35">
        <v>6813745</v>
      </c>
      <c r="FV24" s="15">
        <f t="shared" si="21"/>
        <v>1.4837841826582147E-2</v>
      </c>
      <c r="FW24" s="34"/>
      <c r="FX24" s="33"/>
      <c r="FY24" s="35">
        <v>1244461</v>
      </c>
      <c r="FZ24" s="15">
        <f t="shared" si="22"/>
        <v>2.5399556403069281E-3</v>
      </c>
      <c r="GA24" s="34"/>
      <c r="GB24" s="33"/>
      <c r="GC24" s="35">
        <v>145983</v>
      </c>
      <c r="GD24" s="15">
        <f t="shared" si="23"/>
        <v>3.0544129779134257E-4</v>
      </c>
      <c r="GE24" s="34"/>
      <c r="GF24" s="33"/>
      <c r="GG24" s="35">
        <v>10171219</v>
      </c>
      <c r="GH24" s="15">
        <f t="shared" si="24"/>
        <v>2.2159087076168392E-2</v>
      </c>
      <c r="GI24" s="34"/>
      <c r="GJ24" s="33"/>
      <c r="GK24" s="35">
        <v>8080095</v>
      </c>
      <c r="GL24" s="15">
        <f t="shared" si="25"/>
        <v>1.7641551946811187E-2</v>
      </c>
      <c r="GM24" s="34"/>
      <c r="GN24" s="33"/>
      <c r="GO24" s="35">
        <v>8826347</v>
      </c>
      <c r="GP24" s="15">
        <f t="shared" si="26"/>
        <v>1.5337717470692706E-2</v>
      </c>
      <c r="GQ24" s="34"/>
      <c r="GR24" s="33"/>
      <c r="GS24" s="35">
        <v>1576980</v>
      </c>
      <c r="GT24" s="15">
        <f t="shared" si="27"/>
        <v>3.130372729608046E-3</v>
      </c>
      <c r="GU24" s="34"/>
      <c r="GV24" s="33"/>
      <c r="GW24" s="35">
        <v>56741652</v>
      </c>
      <c r="GX24" s="15">
        <f t="shared" si="28"/>
        <v>0.11692434633689863</v>
      </c>
      <c r="GY24" s="34"/>
      <c r="GZ24" s="33"/>
      <c r="HA24" s="35">
        <v>31110839</v>
      </c>
      <c r="HB24" s="15">
        <f t="shared" si="29"/>
        <v>6.7365415162047956E-2</v>
      </c>
      <c r="HC24" s="34"/>
      <c r="HD24" s="33"/>
      <c r="HE24" s="35">
        <v>738041</v>
      </c>
      <c r="HF24" s="15">
        <f t="shared" si="30"/>
        <v>1.3476035961106521E-3</v>
      </c>
      <c r="HG24" s="34"/>
      <c r="HH24" s="33"/>
      <c r="HI24" s="35">
        <v>58841669</v>
      </c>
      <c r="HJ24" s="15">
        <f t="shared" si="31"/>
        <v>0.12792595944731774</v>
      </c>
      <c r="HK24" s="34"/>
      <c r="HL24" s="33"/>
      <c r="HM24" s="35">
        <v>95516</v>
      </c>
      <c r="HN24" s="15">
        <f t="shared" si="32"/>
        <v>2.0116295424720749E-4</v>
      </c>
      <c r="HO24" s="34"/>
      <c r="HP24" s="33"/>
      <c r="HQ24" s="35">
        <v>53103824</v>
      </c>
      <c r="HR24" s="15">
        <f t="shared" si="33"/>
        <v>0.11315501551906941</v>
      </c>
      <c r="HS24" s="34"/>
      <c r="HT24" s="33"/>
      <c r="HU24" s="35">
        <v>646070</v>
      </c>
      <c r="HV24" s="15">
        <f t="shared" si="34"/>
        <v>1.4780394165606267E-3</v>
      </c>
      <c r="HW24" s="34"/>
      <c r="HX24" s="33"/>
      <c r="HY24" s="35">
        <v>25197560</v>
      </c>
      <c r="HZ24" s="15">
        <f t="shared" si="35"/>
        <v>5.2605679933977856E-2</v>
      </c>
      <c r="IA24" s="34"/>
      <c r="IB24" s="33"/>
      <c r="IC24" s="35">
        <v>605717</v>
      </c>
      <c r="ID24" s="15">
        <f t="shared" si="36"/>
        <v>1.278532072868275E-3</v>
      </c>
      <c r="IE24" s="34"/>
      <c r="IF24" s="33"/>
      <c r="IG24" s="35">
        <v>5802887</v>
      </c>
      <c r="IH24" s="15">
        <f t="shared" si="37"/>
        <v>1.237999891804958E-2</v>
      </c>
      <c r="II24" s="34"/>
      <c r="IJ24" s="33"/>
      <c r="IK24" s="35">
        <v>742914</v>
      </c>
      <c r="IL24" s="15">
        <f t="shared" si="38"/>
        <v>1.6593370728000708E-3</v>
      </c>
      <c r="IM24" s="34"/>
      <c r="IN24" s="33"/>
      <c r="IO24" s="35">
        <v>47402810</v>
      </c>
      <c r="IP24" s="15">
        <f t="shared" si="39"/>
        <v>9.8698909130209414E-2</v>
      </c>
      <c r="IQ24" s="34"/>
      <c r="IR24" s="33"/>
      <c r="IS24" s="35">
        <v>1920800</v>
      </c>
      <c r="IT24" s="15">
        <f t="shared" si="40"/>
        <v>3.9471201363234136E-3</v>
      </c>
      <c r="IU24" s="34"/>
      <c r="IV24" s="33"/>
      <c r="IW24" s="35">
        <v>12557311</v>
      </c>
      <c r="IX24" s="15">
        <f t="shared" si="41"/>
        <v>2.4103983987231486E-2</v>
      </c>
      <c r="IY24" s="34"/>
      <c r="IZ24" s="33"/>
      <c r="JA24" s="35">
        <v>381331</v>
      </c>
      <c r="JB24" s="15">
        <f t="shared" si="42"/>
        <v>8.1147874656777909E-4</v>
      </c>
      <c r="JC24" s="34"/>
      <c r="JD24" s="33"/>
      <c r="JE24" s="35">
        <v>2538511</v>
      </c>
      <c r="JF24" s="15">
        <f t="shared" si="43"/>
        <v>5.1137924155730992E-3</v>
      </c>
      <c r="JG24" s="34"/>
      <c r="JH24" s="33"/>
      <c r="JI24" s="35">
        <v>7226407</v>
      </c>
      <c r="JJ24" s="15">
        <f t="shared" si="44"/>
        <v>1.4574806467314239E-2</v>
      </c>
      <c r="JK24" s="34"/>
      <c r="JL24" s="33"/>
      <c r="JM24" s="35">
        <v>901324</v>
      </c>
      <c r="JN24" s="15">
        <f t="shared" si="75"/>
        <v>1.8069493920823936E-3</v>
      </c>
      <c r="JO24" s="34"/>
      <c r="JP24" s="33"/>
      <c r="JQ24" s="35">
        <v>8129586</v>
      </c>
      <c r="JR24" s="15">
        <f t="shared" si="76"/>
        <v>1.3293981552869816E-2</v>
      </c>
      <c r="JS24" s="34"/>
      <c r="JT24" s="33"/>
      <c r="JU24" s="35">
        <v>18676499</v>
      </c>
      <c r="JV24" s="15">
        <f t="shared" si="77"/>
        <v>3.9774307319327969E-2</v>
      </c>
      <c r="JW24" s="34"/>
      <c r="JX24" s="33"/>
      <c r="JY24" s="35">
        <v>10103847</v>
      </c>
      <c r="JZ24" s="15">
        <f t="shared" si="78"/>
        <v>2.1095299968884658E-2</v>
      </c>
      <c r="KA24" s="34"/>
      <c r="KB24" s="33"/>
      <c r="KC24" s="35">
        <v>81645807</v>
      </c>
      <c r="KD24" s="15">
        <f t="shared" si="79"/>
        <v>0.18116236921992587</v>
      </c>
      <c r="KE24" s="34"/>
      <c r="KF24" s="33"/>
      <c r="KG24" s="35">
        <v>40776398</v>
      </c>
      <c r="KH24" s="15">
        <f t="shared" si="80"/>
        <v>8.7571048099110232E-2</v>
      </c>
      <c r="KI24" s="34"/>
      <c r="KJ24" s="33"/>
      <c r="KK24" s="35">
        <v>3134376</v>
      </c>
      <c r="KL24" s="15">
        <f t="shared" si="81"/>
        <v>6.4222783367796805E-3</v>
      </c>
      <c r="KM24" s="34"/>
      <c r="KN24" s="33"/>
      <c r="KO24" s="35">
        <v>3269307</v>
      </c>
      <c r="KP24" s="15">
        <f t="shared" si="82"/>
        <v>7.1240893753082525E-3</v>
      </c>
      <c r="KQ24" s="34"/>
      <c r="KR24" s="33"/>
      <c r="KS24" s="35">
        <v>7131064</v>
      </c>
      <c r="KT24" s="15">
        <f t="shared" si="83"/>
        <v>1.4055285734569494E-2</v>
      </c>
      <c r="KU24" s="34"/>
      <c r="KV24" s="33"/>
      <c r="KW24" s="35">
        <v>38451</v>
      </c>
      <c r="KX24" s="15">
        <f t="shared" si="84"/>
        <v>-3.7233774224866083E-5</v>
      </c>
      <c r="KY24" s="34"/>
      <c r="KZ24" s="33"/>
      <c r="LA24" s="35">
        <v>1547426710</v>
      </c>
      <c r="LB24" s="15">
        <f t="shared" si="85"/>
        <v>3.0948979552270228</v>
      </c>
      <c r="LC24" s="34"/>
      <c r="LD24" s="33"/>
      <c r="LE24" s="35">
        <v>17749497</v>
      </c>
      <c r="LF24" s="15">
        <f t="shared" si="86"/>
        <v>3.7025731630607954E-2</v>
      </c>
      <c r="LG24" s="34"/>
      <c r="LH24" s="33"/>
      <c r="LI24" s="35">
        <v>19379011</v>
      </c>
      <c r="LJ24" s="15">
        <f t="shared" si="87"/>
        <v>3.6864649281182812E-2</v>
      </c>
      <c r="LK24" s="34"/>
      <c r="LL24" s="33"/>
      <c r="LM24" s="35">
        <v>2856877</v>
      </c>
      <c r="LN24" s="15">
        <f t="shared" si="88"/>
        <v>6.2740721656414184E-3</v>
      </c>
      <c r="LO24" s="34"/>
      <c r="LP24" s="33"/>
      <c r="LQ24" s="35">
        <v>624023</v>
      </c>
      <c r="LR24" s="15">
        <f t="shared" si="89"/>
        <v>1.336894990599866E-3</v>
      </c>
      <c r="LS24" s="34"/>
      <c r="LT24" s="33"/>
      <c r="LU24" s="35">
        <v>210566</v>
      </c>
      <c r="LV24" s="15">
        <f t="shared" si="90"/>
        <v>4.1709224246349718E-4</v>
      </c>
      <c r="LW24" s="34"/>
      <c r="LX24" s="33"/>
      <c r="LY24" s="35">
        <v>776912</v>
      </c>
      <c r="LZ24" s="15">
        <f t="shared" si="91"/>
        <v>1.5561678568043397E-3</v>
      </c>
      <c r="MA24" s="34"/>
      <c r="MB24" s="33"/>
      <c r="MC24" s="35">
        <v>1945235</v>
      </c>
      <c r="MD24" s="15">
        <f t="shared" si="92"/>
        <v>3.6875579516100461E-3</v>
      </c>
      <c r="ME24" s="34"/>
      <c r="MF24" s="33"/>
      <c r="MG24" s="35">
        <v>389028123</v>
      </c>
      <c r="MH24" s="15">
        <f t="shared" si="93"/>
        <v>0.84414946910322697</v>
      </c>
      <c r="MI24" s="34"/>
      <c r="MJ24" s="33"/>
      <c r="MK24" s="35">
        <v>5841274304</v>
      </c>
      <c r="ML24" s="15">
        <f t="shared" si="94"/>
        <v>12.036547191945635</v>
      </c>
      <c r="MM24" s="34"/>
      <c r="MN24" s="33"/>
      <c r="MO24" s="35">
        <v>40776398</v>
      </c>
      <c r="MP24" s="15">
        <f t="shared" si="95"/>
        <v>8.7571048099110232E-2</v>
      </c>
      <c r="MQ24" s="34"/>
      <c r="MR24" s="33"/>
      <c r="MS24" s="35">
        <v>1967745072</v>
      </c>
      <c r="MT24" s="15">
        <f t="shared" si="96"/>
        <v>4.072243400006446</v>
      </c>
      <c r="MU24" s="34"/>
      <c r="MV24" s="33"/>
      <c r="MW24" s="35">
        <v>10151423</v>
      </c>
      <c r="MX24" s="15">
        <f t="shared" si="97"/>
        <v>1.9795147448638716E-2</v>
      </c>
      <c r="MY24" s="34"/>
      <c r="MZ24" s="33"/>
      <c r="NA24" s="35">
        <v>24487683</v>
      </c>
      <c r="NB24" s="15">
        <f t="shared" si="98"/>
        <v>5.3099445571436719E-2</v>
      </c>
      <c r="NC24" s="34"/>
      <c r="ND24" s="33"/>
      <c r="NE24" s="35">
        <v>163176</v>
      </c>
      <c r="NF24" s="15">
        <f t="shared" si="99"/>
        <v>3.146273380127126E-4</v>
      </c>
      <c r="NG24" s="34"/>
      <c r="NH24" s="33"/>
      <c r="NI24" s="35">
        <v>269938</v>
      </c>
      <c r="NJ24" s="15">
        <f t="shared" si="100"/>
        <v>5.183610919516562E-4</v>
      </c>
      <c r="NK24" s="34"/>
      <c r="NL24" s="33"/>
    </row>
    <row r="25" spans="2:376" s="13" customFormat="1" x14ac:dyDescent="0.25">
      <c r="B25" s="14" t="s">
        <v>173</v>
      </c>
      <c r="C25" s="17">
        <v>1.6666666666666666E-2</v>
      </c>
      <c r="D25" s="16">
        <v>1038.3333333333721</v>
      </c>
      <c r="E25" s="15">
        <v>5595000</v>
      </c>
      <c r="F25" s="13">
        <v>1765337805</v>
      </c>
      <c r="G25" s="16">
        <f>F25*Referencias!$D$6/'Metabolitos cuantificables'!$F$45</f>
        <v>1.2221967422923021</v>
      </c>
      <c r="H25" s="16"/>
      <c r="I25" s="16"/>
      <c r="J25" s="16"/>
      <c r="K25" s="13">
        <v>78545671</v>
      </c>
      <c r="L25" s="16">
        <f>K25*Referencias!$D$7/'Metabolitos cuantificables'!$K$45</f>
        <v>3.4167159249950174E-2</v>
      </c>
      <c r="M25" s="16"/>
      <c r="N25" s="16"/>
      <c r="O25" s="16"/>
      <c r="P25" s="13">
        <v>506955509</v>
      </c>
      <c r="Q25" s="16">
        <f>P25*Referencias!$D$8/'Metabolitos cuantificables'!$P$45</f>
        <v>1.0210438670884614</v>
      </c>
      <c r="R25" s="16"/>
      <c r="S25" s="16"/>
      <c r="T25" s="16"/>
      <c r="U25" s="13">
        <v>278869209</v>
      </c>
      <c r="V25" s="16">
        <f>U25*Referencias!$D$9/'Metabolitos cuantificables'!$U$45</f>
        <v>0.22006714817214332</v>
      </c>
      <c r="W25" s="16"/>
      <c r="X25" s="16"/>
      <c r="Y25" s="16"/>
      <c r="Z25" s="13">
        <v>2880973459</v>
      </c>
      <c r="AA25" s="16">
        <f>Z25*Referencias!$D$60/'Metabolitos cuantificables'!$Z$45</f>
        <v>1.5331686024628977</v>
      </c>
      <c r="AB25" s="16"/>
      <c r="AC25" s="16"/>
      <c r="AD25" s="16"/>
      <c r="AE25" s="13">
        <v>1677018039</v>
      </c>
      <c r="AF25" s="16">
        <f>AE25*Referencias!$D$12/'Metabolitos cuantificables'!$AE$45</f>
        <v>2.5576145236983492</v>
      </c>
      <c r="AG25" s="16"/>
      <c r="AH25" s="16"/>
      <c r="AI25" s="16"/>
      <c r="AJ25" s="13">
        <v>9388079</v>
      </c>
      <c r="AK25" s="16">
        <f>AJ25*Referencias!$D$50/'Metabolitos cuantificables'!$AJ$45</f>
        <v>0.3546977670930061</v>
      </c>
      <c r="AL25" s="16"/>
      <c r="AM25" s="16"/>
      <c r="AN25" s="16"/>
      <c r="AO25" s="13">
        <v>109982214</v>
      </c>
      <c r="AP25" s="16">
        <f>AO25*Referencias!$D$5/'Metabolitos cuantificables'!$AO$45</f>
        <v>1.3431797519040536</v>
      </c>
      <c r="AQ25" s="16"/>
      <c r="AR25" s="16"/>
      <c r="AS25" s="16"/>
      <c r="AT25" s="13">
        <v>4114745551</v>
      </c>
      <c r="AU25" s="17">
        <f>AT25*Referencias!$D$14/'Metabolitos cuantificables'!$AT$45</f>
        <v>0.73248064212927078</v>
      </c>
      <c r="AV25" s="17"/>
      <c r="AW25" s="16"/>
      <c r="AX25" s="16"/>
      <c r="AY25" s="13">
        <v>13663192950</v>
      </c>
      <c r="AZ25" s="16">
        <f>AY25*Referencias!$D$59/'Metabolitos cuantificables'!$AY$45</f>
        <v>28.60813852800154</v>
      </c>
      <c r="BA25" s="16"/>
      <c r="BB25" s="16"/>
      <c r="BC25" s="16"/>
      <c r="BD25" s="13">
        <v>4921268566</v>
      </c>
      <c r="BE25" s="16">
        <f>BD25*Referencias!$D$15/'Metabolitos cuantificables'!$BD$45</f>
        <v>0.97216316689258864</v>
      </c>
      <c r="BF25" s="16"/>
      <c r="BG25" s="16"/>
      <c r="BH25" s="16"/>
      <c r="BI25" s="13">
        <v>638908946</v>
      </c>
      <c r="BJ25" s="16">
        <f>BI25*Referencias!$D$16/'Metabolitos cuantificables'!$BI$45</f>
        <v>0.85189213092244065</v>
      </c>
      <c r="BK25" s="16"/>
      <c r="BL25" s="16"/>
      <c r="BM25" s="16"/>
      <c r="BN25" s="13">
        <v>952425871</v>
      </c>
      <c r="BO25" s="16">
        <f>BN25*Referencias!$D$17/'Metabolitos cuantificables'!$BN$45</f>
        <v>0.29467682594373773</v>
      </c>
      <c r="BP25" s="16"/>
      <c r="BQ25" s="16"/>
      <c r="BR25" s="16"/>
      <c r="BS25" s="13">
        <v>2838306403</v>
      </c>
      <c r="BT25" s="16">
        <f>BS25*Referencias!$D$18/'Metabolitos cuantificables'!$BS$45</f>
        <v>0.42219689102172703</v>
      </c>
      <c r="BU25" s="16"/>
      <c r="BV25" s="16"/>
      <c r="BW25" s="16"/>
      <c r="BX25" s="13">
        <v>21186953278</v>
      </c>
      <c r="BY25" s="16">
        <f>BX25*Referencias!$D$19/'Metabolitos cuantificables'!$BX$45</f>
        <v>1.5446024998729584</v>
      </c>
      <c r="BZ25" s="16"/>
      <c r="CA25" s="16"/>
      <c r="CB25" s="16"/>
      <c r="CC25" s="13">
        <v>117754720</v>
      </c>
      <c r="CD25" s="16">
        <f>CC25*Referencias!$D$20/'Metabolitos cuantificables'!$CC$45</f>
        <v>0.23046965195363978</v>
      </c>
      <c r="CE25" s="16"/>
      <c r="CF25" s="16"/>
      <c r="CG25" s="16"/>
      <c r="CH25" s="13">
        <v>844466669</v>
      </c>
      <c r="CI25" s="16">
        <f>CH25*Referencias!$D$21/'Metabolitos cuantificables'!$CH$45</f>
        <v>0.36413315624090686</v>
      </c>
      <c r="CJ25" s="16"/>
      <c r="CK25" s="16"/>
      <c r="CL25" s="16"/>
      <c r="CM25" s="13">
        <v>877510206</v>
      </c>
      <c r="CN25" s="16">
        <f>CM25*Referencias!$D$22/'Metabolitos cuantificables'!$CM$45</f>
        <v>0.13094562648932695</v>
      </c>
      <c r="CO25" s="16"/>
      <c r="CP25" s="16"/>
      <c r="CQ25" s="16"/>
      <c r="CR25" s="13">
        <v>602382758</v>
      </c>
      <c r="CS25" s="16">
        <f>CR25*Referencias!$D$23/'Metabolitos cuantificables'!$CR$45</f>
        <v>0.1947313864510202</v>
      </c>
      <c r="CT25" s="16"/>
      <c r="CU25" s="16"/>
      <c r="CV25" s="16"/>
      <c r="CW25" s="13">
        <v>5491006667</v>
      </c>
      <c r="CX25" s="16"/>
      <c r="CY25" s="16"/>
      <c r="CZ25" s="16"/>
      <c r="DA25" s="13">
        <v>58537180</v>
      </c>
      <c r="DB25" s="16"/>
      <c r="DC25" s="16"/>
      <c r="DD25" s="16"/>
      <c r="DE25" s="13">
        <v>1145228</v>
      </c>
      <c r="DF25" s="15"/>
      <c r="DG25" s="16"/>
      <c r="DH25" s="16"/>
      <c r="DI25" s="13">
        <v>218099228</v>
      </c>
      <c r="DJ25" s="16"/>
      <c r="DK25" s="16"/>
      <c r="DL25" s="16"/>
      <c r="DM25" s="13">
        <v>7441785</v>
      </c>
      <c r="DN25" s="15"/>
      <c r="DO25" s="16"/>
      <c r="DP25" s="16"/>
      <c r="DQ25" s="13">
        <v>152969542</v>
      </c>
      <c r="DR25" s="16"/>
      <c r="DS25" s="16"/>
      <c r="DT25" s="16"/>
      <c r="DU25" s="13">
        <v>27071376</v>
      </c>
      <c r="DV25" s="15"/>
      <c r="DW25" s="16"/>
      <c r="DX25" s="16"/>
      <c r="DY25" s="13">
        <v>737413362</v>
      </c>
      <c r="DZ25" s="15"/>
      <c r="EA25" s="16"/>
      <c r="EB25" s="16"/>
      <c r="EC25" s="13">
        <v>273168728</v>
      </c>
      <c r="ED25" s="16"/>
      <c r="EE25" s="16"/>
      <c r="EF25" s="16"/>
      <c r="EG25" s="13">
        <v>28985447</v>
      </c>
      <c r="EH25" s="15"/>
      <c r="EI25" s="16"/>
      <c r="EJ25" s="16"/>
      <c r="EK25" s="13">
        <v>375400</v>
      </c>
      <c r="EL25" s="15"/>
      <c r="EM25" s="15"/>
      <c r="EN25" s="16"/>
      <c r="EO25" s="13">
        <v>3111689</v>
      </c>
      <c r="EP25" s="15"/>
      <c r="EQ25" s="15"/>
      <c r="ER25" s="16"/>
      <c r="ES25" s="13">
        <v>3322203</v>
      </c>
      <c r="ET25" s="15"/>
      <c r="EU25" s="15"/>
      <c r="EV25" s="16"/>
      <c r="EW25" s="13">
        <v>441581</v>
      </c>
      <c r="EX25" s="15"/>
      <c r="EY25" s="15"/>
      <c r="EZ25" s="16"/>
      <c r="FA25" s="13">
        <v>62762816</v>
      </c>
      <c r="FB25" s="15"/>
      <c r="FC25" s="15"/>
      <c r="FD25" s="16"/>
      <c r="FE25" s="13">
        <v>314064386</v>
      </c>
      <c r="FF25" s="16"/>
      <c r="FG25" s="15"/>
      <c r="FH25" s="16"/>
      <c r="FI25" s="13">
        <v>16979618</v>
      </c>
      <c r="FJ25" s="15"/>
      <c r="FK25" s="17"/>
      <c r="FL25" s="16"/>
      <c r="FM25" s="13">
        <v>420555603</v>
      </c>
      <c r="FN25" s="15"/>
      <c r="FO25" s="16"/>
      <c r="FP25" s="16"/>
      <c r="FQ25" s="13">
        <v>6945102</v>
      </c>
      <c r="FR25" s="15"/>
      <c r="FS25" s="15"/>
      <c r="FT25" s="16"/>
      <c r="FU25" s="13">
        <v>6588339</v>
      </c>
      <c r="FV25" s="15"/>
      <c r="FW25" s="15"/>
      <c r="FX25" s="16"/>
      <c r="FY25" s="13">
        <v>1094008</v>
      </c>
      <c r="FZ25" s="15"/>
      <c r="GA25" s="15"/>
      <c r="GB25" s="16"/>
      <c r="GC25" s="13">
        <v>44702</v>
      </c>
      <c r="GD25" s="15"/>
      <c r="GE25" s="15"/>
      <c r="GF25" s="16"/>
      <c r="GG25" s="13">
        <v>10275341</v>
      </c>
      <c r="GH25" s="15"/>
      <c r="GI25" s="15"/>
      <c r="GJ25" s="16"/>
      <c r="GK25" s="13">
        <v>10292064</v>
      </c>
      <c r="GL25" s="15"/>
      <c r="GM25" s="15"/>
      <c r="GN25" s="16"/>
      <c r="GO25" s="13">
        <v>10947975</v>
      </c>
      <c r="GP25" s="15"/>
      <c r="GQ25" s="15"/>
      <c r="GR25" s="16"/>
      <c r="GS25" s="13">
        <v>2213675</v>
      </c>
      <c r="GT25" s="15"/>
      <c r="GU25" s="15"/>
      <c r="GV25" s="16"/>
      <c r="GW25" s="13">
        <v>50240319</v>
      </c>
      <c r="GX25" s="15"/>
      <c r="GY25" s="15"/>
      <c r="GZ25" s="16"/>
      <c r="HA25" s="13">
        <v>24961060</v>
      </c>
      <c r="HB25" s="15"/>
      <c r="HC25" s="15"/>
      <c r="HD25" s="16"/>
      <c r="HE25" s="13">
        <v>459068</v>
      </c>
      <c r="HF25" s="15"/>
      <c r="HG25" s="15"/>
      <c r="HH25" s="16"/>
      <c r="HI25" s="13">
        <v>34988727</v>
      </c>
      <c r="HJ25" s="15"/>
      <c r="HK25" s="15"/>
      <c r="HL25" s="16"/>
      <c r="HM25" s="13">
        <v>119433</v>
      </c>
      <c r="HN25" s="15"/>
      <c r="HO25" s="15"/>
      <c r="HP25" s="16"/>
      <c r="HQ25" s="13">
        <v>69048778</v>
      </c>
      <c r="HR25" s="15"/>
      <c r="HS25" s="15"/>
      <c r="HT25" s="16"/>
      <c r="HU25" s="13">
        <v>701349</v>
      </c>
      <c r="HV25" s="15"/>
      <c r="HW25" s="15"/>
      <c r="HX25" s="16"/>
      <c r="HY25" s="13">
        <v>22683424</v>
      </c>
      <c r="HZ25" s="15"/>
      <c r="IA25" s="15"/>
      <c r="IB25" s="16"/>
      <c r="IC25" s="13">
        <v>61072</v>
      </c>
      <c r="ID25" s="15"/>
      <c r="IE25" s="15"/>
      <c r="IF25" s="16"/>
      <c r="IG25" s="13">
        <v>5891584</v>
      </c>
      <c r="IH25" s="15"/>
      <c r="II25" s="15"/>
      <c r="IJ25" s="16"/>
      <c r="IK25" s="13">
        <v>53983</v>
      </c>
      <c r="IL25" s="15"/>
      <c r="IM25" s="15"/>
      <c r="IN25" s="16"/>
      <c r="IO25" s="13">
        <v>33660370</v>
      </c>
      <c r="IP25" s="15"/>
      <c r="IQ25" s="15"/>
      <c r="IR25" s="16"/>
      <c r="IS25" s="13">
        <v>2410332</v>
      </c>
      <c r="IT25" s="15"/>
      <c r="IU25" s="15"/>
      <c r="IV25" s="16"/>
      <c r="IW25" s="13">
        <v>7898177</v>
      </c>
      <c r="IX25" s="15"/>
      <c r="IY25" s="15"/>
      <c r="IZ25" s="16"/>
      <c r="JA25" s="13">
        <v>470770</v>
      </c>
      <c r="JB25" s="15"/>
      <c r="JC25" s="15"/>
      <c r="JD25" s="16"/>
      <c r="JE25" s="13">
        <v>1270066</v>
      </c>
      <c r="JF25" s="15"/>
      <c r="JG25" s="15"/>
      <c r="JH25" s="16"/>
      <c r="JI25" s="13">
        <v>11578190</v>
      </c>
      <c r="JJ25" s="15"/>
      <c r="JK25" s="15"/>
      <c r="JL25" s="16"/>
      <c r="JM25" s="13">
        <v>1894473</v>
      </c>
      <c r="JN25" s="15"/>
      <c r="JO25" s="15"/>
      <c r="JP25" s="16"/>
      <c r="JQ25" s="13">
        <v>6523143</v>
      </c>
      <c r="JR25" s="15"/>
      <c r="JS25" s="15"/>
      <c r="JT25" s="16"/>
      <c r="JU25" s="13">
        <v>20181667</v>
      </c>
      <c r="JV25" s="15"/>
      <c r="JW25" s="15"/>
      <c r="JX25" s="16"/>
      <c r="JY25" s="13">
        <v>11872625</v>
      </c>
      <c r="JZ25" s="15"/>
      <c r="KA25" s="15"/>
      <c r="KB25" s="16"/>
      <c r="KC25" s="13">
        <v>26487717</v>
      </c>
      <c r="KD25" s="15"/>
      <c r="KE25" s="15"/>
      <c r="KF25" s="16"/>
      <c r="KG25" s="13">
        <v>62838508</v>
      </c>
      <c r="KH25" s="15"/>
      <c r="KI25" s="15"/>
      <c r="KJ25" s="16"/>
      <c r="KK25" s="13">
        <v>3962010</v>
      </c>
      <c r="KL25" s="15"/>
      <c r="KM25" s="15"/>
      <c r="KN25" s="16"/>
      <c r="KO25" s="13">
        <v>897979</v>
      </c>
      <c r="KP25" s="15"/>
      <c r="KQ25" s="15"/>
      <c r="KR25" s="16"/>
      <c r="KS25" s="13">
        <v>6789491</v>
      </c>
      <c r="KT25" s="15"/>
      <c r="KU25" s="15"/>
      <c r="KV25" s="16"/>
      <c r="KW25" s="13">
        <v>336095</v>
      </c>
      <c r="KX25" s="15"/>
      <c r="KY25" s="15"/>
      <c r="KZ25" s="16"/>
      <c r="LA25" s="13">
        <v>1765337805</v>
      </c>
      <c r="LB25" s="15"/>
      <c r="LC25" s="15"/>
      <c r="LD25" s="16"/>
      <c r="LE25" s="13">
        <v>18640509</v>
      </c>
      <c r="LF25" s="15"/>
      <c r="LG25" s="15"/>
      <c r="LH25" s="16"/>
      <c r="LI25" s="13">
        <v>20599836</v>
      </c>
      <c r="LJ25" s="15"/>
      <c r="LK25" s="15"/>
      <c r="LL25" s="16"/>
      <c r="LM25" s="13">
        <v>1636307</v>
      </c>
      <c r="LN25" s="15"/>
      <c r="LO25" s="15"/>
      <c r="LP25" s="16"/>
      <c r="LQ25" s="13">
        <v>501962</v>
      </c>
      <c r="LR25" s="15"/>
      <c r="LS25" s="15"/>
      <c r="LT25" s="16"/>
      <c r="LU25" s="13">
        <v>134699</v>
      </c>
      <c r="LV25" s="15"/>
      <c r="LW25" s="15"/>
      <c r="LX25" s="16"/>
      <c r="LY25" s="13">
        <v>23060</v>
      </c>
      <c r="LZ25" s="15"/>
      <c r="MA25" s="15"/>
      <c r="MB25" s="16"/>
      <c r="MC25" s="13">
        <v>1171860</v>
      </c>
      <c r="MD25" s="15"/>
      <c r="ME25" s="15"/>
      <c r="MF25" s="16"/>
      <c r="MG25" s="13">
        <v>144242505</v>
      </c>
      <c r="MH25" s="15"/>
      <c r="MI25" s="15"/>
      <c r="MJ25" s="16"/>
      <c r="MK25" s="13">
        <v>5491006667</v>
      </c>
      <c r="ML25" s="15"/>
      <c r="MM25" s="15"/>
      <c r="MN25" s="16"/>
      <c r="MO25" s="13">
        <v>62838508</v>
      </c>
      <c r="MP25" s="15"/>
      <c r="MQ25" s="15"/>
      <c r="MR25" s="16"/>
      <c r="MS25" s="13">
        <v>1987709874</v>
      </c>
      <c r="MT25" s="15"/>
      <c r="MU25" s="15"/>
      <c r="MV25" s="16"/>
      <c r="MW25" s="13">
        <v>15023815</v>
      </c>
      <c r="MX25" s="15"/>
      <c r="MY25" s="15"/>
      <c r="MZ25" s="16"/>
      <c r="NA25" s="13">
        <v>39109184</v>
      </c>
      <c r="NB25" s="15"/>
      <c r="NC25" s="15"/>
      <c r="ND25" s="16"/>
      <c r="NE25" s="13">
        <v>375400</v>
      </c>
      <c r="NF25" s="15"/>
      <c r="NG25" s="15"/>
      <c r="NH25" s="16"/>
      <c r="NI25" s="13">
        <v>218815</v>
      </c>
      <c r="NJ25" s="15"/>
      <c r="NK25" s="15"/>
      <c r="NL25" s="16"/>
    </row>
    <row r="26" spans="2:376" s="13" customFormat="1" x14ac:dyDescent="0.25">
      <c r="B26" s="14" t="s">
        <v>174</v>
      </c>
      <c r="C26" s="17">
        <f>0.35/24</f>
        <v>1.4583333333333332E-2</v>
      </c>
      <c r="D26" s="16">
        <v>1054.8333333333721</v>
      </c>
      <c r="E26" s="15">
        <v>5313333.333333333</v>
      </c>
      <c r="F26" s="13">
        <v>1944749800</v>
      </c>
      <c r="G26" s="16">
        <f>F26*Referencias!$D$6/'Metabolitos cuantificables'!$F$45</f>
        <v>1.3464090914506903</v>
      </c>
      <c r="H26" s="16">
        <f>((((G26-G25)/(D26-D25))+(C26*AVERAGE(G25:G26))-C26*Referencias!$H$6)/AVERAGE('Metabolitos cuantificables'!E25:E26))*POWER(10,9)</f>
        <v>1.4780797824119603</v>
      </c>
      <c r="I26" s="16">
        <f>(((F26-F25)/($D26-$D25))-$C26*Referencias!$F$6+$C26*(AVERAGE(F25:F26)))/AVERAGE($E25:$E26)</f>
        <v>2.063930860273862</v>
      </c>
      <c r="J26" s="16">
        <f>AVERAGE(H25:H29)</f>
        <v>-8.8752254751926912E-2</v>
      </c>
      <c r="K26" s="13">
        <v>87336547</v>
      </c>
      <c r="L26" s="16">
        <f>K26*Referencias!$D$7/'Metabolitos cuantificables'!$K$45</f>
        <v>3.7991167071317757E-2</v>
      </c>
      <c r="M26" s="16">
        <f>((((L26-L25)/(D26-D25))+C26*AVERAGE(L25:L26)-C26*Referencias!$H$7)/AVERAGE('Metabolitos cuantificables'!E25:E26))*POWER(10,9)</f>
        <v>-4.4112784064924826</v>
      </c>
      <c r="N26" s="16">
        <f>(((K26-K25)/($D26-$D25))-$C26*Referencias!$F$7+$C26*(AVERAGE(K25:K26)))/AVERAGE($E25:$E26)</f>
        <v>-10.434464189885873</v>
      </c>
      <c r="O26" s="16">
        <f>AVERAGE(M25:M29)</f>
        <v>-4.4775365623846142</v>
      </c>
      <c r="P26" s="13">
        <v>555568506</v>
      </c>
      <c r="Q26" s="16">
        <f>P26*Referencias!$D$8/'Metabolitos cuantificables'!$P$45</f>
        <v>1.1189538445252383</v>
      </c>
      <c r="R26" s="16">
        <f>((((Q26-Q25)/(D26-D25))+C26*AVERAGE(Q25:Q26)-C26*Referencias!$H$8)/AVERAGE('Metabolitos cuantificables'!E25:E26))*POWER(10,9)</f>
        <v>-1.2052703645563536</v>
      </c>
      <c r="S26" s="16">
        <f>(((P26-P25)/($D26-$D25))-$C26*Referencias!$F$8+$C26*(AVERAGE(P25:P26)))/AVERAGE($E25:$E26)</f>
        <v>-0.77580355932124934</v>
      </c>
      <c r="T26" s="16">
        <f>AVERAGE(R25:R29)</f>
        <v>-2.1293019317474888</v>
      </c>
      <c r="U26" s="13">
        <v>312097995</v>
      </c>
      <c r="V26" s="16">
        <f>U26*Referencias!$D$9/'Metabolitos cuantificables'!$U$45</f>
        <v>0.24628934817215276</v>
      </c>
      <c r="W26" s="16">
        <f>((((V26-V25)/(D26-D25))+C26*AVERAGE(V25:V26)-C26*Referencias!$H$9)/AVERAGE('Metabolitos cuantificables'!E25:E26))*POWER(10,9)</f>
        <v>-0.27722548902363559</v>
      </c>
      <c r="X26" s="16">
        <f>(((U26-U25)/($D26-$D25))-$C26*Referencias!$F$9+$C26*(AVERAGE(U25:U26)))/AVERAGE($E25:$E26)</f>
        <v>-0.28635577868833473</v>
      </c>
      <c r="Y26" s="16">
        <f>AVERAGE(W25:W29)</f>
        <v>-0.60162694862154753</v>
      </c>
      <c r="Z26" s="13">
        <v>3073463974</v>
      </c>
      <c r="AA26" s="16">
        <f>Z26*Referencias!$D$60/'Metabolitos cuantificables'!$Z$45</f>
        <v>1.6356063437575887</v>
      </c>
      <c r="AB26" s="16">
        <f>((((AA26-AA25)/(D26-D25))+C26*AVERAGE(AA25:AA26)-C26*Referencias!$H$60)/AVERAGE('Metabolitos cuantificables'!E25:E26))*POWER(10,9)</f>
        <v>-9.4677118644722214</v>
      </c>
      <c r="AC26" s="16">
        <f>(((Z26-Z25)/($D26-$D25))-$C26*Referencias!$F$60+$C26*(AVERAGE(Z25:Z26)))/AVERAGE($E25:$E26)</f>
        <v>-17.000663725530707</v>
      </c>
      <c r="AD26" s="16">
        <f>AVERAGE(AB25:AB29)</f>
        <v>-10.706432183994979</v>
      </c>
      <c r="AE26" s="13">
        <v>1749175975</v>
      </c>
      <c r="AF26" s="16">
        <f>AE26*Referencias!$D$12/'Metabolitos cuantificables'!$AE$45</f>
        <v>2.6676623471694336</v>
      </c>
      <c r="AG26" s="16">
        <f>((((AF26-AF25)/(D26-D25))+C26*AVERAGE(AF25:AF26)-C26*Referencias!$H$12)/AVERAGE('Metabolitos cuantificables'!E25:E26))*POWER(10,9)</f>
        <v>5.4451975328372892</v>
      </c>
      <c r="AH26" s="16">
        <f>(((AE26-AE25)/($D26-$D25))-$C26*Referencias!$F$12+$C26*(AVERAGE(AE25:AE26)))/AVERAGE($E25:$E26)</f>
        <v>3.6013373884760518</v>
      </c>
      <c r="AI26" s="16">
        <f>AVERAGE(AG25:AG29)</f>
        <v>3.0067053356766489</v>
      </c>
      <c r="AJ26" s="13">
        <v>5734426</v>
      </c>
      <c r="AK26" s="16">
        <f>AJ26*Referencias!$D$50/'Metabolitos cuantificables'!$AJ$45</f>
        <v>0.21665647442464839</v>
      </c>
      <c r="AL26" s="16">
        <f>((((AK26-AK25)/(D26-D25))+C26*AVERAGE(AK25:AK26)-C26*Referencias!$H$50)/AVERAGE('Metabolitos cuantificables'!E25:E26))*POWER(10,9)</f>
        <v>-63.357702794899708</v>
      </c>
      <c r="AM26" s="16">
        <f>(((AJ26-AJ25)/($D26-$D25))-$C26*Referencias!$F$50+$C26*(AVERAGE(AJ25:AJ26)))/AVERAGE($E25:$E26)</f>
        <v>-1.9303185324443826</v>
      </c>
      <c r="AN26" s="16">
        <f>AVERAGE(AL25:AL29)</f>
        <v>-61.039403544800834</v>
      </c>
      <c r="AO26" s="13">
        <v>118506762</v>
      </c>
      <c r="AP26" s="16">
        <f>AO26*Referencias!$D$5/'Metabolitos cuantificables'!$AO$45</f>
        <v>1.4472874967048102</v>
      </c>
      <c r="AQ26" s="16">
        <f>((((AP26-AP25)/(D26-D25))+C26*AVERAGE(AP25:AP26)-C26*Referencias!$H$5)/AVERAGE('Metabolitos cuantificables'!E25:E26))*POWER(10,9)</f>
        <v>4.0584363002224979</v>
      </c>
      <c r="AR26" s="16">
        <f>(((AO26-AO25)/($D26-$D25))-$C26*Referencias!$F$5+$C26*(AVERAGE(AO25:AO26)))/AVERAGE($E25:$E26)</f>
        <v>0.33457256681019515</v>
      </c>
      <c r="AS26" s="16">
        <f>AVERAGE(AQ25:AQ29)</f>
        <v>2.590352691624668</v>
      </c>
      <c r="AT26" s="13">
        <v>4736732243</v>
      </c>
      <c r="AU26" s="17">
        <f>AT26*Referencias!$D$14/'Metabolitos cuantificables'!$AT$45</f>
        <v>0.84320272832031085</v>
      </c>
      <c r="AV26" s="17">
        <f>((((AU26-AU25)/(D26-D25))+C26*AVERAGE(AU25:AU26)-C26*Referencias!$H$14)/AVERAGE('Metabolitos cuantificables'!E25:E26))*POWER(10,9)</f>
        <v>-0.24507888022373495</v>
      </c>
      <c r="AW26" s="16">
        <f>(((AT26-AT25)/($D26-$D25))-$C26*Referencias!$F$14+$C26*(AVERAGE(AT25:AT26)))/AVERAGE($E25:$E26)</f>
        <v>-2.0148750754161142</v>
      </c>
      <c r="AX26" s="16">
        <f>AVERAGE(AV25:AV29)</f>
        <v>-1.4876957565398765</v>
      </c>
      <c r="AY26" s="13">
        <v>17210947870</v>
      </c>
      <c r="AZ26" s="16">
        <f>AY26*Referencias!$D$59/'Metabolitos cuantificables'!$AY$45</f>
        <v>36.036465463453254</v>
      </c>
      <c r="BA26" s="16">
        <f t="shared" si="72"/>
        <v>168.96596544952979</v>
      </c>
      <c r="BB26" s="16">
        <f t="shared" si="73"/>
        <v>80.69782609799293</v>
      </c>
      <c r="BC26" s="16">
        <f>AVERAGE(BA25:BA29)</f>
        <v>81.890606159874181</v>
      </c>
      <c r="BD26" s="13">
        <v>6009469223</v>
      </c>
      <c r="BE26" s="16">
        <f>BD26*Referencias!$D$15/'Metabolitos cuantificables'!$BD$45</f>
        <v>1.1871298127352035</v>
      </c>
      <c r="BF26" s="16">
        <f>((((BE26-BE25)/(D26-D25))+C26*AVERAGE(BE25:BE26)-C26*Referencias!$H$15)/AVERAGE('Metabolitos cuantificables'!E25:E26))*POWER(10,9)</f>
        <v>0.88833910927587922</v>
      </c>
      <c r="BG26" s="16">
        <f>(((BD26-BD25)/($D26-$D25))-$C26*Referencias!$F$15+$C26*(AVERAGE(BD25:BD26)))/AVERAGE($E25:$E26)</f>
        <v>1.3715888960228768</v>
      </c>
      <c r="BH26" s="16">
        <f>AVERAGE(BF25:BF29)</f>
        <v>-1.12192206266021</v>
      </c>
      <c r="BI26" s="13">
        <v>749212606</v>
      </c>
      <c r="BJ26" s="16">
        <f>BI26*Referencias!$D$16/'Metabolitos cuantificables'!$BI$45</f>
        <v>0.99896601453956624</v>
      </c>
      <c r="BK26" s="16">
        <f>((((BJ26-BJ25)/(D26-D25))+C26*AVERAGE(BJ25:BJ26)-C26*Referencias!$H$16)/AVERAGE('Metabolitos cuantificables'!E25:E26))*POWER(10,9)</f>
        <v>0.23893183787358055</v>
      </c>
      <c r="BL26" s="16">
        <f>(((BI26-BI25)/($D26-$D25))-$C26*Referencias!$F$16+$C26*(AVERAGE(BI25:BI26)))/AVERAGE($E25:$E26)</f>
        <v>-9.1216052283723342E-2</v>
      </c>
      <c r="BM26" s="16">
        <f>AVERAGE(BK25:BK29)</f>
        <v>-0.83163930120648222</v>
      </c>
      <c r="BN26" s="13">
        <v>1108449728</v>
      </c>
      <c r="BO26" s="16">
        <f>BN26*Referencias!$D$17/'Metabolitos cuantificables'!$BN$45</f>
        <v>0.34294999486132127</v>
      </c>
      <c r="BP26" s="16">
        <f>((((BO26-BO25)/(D26-D25))+C26*AVERAGE(BO25:BO26)-C26*Referencias!$H$17)/AVERAGE('Metabolitos cuantificables'!E25:E26))*POWER(10,9)</f>
        <v>0.27841114044593962</v>
      </c>
      <c r="BQ26" s="16">
        <f>(((BN26-BN25)/($D26-$D25))-$C26*Referencias!$F$17+$C26*(AVERAGE(BN25:BN26)))/AVERAGE($E25:$E26)</f>
        <v>-3.1877283165266102</v>
      </c>
      <c r="BR26" s="16">
        <f>AVERAGE(BP25:BP29)</f>
        <v>-0.22112096789417549</v>
      </c>
      <c r="BS26" s="13">
        <v>3309693948</v>
      </c>
      <c r="BT26" s="16">
        <f>BS26*Referencias!$D$18/'Metabolitos cuantificables'!$BS$45</f>
        <v>0.49231559129841601</v>
      </c>
      <c r="BU26" s="16">
        <f>((((BT26-BT25)/(D26-D25))+C26*AVERAGE(BT25:BT26)-C26*Referencias!$H$18)/AVERAGE('Metabolitos cuantificables'!E25:E26))*POWER(10,9)</f>
        <v>0.81973361629889185</v>
      </c>
      <c r="BV26" s="16">
        <f>(((BS26-BS25)/($D26-$D25))-$C26*Referencias!$F$18+$C26*(AVERAGE(BS25:BS26)))/AVERAGE($E25:$E26)</f>
        <v>5.6810976587147266</v>
      </c>
      <c r="BW26" s="16">
        <f>AVERAGE(BU25:BU29)</f>
        <v>2.8407274943267242E-2</v>
      </c>
      <c r="BX26" s="13">
        <v>22234619345</v>
      </c>
      <c r="BY26" s="16">
        <f>BX26*Referencias!$D$19/'Metabolitos cuantificables'!$BX$45</f>
        <v>1.6209809958693884</v>
      </c>
      <c r="BZ26" s="16">
        <f>((((BY26-BY25)/(D26-D25))+C26*AVERAGE(BY25:BY26)-C26*Referencias!$H$19)/AVERAGE('Metabolitos cuantificables'!E25:E26))*POWER(10,9)</f>
        <v>1.6322004673490242</v>
      </c>
      <c r="CA26" s="16">
        <f>(((BX26-BX25)/($D26-$D25))-$C26*Referencias!$F$19+$C26*(AVERAGE(BX25:BX26)))/AVERAGE($E25:$E26)</f>
        <v>20.626077349335603</v>
      </c>
      <c r="CB26" s="16">
        <f>AVERAGE(BZ25:BZ29)</f>
        <v>0.80527439466322792</v>
      </c>
      <c r="CC26" s="13">
        <v>126918551</v>
      </c>
      <c r="CD26" s="16">
        <f>CC26*Referencias!$D$20/'Metabolitos cuantificables'!$CC$45</f>
        <v>0.24840511085611072</v>
      </c>
      <c r="CE26" s="16">
        <f>((((CD26-CD25)/(D26-D25))+C26*AVERAGE(CD25:CD26)-C26*Referencias!$H$20)/AVERAGE('Metabolitos cuantificables'!E25:E26))*POWER(10,9)</f>
        <v>-3.4301566019679215</v>
      </c>
      <c r="CF26" s="16">
        <f>(((CC26-CC25)/($D26-$D25))-$C26*Referencias!$F$20+$C26*(AVERAGE(CC25:CC26)))/AVERAGE($E25:$E26)</f>
        <v>-1.7364190476653474</v>
      </c>
      <c r="CG26" s="16">
        <f>AVERAGE(CE25:CE29)</f>
        <v>-3.6576069179543524</v>
      </c>
      <c r="CH26" s="13">
        <v>920480408</v>
      </c>
      <c r="CI26" s="16">
        <f>CH26*Referencias!$D$21/'Metabolitos cuantificables'!$CH$45</f>
        <v>0.39691020205672289</v>
      </c>
      <c r="CJ26" s="16">
        <f>((((CI26-CI25)/(D26-D25))+C26*AVERAGE(CI25:CI26)-C26*Referencias!$H$21)/AVERAGE('Metabolitos cuantificables'!E25:E26))*POWER(10,9)</f>
        <v>-1.0903482257194617</v>
      </c>
      <c r="CK26" s="16">
        <f>(((CH26-CH25)/($D26-$D25))-$C26*Referencias!$F$21+$C26*(AVERAGE(CH25:CH26)))/AVERAGE($E25:$E26)</f>
        <v>-2.8075830454892698</v>
      </c>
      <c r="CL26" s="16">
        <f>AVERAGE(CJ25:CJ29)</f>
        <v>-1.5541289908355045</v>
      </c>
      <c r="CM26" s="13">
        <v>969077769</v>
      </c>
      <c r="CN26" s="16">
        <f>CM26*Referencias!$D$22/'Metabolitos cuantificables'!$CM$45</f>
        <v>0.14460970905059109</v>
      </c>
      <c r="CO26" s="16">
        <f>((((CN26-CN25)/(D26-D25))+C26*AVERAGE(CN25:CN26)-C26*Referencias!$H$22)/AVERAGE('Metabolitos cuantificables'!E25:E26))*POWER(10,9)</f>
        <v>-9.3709084965280645E-2</v>
      </c>
      <c r="CP26" s="16">
        <f>(((CM26-CM25)/($D26-$D25))-$C26*Referencias!$F$22+$C26*(AVERAGE(CM25:CM26)))/AVERAGE($E25:$E26)</f>
        <v>-0.52522702212537897</v>
      </c>
      <c r="CQ26" s="16">
        <f>AVERAGE(CO25:CO29)</f>
        <v>-0.25814662502727831</v>
      </c>
      <c r="CR26" s="13">
        <v>676955794</v>
      </c>
      <c r="CS26" s="16">
        <f>CR26*Referencias!$D$23/'Metabolitos cuantificables'!$CR$45</f>
        <v>0.21883850190093126</v>
      </c>
      <c r="CT26" s="16">
        <f>((((CS26-CS25)/(D26-D25))+C26*AVERAGE(CS25:CS26)-C26*Referencias!$H$23)/AVERAGE('Metabolitos cuantificables'!E25:E26))*POWER(10,9)</f>
        <v>-0.19846618083116541</v>
      </c>
      <c r="CU26" s="16">
        <f>(((CR26-CR25)/($D26-$D25))-$C26*Referencias!$F$23+$C26*(AVERAGE(CR25:CR26)))/AVERAGE($E25:$E26)</f>
        <v>-1.267298249079797</v>
      </c>
      <c r="CV26" s="16">
        <f>AVERAGE(CT25:CT29)</f>
        <v>-0.46519205457041357</v>
      </c>
      <c r="CW26" s="13">
        <v>6338494787</v>
      </c>
      <c r="CX26" s="16">
        <f t="shared" si="4"/>
        <v>25.232030154142649</v>
      </c>
      <c r="CY26" s="16">
        <f>AVERAGE(CX26:CX29)</f>
        <v>23.347236162039081</v>
      </c>
      <c r="CZ26" s="36">
        <f>STDEV(CX26:CX29)/CY26</f>
        <v>0.17428523121409725</v>
      </c>
      <c r="DA26" s="13">
        <v>64467015</v>
      </c>
      <c r="DB26" s="16">
        <f t="shared" si="5"/>
        <v>0.23033574232585596</v>
      </c>
      <c r="DC26" s="16">
        <f>AVERAGE(DB26:DB29)</f>
        <v>0.20941188766934815</v>
      </c>
      <c r="DD26" s="36">
        <f>STDEV(DB26:DB29)/DC26</f>
        <v>0.64968411330636477</v>
      </c>
      <c r="DE26" s="13">
        <v>1276340</v>
      </c>
      <c r="DF26" s="15">
        <f t="shared" si="6"/>
        <v>4.6942915480241692E-3</v>
      </c>
      <c r="DG26" s="16">
        <f>AVERAGE(DF26:DF29)</f>
        <v>3.0537032397765325E-3</v>
      </c>
      <c r="DH26" s="36">
        <f>STDEV(DF26:DF29)/DG26</f>
        <v>0.91058106646839487</v>
      </c>
      <c r="DI26" s="13">
        <v>184053456</v>
      </c>
      <c r="DJ26" s="16">
        <f t="shared" si="7"/>
        <v>0.15932465080908392</v>
      </c>
      <c r="DK26" s="16">
        <f>AVERAGE(DJ26:DJ29)</f>
        <v>0.25258854131030362</v>
      </c>
      <c r="DL26" s="36">
        <f>STDEV(DJ26:DJ29)/DK26</f>
        <v>3.3607390618253947</v>
      </c>
      <c r="DM26" s="13">
        <v>6081112</v>
      </c>
      <c r="DN26" s="15">
        <f t="shared" si="8"/>
        <v>2.9591004410028446E-3</v>
      </c>
      <c r="DO26" s="16">
        <f>AVERAGE(DN26:DN29)</f>
        <v>1.8205334137288521E-2</v>
      </c>
      <c r="DP26" s="36">
        <f>STDEV(DN26:DN29)/DO26</f>
        <v>0.82246040713543156</v>
      </c>
      <c r="DQ26" s="13">
        <v>179145664</v>
      </c>
      <c r="DR26" s="16">
        <f t="shared" si="9"/>
        <v>0.73487028512396702</v>
      </c>
      <c r="DS26" s="16">
        <f>AVERAGE(DR26:DR29)</f>
        <v>0.40730498634026402</v>
      </c>
      <c r="DT26" s="36">
        <f>STDEV(DR26:DR29)/DS26</f>
        <v>0.82230136646898389</v>
      </c>
      <c r="DU26" s="13">
        <v>29578729</v>
      </c>
      <c r="DV26" s="15">
        <f t="shared" si="10"/>
        <v>0.1035968470900757</v>
      </c>
      <c r="DW26" s="16">
        <f>AVERAGE(DV26:DV29)</f>
        <v>5.2684208892797221E-2</v>
      </c>
      <c r="DX26" s="36">
        <f>STDEV(DV26:DV29)/DW26</f>
        <v>1.166582956638953</v>
      </c>
      <c r="DY26" s="13">
        <v>730199958</v>
      </c>
      <c r="DZ26" s="15">
        <f t="shared" si="71"/>
        <v>1.8818953934300993</v>
      </c>
      <c r="EA26" s="16">
        <f>AVERAGE(DZ26:DZ29)</f>
        <v>3.3480423342180643</v>
      </c>
      <c r="EB26" s="36">
        <f>STDEV(DZ26:DZ29)/EA26</f>
        <v>1.1417864090161549</v>
      </c>
      <c r="EC26" s="13">
        <v>337864827</v>
      </c>
      <c r="ED26" s="16">
        <f t="shared" si="11"/>
        <v>1.5357852471525801</v>
      </c>
      <c r="EE26" s="16">
        <f>AVERAGE(ED26:ED29)</f>
        <v>0.96496068641659383</v>
      </c>
      <c r="EF26" s="36">
        <f>STDEV(ED26:ED29)/EE26</f>
        <v>0.74301316682450513</v>
      </c>
      <c r="EG26" s="13">
        <v>23364753</v>
      </c>
      <c r="EH26" s="15">
        <f t="shared" si="12"/>
        <v>7.5304055837210884E-3</v>
      </c>
      <c r="EI26" s="16">
        <f>AVERAGE(EH26:EH29)</f>
        <v>5.6863838137025863E-2</v>
      </c>
      <c r="EJ26" s="36">
        <f>STDEV(EH26:EH29)/EI26</f>
        <v>0.58313749289082462</v>
      </c>
      <c r="EK26" s="13">
        <v>565077</v>
      </c>
      <c r="EL26" s="15">
        <f t="shared" si="13"/>
        <v>3.3649907806097652E-3</v>
      </c>
      <c r="EM26" s="15">
        <f>AVERAGE(EL26:EL29)</f>
        <v>1.0457009313776353E-3</v>
      </c>
      <c r="EN26" s="36">
        <f>STDEV(EL26:EL29)/EM26</f>
        <v>2.3238108496659886</v>
      </c>
      <c r="EO26" s="13">
        <v>3953293</v>
      </c>
      <c r="EP26" s="15">
        <f t="shared" si="14"/>
        <v>1.8796968088061673E-2</v>
      </c>
      <c r="EQ26" s="15">
        <f>AVERAGE(EP26:EP29)</f>
        <v>8.4145302231961802E-3</v>
      </c>
      <c r="ER26" s="36">
        <f>STDEV(EP26:EP29)/EQ26</f>
        <v>1.3865546740085273</v>
      </c>
      <c r="ES26" s="13">
        <v>3665347</v>
      </c>
      <c r="ET26" s="15">
        <f t="shared" si="15"/>
        <v>1.3154620286130982E-2</v>
      </c>
      <c r="EU26" s="15">
        <f>AVERAGE(ET26:ET29)</f>
        <v>6.4105711267469544E-3</v>
      </c>
      <c r="EV26" s="36">
        <f>STDEV(ET26:ET29)/EU26</f>
        <v>1.1990329644540052</v>
      </c>
      <c r="EW26" s="13">
        <v>275484</v>
      </c>
      <c r="EX26" s="15">
        <f t="shared" si="74"/>
        <v>-8.8700734426001816E-4</v>
      </c>
      <c r="EY26" s="15">
        <f>AVERAGE(EX26:EX29)</f>
        <v>3.170657988894654E-3</v>
      </c>
      <c r="EZ26" s="36">
        <f>STDEV(EX26:EX29)/EY26</f>
        <v>1.4290380269435217</v>
      </c>
      <c r="FA26" s="13">
        <v>67682016</v>
      </c>
      <c r="FB26" s="15">
        <f t="shared" si="16"/>
        <v>0.22905306035141332</v>
      </c>
      <c r="FC26" s="15">
        <f>AVERAGE(FB26:FB29)</f>
        <v>0.11448775023837121</v>
      </c>
      <c r="FD26" s="36">
        <f>STDEV(FB26:FB29)/FC26</f>
        <v>1.1621792320168374</v>
      </c>
      <c r="FE26" s="13">
        <v>362927908</v>
      </c>
      <c r="FF26" s="16">
        <f t="shared" si="17"/>
        <v>1.4480356399402736</v>
      </c>
      <c r="FG26" s="15">
        <f>AVERAGE(FF26:FF29)</f>
        <v>0.93098505392990016</v>
      </c>
      <c r="FH26" s="36">
        <f>STDEV(FF26:FF29)/FG26</f>
        <v>0.73077477496025411</v>
      </c>
      <c r="FI26" s="13">
        <v>18166609</v>
      </c>
      <c r="FJ26" s="15">
        <f t="shared" si="18"/>
        <v>6.0176639332592534E-2</v>
      </c>
      <c r="FK26" s="17">
        <f>AVERAGE(FJ26:FJ29)</f>
        <v>3.8821952213530284E-2</v>
      </c>
      <c r="FL26" s="36">
        <f>STDEV(FJ26:FJ29)/FK26</f>
        <v>0.80055191558159111</v>
      </c>
      <c r="FM26" s="13">
        <v>431745864</v>
      </c>
      <c r="FN26" s="15">
        <f t="shared" si="19"/>
        <v>1.2637853322973818</v>
      </c>
      <c r="FO26" s="16">
        <f>AVERAGE(FN26:FN29)</f>
        <v>0.86378612401600197</v>
      </c>
      <c r="FP26" s="36">
        <f>STDEV(FN26:FN29)/FO26</f>
        <v>0.71862666067765257</v>
      </c>
      <c r="FQ26" s="13">
        <v>9176707</v>
      </c>
      <c r="FR26" s="15">
        <f t="shared" si="20"/>
        <v>4.6350553736370578E-2</v>
      </c>
      <c r="FS26" s="15">
        <f>AVERAGE(FR26:FR29)</f>
        <v>3.3122721907586861E-2</v>
      </c>
      <c r="FT26" s="36">
        <f>STDEV(FR26:FR29)/FS26</f>
        <v>0.52119656910586831</v>
      </c>
      <c r="FU26" s="13">
        <v>6987113</v>
      </c>
      <c r="FV26" s="15">
        <f t="shared" si="21"/>
        <v>2.2580129939579138E-2</v>
      </c>
      <c r="FW26" s="15">
        <f>AVERAGE(FV26:FV29)</f>
        <v>1.3601293178993376E-2</v>
      </c>
      <c r="FX26" s="36">
        <f>STDEV(FV26:FV29)/FW26</f>
        <v>0.91716380906646255</v>
      </c>
      <c r="FY26" s="13">
        <v>1359858</v>
      </c>
      <c r="FZ26" s="15">
        <f t="shared" si="22"/>
        <v>6.2346635530245156E-3</v>
      </c>
      <c r="GA26" s="15">
        <f>AVERAGE(FZ26:FZ29)</f>
        <v>3.4392709735866552E-3</v>
      </c>
      <c r="GB26" s="36">
        <f>STDEV(FZ26:FZ29)/GA26</f>
        <v>0.9268250280606819</v>
      </c>
      <c r="GC26" s="13">
        <v>42658</v>
      </c>
      <c r="GD26" s="15">
        <f t="shared" si="23"/>
        <v>9.4078755469129789E-5</v>
      </c>
      <c r="GE26" s="15">
        <f>AVERAGE(GD26:GD29)</f>
        <v>3.5056255504032046E-5</v>
      </c>
      <c r="GF26" s="36">
        <f>STDEV(GD26:GD29)/GE26</f>
        <v>6.4744041544263338</v>
      </c>
      <c r="GG26" s="13">
        <v>11242222</v>
      </c>
      <c r="GH26" s="15">
        <f t="shared" si="24"/>
        <v>3.9510663778734634E-2</v>
      </c>
      <c r="GI26" s="15">
        <f>AVERAGE(GH26:GH29)</f>
        <v>2.530008082911523E-2</v>
      </c>
      <c r="GJ26" s="36">
        <f>STDEV(GH26:GH29)/GI26</f>
        <v>0.93233165350276959</v>
      </c>
      <c r="GK26" s="13">
        <v>11071509</v>
      </c>
      <c r="GL26" s="15">
        <f t="shared" si="25"/>
        <v>3.7222027935967773E-2</v>
      </c>
      <c r="GM26" s="15">
        <f>AVERAGE(GL26:GL29)</f>
        <v>1.8078343106328314E-2</v>
      </c>
      <c r="GN26" s="36">
        <f>STDEV(GL26:GL29)/GM26</f>
        <v>1.3953671362054587</v>
      </c>
      <c r="GO26" s="13">
        <v>7303259</v>
      </c>
      <c r="GP26" s="15">
        <f t="shared" si="26"/>
        <v>-1.6099611466074033E-2</v>
      </c>
      <c r="GQ26" s="15">
        <f>AVERAGE(GP26:GP29)</f>
        <v>2.3670330155607065E-2</v>
      </c>
      <c r="GR26" s="36">
        <f>STDEV(GP26:GP29)/GQ26</f>
        <v>1.2216327056884706</v>
      </c>
      <c r="GS26" s="13">
        <v>1268927</v>
      </c>
      <c r="GT26" s="15">
        <f t="shared" si="27"/>
        <v>-5.8420439961108413E-3</v>
      </c>
      <c r="GU26" s="15">
        <f>AVERAGE(GT26:GT29)</f>
        <v>2.6361454140797756E-3</v>
      </c>
      <c r="GV26" s="36">
        <f>STDEV(GT26:GT29)/GU26</f>
        <v>2.2019577971034869</v>
      </c>
      <c r="GW26" s="13">
        <v>55315684</v>
      </c>
      <c r="GX26" s="15">
        <f t="shared" si="28"/>
        <v>0.19751451196263634</v>
      </c>
      <c r="GY26" s="15">
        <f>AVERAGE(GX26:GX29)</f>
        <v>0.13320278890421755</v>
      </c>
      <c r="GZ26" s="36">
        <f>STDEV(GX26:GX29)/GY26</f>
        <v>0.85754899041086241</v>
      </c>
      <c r="HA26" s="13">
        <v>27561485</v>
      </c>
      <c r="HB26" s="15">
        <f t="shared" si="29"/>
        <v>9.911292390096535E-2</v>
      </c>
      <c r="HC26" s="15">
        <f>AVERAGE(HB26:HB29)</f>
        <v>6.9442266557045107E-2</v>
      </c>
      <c r="HD26" s="36">
        <f>STDEV(HB26:HB29)/HC26</f>
        <v>0.88107394790108551</v>
      </c>
      <c r="HE26" s="13">
        <v>664426</v>
      </c>
      <c r="HF26" s="15">
        <f t="shared" si="30"/>
        <v>3.7839113480102791E-3</v>
      </c>
      <c r="HG26" s="15">
        <f>AVERAGE(HF26:HF29)</f>
        <v>4.1128868954781921E-3</v>
      </c>
      <c r="HH26" s="36">
        <f>STDEV(HF26:HF29)/HG26</f>
        <v>1.0874903529185209</v>
      </c>
      <c r="HI26" s="13">
        <v>38503659</v>
      </c>
      <c r="HJ26" s="15">
        <f t="shared" si="31"/>
        <v>0.13730936526842144</v>
      </c>
      <c r="HK26" s="15">
        <f>AVERAGE(HJ26:HJ29)</f>
        <v>8.9911130943273382E-2</v>
      </c>
      <c r="HL26" s="36">
        <f>STDEV(HJ26:HJ29)/HK26</f>
        <v>0.85811427147436381</v>
      </c>
      <c r="HM26" s="13">
        <v>129040</v>
      </c>
      <c r="HN26" s="15">
        <f t="shared" si="32"/>
        <v>4.3893501284811444E-4</v>
      </c>
      <c r="HO26" s="15">
        <f>AVERAGE(HN26:HN29)</f>
        <v>4.0804232717111784E-4</v>
      </c>
      <c r="HP26" s="36">
        <f>STDEV(HN26:HN29)/HO26</f>
        <v>0.8141291564834473</v>
      </c>
      <c r="HQ26" s="13">
        <v>79009176</v>
      </c>
      <c r="HR26" s="15">
        <f t="shared" si="33"/>
        <v>0.30861721609139525</v>
      </c>
      <c r="HS26" s="15">
        <f>AVERAGE(HR26:HR29)</f>
        <v>0.19296350591719447</v>
      </c>
      <c r="HT26" s="36">
        <f>STDEV(HR26:HR29)/HS26</f>
        <v>0.80331730106809551</v>
      </c>
      <c r="HU26" s="13">
        <v>728236</v>
      </c>
      <c r="HV26" s="15">
        <f t="shared" si="34"/>
        <v>2.2099750850753529E-3</v>
      </c>
      <c r="HW26" s="15">
        <f>AVERAGE(HV26:HV29)</f>
        <v>2.9755028104352377E-3</v>
      </c>
      <c r="HX26" s="36">
        <f>STDEV(HV26:HV29)/HW26</f>
        <v>0.48104748434140082</v>
      </c>
      <c r="HY26" s="13">
        <v>19534914</v>
      </c>
      <c r="HZ26" s="15">
        <f t="shared" si="35"/>
        <v>2.1455754323216891E-2</v>
      </c>
      <c r="IA26" s="15">
        <f>AVERAGE(HZ26:HZ29)</f>
        <v>5.2905133046002452E-2</v>
      </c>
      <c r="IB26" s="36">
        <f>STDEV(HZ26:HZ29)/IA26</f>
        <v>0.55968579410924979</v>
      </c>
      <c r="IC26" s="13">
        <v>132501</v>
      </c>
      <c r="ID26" s="15">
        <f t="shared" si="36"/>
        <v>1.0524981075074658E-3</v>
      </c>
      <c r="IE26" s="15">
        <f>AVERAGE(ID26:ID29)</f>
        <v>5.600900279150976E-4</v>
      </c>
      <c r="IF26" s="36">
        <f>STDEV(ID26:ID29)/IE26</f>
        <v>0.8041334057484395</v>
      </c>
      <c r="IG26" s="13">
        <v>7076507</v>
      </c>
      <c r="IH26" s="15">
        <f t="shared" si="37"/>
        <v>3.0503745520522263E-2</v>
      </c>
      <c r="II26" s="15">
        <f>AVERAGE(IH26:IH29)</f>
        <v>1.4690860693437278E-2</v>
      </c>
      <c r="IJ26" s="36">
        <f>STDEV(IH26:IH29)/II26</f>
        <v>1.0734041867748603</v>
      </c>
      <c r="IK26" s="13">
        <v>192743</v>
      </c>
      <c r="IL26" s="15">
        <f t="shared" si="38"/>
        <v>1.8717324466976874E-3</v>
      </c>
      <c r="IM26" s="15">
        <f>AVERAGE(IL26:IL29)</f>
        <v>1.052393324684634E-3</v>
      </c>
      <c r="IN26" s="36">
        <f>STDEV(IL26:IL29)/IM26</f>
        <v>1.4674107484006595</v>
      </c>
      <c r="IO26" s="13">
        <v>34362876</v>
      </c>
      <c r="IP26" s="15">
        <f t="shared" si="39"/>
        <v>9.8746332766164319E-2</v>
      </c>
      <c r="IQ26" s="15">
        <f>AVERAGE(IP26:IP29)</f>
        <v>7.4932070955730123E-2</v>
      </c>
      <c r="IR26" s="36">
        <f>STDEV(IP26:IP29)/IQ26</f>
        <v>0.71860868274752565</v>
      </c>
      <c r="IS26" s="13">
        <v>2636713</v>
      </c>
      <c r="IT26" s="15">
        <f t="shared" si="40"/>
        <v>9.2629054969095084E-3</v>
      </c>
      <c r="IU26" s="15">
        <f>AVERAGE(IT26:IT29)</f>
        <v>6.2336865970166709E-3</v>
      </c>
      <c r="IV26" s="36">
        <f>STDEV(IT26:IT29)/IU26</f>
        <v>0.69926344380243477</v>
      </c>
      <c r="IW26" s="13">
        <v>14811112</v>
      </c>
      <c r="IX26" s="15">
        <f t="shared" si="41"/>
        <v>0.10717573534620461</v>
      </c>
      <c r="IY26" s="15">
        <f>AVERAGE(IX26:IX29)</f>
        <v>6.5293052104890836E-2</v>
      </c>
      <c r="IZ26" s="36">
        <f>STDEV(IX26:IX29)/IY26</f>
        <v>0.66931894102412726</v>
      </c>
      <c r="JA26" s="13">
        <v>659980</v>
      </c>
      <c r="JB26" s="15">
        <f t="shared" si="42"/>
        <v>3.6141771998055424E-3</v>
      </c>
      <c r="JC26" s="15">
        <f>AVERAGE(JB26:JB29)</f>
        <v>1.8750142464726801E-3</v>
      </c>
      <c r="JD26" s="36">
        <f>STDEV(JB26:JB29)/JC26</f>
        <v>0.87942689548376485</v>
      </c>
      <c r="JE26" s="13">
        <v>2922980</v>
      </c>
      <c r="JF26" s="15">
        <f t="shared" si="43"/>
        <v>2.3972663066879646E-2</v>
      </c>
      <c r="JG26" s="15">
        <f>AVERAGE(JF26:JF29)</f>
        <v>1.6529992068596872E-2</v>
      </c>
      <c r="JH26" s="36">
        <f>STDEV(JF26:JF29)/JG26</f>
        <v>1.2629299878931257</v>
      </c>
      <c r="JI26" s="13">
        <v>6100944</v>
      </c>
      <c r="JJ26" s="15">
        <f t="shared" si="44"/>
        <v>-3.722730957010905E-2</v>
      </c>
      <c r="JK26" s="15">
        <f>AVERAGE(JJ26:JJ29)</f>
        <v>-5.5989637933393692E-4</v>
      </c>
      <c r="JL26" s="36">
        <f>STDEV(JJ26:JJ29)/JK26</f>
        <v>-54.983165430974097</v>
      </c>
      <c r="JM26" s="13">
        <v>747020</v>
      </c>
      <c r="JN26" s="15">
        <f t="shared" ref="JN26:JN29" si="101">(((JM26-JM25)/($D26-$D25))+$C26*(AVERAGE(JM25:JM26)))/AVERAGE($E25:$E26)</f>
        <v>-9.2189554656573382E-3</v>
      </c>
      <c r="JO26" s="15">
        <f>AVERAGE(JN26:JN29)</f>
        <v>-9.2170390418990682E-5</v>
      </c>
      <c r="JP26" s="36">
        <f>STDEV(JN26:JN29)/JO26</f>
        <v>-66.383341828844252</v>
      </c>
      <c r="JQ26" s="13">
        <v>10054543</v>
      </c>
      <c r="JR26" s="15">
        <f t="shared" ref="JR26:JR29" si="102">(((JQ26-JQ25)/($D26-$D25))+$C26*(AVERAGE(JQ25:JQ26)))/AVERAGE($E25:$E26)</f>
        <v>6.1403184630877149E-2</v>
      </c>
      <c r="JS26" s="15">
        <f>AVERAGE(JR26:JR29)</f>
        <v>3.7391537410905937E-2</v>
      </c>
      <c r="JT26" s="36">
        <f>STDEV(JR26:JR29)/JS26</f>
        <v>0.55435575924835223</v>
      </c>
      <c r="JU26" s="13">
        <v>23086025</v>
      </c>
      <c r="JV26" s="15">
        <f t="shared" ref="JV26:JV29" si="103">(((JU26-JU25)/($D26-$D25))+$C26*(AVERAGE(JU25:JU26)))/AVERAGE($E25:$E26)</f>
        <v>9.0117393638447119E-2</v>
      </c>
      <c r="JW26" s="15">
        <f>AVERAGE(JV26:JV29)</f>
        <v>5.7185591803814759E-2</v>
      </c>
      <c r="JX26" s="36">
        <f>STDEV(JV26:JV29)/JW26</f>
        <v>0.75545155973930278</v>
      </c>
      <c r="JY26" s="13">
        <v>8334732</v>
      </c>
      <c r="JZ26" s="15">
        <f t="shared" ref="JZ26:JZ29" si="104">(((JY26-JY25)/($D26-$D25))+$C26*(AVERAGE(JY25:JY26)))/AVERAGE($E25:$E26)</f>
        <v>-1.2297469112438368E-2</v>
      </c>
      <c r="KA26" s="15">
        <f>AVERAGE(JZ26:JZ29)</f>
        <v>6.8593677997494011E-3</v>
      </c>
      <c r="KB26" s="36">
        <f>STDEV(JZ26:JZ29)/KA26</f>
        <v>2.7770028699701941</v>
      </c>
      <c r="KC26" s="13">
        <v>27818183</v>
      </c>
      <c r="KD26" s="15">
        <f t="shared" ref="KD26:KD29" si="105">(((KC26-KC25)/($D26-$D25))+$C26*(AVERAGE(KC25:KC26)))/AVERAGE($E25:$E26)</f>
        <v>8.7385452809222872E-2</v>
      </c>
      <c r="KE26" s="15">
        <f>AVERAGE(KD26:KD29)</f>
        <v>5.7329027737784824E-2</v>
      </c>
      <c r="KF26" s="36">
        <f>STDEV(KD26:KD29)/KE26</f>
        <v>0.78963360179218844</v>
      </c>
      <c r="KG26" s="13">
        <v>64663018</v>
      </c>
      <c r="KH26" s="15">
        <f t="shared" ref="KH26:KH29" si="106">(((KG26-KG25)/($D26-$D25))+$C26*(AVERAGE(KG25:KG26)))/AVERAGE($E25:$E26)</f>
        <v>0.19073032679352733</v>
      </c>
      <c r="KI26" s="15">
        <f>AVERAGE(KH26:KH29)</f>
        <v>9.3817335062577237E-2</v>
      </c>
      <c r="KJ26" s="36">
        <f>STDEV(KH26:KH29)/KI26</f>
        <v>1.2854714138921968</v>
      </c>
      <c r="KK26" s="13">
        <v>2021148</v>
      </c>
      <c r="KL26" s="15">
        <f t="shared" ref="KL26:KL29" si="107">(((KK26-KK25)/($D26-$D25))+$C26*(AVERAGE(KK25:KK26)))/AVERAGE($E25:$E26)</f>
        <v>-1.3567756684491979E-2</v>
      </c>
      <c r="KM26" s="15">
        <f>AVERAGE(KL26:KL29)</f>
        <v>4.225780709189564E-3</v>
      </c>
      <c r="KN26" s="36">
        <f>STDEV(KL26:KL29)/KM26</f>
        <v>3.1336080689441093</v>
      </c>
      <c r="KO26" s="13">
        <v>897935</v>
      </c>
      <c r="KP26" s="15">
        <f t="shared" ref="KP26:KP29" si="108">(((KO26-KO25)/($D26-$D25))+$C26*(AVERAGE(KO25:KO26)))/AVERAGE($E25:$E26)</f>
        <v>2.4004656226126815E-3</v>
      </c>
      <c r="KQ26" s="15">
        <f>AVERAGE(KP26:KP29)</f>
        <v>1.1239258823299264E-3</v>
      </c>
      <c r="KR26" s="36">
        <f>STDEV(KP26:KP29)/KQ26</f>
        <v>1.4119926023564631</v>
      </c>
      <c r="KS26" s="13">
        <v>6337956</v>
      </c>
      <c r="KT26" s="15">
        <f t="shared" ref="KT26:KT29" si="109">(((KS26-KS25)/($D26-$D25))+$C26*(AVERAGE(KS25:KS26)))/AVERAGE($E25:$E26)</f>
        <v>1.2532658847836654E-2</v>
      </c>
      <c r="KU26" s="15">
        <f>AVERAGE(KT26:KT29)</f>
        <v>1.1656612891018568E-2</v>
      </c>
      <c r="KV26" s="36">
        <f>STDEV(KT26:KT29)/KU26</f>
        <v>1.7755891590392663</v>
      </c>
      <c r="KW26" s="13">
        <v>541198</v>
      </c>
      <c r="KX26" s="15">
        <f t="shared" ref="KX26:KX29" si="110">(((KW26-KW25)/($D26-$D25))+$C26*(AVERAGE(KW25:KW26)))/AVERAGE($E25:$E26)</f>
        <v>3.4519320959788876E-3</v>
      </c>
      <c r="KY26" s="15">
        <f>AVERAGE(KX26:KX29)</f>
        <v>1.5391361433430969E-3</v>
      </c>
      <c r="KZ26" s="36">
        <f>STDEV(KX26:KX29)/KY26</f>
        <v>0.9457452252649563</v>
      </c>
      <c r="LA26" s="13">
        <v>1943664198</v>
      </c>
      <c r="LB26" s="15">
        <f t="shared" ref="LB26:LB29" si="111">(((LA26-LA25)/($D26-$D25))+$C26*(AVERAGE(LA25:LA26)))/AVERAGE($E25:$E26)</f>
        <v>6.9401008012882848</v>
      </c>
      <c r="LC26" s="15">
        <f>AVERAGE(LB26:LB29)</f>
        <v>4.7244845243408085</v>
      </c>
      <c r="LD26" s="36">
        <f>STDEV(LB26:LB29)/LC26</f>
        <v>0.6785789795497954</v>
      </c>
      <c r="LE26" s="13">
        <v>22264960</v>
      </c>
      <c r="LF26" s="15">
        <f t="shared" ref="LF26:LF29" si="112">(((LE26-LE25)/($D26-$D25))+$C26*(AVERAGE(LE25:LE26)))/AVERAGE($E25:$E26)</f>
        <v>9.4960930498645735E-2</v>
      </c>
      <c r="LG26" s="15">
        <f>AVERAGE(LF26:LF29)</f>
        <v>6.5113803406395179E-2</v>
      </c>
      <c r="LH26" s="36">
        <f>STDEV(LF26:LF29)/LG26</f>
        <v>0.84476671584100949</v>
      </c>
      <c r="LI26" s="13">
        <v>19414934</v>
      </c>
      <c r="LJ26" s="15">
        <f t="shared" ref="LJ26:LJ29" si="113">(((LI26-LI25)/($D26-$D25))+$C26*(AVERAGE(LI25:LI26)))/AVERAGE($E25:$E26)</f>
        <v>4.0329189700673659E-2</v>
      </c>
      <c r="LK26" s="15">
        <f>AVERAGE(LJ26:LJ29)</f>
        <v>4.8159024332409886E-2</v>
      </c>
      <c r="LL26" s="36">
        <f>STDEV(LJ26:LJ29)/LK26</f>
        <v>0.35586764270055826</v>
      </c>
      <c r="LM26" s="13">
        <v>1797837</v>
      </c>
      <c r="LN26" s="15">
        <f t="shared" ref="LN26:LN29" si="114">(((LM26-LM25)/($D26-$D25))+$C26*(AVERAGE(LM25:LM26)))/AVERAGE($E25:$E26)</f>
        <v>6.386004028057504E-3</v>
      </c>
      <c r="LO26" s="15">
        <f>AVERAGE(LN26:LN29)</f>
        <v>4.7720264995367578E-3</v>
      </c>
      <c r="LP26" s="36">
        <f>STDEV(LN26:LN29)/LO26</f>
        <v>0.77015531691939731</v>
      </c>
      <c r="LQ26" s="13">
        <v>577953</v>
      </c>
      <c r="LR26" s="15">
        <f t="shared" ref="LR26:LR29" si="115">(((LQ26-LQ25)/($D26-$D25))+$C26*(AVERAGE(LQ25:LQ26)))/AVERAGE($E25:$E26)</f>
        <v>2.2881397145635115E-3</v>
      </c>
      <c r="LS26" s="15">
        <f>AVERAGE(LR26:LR29)</f>
        <v>1.0645798766525231E-3</v>
      </c>
      <c r="LT26" s="36">
        <f>STDEV(LR26:LR29)/LS26</f>
        <v>1.2698903421726435</v>
      </c>
      <c r="LU26" s="13">
        <v>298421</v>
      </c>
      <c r="LV26" s="15">
        <f t="shared" ref="LV26:LV29" si="116">(((LU26-LU25)/($D26-$D25))+$C26*(AVERAGE(LU25:LU26)))/AVERAGE($E25:$E26)</f>
        <v>2.3982971039655534E-3</v>
      </c>
      <c r="LW26" s="15">
        <f>AVERAGE(LV26:LV29)</f>
        <v>3.2158099339728145E-4</v>
      </c>
      <c r="LX26" s="36">
        <f>STDEV(LV26:LV29)/LW26</f>
        <v>4.4274889418428902</v>
      </c>
      <c r="LY26" s="13">
        <v>48159</v>
      </c>
      <c r="LZ26" s="15">
        <f t="shared" ref="LZ26:LZ29" si="117">(((LY26-LY25)/($D26-$D25))+$C26*(AVERAGE(LY25:LY26)))/AVERAGE($E25:$E26)</f>
        <v>3.7410971248003343E-4</v>
      </c>
      <c r="MA26" s="15">
        <f>AVERAGE(LZ26:LZ29)</f>
        <v>2.5603013082811383E-4</v>
      </c>
      <c r="MB26" s="36">
        <f>STDEV(LZ26:LZ29)/MA26</f>
        <v>1.2859769933054677</v>
      </c>
      <c r="MC26" s="13">
        <v>1445603</v>
      </c>
      <c r="MD26" s="15">
        <f t="shared" ref="MD26:MD29" si="118">(((MC26-MC25)/($D26-$D25))+$C26*(AVERAGE(MC25:MC26)))/AVERAGE($E25:$E26)</f>
        <v>6.5410822105701795E-3</v>
      </c>
      <c r="ME26" s="15">
        <f>AVERAGE(MD26:MD29)</f>
        <v>6.3809828191889731E-3</v>
      </c>
      <c r="MF26" s="36">
        <f>STDEV(MD26:MD29)/ME26</f>
        <v>0.78235977597646134</v>
      </c>
      <c r="MG26" s="13">
        <v>146157356</v>
      </c>
      <c r="MH26" s="15">
        <f t="shared" ref="MH26:MH29" si="119">(((MG26-MG25)/($D26-$D25))+$C26*(AVERAGE(MG25:MG26)))/AVERAGE($E25:$E26)</f>
        <v>0.40951270812209184</v>
      </c>
      <c r="MI26" s="15">
        <f>AVERAGE(MH26:MH29)</f>
        <v>0.27597974367529787</v>
      </c>
      <c r="MJ26" s="36">
        <f>STDEV(MH26:MH29)/MI26</f>
        <v>0.90251649939006495</v>
      </c>
      <c r="MK26" s="13">
        <v>6338494787</v>
      </c>
      <c r="ML26" s="15">
        <f t="shared" ref="ML26:ML29" si="120">(((MK26-MK25)/($D26-$D25))+$C26*(AVERAGE(MK25:MK26)))/AVERAGE($E25:$E26)</f>
        <v>25.232030154142649</v>
      </c>
      <c r="MM26" s="15">
        <f>AVERAGE(ML26:ML29)</f>
        <v>16.849768344889267</v>
      </c>
      <c r="MN26" s="36">
        <f>STDEV(ML26:ML29)/MM26</f>
        <v>0.79603036752815337</v>
      </c>
      <c r="MO26" s="13">
        <v>64663018</v>
      </c>
      <c r="MP26" s="15">
        <f t="shared" ref="MP26:MP29" si="121">(((MO26-MO25)/($D26-$D25))+$C26*(AVERAGE(MO25:MO26)))/AVERAGE($E25:$E26)</f>
        <v>0.19073032679352733</v>
      </c>
      <c r="MQ26" s="15">
        <f>AVERAGE(MP26:MP29)</f>
        <v>9.3817335062577237E-2</v>
      </c>
      <c r="MR26" s="36">
        <f>STDEV(MP26:MP29)/MQ26</f>
        <v>1.2854714138921968</v>
      </c>
      <c r="MS26" s="13">
        <v>2317240274</v>
      </c>
      <c r="MT26" s="15">
        <f t="shared" ref="MT26:MT29" si="122">(((MS26-MS25)/($D26-$D25))+$C26*(AVERAGE(MS25:MS26)))/AVERAGE($E25:$E26)</f>
        <v>9.4169841203555809</v>
      </c>
      <c r="MU26" s="15">
        <f>AVERAGE(MT26:MT29)</f>
        <v>6.3846472835837673</v>
      </c>
      <c r="MV26" s="36">
        <f>STDEV(MT26:MT29)/MU26</f>
        <v>0.66565534916266589</v>
      </c>
      <c r="MW26" s="13">
        <v>18470690</v>
      </c>
      <c r="MX26" s="15">
        <f t="shared" ref="MX26:MX29" si="123">(((MW26-MW25)/($D26-$D25))+$C26*(AVERAGE(MW25:MW26)))/AVERAGE($E25:$E26)</f>
        <v>8.308002092159178E-2</v>
      </c>
      <c r="MY26" s="15">
        <f>AVERAGE(MX26:MX29)</f>
        <v>0.10650586632686854</v>
      </c>
      <c r="MZ26" s="36">
        <f>STDEV(MX26:MX29)/MY26</f>
        <v>0.80833205219560833</v>
      </c>
      <c r="NA26" s="13">
        <v>12580425</v>
      </c>
      <c r="NB26" s="15">
        <f t="shared" ref="NB26:NB29" si="124">(((NA26-NA25)/($D26-$D25))+$C26*(AVERAGE(NA25:NA26)))/AVERAGE($E25:$E26)</f>
        <v>-0.22568070468435311</v>
      </c>
      <c r="NC26" s="15">
        <f>AVERAGE(NB26:NB29)</f>
        <v>-2.6075207518304975E-2</v>
      </c>
      <c r="ND26" s="36">
        <f>STDEV(NB26:NB29)/NC26</f>
        <v>-6.1075803047426875</v>
      </c>
      <c r="NE26" s="13">
        <v>565077</v>
      </c>
      <c r="NF26" s="15">
        <f t="shared" ref="NF26:NF29" si="125">(((NE26-NE25)/($D26-$D25))+$C26*(AVERAGE(NE25:NE26)))/AVERAGE($E25:$E26)</f>
        <v>3.3649907806097652E-3</v>
      </c>
      <c r="NG26" s="15">
        <f>AVERAGE(NF26:NF29)</f>
        <v>1.0457009313776353E-3</v>
      </c>
      <c r="NH26" s="36">
        <f>STDEV(NF26:NF29)/NG26</f>
        <v>2.3238108496659886</v>
      </c>
      <c r="NI26" s="13">
        <v>77852</v>
      </c>
      <c r="NJ26" s="15">
        <f t="shared" ref="NJ26:NJ29" si="126">(((NI26-NI25)/($D26-$D25))+$C26*(AVERAGE(NI25:NI26)))/AVERAGE($E25:$E26)</f>
        <v>-1.1697506944926734E-3</v>
      </c>
      <c r="NK26" s="15">
        <f>AVERAGE(NJ26:NJ29)</f>
        <v>9.3903980419091798E-4</v>
      </c>
      <c r="NL26" s="36">
        <f>STDEV(NJ26:NJ29)/NK26</f>
        <v>1.7656944432948884</v>
      </c>
    </row>
    <row r="27" spans="2:376" s="13" customFormat="1" x14ac:dyDescent="0.25">
      <c r="B27" s="14" t="s">
        <v>175</v>
      </c>
      <c r="C27" s="17">
        <f t="shared" ref="C27:C30" si="127">0.35/24</f>
        <v>1.4583333333333332E-2</v>
      </c>
      <c r="D27" s="16">
        <v>1077.6666666667443</v>
      </c>
      <c r="E27" s="15">
        <v>5400000</v>
      </c>
      <c r="F27" s="13">
        <v>1410210242</v>
      </c>
      <c r="G27" s="16">
        <f>F27*Referencias!$D$6/'Metabolitos cuantificables'!$F$45</f>
        <v>0.97633119215936048</v>
      </c>
      <c r="H27" s="16">
        <f>((((G27-G26)/(D27-D26))+(C27*AVERAGE(G26:G27))-C27*Referencias!$H$6)/AVERAGE('Metabolitos cuantificables'!E26:E27))*POWER(10,9)</f>
        <v>-3.2607757051786495</v>
      </c>
      <c r="I27" s="16">
        <f>(((F27-F26)/($D27-$D26))-$C27*Referencias!$F$6+$C27*(AVERAGE(F26:F27)))/AVERAGE($E26:$E27)</f>
        <v>-4.7821520995812037</v>
      </c>
      <c r="J27" s="16"/>
      <c r="K27" s="13">
        <v>66435300</v>
      </c>
      <c r="L27" s="16">
        <f>K27*Referencias!$D$7/'Metabolitos cuantificables'!$K$45</f>
        <v>2.8899179878649386E-2</v>
      </c>
      <c r="M27" s="16">
        <f>((((L27-L26)/(D27-D26))+C27*AVERAGE(L26:L27)-C27*Referencias!$H$7)/AVERAGE('Metabolitos cuantificables'!E26:E27))*POWER(10,9)</f>
        <v>-4.6163423637005954</v>
      </c>
      <c r="N27" s="16">
        <f>(((K27-K26)/($D27-$D26))-$C27*Referencias!$F$7+$C27*(AVERAGE(K26:K27)))/AVERAGE($E26:$E27)</f>
        <v>-10.911221219938575</v>
      </c>
      <c r="O27" s="16"/>
      <c r="P27" s="13">
        <v>450342708</v>
      </c>
      <c r="Q27" s="16">
        <f>P27*Referencias!$D$8/'Metabolitos cuantificables'!$P$45</f>
        <v>0.90702172464489339</v>
      </c>
      <c r="R27" s="16">
        <f>((((Q27-Q26)/(D27-D26))+C27*AVERAGE(Q26:Q27)-C27*Referencias!$H$8)/AVERAGE('Metabolitos cuantificables'!E26:E27))*POWER(10,9)</f>
        <v>-4.2229235113905474</v>
      </c>
      <c r="S27" s="16">
        <f>(((P27-P26)/($D27-$D26))-$C27*Referencias!$F$8+$C27*(AVERAGE(P26:P27)))/AVERAGE($E26:$E27)</f>
        <v>-2.2773182835709598</v>
      </c>
      <c r="T27" s="16"/>
      <c r="U27" s="13">
        <v>234375768</v>
      </c>
      <c r="V27" s="16">
        <f>U27*Referencias!$D$9/'Metabolitos cuantificables'!$U$45</f>
        <v>0.18495554618371612</v>
      </c>
      <c r="W27" s="16">
        <f>((((V27-V26)/(D27-D26))+C27*AVERAGE(V26:V27)-C27*Referencias!$H$9)/AVERAGE('Metabolitos cuantificables'!E26:E27))*POWER(10,9)</f>
        <v>-1.128207642850892</v>
      </c>
      <c r="X27" s="16">
        <f>(((U27-U26)/($D27-$D26))-$C27*Referencias!$F$9+$C27*(AVERAGE(U26:U27)))/AVERAGE($E26:$E27)</f>
        <v>-1.3635387283786558</v>
      </c>
      <c r="Y27" s="16"/>
      <c r="Z27" s="13">
        <v>2585305682</v>
      </c>
      <c r="AA27" s="16">
        <f>Z27*Referencias!$D$60/'Metabolitos cuantificables'!$Z$45</f>
        <v>1.3758229833839397</v>
      </c>
      <c r="AB27" s="16">
        <f>((((AA27-AA26)/(D27-D26))+C27*AVERAGE(AA26:AA27)-C27*Referencias!$H$60)/AVERAGE('Metabolitos cuantificables'!E26:E27))*POWER(10,9)</f>
        <v>-13.137183261515016</v>
      </c>
      <c r="AC27" s="16">
        <f>(((Z27-Z26)/($D27-$D26))-$C27*Referencias!$F$60+$C27*(AVERAGE(Z26:Z27)))/AVERAGE($E26:$E27)</f>
        <v>-23.881577728408629</v>
      </c>
      <c r="AD27" s="16"/>
      <c r="AE27" s="13">
        <v>1278205189</v>
      </c>
      <c r="AF27" s="16">
        <f>AE27*Referencias!$D$12/'Metabolitos cuantificables'!$AE$45</f>
        <v>1.9493863987309163</v>
      </c>
      <c r="AG27" s="16">
        <f>((((AF27-AF26)/(D27-D26))+C27*AVERAGE(AF26:AF27)-C27*Referencias!$H$12)/AVERAGE('Metabolitos cuantificables'!E26:E27))*POWER(10,9)</f>
        <v>-2.4012858246167896</v>
      </c>
      <c r="AH27" s="16">
        <f>(((AE27-AE26)/($D27-$D26))-$C27*Referencias!$F$12+$C27*(AVERAGE(AE26:AE27)))/AVERAGE($E26:$E27)</f>
        <v>-1.5430084720002404</v>
      </c>
      <c r="AI27" s="16"/>
      <c r="AJ27" s="13">
        <v>16742702</v>
      </c>
      <c r="AK27" s="16">
        <f>AJ27*Referencias!$D$50/'Metabolitos cuantificables'!$AJ$45</f>
        <v>0.63256807004964566</v>
      </c>
      <c r="AL27" s="16">
        <f>((((AK27-AK26)/(D27-D26))+C27*AVERAGE(AK26:AK27)-C27*Referencias!$H$50)/AVERAGE('Metabolitos cuantificables'!E26:E27))*POWER(10,9)</f>
        <v>-59.170395962816364</v>
      </c>
      <c r="AM27" s="16">
        <f>(((AJ27-AJ26)/($D27-$D26))-$C27*Referencias!$F$50+$C27*(AVERAGE(AJ26:AJ27)))/AVERAGE($E26:$E27)</f>
        <v>-1.8241015078672889</v>
      </c>
      <c r="AN27" s="16"/>
      <c r="AO27" s="13">
        <v>89831884</v>
      </c>
      <c r="AP27" s="16">
        <f>AO27*Referencias!$D$5/'Metabolitos cuantificables'!$AO$45</f>
        <v>1.0970898227616488</v>
      </c>
      <c r="AQ27" s="16">
        <f>((((AP27-AP26)/(D27-D26))+C27*AVERAGE(AP26:AP27)-C27*Referencias!$H$5)/AVERAGE('Metabolitos cuantificables'!E26:E27))*POWER(10,9)</f>
        <v>-0.24375278962013994</v>
      </c>
      <c r="AR27" s="16">
        <f>(((AO27-AO26)/($D27-$D26))-$C27*Referencias!$F$5+$C27*(AVERAGE(AO26:AO27)))/AVERAGE($E26:$E27)</f>
        <v>-1.765805111833851E-2</v>
      </c>
      <c r="AS27" s="16"/>
      <c r="AT27" s="13">
        <v>3393603666</v>
      </c>
      <c r="AU27" s="17">
        <f>AT27*Referencias!$D$14/'Metabolitos cuantificables'!$AT$45</f>
        <v>0.60410758371190643</v>
      </c>
      <c r="AV27" s="17">
        <f>((((AU27-AU26)/(D27-D26))+C27*AVERAGE(AU26:AU27)-C27*Referencias!$H$14)/AVERAGE('Metabolitos cuantificables'!E26:E27))*POWER(10,9)</f>
        <v>-3.6318302946074703</v>
      </c>
      <c r="AW27" s="16">
        <f>(((AT27-AT26)/($D27-$D26))-$C27*Referencias!$F$14+$C27*(AVERAGE(AT26:AT27)))/AVERAGE($E26:$E27)</f>
        <v>-21.051730534107623</v>
      </c>
      <c r="AX27" s="16"/>
      <c r="AY27" s="13">
        <v>11350995185</v>
      </c>
      <c r="AZ27" s="16">
        <f>AY27*Referencias!$D$59/'Metabolitos cuantificables'!$AY$45</f>
        <v>23.766834287673472</v>
      </c>
      <c r="BA27" s="16">
        <f t="shared" si="72"/>
        <v>-18.909218892710662</v>
      </c>
      <c r="BB27" s="16">
        <f t="shared" si="73"/>
        <v>-9.0310072433412341</v>
      </c>
      <c r="BC27" s="16"/>
      <c r="BD27" s="13">
        <v>4008447768</v>
      </c>
      <c r="BE27" s="16">
        <f>BD27*Referencias!$D$15/'Metabolitos cuantificables'!$BD$45</f>
        <v>0.7918416205498362</v>
      </c>
      <c r="BF27" s="16">
        <f>((((BE27-BE26)/(D27-D26))+C27*AVERAGE(BE26:BE27)-C27*Referencias!$H$15)/AVERAGE('Metabolitos cuantificables'!E26:E27))*POWER(10,9)</f>
        <v>-5.0049536238306667</v>
      </c>
      <c r="BG27" s="16">
        <f>(((BD27-BD26)/($D27-$D26))-$C27*Referencias!$F$15+$C27*(AVERAGE(BD26:BD27)))/AVERAGE($E26:$E27)</f>
        <v>-28.518228061473579</v>
      </c>
      <c r="BH27" s="16"/>
      <c r="BI27" s="13">
        <v>529202738</v>
      </c>
      <c r="BJ27" s="16">
        <f>BI27*Referencias!$D$16/'Metabolitos cuantificables'!$BI$45</f>
        <v>0.70561486262990913</v>
      </c>
      <c r="BK27" s="16">
        <f>((((BJ27-BJ26)/(D27-D26))+C27*AVERAGE(BJ26:BJ27)-C27*Referencias!$H$16)/AVERAGE('Metabolitos cuantificables'!E26:E27))*POWER(10,9)</f>
        <v>-4.0182629913534251</v>
      </c>
      <c r="BL27" s="16">
        <f>(((BI27-BI26)/($D27-$D26))-$C27*Referencias!$F$16+$C27*(AVERAGE(BI26:BI27)))/AVERAGE($E26:$E27)</f>
        <v>-3.2889833776684974</v>
      </c>
      <c r="BM27" s="16"/>
      <c r="BN27" s="13">
        <v>766174558</v>
      </c>
      <c r="BO27" s="16">
        <f>BN27*Referencias!$D$17/'Metabolitos cuantificables'!$BN$45</f>
        <v>0.23705140079115533</v>
      </c>
      <c r="BP27" s="16">
        <f>((((BO27-BO26)/(D27-D26))+C27*AVERAGE(BO26:BO27)-C27*Referencias!$H$17)/AVERAGE('Metabolitos cuantificables'!E26:E27))*POWER(10,9)</f>
        <v>-1.2069494452563772</v>
      </c>
      <c r="BQ27" s="16">
        <f>(((BN27-BN26)/($D27-$D26))-$C27*Referencias!$F$17+$C27*(AVERAGE(BN26:BN27)))/AVERAGE($E26:$E27)</f>
        <v>-8.0629674139972654</v>
      </c>
      <c r="BR27" s="16"/>
      <c r="BS27" s="13">
        <v>2218483690</v>
      </c>
      <c r="BT27" s="16">
        <f>BS27*Referencias!$D$18/'Metabolitos cuantificables'!$BS$45</f>
        <v>0.3299985215515891</v>
      </c>
      <c r="BU27" s="16">
        <f>((((BT27-BT26)/(D27-D26))+C27*AVERAGE(BT26:BT27)-C27*Referencias!$H$18)/AVERAGE('Metabolitos cuantificables'!E26:E27))*POWER(10,9)</f>
        <v>-1.4112714973798337</v>
      </c>
      <c r="BV27" s="16">
        <f>(((BS27-BS26)/($D27-$D26))-$C27*Referencias!$F$18+$C27*(AVERAGE(BS26:BS27)))/AVERAGE($E26:$E27)</f>
        <v>-9.3141990417961917</v>
      </c>
      <c r="BW27" s="16"/>
      <c r="BX27" s="13">
        <v>17717811127</v>
      </c>
      <c r="BY27" s="16">
        <f>BX27*Referencias!$D$19/'Metabolitos cuantificables'!$BX$45</f>
        <v>1.2916899848671632</v>
      </c>
      <c r="BZ27" s="16">
        <f>((((BY27-BY26)/(D27-D26))+C27*AVERAGE(BY26:BY27)-C27*Referencias!$H$19)/AVERAGE('Metabolitos cuantificables'!E26:E27))*POWER(10,9)</f>
        <v>-2.2387736642943961</v>
      </c>
      <c r="CA27" s="16">
        <f>(((BX27-BX26)/($D27-$D26))-$C27*Referencias!$F$19+$C27*(AVERAGE(BX26:BX27)))/AVERAGE($E26:$E27)</f>
        <v>-32.503253783314634</v>
      </c>
      <c r="CB27" s="16"/>
      <c r="CC27" s="13">
        <v>102742369</v>
      </c>
      <c r="CD27" s="16">
        <f>CC27*Referencias!$D$20/'Metabolitos cuantificables'!$CC$45</f>
        <v>0.20108746404664227</v>
      </c>
      <c r="CE27" s="16">
        <f>((((CD27-CD26)/(D27-D26))+C27*AVERAGE(CD26:CD27)-C27*Referencias!$H$20)/AVERAGE('Metabolitos cuantificables'!E26:E27))*POWER(10,9)</f>
        <v>-4.1223760041649884</v>
      </c>
      <c r="CF27" s="16">
        <f>(((CC27-CC26)/($D27-$D26))-$C27*Referencias!$F$20+$C27*(AVERAGE(CC26:CC27)))/AVERAGE($E26:$E27)</f>
        <v>-2.0898030869935149</v>
      </c>
      <c r="CG27" s="16"/>
      <c r="CH27" s="13">
        <v>672021057</v>
      </c>
      <c r="CI27" s="16">
        <f>CH27*Referencias!$D$21/'Metabolitos cuantificables'!$CH$45</f>
        <v>0.28977478629859388</v>
      </c>
      <c r="CJ27" s="16">
        <f>((((CI27-CI26)/(D27-D26))+C27*AVERAGE(CI26:CI27)-C27*Referencias!$H$21)/AVERAGE('Metabolitos cuantificables'!E26:E27))*POWER(10,9)</f>
        <v>-2.458186750057171</v>
      </c>
      <c r="CK27" s="16">
        <f>(((CH27-CH26)/($D27-$D26))-$C27*Referencias!$F$21+$C27*(AVERAGE(CH26:CH27)))/AVERAGE($E26:$E27)</f>
        <v>-5.9848350625025093</v>
      </c>
      <c r="CL27" s="16"/>
      <c r="CM27" s="13">
        <v>674645382</v>
      </c>
      <c r="CN27" s="16">
        <f>CM27*Referencias!$D$22/'Metabolitos cuantificables'!$CM$45</f>
        <v>0.10067331593419815</v>
      </c>
      <c r="CO27" s="16">
        <f>((((CN27-CN26)/(D27-D26))+C27*AVERAGE(CN26:CN27)-C27*Referencias!$H$22)/AVERAGE('Metabolitos cuantificables'!E26:E27))*POWER(10,9)</f>
        <v>-0.65043964733327553</v>
      </c>
      <c r="CP27" s="16">
        <f>(((CM27-CM26)/($D27-$D26))-$C27*Referencias!$F$22+$C27*(AVERAGE(CM26:CM27)))/AVERAGE($E26:$E27)</f>
        <v>-4.2541935401196573</v>
      </c>
      <c r="CQ27" s="16"/>
      <c r="CR27" s="13">
        <v>493523415</v>
      </c>
      <c r="CS27" s="16">
        <f>CR27*Referencias!$D$23/'Metabolitos cuantificables'!$CR$45</f>
        <v>0.1595405870647317</v>
      </c>
      <c r="CT27" s="16">
        <f>((((CS27-CS26)/(D27-D26))+C27*AVERAGE(CS26:CS27)-C27*Referencias!$H$23)/AVERAGE('Metabolitos cuantificables'!E26:E27))*POWER(10,9)</f>
        <v>-1.0075470089098282</v>
      </c>
      <c r="CU27" s="16">
        <f>(((CR27-CR26)/($D27-$D26))-$C27*Referencias!$F$23+$C27*(AVERAGE(CR26:CR27)))/AVERAGE($E26:$E27)</f>
        <v>-3.7820039879888006</v>
      </c>
      <c r="CV27" s="16"/>
      <c r="CW27" s="13">
        <v>4252024674</v>
      </c>
      <c r="CX27" s="29"/>
      <c r="CY27" s="16"/>
      <c r="CZ27" s="16"/>
      <c r="DA27" s="13">
        <v>51365545</v>
      </c>
      <c r="DB27" s="16">
        <f t="shared" si="5"/>
        <v>5.055857051058589E-2</v>
      </c>
      <c r="DC27" s="16"/>
      <c r="DD27" s="16"/>
      <c r="DE27" s="13">
        <v>824704</v>
      </c>
      <c r="DF27" s="15">
        <f t="shared" si="6"/>
        <v>-8.325263843341333E-4</v>
      </c>
      <c r="DG27" s="16"/>
      <c r="DH27" s="16"/>
      <c r="DI27" s="13">
        <v>201361584</v>
      </c>
      <c r="DJ27" s="16">
        <f t="shared" si="7"/>
        <v>0.66614901139606852</v>
      </c>
      <c r="DK27" s="16"/>
      <c r="DL27" s="16"/>
      <c r="DM27" s="13">
        <v>7428240</v>
      </c>
      <c r="DN27" s="15">
        <f t="shared" si="8"/>
        <v>2.9403359969367042E-2</v>
      </c>
      <c r="DO27" s="16"/>
      <c r="DP27" s="16"/>
      <c r="DQ27" s="13">
        <v>122456448</v>
      </c>
      <c r="DR27" s="16">
        <f t="shared" si="9"/>
        <v>-5.2935405138225484E-2</v>
      </c>
      <c r="DS27" s="16"/>
      <c r="DT27" s="16"/>
      <c r="DU27" s="13">
        <v>18175309</v>
      </c>
      <c r="DV27" s="15">
        <f t="shared" si="10"/>
        <v>-2.8228996937850005E-2</v>
      </c>
      <c r="DW27" s="16"/>
      <c r="DX27" s="16"/>
      <c r="DY27" s="13">
        <v>395267301</v>
      </c>
      <c r="DZ27" s="15">
        <f t="shared" si="71"/>
        <v>-1.2063568303699281</v>
      </c>
      <c r="EA27" s="16"/>
      <c r="EB27" s="16"/>
      <c r="EC27" s="13">
        <v>234119738</v>
      </c>
      <c r="ED27" s="16">
        <f t="shared" si="11"/>
        <v>-6.9606674613552633E-2</v>
      </c>
      <c r="EE27" s="16"/>
      <c r="EF27" s="16"/>
      <c r="EG27" s="13">
        <v>24830755</v>
      </c>
      <c r="EH27" s="15">
        <f t="shared" si="12"/>
        <v>7.7591172306131093E-2</v>
      </c>
      <c r="EI27" s="16"/>
      <c r="EJ27" s="16"/>
      <c r="EK27" s="13">
        <v>186468</v>
      </c>
      <c r="EL27" s="15">
        <f t="shared" si="13"/>
        <v>-2.0724456316177937E-3</v>
      </c>
      <c r="EM27" s="15"/>
      <c r="EN27" s="16"/>
      <c r="EO27" s="13">
        <v>2776692</v>
      </c>
      <c r="EP27" s="15">
        <f t="shared" si="14"/>
        <v>-4.587112964216806E-4</v>
      </c>
      <c r="EQ27" s="15"/>
      <c r="ER27" s="16"/>
      <c r="ES27" s="13">
        <v>2190734</v>
      </c>
      <c r="ET27" s="15">
        <f t="shared" si="15"/>
        <v>-4.0848165430801804E-3</v>
      </c>
      <c r="EU27" s="15"/>
      <c r="EV27" s="16"/>
      <c r="EW27" s="13">
        <v>917083</v>
      </c>
      <c r="EX27" s="15">
        <f t="shared" si="74"/>
        <v>6.8690156787164615E-3</v>
      </c>
      <c r="EY27" s="15"/>
      <c r="EZ27" s="16"/>
      <c r="FA27" s="13">
        <v>40923409</v>
      </c>
      <c r="FB27" s="15">
        <f t="shared" si="16"/>
        <v>-7.0938750154345934E-2</v>
      </c>
      <c r="FC27" s="15"/>
      <c r="FD27" s="16"/>
      <c r="FE27" s="13">
        <v>252209005</v>
      </c>
      <c r="FF27" s="16">
        <f t="shared" si="17"/>
        <v>-6.7883583160233352E-2</v>
      </c>
      <c r="FG27" s="15"/>
      <c r="FH27" s="16"/>
      <c r="FI27" s="13">
        <v>12223899</v>
      </c>
      <c r="FJ27" s="15">
        <f t="shared" si="18"/>
        <v>-7.218522221357394E-3</v>
      </c>
      <c r="FK27" s="17"/>
      <c r="FL27" s="16"/>
      <c r="FM27" s="13">
        <v>306644495</v>
      </c>
      <c r="FN27" s="15">
        <f t="shared" si="19"/>
        <v>-1.769677136435412E-2</v>
      </c>
      <c r="FO27" s="16"/>
      <c r="FP27" s="16"/>
      <c r="FQ27" s="13">
        <v>7376331</v>
      </c>
      <c r="FR27" s="15">
        <f t="shared" si="20"/>
        <v>7.8128160812435867E-3</v>
      </c>
      <c r="FS27" s="15"/>
      <c r="FT27" s="16"/>
      <c r="FU27" s="13">
        <v>4501734</v>
      </c>
      <c r="FV27" s="15">
        <f t="shared" si="21"/>
        <v>-4.6812456664496911E-3</v>
      </c>
      <c r="FW27" s="15"/>
      <c r="FX27" s="16"/>
      <c r="FY27" s="13">
        <v>853869</v>
      </c>
      <c r="FZ27" s="15">
        <f t="shared" si="22"/>
        <v>-1.123523860873061E-3</v>
      </c>
      <c r="GA27" s="15"/>
      <c r="GB27" s="16"/>
      <c r="GC27" s="13">
        <v>16940</v>
      </c>
      <c r="GD27" s="15">
        <f t="shared" si="23"/>
        <v>-1.2914132229398449E-4</v>
      </c>
      <c r="GE27" s="15"/>
      <c r="GF27" s="16"/>
      <c r="GG27" s="13">
        <v>7140239</v>
      </c>
      <c r="GH27" s="15">
        <f t="shared" si="24"/>
        <v>-8.5146445026092633E-3</v>
      </c>
      <c r="GI27" s="15"/>
      <c r="GJ27" s="16"/>
      <c r="GK27" s="13">
        <v>5978161</v>
      </c>
      <c r="GL27" s="15">
        <f t="shared" si="25"/>
        <v>-1.843419266012028E-2</v>
      </c>
      <c r="GM27" s="15"/>
      <c r="GN27" s="16"/>
      <c r="GO27" s="13">
        <v>10599683</v>
      </c>
      <c r="GP27" s="15">
        <f t="shared" si="26"/>
        <v>5.1321322910328065E-2</v>
      </c>
      <c r="GQ27" s="15"/>
      <c r="GR27" s="16"/>
      <c r="GS27" s="13">
        <v>1361403</v>
      </c>
      <c r="GT27" s="15">
        <f t="shared" si="27"/>
        <v>4.3365650365177763E-3</v>
      </c>
      <c r="GU27" s="15"/>
      <c r="GV27" s="16"/>
      <c r="GW27" s="13">
        <v>36895131</v>
      </c>
      <c r="GX27" s="15">
        <f t="shared" si="28"/>
        <v>-2.5084447057041284E-2</v>
      </c>
      <c r="GY27" s="15"/>
      <c r="GZ27" s="16"/>
      <c r="HA27" s="13">
        <v>17702332</v>
      </c>
      <c r="HB27" s="15">
        <f t="shared" si="29"/>
        <v>-1.8992978905165544E-2</v>
      </c>
      <c r="HC27" s="15"/>
      <c r="HD27" s="16"/>
      <c r="HE27" s="13">
        <v>553081</v>
      </c>
      <c r="HF27" s="15">
        <f t="shared" si="30"/>
        <v>7.4696300883834207E-4</v>
      </c>
      <c r="HG27" s="15"/>
      <c r="HH27" s="16"/>
      <c r="HI27" s="13">
        <v>25207648</v>
      </c>
      <c r="HJ27" s="15">
        <f t="shared" si="31"/>
        <v>-2.1981102218836531E-2</v>
      </c>
      <c r="HK27" s="15"/>
      <c r="HL27" s="16"/>
      <c r="HM27" s="13">
        <v>86560</v>
      </c>
      <c r="HN27" s="15">
        <f t="shared" si="32"/>
        <v>-5.383098124478242E-5</v>
      </c>
      <c r="HO27" s="15"/>
      <c r="HP27" s="16"/>
      <c r="HQ27" s="13">
        <v>53897166</v>
      </c>
      <c r="HR27" s="15">
        <f t="shared" si="33"/>
        <v>-2.4397134034030779E-2</v>
      </c>
      <c r="HS27" s="15"/>
      <c r="HT27" s="16"/>
      <c r="HU27" s="13">
        <v>713946</v>
      </c>
      <c r="HV27" s="15">
        <f t="shared" si="34"/>
        <v>1.8463107032873685E-3</v>
      </c>
      <c r="HW27" s="15"/>
      <c r="HX27" s="16"/>
      <c r="HY27" s="13">
        <v>17670790</v>
      </c>
      <c r="HZ27" s="15">
        <f t="shared" si="35"/>
        <v>3.5404690326108407E-2</v>
      </c>
      <c r="IA27" s="15"/>
      <c r="IB27" s="16"/>
      <c r="IC27" s="13">
        <v>108453</v>
      </c>
      <c r="ID27" s="15">
        <f t="shared" si="36"/>
        <v>1.3138005657308382E-4</v>
      </c>
      <c r="IE27" s="15"/>
      <c r="IF27" s="16"/>
      <c r="IG27" s="13">
        <v>4362147</v>
      </c>
      <c r="IH27" s="15">
        <f t="shared" si="37"/>
        <v>-6.621697860940033E-3</v>
      </c>
      <c r="II27" s="15"/>
      <c r="IJ27" s="16"/>
      <c r="IK27" s="13">
        <v>282391</v>
      </c>
      <c r="IL27" s="15">
        <f t="shared" si="38"/>
        <v>1.3797215677066384E-3</v>
      </c>
      <c r="IM27" s="15"/>
      <c r="IN27" s="16"/>
      <c r="IO27" s="13">
        <v>24327136</v>
      </c>
      <c r="IP27" s="15">
        <f t="shared" si="39"/>
        <v>-2.1605704455384561E-3</v>
      </c>
      <c r="IQ27" s="15"/>
      <c r="IR27" s="16"/>
      <c r="IS27" s="13">
        <v>1877956</v>
      </c>
      <c r="IT27" s="15">
        <f t="shared" si="40"/>
        <v>-5.801595238068341E-5</v>
      </c>
      <c r="IU27" s="15"/>
      <c r="IV27" s="16"/>
      <c r="IW27" s="13">
        <v>13245847</v>
      </c>
      <c r="IX27" s="15">
        <f t="shared" si="41"/>
        <v>2.5394568926627059E-2</v>
      </c>
      <c r="IY27" s="15"/>
      <c r="IZ27" s="16"/>
      <c r="JA27" s="13">
        <v>433784</v>
      </c>
      <c r="JB27" s="15">
        <f t="shared" si="42"/>
        <v>-3.6049128697581339E-4</v>
      </c>
      <c r="JC27" s="15"/>
      <c r="JD27" s="16"/>
      <c r="JE27" s="13">
        <v>1574789</v>
      </c>
      <c r="JF27" s="15">
        <f t="shared" si="43"/>
        <v>-4.9001796556505809E-3</v>
      </c>
      <c r="JG27" s="15"/>
      <c r="JH27" s="16"/>
      <c r="JI27" s="13">
        <v>5706552</v>
      </c>
      <c r="JJ27" s="15">
        <f t="shared" si="44"/>
        <v>1.284822949550646E-2</v>
      </c>
      <c r="JK27" s="15"/>
      <c r="JL27" s="16"/>
      <c r="JM27" s="13">
        <v>808644</v>
      </c>
      <c r="JN27" s="15">
        <f t="shared" si="101"/>
        <v>2.6214520187673976E-3</v>
      </c>
      <c r="JO27" s="15"/>
      <c r="JP27" s="16"/>
      <c r="JQ27" s="13">
        <v>9235984</v>
      </c>
      <c r="JR27" s="15">
        <f t="shared" si="102"/>
        <v>1.9566420679213676E-2</v>
      </c>
      <c r="JS27" s="15"/>
      <c r="JT27" s="16"/>
      <c r="JU27" s="13">
        <v>16105236</v>
      </c>
      <c r="JV27" s="15">
        <f t="shared" si="103"/>
        <v>-3.7258943265601062E-3</v>
      </c>
      <c r="JW27" s="15"/>
      <c r="JX27" s="16"/>
      <c r="JY27" s="13">
        <v>5359552</v>
      </c>
      <c r="JZ27" s="15">
        <f t="shared" si="104"/>
        <v>-5.6837025229079848E-3</v>
      </c>
      <c r="KA27" s="15"/>
      <c r="KB27" s="16"/>
      <c r="KC27" s="13">
        <v>18951035</v>
      </c>
      <c r="KD27" s="15">
        <f t="shared" si="105"/>
        <v>-8.833235891323437E-3</v>
      </c>
      <c r="KE27" s="15"/>
      <c r="KF27" s="16"/>
      <c r="KG27" s="13">
        <v>38460881</v>
      </c>
      <c r="KH27" s="15">
        <f t="shared" si="106"/>
        <v>-7.3850731145932505E-2</v>
      </c>
      <c r="KI27" s="15"/>
      <c r="KJ27" s="16"/>
      <c r="KK27" s="13">
        <v>2224233</v>
      </c>
      <c r="KL27" s="15">
        <f t="shared" si="107"/>
        <v>7.4393534601668743E-3</v>
      </c>
      <c r="KM27" s="15"/>
      <c r="KN27" s="16"/>
      <c r="KO27" s="13">
        <v>518984</v>
      </c>
      <c r="KP27" s="15">
        <f t="shared" si="108"/>
        <v>-1.1695133389338654E-3</v>
      </c>
      <c r="KQ27" s="15"/>
      <c r="KR27" s="16"/>
      <c r="KS27" s="13">
        <v>7021028</v>
      </c>
      <c r="KT27" s="15">
        <f t="shared" si="109"/>
        <v>2.3769412640400393E-2</v>
      </c>
      <c r="KU27" s="15"/>
      <c r="KV27" s="16"/>
      <c r="KW27" s="13">
        <v>377247</v>
      </c>
      <c r="KX27" s="15">
        <f t="shared" si="110"/>
        <v>-9.0231669211790011E-5</v>
      </c>
      <c r="KY27" s="15"/>
      <c r="KZ27" s="16"/>
      <c r="LA27" s="13">
        <v>1407657386</v>
      </c>
      <c r="LB27" s="15">
        <f t="shared" si="111"/>
        <v>0.17958350831280837</v>
      </c>
      <c r="LC27" s="15"/>
      <c r="LD27" s="16"/>
      <c r="LE27" s="13">
        <v>14277309</v>
      </c>
      <c r="LF27" s="15">
        <f t="shared" si="112"/>
        <v>-1.5563799613179873E-2</v>
      </c>
      <c r="LG27" s="15"/>
      <c r="LH27" s="16"/>
      <c r="LI27" s="13">
        <v>18714628</v>
      </c>
      <c r="LJ27" s="15">
        <f t="shared" si="113"/>
        <v>4.6177545827684276E-2</v>
      </c>
      <c r="LK27" s="15"/>
      <c r="LL27" s="16"/>
      <c r="LM27" s="13">
        <v>1235165</v>
      </c>
      <c r="LN27" s="15">
        <f t="shared" si="114"/>
        <v>-4.7173548718552904E-4</v>
      </c>
      <c r="LO27" s="15"/>
      <c r="LP27" s="16"/>
      <c r="LQ27" s="13">
        <v>336666</v>
      </c>
      <c r="LR27" s="15">
        <f t="shared" si="115"/>
        <v>-7.2773185941415954E-4</v>
      </c>
      <c r="LS27" s="15"/>
      <c r="LT27" s="16"/>
      <c r="LU27" s="13">
        <v>151287</v>
      </c>
      <c r="LV27" s="15">
        <f t="shared" si="116"/>
        <v>-5.9079725902438658E-4</v>
      </c>
      <c r="LW27" s="15"/>
      <c r="LX27" s="16"/>
      <c r="LY27" s="13">
        <v>12009</v>
      </c>
      <c r="LZ27" s="15">
        <f t="shared" si="117"/>
        <v>-2.1365650507083254E-4</v>
      </c>
      <c r="MA27" s="15"/>
      <c r="MB27" s="16"/>
      <c r="MC27" s="13">
        <v>1204170</v>
      </c>
      <c r="MD27" s="15">
        <f t="shared" si="118"/>
        <v>1.6330217976019083E-3</v>
      </c>
      <c r="ME27" s="15"/>
      <c r="MF27" s="16"/>
      <c r="MG27" s="13">
        <v>95533526</v>
      </c>
      <c r="MH27" s="15">
        <f t="shared" si="119"/>
        <v>-8.4898449758902192E-2</v>
      </c>
      <c r="MI27" s="15"/>
      <c r="MJ27" s="16"/>
      <c r="MK27" s="13">
        <v>4252024674</v>
      </c>
      <c r="ML27" s="15">
        <f t="shared" si="120"/>
        <v>-2.6426351065601663</v>
      </c>
      <c r="MM27" s="15"/>
      <c r="MN27" s="16"/>
      <c r="MO27" s="13">
        <v>38460881</v>
      </c>
      <c r="MP27" s="15">
        <f t="shared" si="121"/>
        <v>-7.3850731145932505E-2</v>
      </c>
      <c r="MQ27" s="15"/>
      <c r="MR27" s="16"/>
      <c r="MS27" s="13">
        <v>1691438306</v>
      </c>
      <c r="MT27" s="15">
        <f t="shared" si="122"/>
        <v>0.34024191400607856</v>
      </c>
      <c r="MU27" s="15"/>
      <c r="MV27" s="16"/>
      <c r="MW27" s="13">
        <v>18010149</v>
      </c>
      <c r="MX27" s="15">
        <f t="shared" si="123"/>
        <v>4.5893548016723865E-2</v>
      </c>
      <c r="MY27" s="15"/>
      <c r="MZ27" s="16"/>
      <c r="NA27" s="13">
        <v>15347229</v>
      </c>
      <c r="NB27" s="15">
        <f t="shared" si="124"/>
        <v>6.0637157727444879E-2</v>
      </c>
      <c r="NC27" s="15"/>
      <c r="ND27" s="16"/>
      <c r="NE27" s="13">
        <v>186468</v>
      </c>
      <c r="NF27" s="15">
        <f t="shared" si="125"/>
        <v>-2.0724456316177937E-3</v>
      </c>
      <c r="NG27" s="15"/>
      <c r="NH27" s="16"/>
      <c r="NI27" s="13">
        <v>308432</v>
      </c>
      <c r="NJ27" s="15">
        <f t="shared" si="126"/>
        <v>2.4110233342688452E-3</v>
      </c>
      <c r="NK27" s="15"/>
      <c r="NL27" s="16"/>
    </row>
    <row r="28" spans="2:376" s="13" customFormat="1" x14ac:dyDescent="0.25">
      <c r="B28" s="14" t="s">
        <v>176</v>
      </c>
      <c r="C28" s="17">
        <f t="shared" si="127"/>
        <v>1.4583333333333332E-2</v>
      </c>
      <c r="D28" s="16">
        <v>1132.1666666666279</v>
      </c>
      <c r="E28" s="15">
        <v>5326666.666666667</v>
      </c>
      <c r="F28" s="13">
        <v>2077161954</v>
      </c>
      <c r="G28" s="16">
        <f>F28*Referencias!$D$6/'Metabolitos cuantificables'!$F$45</f>
        <v>1.4380820295140693</v>
      </c>
      <c r="H28" s="16">
        <f>((((G28-G27)/(D28-D27))+(C28*AVERAGE(G27:G28))-C28*Referencias!$H$6)/AVERAGE('Metabolitos cuantificables'!E27:E28))*POWER(10,9)</f>
        <v>1.4695792947784514</v>
      </c>
      <c r="I28" s="16">
        <f>(((F28-F27)/($D28-$D27))-$C28*Referencias!$F$6+$C28*(AVERAGE(F27:F28)))/AVERAGE($E27:$E28)</f>
        <v>2.0504502596265453</v>
      </c>
      <c r="J28" s="16"/>
      <c r="K28" s="13">
        <v>93324792</v>
      </c>
      <c r="L28" s="16">
        <f>K28*Referencias!$D$7/'Metabolitos cuantificables'!$K$45</f>
        <v>4.0596037816424992E-2</v>
      </c>
      <c r="M28" s="16">
        <f>((((L28-L27)/(D28-D27))+C28*AVERAGE(L27:L28)-C28*Referencias!$H$7)/AVERAGE('Metabolitos cuantificables'!E27:E28))*POWER(10,9)</f>
        <v>-4.4928035324471924</v>
      </c>
      <c r="N28" s="16">
        <f>(((K28-K27)/($D28-$D27))-$C28*Referencias!$F$7+$C28*(AVERAGE(K27:K28)))/AVERAGE($E27:$E28)</f>
        <v>-10.626850676272698</v>
      </c>
      <c r="O28" s="16"/>
      <c r="P28" s="13">
        <v>671413931</v>
      </c>
      <c r="Q28" s="16">
        <f>P28*Referencias!$D$8/'Metabolitos cuantificables'!$P$45</f>
        <v>1.352274636244865</v>
      </c>
      <c r="R28" s="16">
        <f>((((Q28-Q27)/(D28-D27))+C28*AVERAGE(Q27:Q28)-C28*Referencias!$H$8)/AVERAGE('Metabolitos cuantificables'!E27:E28))*POWER(10,9)</f>
        <v>-0.64661640043607771</v>
      </c>
      <c r="S28" s="16">
        <f>(((P28-P27)/($D28-$D27))-$C28*Referencias!$F$8+$C28*(AVERAGE(P27:P28)))/AVERAGE($E27:$E28)</f>
        <v>-0.50143198693919699</v>
      </c>
      <c r="T28" s="16"/>
      <c r="U28" s="13">
        <v>320607988</v>
      </c>
      <c r="V28" s="16">
        <f>U28*Referencias!$D$9/'Metabolitos cuantificables'!$U$45</f>
        <v>0.25300493322075129</v>
      </c>
      <c r="W28" s="16">
        <f>((((V28-V27)/(D28-D27))+C28*AVERAGE(V27:V28)-C28*Referencias!$H$9)/AVERAGE('Metabolitos cuantificables'!E27:E28))*POWER(10,9)</f>
        <v>-0.38403355148676421</v>
      </c>
      <c r="X28" s="16">
        <f>(((U28-U27)/($D28-$D27))-$C28*Referencias!$F$9+$C28*(AVERAGE(U27:U28)))/AVERAGE($E27:$E28)</f>
        <v>-0.42060311385339805</v>
      </c>
      <c r="Y28" s="16"/>
      <c r="Z28" s="13">
        <v>3699892072</v>
      </c>
      <c r="AA28" s="16">
        <f>Z28*Referencias!$D$60/'Metabolitos cuantificables'!$Z$45</f>
        <v>1.9689727927104081</v>
      </c>
      <c r="AB28" s="16">
        <f>((((AA28-AA27)/(D28-D27))+C28*AVERAGE(AA27:AA28)-C28*Referencias!$H$60)/AVERAGE('Metabolitos cuantificables'!E27:E28))*POWER(10,9)</f>
        <v>-8.5170649708404387</v>
      </c>
      <c r="AC28" s="16">
        <f>(((Z28-Z27)/($D28-$D27))-$C28*Referencias!$F$60+$C28*(AVERAGE(Z27:Z28)))/AVERAGE($E27:$E28)</f>
        <v>-15.200924448445026</v>
      </c>
      <c r="AD28" s="16"/>
      <c r="AE28" s="13">
        <v>1815312994</v>
      </c>
      <c r="AF28" s="16">
        <f>AE28*Referencias!$D$12/'Metabolitos cuantificables'!$AE$45</f>
        <v>2.7685276905436642</v>
      </c>
      <c r="AG28" s="16">
        <f>((((AF28-AF27)/(D28-D27))+C28*AVERAGE(AF27:AF28)-C28*Referencias!$H$12)/AVERAGE('Metabolitos cuantificables'!E27:E28))*POWER(10,9)</f>
        <v>6.4064720289341661</v>
      </c>
      <c r="AH28" s="16">
        <f>(((AE28-AE27)/($D28-$D27))-$C28*Referencias!$F$12+$C28*(AVERAGE(AE27:AE28)))/AVERAGE($E27:$E28)</f>
        <v>4.2321654279870238</v>
      </c>
      <c r="AI28" s="16"/>
      <c r="AJ28" s="13">
        <v>4563099</v>
      </c>
      <c r="AK28" s="16">
        <f>AJ28*Referencias!$D$50/'Metabolitos cuantificables'!$AJ$45</f>
        <v>0.17240172630889972</v>
      </c>
      <c r="AL28" s="16">
        <f>((((AK28-AK27)/(D28-D27))+C28*AVERAGE(AK27:AK28)-C28*Referencias!$H$50)/AVERAGE('Metabolitos cuantificables'!E27:E28))*POWER(10,9)</f>
        <v>-64.127527179880815</v>
      </c>
      <c r="AM28" s="16">
        <f>(((AJ28-AJ27)/($D28-$D27))-$C28*Referencias!$F$50+$C28*(AVERAGE(AJ27:AJ28)))/AVERAGE($E27:$E28)</f>
        <v>-1.954985314111461</v>
      </c>
      <c r="AN28" s="16"/>
      <c r="AO28" s="13">
        <v>128319150</v>
      </c>
      <c r="AP28" s="16">
        <f>AO28*Referencias!$D$5/'Metabolitos cuantificables'!$AO$45</f>
        <v>1.5671232446869914</v>
      </c>
      <c r="AQ28" s="16">
        <f>((((AP28-AP27)/(D28-D27))+C28*AVERAGE(AP27:AP28)-C28*Referencias!$H$5)/AVERAGE('Metabolitos cuantificables'!E27:E28))*POWER(10,9)</f>
        <v>4.3871393566649077</v>
      </c>
      <c r="AR28" s="16">
        <f>(((AO28-AO27)/($D28-$D27))-$C28*Referencias!$F$5+$C28*(AVERAGE(AO27:AO28)))/AVERAGE($E27:$E28)</f>
        <v>0.36152569458806438</v>
      </c>
      <c r="AS28" s="16"/>
      <c r="AT28" s="13">
        <v>4964818566</v>
      </c>
      <c r="AU28" s="17">
        <f>AT28*Referencias!$D$14/'Metabolitos cuantificables'!$AT$45</f>
        <v>0.88380519432002302</v>
      </c>
      <c r="AV28" s="17">
        <f>((((AU28-AU27)/(D28-D27))+C28*AVERAGE(AU27:AU28)-C28*Referencias!$H$14)/AVERAGE('Metabolitos cuantificables'!E27:E28))*POWER(10,9)</f>
        <v>-0.66284490590829082</v>
      </c>
      <c r="AW28" s="16">
        <f>(((AT28-AT27)/($D28-$D27))-$C28*Referencias!$F$14+$C28*(AVERAGE(AT27:AT28)))/AVERAGE($E27:$E28)</f>
        <v>-4.3725034006603645</v>
      </c>
      <c r="AX28" s="16"/>
      <c r="AY28" s="13">
        <v>15101052846</v>
      </c>
      <c r="AZ28" s="16">
        <f>AY28*Referencias!$D$59/'Metabolitos cuantificables'!$AY$45</f>
        <v>31.618744851073767</v>
      </c>
      <c r="BA28" s="16">
        <f t="shared" si="72"/>
        <v>102.16126811881152</v>
      </c>
      <c r="BB28" s="16">
        <f t="shared" si="73"/>
        <v>48.792028777326884</v>
      </c>
      <c r="BC28" s="16"/>
      <c r="BD28" s="13">
        <v>5982283554</v>
      </c>
      <c r="BE28" s="16">
        <f>BD28*Referencias!$D$15/'Metabolitos cuantificables'!$BD$45</f>
        <v>1.1817594685414878</v>
      </c>
      <c r="BF28" s="16">
        <f>((((BE28-BE27)/(D28-D27))+C28*AVERAGE(BE27:BE28)-C28*Referencias!$H$15)/AVERAGE('Metabolitos cuantificables'!E27:E28))*POWER(10,9)</f>
        <v>-0.44425347105115542</v>
      </c>
      <c r="BG28" s="16">
        <f>(((BD28-BD27)/($D28-$D27))-$C28*Referencias!$F$15+$C28*(AVERAGE(BD27:BD28)))/AVERAGE($E27:$E28)</f>
        <v>-5.4271704106492358</v>
      </c>
      <c r="BH28" s="16"/>
      <c r="BI28" s="13">
        <v>782318406</v>
      </c>
      <c r="BJ28" s="16">
        <f>BI28*Referencias!$D$16/'Metabolitos cuantificables'!$BI$45</f>
        <v>1.0431077826028547</v>
      </c>
      <c r="BK28" s="16">
        <f>((((BJ28-BJ27)/(D28-D27))+C28*AVERAGE(BJ27:BJ28)-C28*Referencias!$H$16)/AVERAGE('Metabolitos cuantificables'!E27:E28))*POWER(10,9)</f>
        <v>-0.40321976739322057</v>
      </c>
      <c r="BL28" s="16">
        <f>(((BI28-BI27)/($D28-$D27))-$C28*Referencias!$F$16+$C28*(AVERAGE(BI27:BI28)))/AVERAGE($E27:$E28)</f>
        <v>-0.57740179857643581</v>
      </c>
      <c r="BM28" s="16"/>
      <c r="BN28" s="13">
        <v>1224139487</v>
      </c>
      <c r="BO28" s="16">
        <f>BN28*Referencias!$D$17/'Metabolitos cuantificables'!$BN$45</f>
        <v>0.37874395218056339</v>
      </c>
      <c r="BP28" s="16">
        <f>((((BO28-BO27)/(D28-D27))+C28*AVERAGE(BO27:BO28)-C28*Referencias!$H$17)/AVERAGE('Metabolitos cuantificables'!E27:E28))*POWER(10,9)</f>
        <v>0.19270286564636896</v>
      </c>
      <c r="BQ28" s="16">
        <f>(((BN28-BN27)/($D28-$D27))-$C28*Referencias!$F$17+$C28*(AVERAGE(BN27:BN28)))/AVERAGE($E27:$E28)</f>
        <v>-3.5339735184780823</v>
      </c>
      <c r="BR28" s="16"/>
      <c r="BS28" s="13">
        <v>3523139216</v>
      </c>
      <c r="BT28" s="16">
        <f>BS28*Referencias!$D$18/'Metabolitos cuantificables'!$BS$45</f>
        <v>0.524065485692358</v>
      </c>
      <c r="BU28" s="16">
        <f>((((BT28-BT27)/(D28-D27))+C28*AVERAGE(BT27:BT28)-C28*Referencias!$H$18)/AVERAGE('Metabolitos cuantificables'!E27:E28))*POWER(10,9)</f>
        <v>0.62301500874584792</v>
      </c>
      <c r="BV28" s="16">
        <f>(((BS28-BS27)/($D28-$D27))-$C28*Referencias!$F$18+$C28*(AVERAGE(BS27:BS28)))/AVERAGE($E27:$E28)</f>
        <v>4.3614995638050473</v>
      </c>
      <c r="BW28" s="16"/>
      <c r="BX28" s="13">
        <v>24243872239</v>
      </c>
      <c r="BY28" s="16">
        <f>BX28*Referencias!$D$19/'Metabolitos cuantificables'!$BX$45</f>
        <v>1.7674625122170913</v>
      </c>
      <c r="BZ28" s="16">
        <f>((((BY28-BY27)/(D28-D27))+C28*AVERAGE(BY27:BY28)-C28*Referencias!$H$19)/AVERAGE('Metabolitos cuantificables'!E27:E28))*POWER(10,9)</f>
        <v>2.279739975850624</v>
      </c>
      <c r="CA28" s="16">
        <f>(((BX28-BX27)/($D28-$D27))-$C28*Referencias!$F$19+$C28*(AVERAGE(BX27:BX28)))/AVERAGE($E27:$E28)</f>
        <v>29.47837759100798</v>
      </c>
      <c r="CB28" s="16"/>
      <c r="CC28" s="13">
        <v>138283085</v>
      </c>
      <c r="CD28" s="16">
        <f>CC28*Referencias!$D$20/'Metabolitos cuantificables'!$CC$45</f>
        <v>0.27064778780014581</v>
      </c>
      <c r="CE28" s="16">
        <f>((((CD28-CD27)/(D28-D27))+C28*AVERAGE(CD27:CD28)-C28*Referencias!$H$20)/AVERAGE('Metabolitos cuantificables'!E27:E28))*POWER(10,9)</f>
        <v>-3.4626537030917883</v>
      </c>
      <c r="CF28" s="16">
        <f>(((CC28-CC27)/($D28-$D27))-$C28*Referencias!$F$20+$C28*(AVERAGE(CC27:CC28)))/AVERAGE($E27:$E28)</f>
        <v>-1.7527491651417502</v>
      </c>
      <c r="CG28" s="16"/>
      <c r="CH28" s="13">
        <v>1035990361</v>
      </c>
      <c r="CI28" s="16">
        <f>CH28*Referencias!$D$21/'Metabolitos cuantificables'!$CH$45</f>
        <v>0.44671797459194507</v>
      </c>
      <c r="CJ28" s="16">
        <f>((((CI28-CI27)/(D28-D27))+C28*AVERAGE(CI27:CI28)-C28*Referencias!$H$21)/AVERAGE('Metabolitos cuantificables'!E27:E28))*POWER(10,9)</f>
        <v>-0.97565291810094179</v>
      </c>
      <c r="CK28" s="16">
        <f>(((CH28-CH27)/($D28-$D27))-$C28*Referencias!$F$21+$C28*(AVERAGE(CH27:CH28)))/AVERAGE($E27:$E28)</f>
        <v>-2.5463155612771384</v>
      </c>
      <c r="CL28" s="16"/>
      <c r="CM28" s="13">
        <v>1063303102</v>
      </c>
      <c r="CN28" s="16">
        <f>CM28*Referencias!$D$22/'Metabolitos cuantificables'!$CM$45</f>
        <v>0.15867039481411424</v>
      </c>
      <c r="CO28" s="16">
        <f>((((CN28-CN27)/(D28-D27))+C28*AVERAGE(CN27:CN28)-C28*Referencias!$H$22)/AVERAGE('Metabolitos cuantificables'!E27:E28))*POWER(10,9)</f>
        <v>-7.3326481522607997E-2</v>
      </c>
      <c r="CP28" s="16">
        <f>(((CM28-CM27)/($D28-$D27))-$C28*Referencias!$F$22+$C28*(AVERAGE(CM27:CM28)))/AVERAGE($E27:$E28)</f>
        <v>-0.38689626460583049</v>
      </c>
      <c r="CQ28" s="16"/>
      <c r="CR28" s="13">
        <v>794197619</v>
      </c>
      <c r="CS28" s="16">
        <f>CR28*Referencias!$D$23/'Metabolitos cuantificables'!$CR$45</f>
        <v>0.25673909389014932</v>
      </c>
      <c r="CT28" s="16">
        <f>((((CS28-CS27)/(D28-D27))+C28*AVERAGE(CS27:CS28)-C28*Referencias!$H$23)/AVERAGE('Metabolitos cuantificables'!E27:E28))*POWER(10,9)</f>
        <v>-0.13802744239485445</v>
      </c>
      <c r="CU28" s="16">
        <f>(((CR28-CR27)/($D28-$D27))-$C28*Referencias!$F$23+$C28*(AVERAGE(CR27:CR28)))/AVERAGE($E27:$E28)</f>
        <v>-1.0914021759034018</v>
      </c>
      <c r="CV28" s="16"/>
      <c r="CW28" s="13">
        <v>7299840928</v>
      </c>
      <c r="CX28" s="16">
        <f t="shared" si="4"/>
        <v>26.132179123626734</v>
      </c>
      <c r="CY28" s="16"/>
      <c r="CZ28" s="16"/>
      <c r="DA28" s="13">
        <v>59282685</v>
      </c>
      <c r="DB28" s="16">
        <f t="shared" si="5"/>
        <v>0.17751621521507541</v>
      </c>
      <c r="DC28" s="16"/>
      <c r="DD28" s="16"/>
      <c r="DE28" s="13">
        <v>1480288</v>
      </c>
      <c r="DF28" s="15">
        <f t="shared" si="6"/>
        <v>5.376562626515073E-3</v>
      </c>
      <c r="DG28" s="16"/>
      <c r="DH28" s="16"/>
      <c r="DI28" s="13">
        <v>311694922</v>
      </c>
      <c r="DJ28" s="16">
        <f t="shared" si="7"/>
        <v>1.0749848241800215</v>
      </c>
      <c r="DK28" s="16"/>
      <c r="DL28" s="16"/>
      <c r="DM28" s="13">
        <v>4845133</v>
      </c>
      <c r="DN28" s="15">
        <f t="shared" si="8"/>
        <v>7.8490154274647155E-3</v>
      </c>
      <c r="DO28" s="16"/>
      <c r="DP28" s="16"/>
      <c r="DQ28" s="13">
        <v>165604643</v>
      </c>
      <c r="DR28" s="16">
        <f t="shared" si="9"/>
        <v>0.53924588972219223</v>
      </c>
      <c r="DS28" s="16"/>
      <c r="DT28" s="16"/>
      <c r="DU28" s="13">
        <v>28171109</v>
      </c>
      <c r="DV28" s="15">
        <f t="shared" si="10"/>
        <v>9.7206675990488184E-2</v>
      </c>
      <c r="DW28" s="16"/>
      <c r="DX28" s="16"/>
      <c r="DY28" s="13">
        <v>1749045160</v>
      </c>
      <c r="DZ28" s="15">
        <f t="shared" si="71"/>
        <v>7.546719529603676</v>
      </c>
      <c r="EA28" s="16"/>
      <c r="EB28" s="16"/>
      <c r="EC28" s="13">
        <v>322296111</v>
      </c>
      <c r="ED28" s="16">
        <f t="shared" si="11"/>
        <v>1.0581318831347208</v>
      </c>
      <c r="EE28" s="16"/>
      <c r="EF28" s="16"/>
      <c r="EG28" s="13">
        <v>26349620</v>
      </c>
      <c r="EH28" s="15">
        <f t="shared" si="12"/>
        <v>7.4777995701156008E-2</v>
      </c>
      <c r="EI28" s="16"/>
      <c r="EJ28" s="16"/>
      <c r="EK28" s="13">
        <v>606713</v>
      </c>
      <c r="EL28" s="15">
        <f t="shared" si="13"/>
        <v>2.5160712659184205E-3</v>
      </c>
      <c r="EM28" s="15"/>
      <c r="EN28" s="16"/>
      <c r="EO28" s="13">
        <v>4997035</v>
      </c>
      <c r="EP28" s="15">
        <f t="shared" si="14"/>
        <v>1.8164760330739049E-2</v>
      </c>
      <c r="EQ28" s="15"/>
      <c r="ER28" s="16"/>
      <c r="ES28" s="13">
        <v>3242671</v>
      </c>
      <c r="ET28" s="15">
        <f t="shared" si="15"/>
        <v>1.0985737934490324E-2</v>
      </c>
      <c r="EU28" s="15"/>
      <c r="EV28" s="16"/>
      <c r="EW28" s="13">
        <v>267689</v>
      </c>
      <c r="EX28" s="15">
        <f t="shared" si="74"/>
        <v>-6.1091182198090024E-4</v>
      </c>
      <c r="EY28" s="15"/>
      <c r="EZ28" s="16"/>
      <c r="FA28" s="13">
        <v>57231873</v>
      </c>
      <c r="FB28" s="15">
        <f t="shared" si="16"/>
        <v>0.18923930443945405</v>
      </c>
      <c r="FC28" s="15"/>
      <c r="FD28" s="16"/>
      <c r="FE28" s="13">
        <v>366646843</v>
      </c>
      <c r="FF28" s="16">
        <f t="shared" si="17"/>
        <v>1.2328652707969885</v>
      </c>
      <c r="FG28" s="15"/>
      <c r="FH28" s="16"/>
      <c r="FI28" s="13">
        <v>16588460</v>
      </c>
      <c r="FJ28" s="15">
        <f t="shared" si="18"/>
        <v>5.4103257759210467E-2</v>
      </c>
      <c r="FK28" s="17"/>
      <c r="FL28" s="16"/>
      <c r="FM28" s="13">
        <v>410752386</v>
      </c>
      <c r="FN28" s="15">
        <f t="shared" si="19"/>
        <v>1.3314957345069929</v>
      </c>
      <c r="FO28" s="16"/>
      <c r="FP28" s="16"/>
      <c r="FQ28" s="13">
        <v>11720704</v>
      </c>
      <c r="FR28" s="15">
        <f t="shared" si="20"/>
        <v>4.0825819688666769E-2</v>
      </c>
      <c r="FS28" s="15"/>
      <c r="FT28" s="16"/>
      <c r="FU28" s="13">
        <v>6195635</v>
      </c>
      <c r="FV28" s="15">
        <f t="shared" si="21"/>
        <v>2.033854591397968E-2</v>
      </c>
      <c r="FW28" s="15"/>
      <c r="FX28" s="16"/>
      <c r="FY28" s="13">
        <v>1193205</v>
      </c>
      <c r="FZ28" s="15">
        <f t="shared" si="22"/>
        <v>3.9439894109135811E-3</v>
      </c>
      <c r="GA28" s="15"/>
      <c r="GB28" s="16"/>
      <c r="GC28" s="13">
        <v>76569</v>
      </c>
      <c r="GD28" s="15">
        <f t="shared" si="23"/>
        <v>3.3112738659020312E-4</v>
      </c>
      <c r="GE28" s="15"/>
      <c r="GF28" s="16"/>
      <c r="GG28" s="13">
        <v>8724520</v>
      </c>
      <c r="GH28" s="15">
        <f t="shared" si="24"/>
        <v>2.6988796243974714E-2</v>
      </c>
      <c r="GI28" s="15"/>
      <c r="GJ28" s="16"/>
      <c r="GK28" s="13">
        <v>9307962</v>
      </c>
      <c r="GL28" s="15">
        <f t="shared" si="25"/>
        <v>3.2173756295247297E-2</v>
      </c>
      <c r="GM28" s="15"/>
      <c r="GN28" s="16"/>
      <c r="GO28" s="13">
        <v>9395712</v>
      </c>
      <c r="GP28" s="15">
        <f t="shared" si="26"/>
        <v>2.3065607992376346E-2</v>
      </c>
      <c r="GQ28" s="15"/>
      <c r="GR28" s="16"/>
      <c r="GS28" s="13">
        <v>1576948</v>
      </c>
      <c r="GT28" s="15">
        <f t="shared" si="27"/>
        <v>4.7322119645958009E-3</v>
      </c>
      <c r="GU28" s="15"/>
      <c r="GV28" s="16"/>
      <c r="GW28" s="13">
        <v>64608580</v>
      </c>
      <c r="GX28" s="15">
        <f t="shared" si="28"/>
        <v>0.23280948615641378</v>
      </c>
      <c r="GY28" s="15"/>
      <c r="GZ28" s="16"/>
      <c r="HA28" s="13">
        <v>32495836</v>
      </c>
      <c r="HB28" s="15">
        <f t="shared" si="29"/>
        <v>0.11885682076461507</v>
      </c>
      <c r="HC28" s="15"/>
      <c r="HD28" s="16"/>
      <c r="HE28" s="13">
        <v>529536</v>
      </c>
      <c r="HF28" s="15">
        <f t="shared" si="30"/>
        <v>1.3913108657007873E-3</v>
      </c>
      <c r="HG28" s="15"/>
      <c r="HH28" s="16"/>
      <c r="HI28" s="13">
        <v>41128299</v>
      </c>
      <c r="HJ28" s="15">
        <f t="shared" si="31"/>
        <v>0.14465288693092695</v>
      </c>
      <c r="HK28" s="15"/>
      <c r="HL28" s="16"/>
      <c r="HM28" s="13">
        <v>144882</v>
      </c>
      <c r="HN28" s="15">
        <f t="shared" si="32"/>
        <v>5.1418142144858757E-4</v>
      </c>
      <c r="HO28" s="15"/>
      <c r="HP28" s="16"/>
      <c r="HQ28" s="13">
        <v>85975058</v>
      </c>
      <c r="HR28" s="15">
        <f t="shared" si="33"/>
        <v>0.2999043146637384</v>
      </c>
      <c r="HS28" s="15"/>
      <c r="HT28" s="16"/>
      <c r="HU28" s="13">
        <v>895036</v>
      </c>
      <c r="HV28" s="15">
        <f t="shared" si="34"/>
        <v>2.8070067203701198E-3</v>
      </c>
      <c r="HW28" s="15"/>
      <c r="HX28" s="16"/>
      <c r="HY28" s="13">
        <v>25537082</v>
      </c>
      <c r="HZ28" s="15">
        <f t="shared" si="35"/>
        <v>8.5654387761559578E-2</v>
      </c>
      <c r="IA28" s="15"/>
      <c r="IB28" s="16"/>
      <c r="IC28" s="13">
        <v>94466</v>
      </c>
      <c r="ID28" s="15">
        <f t="shared" si="36"/>
        <v>2.2802526535076244E-4</v>
      </c>
      <c r="IE28" s="15"/>
      <c r="IF28" s="16"/>
      <c r="IG28" s="13">
        <v>6292275</v>
      </c>
      <c r="IH28" s="15">
        <f t="shared" si="37"/>
        <v>2.1088319405337369E-2</v>
      </c>
      <c r="II28" s="15"/>
      <c r="IJ28" s="16"/>
      <c r="IK28" s="13">
        <v>575691</v>
      </c>
      <c r="IL28" s="15">
        <f t="shared" si="38"/>
        <v>2.1700122982271502E-3</v>
      </c>
      <c r="IM28" s="15"/>
      <c r="IN28" s="16"/>
      <c r="IO28" s="13">
        <v>35837969</v>
      </c>
      <c r="IP28" s="15">
        <f t="shared" si="39"/>
        <v>0.12117684939333363</v>
      </c>
      <c r="IQ28" s="15"/>
      <c r="IR28" s="16"/>
      <c r="IS28" s="13">
        <v>2202297</v>
      </c>
      <c r="IT28" s="15">
        <f t="shared" si="40"/>
        <v>6.6568780237763244E-3</v>
      </c>
      <c r="IU28" s="15"/>
      <c r="IV28" s="16"/>
      <c r="IW28" s="13">
        <v>11944115</v>
      </c>
      <c r="IX28" s="15">
        <f t="shared" si="41"/>
        <v>2.9793377642808122E-2</v>
      </c>
      <c r="IY28" s="15"/>
      <c r="IZ28" s="16"/>
      <c r="JA28" s="13">
        <v>615225</v>
      </c>
      <c r="JB28" s="15">
        <f t="shared" si="42"/>
        <v>2.0469017934538663E-3</v>
      </c>
      <c r="JC28" s="15"/>
      <c r="JD28" s="16"/>
      <c r="JE28" s="13">
        <v>1700439</v>
      </c>
      <c r="JF28" s="15">
        <f t="shared" si="43"/>
        <v>4.8826678844923962E-3</v>
      </c>
      <c r="JG28" s="15"/>
      <c r="JH28" s="16"/>
      <c r="JI28" s="13">
        <v>9565443</v>
      </c>
      <c r="JJ28" s="15">
        <f t="shared" si="44"/>
        <v>3.3964630762838871E-2</v>
      </c>
      <c r="JK28" s="15"/>
      <c r="JL28" s="16"/>
      <c r="JM28" s="13">
        <v>846126</v>
      </c>
      <c r="JN28" s="15">
        <f t="shared" si="101"/>
        <v>2.3779566878684003E-3</v>
      </c>
      <c r="JO28" s="15"/>
      <c r="JP28" s="16"/>
      <c r="JQ28" s="13">
        <v>8290898</v>
      </c>
      <c r="JR28" s="15">
        <f t="shared" si="102"/>
        <v>2.0595243081484239E-2</v>
      </c>
      <c r="JS28" s="15"/>
      <c r="JT28" s="16"/>
      <c r="JU28" s="13">
        <v>24838542</v>
      </c>
      <c r="JV28" s="15">
        <f t="shared" si="103"/>
        <v>8.5542422878682356E-2</v>
      </c>
      <c r="JW28" s="15"/>
      <c r="JX28" s="16"/>
      <c r="JY28" s="13">
        <v>8224031</v>
      </c>
      <c r="JZ28" s="15">
        <f t="shared" si="104"/>
        <v>2.8267161046898869E-2</v>
      </c>
      <c r="KA28" s="15"/>
      <c r="KB28" s="16"/>
      <c r="KC28" s="13">
        <v>26110097</v>
      </c>
      <c r="KD28" s="15">
        <f t="shared" si="105"/>
        <v>8.5754448094486707E-2</v>
      </c>
      <c r="KE28" s="15"/>
      <c r="KF28" s="16"/>
      <c r="KG28" s="13">
        <v>52515283</v>
      </c>
      <c r="KH28" s="15">
        <f t="shared" si="106"/>
        <v>0.17176758202865763</v>
      </c>
      <c r="KI28" s="15"/>
      <c r="KJ28" s="16"/>
      <c r="KK28" s="13">
        <v>1942959</v>
      </c>
      <c r="KL28" s="15">
        <f t="shared" si="107"/>
        <v>4.7031915800436726E-3</v>
      </c>
      <c r="KM28" s="15"/>
      <c r="KN28" s="16"/>
      <c r="KO28" s="13">
        <v>622353</v>
      </c>
      <c r="KP28" s="15">
        <f t="shared" si="108"/>
        <v>1.9053314836705937E-3</v>
      </c>
      <c r="KQ28" s="15"/>
      <c r="KR28" s="16"/>
      <c r="KS28" s="13">
        <v>8907858</v>
      </c>
      <c r="KT28" s="15">
        <f t="shared" si="109"/>
        <v>2.8111036860477574E-2</v>
      </c>
      <c r="KU28" s="15"/>
      <c r="KV28" s="16"/>
      <c r="KW28" s="13">
        <v>462799</v>
      </c>
      <c r="KX28" s="15">
        <f t="shared" si="110"/>
        <v>1.4347601400671087E-3</v>
      </c>
      <c r="KY28" s="15"/>
      <c r="KZ28" s="16"/>
      <c r="LA28" s="13">
        <v>2075373678</v>
      </c>
      <c r="LB28" s="15">
        <f t="shared" si="111"/>
        <v>7.0196600231687327</v>
      </c>
      <c r="LC28" s="15"/>
      <c r="LD28" s="16"/>
      <c r="LE28" s="13">
        <v>27996976</v>
      </c>
      <c r="LF28" s="15">
        <f t="shared" si="112"/>
        <v>0.10441025555621808</v>
      </c>
      <c r="LG28" s="15"/>
      <c r="LH28" s="16"/>
      <c r="LI28" s="13">
        <v>23268682</v>
      </c>
      <c r="LJ28" s="15">
        <f t="shared" si="113"/>
        <v>7.2657972517723324E-2</v>
      </c>
      <c r="LK28" s="15"/>
      <c r="LL28" s="16"/>
      <c r="LM28" s="13">
        <v>2199999</v>
      </c>
      <c r="LN28" s="15">
        <f t="shared" si="114"/>
        <v>7.9710591013350159E-3</v>
      </c>
      <c r="LO28" s="15"/>
      <c r="LP28" s="16"/>
      <c r="LQ28" s="13">
        <v>543031</v>
      </c>
      <c r="LR28" s="15">
        <f t="shared" si="115"/>
        <v>1.9019834157506482E-3</v>
      </c>
      <c r="LS28" s="15"/>
      <c r="LT28" s="16"/>
      <c r="LU28" s="13">
        <v>85942</v>
      </c>
      <c r="LV28" s="15">
        <f t="shared" si="116"/>
        <v>9.8969042755009067E-5</v>
      </c>
      <c r="LW28" s="15"/>
      <c r="LX28" s="16"/>
      <c r="LY28" s="13">
        <v>70384</v>
      </c>
      <c r="LZ28" s="15">
        <f t="shared" si="117"/>
        <v>3.1172465054695098E-4</v>
      </c>
      <c r="MA28" s="15"/>
      <c r="MB28" s="16"/>
      <c r="MC28" s="13">
        <v>1379026</v>
      </c>
      <c r="MD28" s="15">
        <f t="shared" si="118"/>
        <v>4.1101624249503879E-3</v>
      </c>
      <c r="ME28" s="15"/>
      <c r="MF28" s="16"/>
      <c r="MG28" s="13">
        <v>139047003</v>
      </c>
      <c r="MH28" s="15">
        <f t="shared" si="119"/>
        <v>0.4677865965155476</v>
      </c>
      <c r="MI28" s="15"/>
      <c r="MJ28" s="16"/>
      <c r="MK28" s="13">
        <v>7299840928</v>
      </c>
      <c r="ML28" s="15">
        <f t="shared" si="120"/>
        <v>26.132179123626734</v>
      </c>
      <c r="MM28" s="15"/>
      <c r="MN28" s="16"/>
      <c r="MO28" s="13">
        <v>52515283</v>
      </c>
      <c r="MP28" s="15">
        <f t="shared" si="121"/>
        <v>0.17176758202865763</v>
      </c>
      <c r="MQ28" s="15"/>
      <c r="MR28" s="16"/>
      <c r="MS28" s="13">
        <v>2672817840</v>
      </c>
      <c r="MT28" s="15">
        <f t="shared" si="122"/>
        <v>9.2908014278236095</v>
      </c>
      <c r="MU28" s="15"/>
      <c r="MV28" s="16"/>
      <c r="MW28" s="13">
        <v>21034972</v>
      </c>
      <c r="MX28" s="15">
        <f t="shared" si="123"/>
        <v>6.3431699205965156E-2</v>
      </c>
      <c r="MY28" s="15"/>
      <c r="MZ28" s="16"/>
      <c r="NA28" s="13">
        <v>35085570</v>
      </c>
      <c r="NB28" s="15">
        <f t="shared" si="124"/>
        <v>0.13609270737188062</v>
      </c>
      <c r="NC28" s="15"/>
      <c r="ND28" s="16"/>
      <c r="NE28" s="13">
        <v>606713</v>
      </c>
      <c r="NF28" s="15">
        <f t="shared" si="125"/>
        <v>2.5160712659184205E-3</v>
      </c>
      <c r="NG28" s="15"/>
      <c r="NH28" s="16"/>
      <c r="NI28" s="13">
        <v>219099</v>
      </c>
      <c r="NJ28" s="15">
        <f t="shared" si="126"/>
        <v>4.1158034685847086E-4</v>
      </c>
      <c r="NK28" s="15"/>
      <c r="NL28" s="16"/>
    </row>
    <row r="29" spans="2:376" s="13" customFormat="1" x14ac:dyDescent="0.25">
      <c r="B29" s="14" t="s">
        <v>177</v>
      </c>
      <c r="C29" s="17">
        <f t="shared" si="127"/>
        <v>1.4583333333333332E-2</v>
      </c>
      <c r="D29" s="16">
        <v>1150.6666666666861</v>
      </c>
      <c r="E29" s="15">
        <v>5613333.333333333</v>
      </c>
      <c r="F29" s="13">
        <v>2006398361</v>
      </c>
      <c r="G29" s="16">
        <f>F29*Referencias!$D$6/'Metabolitos cuantificables'!$F$45</f>
        <v>1.3890902543464276</v>
      </c>
      <c r="H29" s="16">
        <f>((((G29-G28)/(D29-D28))+(C29*AVERAGE(G28:G29))-C29*Referencias!$H$6)/AVERAGE('Metabolitos cuantificables'!E28:E29))*POWER(10,9)</f>
        <v>-4.189239101946983E-2</v>
      </c>
      <c r="I29" s="16">
        <f>(((F29-F28)/($D29-$D28))-$C29*Referencias!$F$6+$C29*(AVERAGE(F28:F29)))/AVERAGE($E28:$E29)</f>
        <v>-0.13130747946366816</v>
      </c>
      <c r="J29" s="16"/>
      <c r="K29" s="13">
        <v>101342545</v>
      </c>
      <c r="L29" s="16">
        <f>K29*Referencias!$D$7/'Metabolitos cuantificables'!$K$45</f>
        <v>4.4083739176538975E-2</v>
      </c>
      <c r="M29" s="16">
        <f>((((L29-L28)/(D29-D28))+C29*AVERAGE(L28:L29)-C29*Referencias!$H$7)/AVERAGE('Metabolitos cuantificables'!E28:E29))*POWER(10,9)</f>
        <v>-4.3897219468981854</v>
      </c>
      <c r="N29" s="16">
        <f>(((K29-K28)/($D29-$D28))-$C29*Referencias!$F$7+$C29*(AVERAGE(K28:K29)))/AVERAGE($E28:$E29)</f>
        <v>-10.384059156467616</v>
      </c>
      <c r="O29" s="16"/>
      <c r="P29" s="13">
        <v>631198889</v>
      </c>
      <c r="Q29" s="16">
        <f>P29*Referencias!$D$8/'Metabolitos cuantificables'!$P$45</f>
        <v>1.2712787277877287</v>
      </c>
      <c r="R29" s="16">
        <f>((((Q29-Q28)/(D29-D28))+C29*AVERAGE(Q28:Q29)-C29*Referencias!$H$8)/AVERAGE('Metabolitos cuantificables'!E28:E29))*POWER(10,9)</f>
        <v>-2.4423974506069754</v>
      </c>
      <c r="S29" s="16">
        <f>(((P29-P28)/($D29-$D28))-$C29*Referencias!$F$8+$C29*(AVERAGE(P28:P29)))/AVERAGE($E28:$E29)</f>
        <v>-1.3895324813792387</v>
      </c>
      <c r="T29" s="16"/>
      <c r="U29" s="13">
        <v>308976284</v>
      </c>
      <c r="V29" s="16">
        <f>U29*Referencias!$D$9/'Metabolitos cuantificables'!$U$45</f>
        <v>0.24382587778884629</v>
      </c>
      <c r="W29" s="16">
        <f>((((V29-V28)/(D29-D28))+C29*AVERAGE(V28:V29)-C29*Referencias!$H$9)/AVERAGE('Metabolitos cuantificables'!E28:E29))*POWER(10,9)</f>
        <v>-0.61704111112489834</v>
      </c>
      <c r="X29" s="16">
        <f>(((U29-U28)/($D29-$D28))-$C29*Referencias!$F$9+$C29*(AVERAGE(U28:U29)))/AVERAGE($E28:$E29)</f>
        <v>-0.71715830536853553</v>
      </c>
      <c r="Y29" s="16"/>
      <c r="Z29" s="13">
        <v>3339015104</v>
      </c>
      <c r="AA29" s="16">
        <f>Z29*Referencias!$D$60/'Metabolitos cuantificables'!$Z$45</f>
        <v>1.7769247768006551</v>
      </c>
      <c r="AB29" s="16">
        <f>((((AA29-AA28)/(D29-D28))+C29*AVERAGE(AA28:AA29)-C29*Referencias!$H$60)/AVERAGE('Metabolitos cuantificables'!E28:E29))*POWER(10,9)</f>
        <v>-11.703768639152239</v>
      </c>
      <c r="AC29" s="16">
        <f>(((Z29-Z28)/($D29-$D28))-$C29*Referencias!$F$60+$C29*(AVERAGE(Z28:Z29)))/AVERAGE($E28:$E29)</f>
        <v>-21.204719649033386</v>
      </c>
      <c r="AD29" s="16"/>
      <c r="AE29" s="13">
        <v>1695497446</v>
      </c>
      <c r="AF29" s="16">
        <f>AE29*Referencias!$D$12/'Metabolitos cuantificables'!$AE$45</f>
        <v>2.5857974046414287</v>
      </c>
      <c r="AG29" s="16">
        <f>((((AF29-AF28)/(D29-D28))+C29*AVERAGE(AF28:AF29)-C29*Referencias!$H$12)/AVERAGE('Metabolitos cuantificables'!E28:E29))*POWER(10,9)</f>
        <v>2.5764376055519289</v>
      </c>
      <c r="AH29" s="16">
        <f>(((AE29-AE28)/($D29-$D28))-$C29*Referencias!$F$12+$C29*(AVERAGE(AE28:AE29)))/AVERAGE($E28:$E29)</f>
        <v>1.7202129363896084</v>
      </c>
      <c r="AI29" s="16"/>
      <c r="AJ29" s="13">
        <v>15053196</v>
      </c>
      <c r="AK29" s="16">
        <f>AJ29*Referencias!$D$50/'Metabolitos cuantificables'!$AJ$45</f>
        <v>0.56873562832325664</v>
      </c>
      <c r="AL29" s="16">
        <f>((((AK29-AK28)/(D29-D28))+C29*AVERAGE(AK28:AK29)-C29*Referencias!$H$50)/AVERAGE('Metabolitos cuantificables'!E28:E29))*POWER(10,9)</f>
        <v>-57.501988241606448</v>
      </c>
      <c r="AM29" s="16">
        <f>(((AJ29-AJ28)/($D29-$D28))-$C29*Referencias!$F$50+$C29*(AVERAGE(AJ28:AJ29)))/AVERAGE($E28:$E29)</f>
        <v>-1.7745970734071419</v>
      </c>
      <c r="AN29" s="16"/>
      <c r="AO29" s="13">
        <v>119617024</v>
      </c>
      <c r="AP29" s="16">
        <f>AO29*Referencias!$D$5/'Metabolitos cuantificables'!$AO$45</f>
        <v>1.4608467930989388</v>
      </c>
      <c r="AQ29" s="16">
        <f>((((AP29-AP28)/(D29-D28))+C29*AVERAGE(AP28:AP29)-C29*Referencias!$H$5)/AVERAGE('Metabolitos cuantificables'!E28:E29))*POWER(10,9)</f>
        <v>2.1595878992314064</v>
      </c>
      <c r="AR29" s="16">
        <f>(((AO29-AO28)/($D29-$D28))-$C29*Referencias!$F$5+$C29*(AVERAGE(AO28:AO29)))/AVERAGE($E28:$E29)</f>
        <v>0.17908456398152786</v>
      </c>
      <c r="AS29" s="16"/>
      <c r="AT29" s="13">
        <v>4866775603</v>
      </c>
      <c r="AU29" s="17">
        <f>AT29*Referencias!$D$14/'Metabolitos cuantificables'!$AT$45</f>
        <v>0.86635221415286701</v>
      </c>
      <c r="AV29" s="17">
        <f>((((AU29-AU28)/(D29-D28))+C29*AVERAGE(AU28:AU29)-C29*Referencias!$H$14)/AVERAGE('Metabolitos cuantificables'!E28:E29))*POWER(10,9)</f>
        <v>-1.41102894542001</v>
      </c>
      <c r="AW29" s="16">
        <f>(((AT29-AT28)/($D29-$D28))-$C29*Referencias!$F$14+$C29*(AVERAGE(AT28:AT29)))/AVERAGE($E28:$E29)</f>
        <v>-8.5628090211902208</v>
      </c>
      <c r="AX29" s="16"/>
      <c r="AY29" s="13">
        <v>14719782502</v>
      </c>
      <c r="AZ29" s="16">
        <f>AY29*Referencias!$D$59/'Metabolitos cuantificables'!$AY$45</f>
        <v>30.820436954984896</v>
      </c>
      <c r="BA29" s="16">
        <f t="shared" si="72"/>
        <v>75.344409963866084</v>
      </c>
      <c r="BB29" s="16">
        <f t="shared" si="73"/>
        <v>35.984347951635776</v>
      </c>
      <c r="BC29" s="16"/>
      <c r="BD29" s="13">
        <v>6567695804</v>
      </c>
      <c r="BE29" s="16">
        <f>BD29*Referencias!$D$15/'Metabolitos cuantificables'!$BD$45</f>
        <v>1.2974036808548779</v>
      </c>
      <c r="BF29" s="16">
        <f>((((BE29-BE28)/(D29-D28))+C29*AVERAGE(BE28:BE29)-C29*Referencias!$H$15)/AVERAGE('Metabolitos cuantificables'!E28:E29))*POWER(10,9)</f>
        <v>7.3179734965103035E-2</v>
      </c>
      <c r="BG29" s="16">
        <f>(((BD29-BD28)/($D29-$D28))-$C29*Referencias!$F$15+$C29*(AVERAGE(BD28:BD29)))/AVERAGE($E28:$E29)</f>
        <v>-2.7458510700867804</v>
      </c>
      <c r="BH29" s="16"/>
      <c r="BI29" s="13">
        <v>911622833</v>
      </c>
      <c r="BJ29" s="16">
        <f>BI29*Referencias!$D$16/'Metabolitos cuantificables'!$BI$45</f>
        <v>1.2155164247800689</v>
      </c>
      <c r="BK29" s="16">
        <f>((((BJ29-BJ28)/(D29-D28))+C29*AVERAGE(BJ28:BJ29)-C29*Referencias!$H$16)/AVERAGE('Metabolitos cuantificables'!E28:E29))*POWER(10,9)</f>
        <v>0.85599371604713581</v>
      </c>
      <c r="BL29" s="16">
        <f>(((BI29-BI28)/($D29-$D28))-$C29*Referencias!$F$16+$C29*(AVERAGE(BI28:BI29)))/AVERAGE($E28:$E29)</f>
        <v>0.37235573113559756</v>
      </c>
      <c r="BM29" s="16"/>
      <c r="BN29" s="13">
        <v>1209389945</v>
      </c>
      <c r="BO29" s="16">
        <f>BN29*Referencias!$D$17/'Metabolitos cuantificables'!$BN$45</f>
        <v>0.37418050178192985</v>
      </c>
      <c r="BP29" s="16">
        <f>((((BO29-BO28)/(D29-D28))+C29*AVERAGE(BO28:BO29)-C29*Referencias!$H$17)/AVERAGE('Metabolitos cuantificables'!E28:E29))*POWER(10,9)</f>
        <v>-0.1486484324126334</v>
      </c>
      <c r="BQ29" s="16">
        <f>(((BN29-BN28)/($D29-$D28))-$C29*Referencias!$F$17+$C29*(AVERAGE(BN28:BN29)))/AVERAGE($E28:$E29)</f>
        <v>-4.5561970508169258</v>
      </c>
      <c r="BR29" s="16"/>
      <c r="BS29" s="13">
        <v>3441356918</v>
      </c>
      <c r="BT29" s="16">
        <f>BS29*Referencias!$D$18/'Metabolitos cuantificables'!$BS$45</f>
        <v>0.51190040305021722</v>
      </c>
      <c r="BU29" s="16">
        <f>((((BT29-BT28)/(D29-D28))+C29*AVERAGE(BT28:BT29)-C29*Referencias!$H$18)/AVERAGE('Metabolitos cuantificables'!E28:E29))*POWER(10,9)</f>
        <v>8.2151972108162899E-2</v>
      </c>
      <c r="BV29" s="16">
        <f>(((BS29-BS28)/($D29-$D28))-$C29*Referencias!$F$18+$C29*(AVERAGE(BS28:BS29)))/AVERAGE($E28:$E29)</f>
        <v>0.72205880926141353</v>
      </c>
      <c r="BW29" s="16"/>
      <c r="BX29" s="13">
        <v>24579441658</v>
      </c>
      <c r="BY29" s="16">
        <f>BX29*Referencias!$D$19/'Metabolitos cuantificables'!$BX$45</f>
        <v>1.7919266886688574</v>
      </c>
      <c r="BZ29" s="16">
        <f>((((BY29-BY28)/(D29-D28))+C29*AVERAGE(BY28:BY29)-C29*Referencias!$H$19)/AVERAGE('Metabolitos cuantificables'!E28:E29))*POWER(10,9)</f>
        <v>1.5479307997476592</v>
      </c>
      <c r="CA29" s="16">
        <f>(((BX29-BX28)/($D29-$D28))-$C29*Referencias!$F$19+$C29*(AVERAGE(BX28:BX29)))/AVERAGE($E28:$E29)</f>
        <v>19.475271424928554</v>
      </c>
      <c r="CB29" s="16"/>
      <c r="CC29" s="13">
        <v>134661085</v>
      </c>
      <c r="CD29" s="16">
        <f>CC29*Referencias!$D$20/'Metabolitos cuantificables'!$CC$45</f>
        <v>0.26355880589457054</v>
      </c>
      <c r="CE29" s="16">
        <f>((((CD29-CD28)/(D29-D28))+C29*AVERAGE(CD28:CD29)-C29*Referencias!$H$20)/AVERAGE('Metabolitos cuantificables'!E28:E29))*POWER(10,9)</f>
        <v>-3.6152413625927107</v>
      </c>
      <c r="CF29" s="16">
        <f>(((CC29-CC28)/($D29-$D28))-$C29*Referencias!$F$20+$C29*(AVERAGE(CC28:CC29)))/AVERAGE($E28:$E29)</f>
        <v>-1.8310318826360654</v>
      </c>
      <c r="CG29" s="16"/>
      <c r="CH29" s="13">
        <v>949458140</v>
      </c>
      <c r="CI29" s="16">
        <f>CH29*Referencias!$D$21/'Metabolitos cuantificables'!$CH$45</f>
        <v>0.40940537019208373</v>
      </c>
      <c r="CJ29" s="16">
        <f>((((CI29-CI28)/(D29-D28))+C29*AVERAGE(CI28:CI29)-C29*Referencias!$H$21)/AVERAGE('Metabolitos cuantificables'!E28:E29))*POWER(10,9)</f>
        <v>-1.6923280694644429</v>
      </c>
      <c r="CK29" s="16">
        <f>(((CH29-CH28)/($D29-$D28))-$C29*Referencias!$F$21+$C29*(AVERAGE(CH28:CH29)))/AVERAGE($E28:$E29)</f>
        <v>-4.2028361245587993</v>
      </c>
      <c r="CL29" s="16"/>
      <c r="CM29" s="13">
        <v>1047778832</v>
      </c>
      <c r="CN29" s="16">
        <f>CM29*Referencias!$D$22/'Metabolitos cuantificables'!$CM$45</f>
        <v>0.15635380037790153</v>
      </c>
      <c r="CO29" s="16">
        <f>((((CN29-CN28)/(D29-D28))+C29*AVERAGE(CN28:CN29)-C29*Referencias!$H$22)/AVERAGE('Metabolitos cuantificables'!E28:E29))*POWER(10,9)</f>
        <v>-0.21511128628794907</v>
      </c>
      <c r="CP29" s="16">
        <f>(((CM29-CM28)/($D29-$D28))-$C29*Referencias!$F$22+$C29*(AVERAGE(CM28:CM29)))/AVERAGE($E28:$E29)</f>
        <v>-1.3390809752446433</v>
      </c>
      <c r="CQ29" s="16"/>
      <c r="CR29" s="13">
        <v>743192334</v>
      </c>
      <c r="CS29" s="16">
        <f>CR29*Referencias!$D$23/'Metabolitos cuantificables'!$CR$45</f>
        <v>0.24025069057436346</v>
      </c>
      <c r="CT29" s="16">
        <f>((((CS29-CS28)/(D29-D28))+C29*AVERAGE(CS28:CS29)-C29*Referencias!$H$23)/AVERAGE('Metabolitos cuantificables'!E28:E29))*POWER(10,9)</f>
        <v>-0.51672758614580616</v>
      </c>
      <c r="CU29" s="16">
        <f>(((CR29-CR28)/($D29-$D28))-$C29*Referencias!$F$23+$C29*(AVERAGE(CR28:CR29)))/AVERAGE($E28:$E29)</f>
        <v>-2.2499179962916682</v>
      </c>
      <c r="CV29" s="16"/>
      <c r="CW29" s="13">
        <v>7229907886</v>
      </c>
      <c r="CX29" s="16">
        <f t="shared" si="4"/>
        <v>18.677499208347857</v>
      </c>
      <c r="CY29" s="16"/>
      <c r="CZ29" s="16"/>
      <c r="DA29" s="13">
        <v>79005126</v>
      </c>
      <c r="DB29" s="16">
        <f t="shared" si="5"/>
        <v>0.37923702262587528</v>
      </c>
      <c r="DC29" s="16"/>
      <c r="DD29" s="16"/>
      <c r="DE29" s="13">
        <v>1393792</v>
      </c>
      <c r="DF29" s="15">
        <f t="shared" si="6"/>
        <v>2.9764851689010208E-3</v>
      </c>
      <c r="DG29" s="16"/>
      <c r="DH29" s="16"/>
      <c r="DI29" s="13">
        <v>158229913</v>
      </c>
      <c r="DJ29" s="16">
        <f t="shared" si="7"/>
        <v>-0.89010432114395954</v>
      </c>
      <c r="DK29" s="16"/>
      <c r="DL29" s="16"/>
      <c r="DM29" s="13">
        <v>6601046</v>
      </c>
      <c r="DN29" s="15">
        <f t="shared" si="8"/>
        <v>3.260986071131948E-2</v>
      </c>
      <c r="DO29" s="16"/>
      <c r="DP29" s="16"/>
      <c r="DQ29" s="13">
        <v>162620027</v>
      </c>
      <c r="DR29" s="16">
        <f t="shared" si="9"/>
        <v>0.40803917565312242</v>
      </c>
      <c r="DS29" s="16"/>
      <c r="DT29" s="16"/>
      <c r="DU29" s="13">
        <v>24876978</v>
      </c>
      <c r="DV29" s="15">
        <f t="shared" si="10"/>
        <v>3.8162309428475025E-2</v>
      </c>
      <c r="DW29" s="16"/>
      <c r="DX29" s="16"/>
      <c r="DY29" s="13">
        <v>1794239933</v>
      </c>
      <c r="DZ29" s="15">
        <f t="shared" si="71"/>
        <v>5.1699112442084116</v>
      </c>
      <c r="EA29" s="16"/>
      <c r="EB29" s="16"/>
      <c r="EC29" s="13">
        <v>364763784</v>
      </c>
      <c r="ED29" s="16">
        <f t="shared" si="11"/>
        <v>1.3355322899926267</v>
      </c>
      <c r="EE29" s="16"/>
      <c r="EF29" s="16"/>
      <c r="EG29" s="13">
        <v>26109421</v>
      </c>
      <c r="EH29" s="15">
        <f t="shared" si="12"/>
        <v>6.7555778957095261E-2</v>
      </c>
      <c r="EI29" s="16"/>
      <c r="EJ29" s="16"/>
      <c r="EK29" s="13">
        <v>495848</v>
      </c>
      <c r="EL29" s="15">
        <f t="shared" si="13"/>
        <v>3.7418731060014955E-4</v>
      </c>
      <c r="EM29" s="15"/>
      <c r="EN29" s="16"/>
      <c r="EO29" s="13">
        <v>3555451</v>
      </c>
      <c r="EP29" s="15">
        <f t="shared" si="14"/>
        <v>-2.8448962295943249E-3</v>
      </c>
      <c r="EQ29" s="15"/>
      <c r="ER29" s="16"/>
      <c r="ES29" s="13">
        <v>2969963</v>
      </c>
      <c r="ET29" s="15">
        <f t="shared" si="15"/>
        <v>5.5867428294466915E-3</v>
      </c>
      <c r="EU29" s="15"/>
      <c r="EV29" s="16"/>
      <c r="EW29" s="13">
        <v>855999</v>
      </c>
      <c r="EX29" s="15">
        <f t="shared" si="74"/>
        <v>7.3115354431030743E-3</v>
      </c>
      <c r="EY29" s="15"/>
      <c r="EZ29" s="16"/>
      <c r="FA29" s="13">
        <v>53488111</v>
      </c>
      <c r="FB29" s="15">
        <f t="shared" si="16"/>
        <v>0.11059738631696339</v>
      </c>
      <c r="FC29" s="15"/>
      <c r="FD29" s="16"/>
      <c r="FE29" s="13">
        <v>378543599</v>
      </c>
      <c r="FF29" s="16">
        <f t="shared" si="17"/>
        <v>1.1109228881425719</v>
      </c>
      <c r="FG29" s="15"/>
      <c r="FH29" s="16"/>
      <c r="FI29" s="13">
        <v>16945185</v>
      </c>
      <c r="FJ29" s="15">
        <f t="shared" si="18"/>
        <v>4.8226433983675522E-2</v>
      </c>
      <c r="FK29" s="17"/>
      <c r="FL29" s="16"/>
      <c r="FM29" s="13">
        <v>391356010</v>
      </c>
      <c r="FN29" s="15">
        <f t="shared" si="19"/>
        <v>0.87756020062398699</v>
      </c>
      <c r="FO29" s="16"/>
      <c r="FP29" s="16"/>
      <c r="FQ29" s="13">
        <v>12278320</v>
      </c>
      <c r="FR29" s="15">
        <f t="shared" si="20"/>
        <v>3.7501698124066521E-2</v>
      </c>
      <c r="FS29" s="15"/>
      <c r="FT29" s="16"/>
      <c r="FU29" s="13">
        <v>6164411</v>
      </c>
      <c r="FV29" s="15">
        <f t="shared" si="21"/>
        <v>1.6167742528864385E-2</v>
      </c>
      <c r="FW29" s="15"/>
      <c r="FX29" s="16"/>
      <c r="FY29" s="13">
        <v>1328810</v>
      </c>
      <c r="FZ29" s="15">
        <f t="shared" si="22"/>
        <v>4.7019547912815849E-3</v>
      </c>
      <c r="GA29" s="15"/>
      <c r="GB29" s="16"/>
      <c r="GC29" s="13">
        <v>44471</v>
      </c>
      <c r="GD29" s="15">
        <f t="shared" si="23"/>
        <v>-1.5583979774922026E-4</v>
      </c>
      <c r="GE29" s="15"/>
      <c r="GF29" s="16"/>
      <c r="GG29" s="13">
        <v>10503882</v>
      </c>
      <c r="GH29" s="15">
        <f t="shared" si="24"/>
        <v>4.3215507796360832E-2</v>
      </c>
      <c r="GI29" s="15"/>
      <c r="GJ29" s="16"/>
      <c r="GK29" s="13">
        <v>8999108</v>
      </c>
      <c r="GL29" s="15">
        <f t="shared" si="25"/>
        <v>2.1351780854218471E-2</v>
      </c>
      <c r="GM29" s="15"/>
      <c r="GN29" s="16"/>
      <c r="GO29" s="13">
        <v>10407264</v>
      </c>
      <c r="GP29" s="15">
        <f t="shared" si="26"/>
        <v>3.6394001185797886E-2</v>
      </c>
      <c r="GQ29" s="15"/>
      <c r="GR29" s="16"/>
      <c r="GS29" s="13">
        <v>1854579</v>
      </c>
      <c r="GT29" s="15">
        <f t="shared" si="27"/>
        <v>7.3178486513163664E-3</v>
      </c>
      <c r="GU29" s="15"/>
      <c r="GV29" s="16"/>
      <c r="GW29" s="13">
        <v>60624736</v>
      </c>
      <c r="GX29" s="15">
        <f t="shared" si="28"/>
        <v>0.12757160455486138</v>
      </c>
      <c r="GY29" s="15"/>
      <c r="GZ29" s="16"/>
      <c r="HA29" s="13">
        <v>31796460</v>
      </c>
      <c r="HB29" s="15">
        <f t="shared" si="29"/>
        <v>7.8792300467765544E-2</v>
      </c>
      <c r="HC29" s="15"/>
      <c r="HD29" s="16"/>
      <c r="HE29" s="13">
        <v>1342522</v>
      </c>
      <c r="HF29" s="15">
        <f t="shared" si="30"/>
        <v>1.0529362359363361E-2</v>
      </c>
      <c r="HG29" s="15"/>
      <c r="HH29" s="16"/>
      <c r="HI29" s="13">
        <v>40237788</v>
      </c>
      <c r="HJ29" s="15">
        <f t="shared" si="31"/>
        <v>9.9663373792581653E-2</v>
      </c>
      <c r="HK29" s="15"/>
      <c r="HL29" s="16"/>
      <c r="HM29" s="13">
        <v>175789</v>
      </c>
      <c r="HN29" s="15">
        <f t="shared" si="32"/>
        <v>7.3288385563255183E-4</v>
      </c>
      <c r="HO29" s="15"/>
      <c r="HP29" s="16"/>
      <c r="HQ29" s="13">
        <v>82275992</v>
      </c>
      <c r="HR29" s="15">
        <f t="shared" si="33"/>
        <v>0.18772962694767498</v>
      </c>
      <c r="HS29" s="15"/>
      <c r="HT29" s="16"/>
      <c r="HU29" s="13">
        <v>1131551</v>
      </c>
      <c r="HV29" s="15">
        <f t="shared" si="34"/>
        <v>5.038718733008111E-3</v>
      </c>
      <c r="HW29" s="15"/>
      <c r="HX29" s="16"/>
      <c r="HY29" s="13">
        <v>25628244</v>
      </c>
      <c r="HZ29" s="15">
        <f t="shared" si="35"/>
        <v>6.9105699773124946E-2</v>
      </c>
      <c r="IA29" s="15"/>
      <c r="IB29" s="16"/>
      <c r="IC29" s="13">
        <v>145880</v>
      </c>
      <c r="ID29" s="15">
        <f t="shared" si="36"/>
        <v>8.2845668222907823E-4</v>
      </c>
      <c r="IE29" s="15"/>
      <c r="IF29" s="16"/>
      <c r="IG29" s="13">
        <v>6026336</v>
      </c>
      <c r="IH29" s="15">
        <f t="shared" si="37"/>
        <v>1.379307570882952E-2</v>
      </c>
      <c r="II29" s="15"/>
      <c r="IJ29" s="16"/>
      <c r="IK29" s="13">
        <v>330775</v>
      </c>
      <c r="IL29" s="15">
        <f t="shared" si="38"/>
        <v>-1.2118930138929401E-3</v>
      </c>
      <c r="IM29" s="15"/>
      <c r="IN29" s="16"/>
      <c r="IO29" s="13">
        <v>34627048</v>
      </c>
      <c r="IP29" s="15">
        <f t="shared" si="39"/>
        <v>8.196567210896101E-2</v>
      </c>
      <c r="IQ29" s="15"/>
      <c r="IR29" s="16"/>
      <c r="IS29" s="13">
        <v>2487767</v>
      </c>
      <c r="IT29" s="15">
        <f t="shared" si="40"/>
        <v>9.0729788197615336E-3</v>
      </c>
      <c r="IU29" s="15"/>
      <c r="IV29" s="16"/>
      <c r="IW29" s="13">
        <v>17915153</v>
      </c>
      <c r="IX29" s="15">
        <f t="shared" si="41"/>
        <v>9.8808526503923563E-2</v>
      </c>
      <c r="IY29" s="15"/>
      <c r="IZ29" s="16"/>
      <c r="JA29" s="13">
        <v>665091</v>
      </c>
      <c r="JB29" s="15">
        <f t="shared" si="42"/>
        <v>2.1994692796071256E-3</v>
      </c>
      <c r="JC29" s="15"/>
      <c r="JD29" s="16"/>
      <c r="JE29" s="13">
        <v>5055905</v>
      </c>
      <c r="JF29" s="15">
        <f t="shared" si="43"/>
        <v>4.2164816978666031E-2</v>
      </c>
      <c r="JG29" s="15"/>
      <c r="JH29" s="16"/>
      <c r="JI29" s="13">
        <v>6237101</v>
      </c>
      <c r="JJ29" s="15">
        <f t="shared" si="44"/>
        <v>-1.1825136205572026E-2</v>
      </c>
      <c r="JK29" s="15"/>
      <c r="JL29" s="16"/>
      <c r="JM29" s="13">
        <v>988351</v>
      </c>
      <c r="JN29" s="15">
        <f t="shared" si="101"/>
        <v>3.8508651973455784E-3</v>
      </c>
      <c r="JO29" s="15"/>
      <c r="JP29" s="16"/>
      <c r="JQ29" s="13">
        <v>10600076</v>
      </c>
      <c r="JR29" s="15">
        <f t="shared" si="102"/>
        <v>4.8001301252048684E-2</v>
      </c>
      <c r="JS29" s="15"/>
      <c r="JT29" s="16"/>
      <c r="JU29" s="13">
        <v>23999257</v>
      </c>
      <c r="JV29" s="15">
        <f t="shared" si="103"/>
        <v>5.6808445024689687E-2</v>
      </c>
      <c r="JW29" s="15"/>
      <c r="JX29" s="16"/>
      <c r="JY29" s="13">
        <v>7798326</v>
      </c>
      <c r="JZ29" s="15">
        <f t="shared" si="104"/>
        <v>1.7151481787445088E-2</v>
      </c>
      <c r="KA29" s="15"/>
      <c r="KB29" s="16"/>
      <c r="KC29" s="13">
        <v>25699790</v>
      </c>
      <c r="KD29" s="15">
        <f t="shared" si="105"/>
        <v>6.5009445938753144E-2</v>
      </c>
      <c r="KE29" s="15"/>
      <c r="KF29" s="16"/>
      <c r="KG29" s="13">
        <v>47754973</v>
      </c>
      <c r="KH29" s="15">
        <f t="shared" si="106"/>
        <v>8.6622162574056458E-2</v>
      </c>
      <c r="KI29" s="15"/>
      <c r="KJ29" s="16"/>
      <c r="KK29" s="13">
        <v>3115350</v>
      </c>
      <c r="KL29" s="15">
        <f t="shared" si="107"/>
        <v>1.8328334481039689E-2</v>
      </c>
      <c r="KM29" s="15"/>
      <c r="KN29" s="16"/>
      <c r="KO29" s="13">
        <v>595620</v>
      </c>
      <c r="KP29" s="15">
        <f t="shared" si="108"/>
        <v>1.3594197619702956E-3</v>
      </c>
      <c r="KQ29" s="15"/>
      <c r="KR29" s="16"/>
      <c r="KS29" s="13">
        <v>5204270</v>
      </c>
      <c r="KT29" s="15">
        <f t="shared" si="109"/>
        <v>-1.7786656784640354E-2</v>
      </c>
      <c r="KU29" s="15"/>
      <c r="KV29" s="16"/>
      <c r="KW29" s="13">
        <v>474055</v>
      </c>
      <c r="KX29" s="15">
        <f t="shared" si="110"/>
        <v>1.3600840065381811E-3</v>
      </c>
      <c r="KY29" s="15"/>
      <c r="KZ29" s="16"/>
      <c r="LA29" s="13">
        <v>2006316567</v>
      </c>
      <c r="LB29" s="15">
        <f t="shared" si="111"/>
        <v>4.7585937645934058</v>
      </c>
      <c r="LC29" s="15"/>
      <c r="LD29" s="16"/>
      <c r="LE29" s="13">
        <v>28175870</v>
      </c>
      <c r="LF29" s="15">
        <f t="shared" si="112"/>
        <v>7.6647827183896802E-2</v>
      </c>
      <c r="LG29" s="15"/>
      <c r="LH29" s="16"/>
      <c r="LI29" s="13">
        <v>20721700</v>
      </c>
      <c r="LJ29" s="15">
        <f t="shared" si="113"/>
        <v>3.3471389283558271E-2</v>
      </c>
      <c r="LK29" s="15"/>
      <c r="LL29" s="16"/>
      <c r="LM29" s="13">
        <v>2140922</v>
      </c>
      <c r="LN29" s="15">
        <f t="shared" si="114"/>
        <v>5.2027783559400412E-3</v>
      </c>
      <c r="LO29" s="15"/>
      <c r="LP29" s="16"/>
      <c r="LQ29" s="13">
        <v>484910</v>
      </c>
      <c r="LR29" s="15">
        <f t="shared" si="115"/>
        <v>7.9592823571009294E-4</v>
      </c>
      <c r="LS29" s="15"/>
      <c r="LT29" s="16"/>
      <c r="LV29" s="15">
        <f t="shared" si="116"/>
        <v>-6.2014491410705003E-4</v>
      </c>
      <c r="LW29" s="15"/>
      <c r="LX29" s="16"/>
      <c r="LY29" s="13">
        <v>102867</v>
      </c>
      <c r="LZ29" s="15">
        <f t="shared" si="117"/>
        <v>5.5194266535630351E-4</v>
      </c>
      <c r="MA29" s="15"/>
      <c r="MB29" s="16"/>
      <c r="MC29" s="13">
        <v>2231737</v>
      </c>
      <c r="MD29" s="15">
        <f t="shared" si="118"/>
        <v>1.3239664843633417E-2</v>
      </c>
      <c r="ME29" s="15"/>
      <c r="MF29" s="16"/>
      <c r="MG29" s="13">
        <v>133769297</v>
      </c>
      <c r="MH29" s="15">
        <f t="shared" si="119"/>
        <v>0.31151811982245431</v>
      </c>
      <c r="MI29" s="15"/>
      <c r="MJ29" s="16"/>
      <c r="MK29" s="13">
        <v>7229907886</v>
      </c>
      <c r="ML29" s="15">
        <f t="shared" si="120"/>
        <v>18.677499208347857</v>
      </c>
      <c r="MM29" s="15"/>
      <c r="MN29" s="16"/>
      <c r="MO29" s="13">
        <v>47754973</v>
      </c>
      <c r="MP29" s="15">
        <f t="shared" si="121"/>
        <v>8.6622162574056458E-2</v>
      </c>
      <c r="MQ29" s="15"/>
      <c r="MR29" s="16"/>
      <c r="MS29" s="13">
        <v>2616168067</v>
      </c>
      <c r="MT29" s="15">
        <f t="shared" si="122"/>
        <v>6.4905616721498003</v>
      </c>
      <c r="MU29" s="15"/>
      <c r="MV29" s="16"/>
      <c r="MW29" s="13">
        <v>36865441</v>
      </c>
      <c r="MX29" s="15">
        <f t="shared" si="123"/>
        <v>0.2336181971631934</v>
      </c>
      <c r="MY29" s="15"/>
      <c r="MZ29" s="16"/>
      <c r="NA29" s="13">
        <v>20026182</v>
      </c>
      <c r="NB29" s="15">
        <f t="shared" si="124"/>
        <v>-7.5349990488192284E-2</v>
      </c>
      <c r="NC29" s="15"/>
      <c r="ND29" s="16"/>
      <c r="NE29" s="13">
        <v>495848</v>
      </c>
      <c r="NF29" s="15">
        <f t="shared" si="125"/>
        <v>3.7418731060014955E-4</v>
      </c>
      <c r="NG29" s="15"/>
      <c r="NH29" s="16"/>
      <c r="NI29" s="13">
        <v>354559</v>
      </c>
      <c r="NJ29" s="15">
        <f t="shared" si="126"/>
        <v>2.1033062301290292E-3</v>
      </c>
      <c r="NK29" s="15"/>
      <c r="NL29" s="16"/>
    </row>
    <row r="30" spans="2:376" s="35" customFormat="1" x14ac:dyDescent="0.25">
      <c r="B30" s="31" t="s">
        <v>178</v>
      </c>
      <c r="C30" s="32">
        <f t="shared" si="127"/>
        <v>1.4583333333333332E-2</v>
      </c>
      <c r="D30" s="33">
        <v>1560.8333333332557</v>
      </c>
      <c r="E30" s="34">
        <v>9330000</v>
      </c>
      <c r="F30" s="35">
        <v>1803537965</v>
      </c>
      <c r="G30" s="33">
        <f>F30*Referencias!$D$6/'Metabolitos cuantificables'!$F$45</f>
        <v>1.2486438681482199</v>
      </c>
      <c r="H30" s="33"/>
      <c r="I30" s="33"/>
      <c r="J30" s="33"/>
      <c r="K30" s="35">
        <v>60053380</v>
      </c>
      <c r="L30" s="33">
        <f>K30*Referencias!$D$7/'Metabolitos cuantificables'!$K$45</f>
        <v>2.612306154921985E-2</v>
      </c>
      <c r="M30" s="33"/>
      <c r="N30" s="33"/>
      <c r="O30" s="33"/>
      <c r="P30" s="35">
        <v>578205934</v>
      </c>
      <c r="Q30" s="33">
        <f>P30*Referencias!$D$8/'Metabolitos cuantificables'!$P$45</f>
        <v>1.1645472084708239</v>
      </c>
      <c r="R30" s="33"/>
      <c r="S30" s="33"/>
      <c r="T30" s="33"/>
      <c r="U30" s="35">
        <v>212968722</v>
      </c>
      <c r="V30" s="33">
        <f>U30*Referencias!$D$9/'Metabolitos cuantificables'!$U$45</f>
        <v>0.16806236682948386</v>
      </c>
      <c r="W30" s="33"/>
      <c r="X30" s="33"/>
      <c r="Y30" s="33"/>
      <c r="Z30" s="35">
        <v>2315479096</v>
      </c>
      <c r="AA30" s="33">
        <f>Z30*Referencias!$D$60/'Metabolitos cuantificables'!$Z$45</f>
        <v>1.2322292795014511</v>
      </c>
      <c r="AB30" s="33"/>
      <c r="AC30" s="33"/>
      <c r="AD30" s="33"/>
      <c r="AE30" s="35">
        <v>1674462919</v>
      </c>
      <c r="AF30" s="33">
        <f>AE30*Referencias!$D$12/'Metabolitos cuantificables'!$AE$45</f>
        <v>2.5537177188519991</v>
      </c>
      <c r="AG30" s="33"/>
      <c r="AH30" s="33"/>
      <c r="AI30" s="33"/>
      <c r="AJ30" s="35">
        <v>5904752</v>
      </c>
      <c r="AK30" s="33">
        <f>AJ30*Referencias!$D$50/'Metabolitos cuantificables'!$AJ$45</f>
        <v>0.22309168357423942</v>
      </c>
      <c r="AL30" s="33"/>
      <c r="AM30" s="33"/>
      <c r="AN30" s="33"/>
      <c r="AO30" s="35">
        <v>111709307</v>
      </c>
      <c r="AP30" s="33">
        <f>AO30*Referencias!$D$5/'Metabolitos cuantificables'!$AO$45</f>
        <v>1.3642722200667261</v>
      </c>
      <c r="AQ30" s="33"/>
      <c r="AR30" s="33"/>
      <c r="AS30" s="33"/>
      <c r="AT30" s="35">
        <v>4358621659</v>
      </c>
      <c r="AU30" s="32">
        <f>AT30*Referencias!$D$14/'Metabolitos cuantificables'!$AT$45</f>
        <v>0.77589390449841378</v>
      </c>
      <c r="AV30" s="32"/>
      <c r="AW30" s="33"/>
      <c r="AX30" s="33"/>
      <c r="AY30" s="35">
        <v>14566208739</v>
      </c>
      <c r="AZ30" s="33">
        <f>AY30*Referencias!$D$59/'Metabolitos cuantificables'!$AY$45</f>
        <v>30.498882578767841</v>
      </c>
      <c r="BA30" s="33"/>
      <c r="BB30" s="33"/>
      <c r="BC30" s="33"/>
      <c r="BD30" s="35">
        <v>4744837933</v>
      </c>
      <c r="BE30" s="33">
        <f>BD30*Referencias!$D$15/'Metabolitos cuantificables'!$BD$45</f>
        <v>0.93731049412867273</v>
      </c>
      <c r="BF30" s="33"/>
      <c r="BG30" s="33"/>
      <c r="BH30" s="33"/>
      <c r="BI30" s="35">
        <v>606891440</v>
      </c>
      <c r="BJ30" s="33">
        <f>BI30*Referencias!$D$16/'Metabolitos cuantificables'!$BI$45</f>
        <v>0.80920144458297905</v>
      </c>
      <c r="BK30" s="33"/>
      <c r="BL30" s="33"/>
      <c r="BM30" s="33"/>
      <c r="BN30" s="35">
        <v>738129162</v>
      </c>
      <c r="BO30" s="33">
        <f>BN30*Referencias!$D$17/'Metabolitos cuantificables'!$BN$45</f>
        <v>0.22837426535494754</v>
      </c>
      <c r="BP30" s="33"/>
      <c r="BQ30" s="33"/>
      <c r="BR30" s="33"/>
      <c r="BS30" s="35">
        <v>2702440661</v>
      </c>
      <c r="BT30" s="33">
        <f>BS30*Referencias!$D$18/'Metabolitos cuantificables'!$BS$45</f>
        <v>0.40198691869170289</v>
      </c>
      <c r="BU30" s="33"/>
      <c r="BV30" s="33"/>
      <c r="BW30" s="33"/>
      <c r="BX30" s="35">
        <v>23517065815</v>
      </c>
      <c r="BY30" s="33">
        <f>BX30*Referencias!$D$19/'Metabolitos cuantificables'!$BX$45</f>
        <v>1.7144757988985777</v>
      </c>
      <c r="BZ30" s="33"/>
      <c r="CA30" s="33"/>
      <c r="CB30" s="33"/>
      <c r="CC30" s="35">
        <v>96387418</v>
      </c>
      <c r="CD30" s="33">
        <f>CC30*Referencias!$D$20/'Metabolitos cuantificables'!$CC$45</f>
        <v>0.18864954779876333</v>
      </c>
      <c r="CE30" s="33"/>
      <c r="CF30" s="33"/>
      <c r="CG30" s="33"/>
      <c r="CH30" s="35">
        <v>770988885</v>
      </c>
      <c r="CI30" s="33">
        <f>CH30*Referencias!$D$21/'Metabolitos cuantificables'!$CH$45</f>
        <v>0.33244961160415865</v>
      </c>
      <c r="CJ30" s="33"/>
      <c r="CK30" s="33"/>
      <c r="CL30" s="33"/>
      <c r="CM30" s="35">
        <v>916871196</v>
      </c>
      <c r="CN30" s="33">
        <f>CM30*Referencias!$D$22/'Metabolitos cuantificables'!$CM$45</f>
        <v>0.13681923281270472</v>
      </c>
      <c r="CO30" s="33"/>
      <c r="CP30" s="33"/>
      <c r="CQ30" s="33"/>
      <c r="CR30" s="35">
        <v>510638701</v>
      </c>
      <c r="CS30" s="33">
        <f>CR30*Referencias!$D$23/'Metabolitos cuantificables'!$CR$45</f>
        <v>0.16507342034726358</v>
      </c>
      <c r="CT30" s="33"/>
      <c r="CU30" s="33"/>
      <c r="CV30" s="33"/>
      <c r="CW30" s="35">
        <v>6204311471</v>
      </c>
      <c r="CX30" s="33"/>
      <c r="CY30" s="33"/>
      <c r="CZ30" s="33"/>
      <c r="DA30" s="35">
        <v>87955510</v>
      </c>
      <c r="DB30" s="33"/>
      <c r="DC30" s="33"/>
      <c r="DD30" s="33"/>
      <c r="DE30" s="35">
        <v>1348478</v>
      </c>
      <c r="DF30" s="34"/>
      <c r="DG30" s="33"/>
      <c r="DH30" s="33"/>
      <c r="DI30" s="35">
        <v>241617944</v>
      </c>
      <c r="DJ30" s="33"/>
      <c r="DK30" s="33"/>
      <c r="DL30" s="33"/>
      <c r="DM30" s="35">
        <v>3631106</v>
      </c>
      <c r="DN30" s="34"/>
      <c r="DO30" s="33"/>
      <c r="DP30" s="33"/>
      <c r="DQ30" s="35">
        <v>179967689</v>
      </c>
      <c r="DR30" s="33"/>
      <c r="DS30" s="33"/>
      <c r="DT30" s="33"/>
      <c r="DU30" s="35">
        <v>28338622</v>
      </c>
      <c r="DV30" s="34"/>
      <c r="DW30" s="33"/>
      <c r="DX30" s="33"/>
      <c r="DY30" s="35">
        <v>1359483699</v>
      </c>
      <c r="DZ30" s="15"/>
      <c r="EA30" s="33"/>
      <c r="EB30" s="33"/>
      <c r="EC30" s="35">
        <v>243205863</v>
      </c>
      <c r="ED30" s="16"/>
      <c r="EE30" s="33"/>
      <c r="EF30" s="33"/>
      <c r="EG30" s="35">
        <v>27459727</v>
      </c>
      <c r="EH30" s="15"/>
      <c r="EI30" s="33"/>
      <c r="EJ30" s="33"/>
      <c r="EK30" s="35">
        <v>275493</v>
      </c>
      <c r="EL30" s="15"/>
      <c r="EM30" s="34"/>
      <c r="EN30" s="33"/>
      <c r="EO30" s="35">
        <v>4130622</v>
      </c>
      <c r="EP30" s="15"/>
      <c r="EQ30" s="34"/>
      <c r="ER30" s="33"/>
      <c r="ES30" s="35">
        <v>3305467</v>
      </c>
      <c r="ET30" s="15"/>
      <c r="EU30" s="34"/>
      <c r="EV30" s="33"/>
      <c r="EW30" s="35">
        <v>205528</v>
      </c>
      <c r="EX30" s="15"/>
      <c r="EY30" s="34"/>
      <c r="EZ30" s="33"/>
      <c r="FA30" s="35">
        <v>67628642</v>
      </c>
      <c r="FB30" s="15"/>
      <c r="FC30" s="34"/>
      <c r="FD30" s="33"/>
      <c r="FE30" s="35">
        <v>465042201</v>
      </c>
      <c r="FF30" s="16"/>
      <c r="FG30" s="34"/>
      <c r="FH30" s="33"/>
      <c r="FI30" s="35">
        <v>20164604</v>
      </c>
      <c r="FJ30" s="15"/>
      <c r="FK30" s="32"/>
      <c r="FL30" s="33"/>
      <c r="FM30" s="35">
        <v>481665763</v>
      </c>
      <c r="FN30" s="15"/>
      <c r="FO30" s="33"/>
      <c r="FP30" s="33"/>
      <c r="FQ30" s="35">
        <v>17444496</v>
      </c>
      <c r="FR30" s="15"/>
      <c r="FS30" s="34"/>
      <c r="FT30" s="33"/>
      <c r="FU30" s="35">
        <v>4066812</v>
      </c>
      <c r="FV30" s="15"/>
      <c r="FW30" s="34"/>
      <c r="FX30" s="33"/>
      <c r="FY30" s="35">
        <v>1088531</v>
      </c>
      <c r="FZ30" s="15"/>
      <c r="GA30" s="34"/>
      <c r="GB30" s="33"/>
      <c r="GC30" s="35">
        <v>284884</v>
      </c>
      <c r="GD30" s="15"/>
      <c r="GE30" s="34"/>
      <c r="GF30" s="33"/>
      <c r="GG30" s="35">
        <v>10175035</v>
      </c>
      <c r="GH30" s="15"/>
      <c r="GI30" s="34"/>
      <c r="GJ30" s="33"/>
      <c r="GK30" s="35">
        <v>5642461</v>
      </c>
      <c r="GL30" s="15"/>
      <c r="GM30" s="34"/>
      <c r="GN30" s="33"/>
      <c r="GO30" s="35">
        <v>7985572</v>
      </c>
      <c r="GP30" s="15"/>
      <c r="GQ30" s="34"/>
      <c r="GR30" s="33"/>
      <c r="GS30" s="35">
        <v>1088807</v>
      </c>
      <c r="GT30" s="15"/>
      <c r="GU30" s="34"/>
      <c r="GV30" s="33"/>
      <c r="GW30" s="35">
        <v>49945834</v>
      </c>
      <c r="GX30" s="15"/>
      <c r="GY30" s="34"/>
      <c r="GZ30" s="33"/>
      <c r="HA30" s="35">
        <v>29615750</v>
      </c>
      <c r="HB30" s="15"/>
      <c r="HC30" s="34"/>
      <c r="HD30" s="33"/>
      <c r="HE30" s="35">
        <v>680336</v>
      </c>
      <c r="HF30" s="15"/>
      <c r="HG30" s="34"/>
      <c r="HH30" s="33"/>
      <c r="HI30" s="35">
        <v>48193702</v>
      </c>
      <c r="HJ30" s="15"/>
      <c r="HK30" s="34"/>
      <c r="HL30" s="33"/>
      <c r="HM30" s="35">
        <v>111272</v>
      </c>
      <c r="HN30" s="15"/>
      <c r="HO30" s="34"/>
      <c r="HP30" s="33"/>
      <c r="HQ30" s="35">
        <v>41294826</v>
      </c>
      <c r="HR30" s="15"/>
      <c r="HS30" s="34"/>
      <c r="HT30" s="33"/>
      <c r="HU30" s="35">
        <v>414344</v>
      </c>
      <c r="HV30" s="15"/>
      <c r="HW30" s="34"/>
      <c r="HX30" s="33"/>
      <c r="HY30" s="35">
        <v>25077114</v>
      </c>
      <c r="HZ30" s="15"/>
      <c r="IA30" s="34"/>
      <c r="IB30" s="33"/>
      <c r="IC30" s="35">
        <v>271655</v>
      </c>
      <c r="ID30" s="15"/>
      <c r="IE30" s="34"/>
      <c r="IF30" s="33"/>
      <c r="IG30" s="35">
        <v>4398372</v>
      </c>
      <c r="IH30" s="15"/>
      <c r="II30" s="34"/>
      <c r="IJ30" s="33"/>
      <c r="IK30" s="35">
        <v>300482</v>
      </c>
      <c r="IL30" s="15"/>
      <c r="IM30" s="34"/>
      <c r="IN30" s="33"/>
      <c r="IO30" s="35">
        <v>40839684</v>
      </c>
      <c r="IP30" s="15"/>
      <c r="IQ30" s="34"/>
      <c r="IR30" s="33"/>
      <c r="IS30" s="35">
        <v>1654872</v>
      </c>
      <c r="IT30" s="15"/>
      <c r="IU30" s="34"/>
      <c r="IV30" s="33"/>
      <c r="IW30" s="35">
        <v>10081271</v>
      </c>
      <c r="IX30" s="15"/>
      <c r="IY30" s="34"/>
      <c r="IZ30" s="33"/>
      <c r="JA30" s="35">
        <v>382044</v>
      </c>
      <c r="JB30" s="15"/>
      <c r="JC30" s="34"/>
      <c r="JD30" s="33"/>
      <c r="JE30" s="35">
        <v>4247015</v>
      </c>
      <c r="JF30" s="15"/>
      <c r="JG30" s="34"/>
      <c r="JH30" s="33"/>
      <c r="JI30" s="35">
        <v>11509834</v>
      </c>
      <c r="JJ30" s="15"/>
      <c r="JK30" s="34"/>
      <c r="JL30" s="33"/>
      <c r="JM30" s="35">
        <v>1078802</v>
      </c>
      <c r="JN30" s="15"/>
      <c r="JO30" s="34"/>
      <c r="JP30" s="33"/>
      <c r="JQ30" s="35">
        <v>6843277</v>
      </c>
      <c r="JR30" s="15"/>
      <c r="JS30" s="34"/>
      <c r="JT30" s="33"/>
      <c r="JU30" s="35">
        <v>16764858</v>
      </c>
      <c r="JV30" s="15"/>
      <c r="JW30" s="34"/>
      <c r="JX30" s="33"/>
      <c r="JY30" s="35">
        <v>10463401</v>
      </c>
      <c r="JZ30" s="15"/>
      <c r="KA30" s="34"/>
      <c r="KB30" s="33"/>
      <c r="KC30" s="35">
        <v>42224144</v>
      </c>
      <c r="KD30" s="15"/>
      <c r="KE30" s="34"/>
      <c r="KF30" s="33"/>
      <c r="KG30" s="35">
        <v>27525821</v>
      </c>
      <c r="KH30" s="15"/>
      <c r="KI30" s="34"/>
      <c r="KJ30" s="33"/>
      <c r="KK30" s="35">
        <v>3778882</v>
      </c>
      <c r="KL30" s="15"/>
      <c r="KM30" s="34"/>
      <c r="KN30" s="33"/>
      <c r="KO30" s="35">
        <v>2165723</v>
      </c>
      <c r="KP30" s="15"/>
      <c r="KQ30" s="34"/>
      <c r="KR30" s="33"/>
      <c r="KS30" s="35">
        <v>5436175</v>
      </c>
      <c r="KT30" s="15"/>
      <c r="KU30" s="34"/>
      <c r="KV30" s="33"/>
      <c r="KW30" s="35">
        <v>100421</v>
      </c>
      <c r="KX30" s="15"/>
      <c r="KY30" s="34"/>
      <c r="KZ30" s="33"/>
      <c r="LA30" s="35">
        <v>1802402179</v>
      </c>
      <c r="LB30" s="15"/>
      <c r="LC30" s="34"/>
      <c r="LD30" s="33"/>
      <c r="LE30" s="35">
        <v>16926667</v>
      </c>
      <c r="LF30" s="15"/>
      <c r="LG30" s="34"/>
      <c r="LH30" s="33"/>
      <c r="LI30" s="35">
        <v>25105734</v>
      </c>
      <c r="LJ30" s="15"/>
      <c r="LK30" s="34"/>
      <c r="LL30" s="33"/>
      <c r="LM30" s="35">
        <v>1906766</v>
      </c>
      <c r="LN30" s="15"/>
      <c r="LO30" s="34"/>
      <c r="LP30" s="33"/>
      <c r="LQ30" s="35">
        <v>451504</v>
      </c>
      <c r="LR30" s="15"/>
      <c r="LS30" s="34"/>
      <c r="LT30" s="33"/>
      <c r="LU30" s="35">
        <v>211660</v>
      </c>
      <c r="LV30" s="15"/>
      <c r="LW30" s="34"/>
      <c r="LX30" s="33"/>
      <c r="LY30" s="35">
        <v>1733575</v>
      </c>
      <c r="LZ30" s="15"/>
      <c r="MA30" s="34"/>
      <c r="MB30" s="33"/>
      <c r="MC30" s="35">
        <v>1505136</v>
      </c>
      <c r="MD30" s="15"/>
      <c r="ME30" s="34"/>
      <c r="MF30" s="33"/>
      <c r="MG30" s="35">
        <v>236301561</v>
      </c>
      <c r="MH30" s="15"/>
      <c r="MI30" s="34"/>
      <c r="MJ30" s="33"/>
      <c r="MK30" s="35">
        <v>6204311471</v>
      </c>
      <c r="ML30" s="15"/>
      <c r="MM30" s="34"/>
      <c r="MN30" s="33"/>
      <c r="MO30" s="35">
        <v>27525821</v>
      </c>
      <c r="MP30" s="15"/>
      <c r="MQ30" s="34"/>
      <c r="MR30" s="33"/>
      <c r="MS30" s="35">
        <v>1554098079</v>
      </c>
      <c r="MT30" s="15"/>
      <c r="MU30" s="34"/>
      <c r="MV30" s="33"/>
      <c r="MW30" s="35">
        <v>13174683</v>
      </c>
      <c r="MX30" s="15"/>
      <c r="MY30" s="34"/>
      <c r="MZ30" s="33"/>
      <c r="NA30" s="35">
        <v>42456046</v>
      </c>
      <c r="NB30" s="15"/>
      <c r="NC30" s="34"/>
      <c r="ND30" s="33"/>
      <c r="NE30" s="35">
        <v>275493</v>
      </c>
      <c r="NF30" s="15"/>
      <c r="NG30" s="34"/>
      <c r="NH30" s="33"/>
      <c r="NI30" s="35">
        <v>89567</v>
      </c>
      <c r="NJ30" s="15"/>
      <c r="NK30" s="34"/>
      <c r="NL30" s="33"/>
    </row>
    <row r="31" spans="2:376" s="35" customFormat="1" x14ac:dyDescent="0.25">
      <c r="B31" s="31" t="s">
        <v>179</v>
      </c>
      <c r="C31" s="32">
        <v>1.6666666666666666E-2</v>
      </c>
      <c r="D31" s="33">
        <v>1631.25</v>
      </c>
      <c r="E31" s="34">
        <v>10780000</v>
      </c>
      <c r="F31" s="35">
        <v>1586957698</v>
      </c>
      <c r="G31" s="33">
        <f>F31*Referencias!$D$6/'Metabolitos cuantificables'!$F$45</f>
        <v>1.0986988003983127</v>
      </c>
      <c r="H31" s="33">
        <f>((((G31-G30)/(D31-D30))+(C31*AVERAGE(G30:G31))-C31*Referencias!$H$6)/AVERAGE('Metabolitos cuantificables'!E30:E31))*POWER(10,9)</f>
        <v>-0.3344948682571815</v>
      </c>
      <c r="I31" s="33">
        <f>(((F31-F30)/($D31-$D30))-$C31*Referencias!$F$6+$C31*(AVERAGE(F30:F31)))/AVERAGE($E30:$E31)</f>
        <v>-0.52716042786501038</v>
      </c>
      <c r="J31" s="33">
        <f>AVERAGE(H31:H39)</f>
        <v>-0.29089720221291754</v>
      </c>
      <c r="K31" s="35">
        <v>49208304</v>
      </c>
      <c r="L31" s="33">
        <f>K31*Referencias!$D$7/'Metabolitos cuantificables'!$K$45</f>
        <v>2.1405482158118681E-2</v>
      </c>
      <c r="M31" s="33">
        <f>((((L31-L30)/(D31-D30))+C31*AVERAGE(L30:L31)-C31*Referencias!$H$7)/AVERAGE('Metabolitos cuantificables'!E30:E31))*POWER(10,9)</f>
        <v>-2.7880734435749233</v>
      </c>
      <c r="N31" s="33">
        <f>(((K31-K30)/($D31-$D30))-$C31*Referencias!$F$7+$C31*(AVERAGE(K30:K31)))/AVERAGE($E30:$E31)</f>
        <v>-6.5913710583179581</v>
      </c>
      <c r="O31" s="33">
        <f>AVERAGE(M31:M39)</f>
        <v>-2.8165836889065323</v>
      </c>
      <c r="P31" s="35">
        <v>513956921</v>
      </c>
      <c r="Q31" s="33">
        <f>P31*Referencias!$D$8/'Metabolitos cuantificables'!$P$45</f>
        <v>1.0351452007492019</v>
      </c>
      <c r="R31" s="33">
        <f>((((Q31-Q30)/(D31-D30))+C31*AVERAGE(Q30:Q31)-C31*Referencias!$H$8)/AVERAGE('Metabolitos cuantificables'!E30:E31))*POWER(10,9)</f>
        <v>-1.5549180738559867</v>
      </c>
      <c r="S31" s="33">
        <f>(((P31-P30)/($D31-$D30))-$C31*Referencias!$F$8+$C31*(AVERAGE(P30:P31)))/AVERAGE($E30:$E31)</f>
        <v>-0.88198884767561903</v>
      </c>
      <c r="T31" s="33">
        <f>AVERAGE(R31:R39)</f>
        <v>-1.5003515925819928</v>
      </c>
      <c r="U31" s="35">
        <v>199738332</v>
      </c>
      <c r="V31" s="33">
        <f>U31*Referencias!$D$9/'Metabolitos cuantificables'!$U$45</f>
        <v>0.15762172260437957</v>
      </c>
      <c r="W31" s="33">
        <f>((((V31-V30)/(D31-D30))+C31*AVERAGE(V30:V31)-C31*Referencias!$H$9)/AVERAGE('Metabolitos cuantificables'!E30:E31))*POWER(10,9)</f>
        <v>-0.48382244853434447</v>
      </c>
      <c r="X31" s="33">
        <f>(((U31-U30)/($D31-$D30))-$C31*Referencias!$F$9+$C31*(AVERAGE(U30:U31)))/AVERAGE($E30:$E31)</f>
        <v>-0.57283942325426362</v>
      </c>
      <c r="Y31" s="33">
        <f>AVERAGE(W31:W39)</f>
        <v>-0.48228650208206908</v>
      </c>
      <c r="Z31" s="35">
        <v>1743800771</v>
      </c>
      <c r="AA31" s="33">
        <f>Z31*Referencias!$D$60/'Metabolitos cuantificables'!$Z$45</f>
        <v>0.92799903542873741</v>
      </c>
      <c r="AB31" s="33">
        <f>((((AA31-AA30)/(D31-D30))+C31*AVERAGE(AA30:AA31)-C31*Referencias!$H$60)/AVERAGE('Metabolitos cuantificables'!E30:E31))*POWER(10,9)</f>
        <v>-7.8404419220161641</v>
      </c>
      <c r="AC31" s="33">
        <f>(((Z31-Z30)/($D31-$D30))-$C31*Referencias!$F$60+$C31*(AVERAGE(Z30:Z31)))/AVERAGE($E30:$E31)</f>
        <v>-14.243159495458171</v>
      </c>
      <c r="AD31" s="33">
        <f>AVERAGE(AB31:AB39)</f>
        <v>-7.6440715365185099</v>
      </c>
      <c r="AE31" s="35">
        <v>1643151015</v>
      </c>
      <c r="AF31" s="33">
        <f>AE31*Referencias!$D$12/'Metabolitos cuantificables'!$AE$45</f>
        <v>2.5059640402554333</v>
      </c>
      <c r="AG31" s="33">
        <f>((((AF31-AF30)/(D31-D30))+C31*AVERAGE(AF30:AF31)-C31*Referencias!$H$12)/AVERAGE('Metabolitos cuantificables'!E30:E31))*POWER(10,9)</f>
        <v>2.4128546202673955</v>
      </c>
      <c r="AH31" s="33">
        <f>(((AE31-AE30)/($D31-$D30))-$C31*Referencias!$F$12+$C31*(AVERAGE(AE30:AE31)))/AVERAGE($E30:$E31)</f>
        <v>1.60128135443102</v>
      </c>
      <c r="AI31" s="33">
        <f>AVERAGE(AG31:AG39)</f>
        <v>2.2990661804253953</v>
      </c>
      <c r="AJ31" s="35">
        <v>3340726</v>
      </c>
      <c r="AK31" s="33">
        <f>AJ31*Referencias!$D$50/'Metabolitos cuantificables'!$AJ$45</f>
        <v>0.12621837254134202</v>
      </c>
      <c r="AL31" s="33">
        <f>((((AK31-AK30)/(D31-D30))+C31*AVERAGE(AK30:AK31)-C31*Referencias!$H$50)/AVERAGE('Metabolitos cuantificables'!E30:E31))*POWER(10,9)</f>
        <v>-38.646888410692512</v>
      </c>
      <c r="AM31" s="33">
        <f>(((AJ31-AJ30)/($D31-$D30))-$C31*Referencias!$F$50+$C31*(AVERAGE(AJ30:AJ31)))/AVERAGE($E30:$E31)</f>
        <v>-1.1799740831753389</v>
      </c>
      <c r="AN31" s="33">
        <f>AVERAGE(AL31:AL39)</f>
        <v>-38.871735392213516</v>
      </c>
      <c r="AO31" s="35">
        <v>122609939</v>
      </c>
      <c r="AP31" s="33">
        <f>AO31*Referencias!$D$5/'Metabolitos cuantificables'!$AO$45</f>
        <v>1.4973983652210452</v>
      </c>
      <c r="AQ31" s="33">
        <f>((((AP31-AP30)/(D31-D30))+C31*AVERAGE(AP30:AP31)-C31*Referencias!$H$5)/AVERAGE('Metabolitos cuantificables'!E30:E31))*POWER(10,9)</f>
        <v>2.0458050890597028</v>
      </c>
      <c r="AR31" s="33">
        <f>(((AO31-AO30)/($D31-$D30))-$C31*Referencias!$F$5+$C31*(AVERAGE(AO30:AO31)))/AVERAGE($E30:$E31)</f>
        <v>0.16891545578213582</v>
      </c>
      <c r="AS31" s="33">
        <f>AVERAGE(AQ31:AQ39)</f>
        <v>2.0980135291603061</v>
      </c>
      <c r="AT31" s="35">
        <v>3688360489</v>
      </c>
      <c r="AU31" s="32">
        <f>AT31*Referencias!$D$14/'Metabolitos cuantificables'!$AT$45</f>
        <v>0.6565783050012346</v>
      </c>
      <c r="AV31" s="32">
        <f>((((AU31-AU30)/(D31-D30))+C31*AVERAGE(AU30:AU31)-C31*Referencias!$H$14)/AVERAGE('Metabolitos cuantificables'!E30:E31))*POWER(10,9)</f>
        <v>-1.2018468081942792</v>
      </c>
      <c r="AW31" s="33">
        <f>(((AT31-AT30)/($D31-$D30))-$C31*Referencias!$F$14+$C31*(AVERAGE(AT30:AT31)))/AVERAGE($E30:$E31)</f>
        <v>-7.1470263045170723</v>
      </c>
      <c r="AX31" s="33">
        <f>AVERAGE(AV31:AV39)</f>
        <v>-1.1971807706916524</v>
      </c>
      <c r="AY31" s="35">
        <v>12905703178</v>
      </c>
      <c r="AZ31" s="33">
        <f>AY31*Referencias!$D$59/'Metabolitos cuantificables'!$AY$45</f>
        <v>27.022098397395002</v>
      </c>
      <c r="BA31" s="33">
        <f t="shared" si="72"/>
        <v>42.761517476057456</v>
      </c>
      <c r="BB31" s="33">
        <f t="shared" si="73"/>
        <v>20.422820014601776</v>
      </c>
      <c r="BC31" s="33">
        <f>AVERAGE(BA31:BA39)</f>
        <v>40.454040752139896</v>
      </c>
      <c r="BD31" s="35">
        <v>4485891740</v>
      </c>
      <c r="BE31" s="33">
        <f>BD31*Referencias!$D$15/'Metabolitos cuantificables'!$BD$45</f>
        <v>0.88615743315149631</v>
      </c>
      <c r="BF31" s="33">
        <f>((((BE31-BE30)/(D31-D30))+C31*AVERAGE(BE30:BE31)-C31*Referencias!$H$15)/AVERAGE('Metabolitos cuantificables'!E30:E31))*POWER(10,9)</f>
        <v>-1.2806690174931223</v>
      </c>
      <c r="BG31" s="33">
        <f>(((BD31-BD30)/($D31-$D30))-$C31*Referencias!$F$15+$C31*(AVERAGE(BD30:BD31)))/AVERAGE($E30:$E31)</f>
        <v>-8.4204586355285116</v>
      </c>
      <c r="BH31" s="33">
        <f>AVERAGE(BF31:BF39)</f>
        <v>-1.4848562842279422</v>
      </c>
      <c r="BI31" s="35">
        <v>521935888</v>
      </c>
      <c r="BJ31" s="33">
        <f>BI31*Referencias!$D$16/'Metabolitos cuantificables'!$BI$45</f>
        <v>0.69592557533732879</v>
      </c>
      <c r="BK31" s="33">
        <f>((((BJ31-BJ30)/(D31-D30))+C31*AVERAGE(BJ30:BJ31)-C31*Referencias!$H$16)/AVERAGE('Metabolitos cuantificables'!E30:E31))*POWER(10,9)</f>
        <v>-1.3115204358823815</v>
      </c>
      <c r="BL31" s="33">
        <f>(((BI31-BI30)/($D31-$D30))-$C31*Referencias!$F$16+$C31*(AVERAGE(BI30:BI31)))/AVERAGE($E30:$E31)</f>
        <v>-1.1512595706682267</v>
      </c>
      <c r="BM31" s="33">
        <f>AVERAGE(BK31:BK39)</f>
        <v>-1.3126198078633533</v>
      </c>
      <c r="BN31" s="35">
        <v>552863649</v>
      </c>
      <c r="BO31" s="33">
        <f>BN31*Referencias!$D$17/'Metabolitos cuantificables'!$BN$45</f>
        <v>0.17105384285281844</v>
      </c>
      <c r="BP31" s="33">
        <f>((((BO31-BO30)/(D31-D30))+C31*AVERAGE(BO30:BO31)-C31*Referencias!$H$17)/AVERAGE('Metabolitos cuantificables'!E30:E31))*POWER(10,9)</f>
        <v>-0.43830669113710319</v>
      </c>
      <c r="BQ31" s="33">
        <f>(((BN31-BN30)/($D31-$D30))-$C31*Referencias!$F$17+$C31*(AVERAGE(BN30:BN31)))/AVERAGE($E30:$E31)</f>
        <v>-3.9506414564729995</v>
      </c>
      <c r="BR31" s="33">
        <f>AVERAGE(BP31:BP39)</f>
        <v>-0.50727568272649748</v>
      </c>
      <c r="BS31" s="35">
        <v>2578417189</v>
      </c>
      <c r="BT31" s="33">
        <f>BS31*Referencias!$D$18/'Metabolitos cuantificables'!$BS$45</f>
        <v>0.38353847907405808</v>
      </c>
      <c r="BU31" s="33">
        <f>((((BT31-BT30)/(D31-D30))+C31*AVERAGE(BT30:BT31)-C31*Referencias!$H$18)/AVERAGE('Metabolitos cuantificables'!E30:E31))*POWER(10,9)</f>
        <v>-0.10779867569080508</v>
      </c>
      <c r="BV31" s="33">
        <f>(((BS31-BS30)/($D31-$D30))-$C31*Referencias!$F$18+$C31*(AVERAGE(BS30:BS31)))/AVERAGE($E30:$E31)</f>
        <v>-0.61914587222099937</v>
      </c>
      <c r="BW31" s="33">
        <f>AVERAGE(BU31:BU39)</f>
        <v>-0.15638439029064644</v>
      </c>
      <c r="BX31" s="35">
        <v>22795022640</v>
      </c>
      <c r="BY31" s="33">
        <f>BX31*Referencias!$D$19/'Metabolitos cuantificables'!$BX$45</f>
        <v>1.6618363429802379</v>
      </c>
      <c r="BZ31" s="33">
        <f>((((BY31-BY30)/(D31-D30))+C31*AVERAGE(BY30:BY31)-C31*Referencias!$H$19)/AVERAGE('Metabolitos cuantificables'!E30:E31))*POWER(10,9)</f>
        <v>0.58600632766885041</v>
      </c>
      <c r="CA31" s="33">
        <f>(((BX31-BX30)/($D31-$D30))-$C31*Referencias!$F$19+$C31*(AVERAGE(BX30:BX31)))/AVERAGE($E30:$E31)</f>
        <v>6.9455360324815816</v>
      </c>
      <c r="CB31" s="33">
        <f>AVERAGE(BZ31:BZ39)</f>
        <v>0.71946297045923158</v>
      </c>
      <c r="CC31" s="35">
        <v>98280955</v>
      </c>
      <c r="CD31" s="33">
        <f>CC31*Referencias!$D$20/'Metabolitos cuantificables'!$CC$45</f>
        <v>0.19235558024783492</v>
      </c>
      <c r="CE31" s="33">
        <f>((((CD31-CD30)/(D31-D30))+C31*AVERAGE(CD30:CD31)-C31*Referencias!$H$20)/AVERAGE('Metabolitos cuantificables'!E30:E31))*POWER(10,9)</f>
        <v>-2.3258620185363124</v>
      </c>
      <c r="CF31" s="33">
        <f>(((CC31-CC30)/($D31-$D30))-$C31*Referencias!$F$20+$C31*(AVERAGE(CC30:CC31)))/AVERAGE($E30:$E31)</f>
        <v>-1.1783411210956467</v>
      </c>
      <c r="CG31" s="33">
        <f>AVERAGE(CE31:CE39)</f>
        <v>-2.3333008863595994</v>
      </c>
      <c r="CH31" s="35">
        <v>706326528</v>
      </c>
      <c r="CI31" s="33">
        <f>CH31*Referencias!$D$21/'Metabolitos cuantificables'!$CH$45</f>
        <v>0.30456726999289219</v>
      </c>
      <c r="CJ31" s="33">
        <f>((((CI31-CI30)/(D31-D30))+C31*AVERAGE(CI30:CI31)-C31*Referencias!$H$21)/AVERAGE('Metabolitos cuantificables'!E30:E31))*POWER(10,9)</f>
        <v>-1.043887790374399</v>
      </c>
      <c r="CK31" s="33">
        <f>(((CH31-CH30)/($D31-$D30))-$C31*Referencias!$F$21+$C31*(AVERAGE(CH30:CH31)))/AVERAGE($E30:$E31)</f>
        <v>-2.5938174433514067</v>
      </c>
      <c r="CL31" s="33">
        <f>AVERAGE(CJ31:CJ39)</f>
        <v>-1.0765428401124464</v>
      </c>
      <c r="CM31" s="35">
        <v>815664054</v>
      </c>
      <c r="CN31" s="33">
        <f>CM31*Referencias!$D$22/'Metabolitos cuantificables'!$CM$45</f>
        <v>0.12171669323678977</v>
      </c>
      <c r="CO31" s="33">
        <f>((((CN31-CN30)/(D31-D30))+C31*AVERAGE(CN30:CN31)-C31*Referencias!$H$22)/AVERAGE('Metabolitos cuantificables'!E30:E31))*POWER(10,9)</f>
        <v>-0.1876531348711549</v>
      </c>
      <c r="CP31" s="33">
        <f>(((CM31-CM30)/($D31-$D30))-$C31*Referencias!$F$22+$C31*(AVERAGE(CM30:CM31)))/AVERAGE($E30:$E31)</f>
        <v>-1.1938297059890255</v>
      </c>
      <c r="CQ31" s="33">
        <f>AVERAGE(CO31:CO39)</f>
        <v>-0.1741682692741672</v>
      </c>
      <c r="CR31" s="35">
        <v>449439544</v>
      </c>
      <c r="CS31" s="33">
        <f>CR31*Referencias!$D$23/'Metabolitos cuantificables'!$CR$45</f>
        <v>0.14528965905268207</v>
      </c>
      <c r="CT31" s="33">
        <f>((((CS31-CS30)/(D31-D30))+C31*AVERAGE(CS30:CS31)-C31*Referencias!$H$23)/AVERAGE('Metabolitos cuantificables'!E30:E31))*POWER(10,9)</f>
        <v>-0.40257308196703534</v>
      </c>
      <c r="CU31" s="33">
        <f>(((CR31-CR30)/($D31-$D30))-$C31*Referencias!$F$23+$C31*(AVERAGE(CR30:CR31)))/AVERAGE($E30:$E31)</f>
        <v>-1.6503557794898305</v>
      </c>
      <c r="CV31" s="33">
        <f>AVERAGE(CT31:CT39)</f>
        <v>-0.42510007857277377</v>
      </c>
      <c r="CW31" s="35">
        <v>5247369346</v>
      </c>
      <c r="CX31" s="33">
        <f t="shared" si="4"/>
        <v>8.1393299675909905</v>
      </c>
      <c r="CY31" s="33">
        <f>AVERAGE(CX31:CX39)</f>
        <v>8.1402639843454558</v>
      </c>
      <c r="CZ31" s="36">
        <f>STDEV(CX31:CX39)/CY31</f>
        <v>0.1174513107426421</v>
      </c>
      <c r="DA31" s="35">
        <v>101299109</v>
      </c>
      <c r="DB31" s="33">
        <f t="shared" si="5"/>
        <v>0.17569534779126914</v>
      </c>
      <c r="DC31" s="33">
        <f>AVERAGE(DB31:DB39)</f>
        <v>0.17237985710465489</v>
      </c>
      <c r="DD31" s="36">
        <f>STDEV(DB31:DB39)/DC31</f>
        <v>4.8852741161105575</v>
      </c>
      <c r="DE31" s="35">
        <v>1209484</v>
      </c>
      <c r="DF31" s="34">
        <f t="shared" si="6"/>
        <v>1.9236669030394176E-3</v>
      </c>
      <c r="DG31" s="33">
        <f>AVERAGE(DF31:DF39)</f>
        <v>2.2656927999010917E-3</v>
      </c>
      <c r="DH31" s="36">
        <f>STDEV(DF31:DF39)/DG31</f>
        <v>0.26945596312330344</v>
      </c>
      <c r="DI31" s="35">
        <v>154220633</v>
      </c>
      <c r="DJ31" s="33">
        <f t="shared" si="7"/>
        <v>0.20462551599843729</v>
      </c>
      <c r="DK31" s="33">
        <f>AVERAGE(DJ31:DJ39)</f>
        <v>0.32666290474244597</v>
      </c>
      <c r="DL31" s="36">
        <f>STDEV(DJ31:DJ39)/DK31</f>
        <v>1.2121447992298815</v>
      </c>
      <c r="DM31" s="35">
        <v>3976358</v>
      </c>
      <c r="DN31" s="34">
        <f t="shared" si="8"/>
        <v>6.7924933183069565E-3</v>
      </c>
      <c r="DO31" s="33">
        <f>AVERAGE(DN31:DN39)</f>
        <v>9.066004291123619E-3</v>
      </c>
      <c r="DP31" s="36">
        <f>STDEV(DN31:DN39)/DO31</f>
        <v>0.72020658833450224</v>
      </c>
      <c r="DQ31" s="35">
        <v>175227341</v>
      </c>
      <c r="DR31" s="33">
        <f t="shared" si="9"/>
        <v>0.28768175354093661</v>
      </c>
      <c r="DS31" s="33">
        <f>AVERAGE(DR31:DR39)</f>
        <v>0.26417273102651345</v>
      </c>
      <c r="DT31" s="36">
        <f>STDEV(DR31:DR39)/DS31</f>
        <v>0.72219917974136061</v>
      </c>
      <c r="DU31" s="35">
        <v>31626251</v>
      </c>
      <c r="DV31" s="34">
        <f t="shared" si="10"/>
        <v>5.4340676030348645E-2</v>
      </c>
      <c r="DW31" s="33">
        <f>AVERAGE(DV31:DV39)</f>
        <v>5.9447293049881021E-2</v>
      </c>
      <c r="DX31" s="36">
        <f>STDEV(DV31:DV39)/DW31</f>
        <v>1.0601537637177649</v>
      </c>
      <c r="DZ31" s="15">
        <f t="shared" si="71"/>
        <v>0.33334502911713143</v>
      </c>
      <c r="EA31" s="33">
        <f>AVERAGE(DZ31:DZ39)</f>
        <v>1.6281758680896319</v>
      </c>
      <c r="EB31" s="36">
        <f>STDEV(DZ31:DZ39)/EA31</f>
        <v>1.9686064274800903</v>
      </c>
      <c r="EC31" s="35">
        <v>197543960</v>
      </c>
      <c r="ED31" s="16">
        <f t="shared" si="11"/>
        <v>0.30079185791271523</v>
      </c>
      <c r="EE31" s="33">
        <f>AVERAGE(ED31:ED39)</f>
        <v>0.33495636187633659</v>
      </c>
      <c r="EF31" s="36">
        <f>STDEV(ED31:ED39)/EE31</f>
        <v>1.7887390603931659</v>
      </c>
      <c r="EG31" s="35">
        <v>24168693</v>
      </c>
      <c r="EH31" s="15">
        <f t="shared" si="12"/>
        <v>3.8140254183848026E-2</v>
      </c>
      <c r="EI31" s="33">
        <f>AVERAGE(EH31:EH39)</f>
        <v>4.1207712026954856E-2</v>
      </c>
      <c r="EJ31" s="36">
        <f>STDEV(EH31:EH39)/EI31</f>
        <v>0.61955289262545943</v>
      </c>
      <c r="EK31" s="35">
        <v>358396</v>
      </c>
      <c r="EL31" s="15">
        <f t="shared" si="13"/>
        <v>6.4243948715974209E-4</v>
      </c>
      <c r="EM31" s="34">
        <f>AVERAGE(EL31:EL39)</f>
        <v>1.4589445744115236E-3</v>
      </c>
      <c r="EN31" s="36">
        <f>STDEV(EL31:EL39)/EM31</f>
        <v>1.0107390982854756</v>
      </c>
      <c r="EO31" s="35">
        <v>3140539</v>
      </c>
      <c r="EP31" s="15">
        <f t="shared" si="14"/>
        <v>4.627812833166667E-3</v>
      </c>
      <c r="EQ31" s="34">
        <f>AVERAGE(EP31:EP39)</f>
        <v>6.1256104621867568E-3</v>
      </c>
      <c r="ER31" s="36">
        <f>STDEV(EP31:EP39)/EQ31</f>
        <v>0.50408421942113524</v>
      </c>
      <c r="ES31" s="35">
        <v>2967332</v>
      </c>
      <c r="ET31" s="15">
        <f t="shared" si="15"/>
        <v>4.7211743252354027E-3</v>
      </c>
      <c r="EU31" s="34">
        <f>AVERAGE(ET31:ET39)</f>
        <v>6.4926168947682843E-3</v>
      </c>
      <c r="EV31" s="36">
        <f>STDEV(ET31:ET39)/EU31</f>
        <v>0.35307372119601144</v>
      </c>
      <c r="EW31" s="35">
        <v>143432</v>
      </c>
      <c r="EX31" s="15">
        <f t="shared" si="74"/>
        <v>2.0150803715668217E-4</v>
      </c>
      <c r="EY31" s="34">
        <f>AVERAGE(EX31:EX39)</f>
        <v>3.4194969127011664E-4</v>
      </c>
      <c r="EZ31" s="36">
        <f>STDEV(EX31:EX39)/EY31</f>
        <v>2.4794100292064032</v>
      </c>
      <c r="FA31" s="35">
        <v>63769221</v>
      </c>
      <c r="FB31" s="15">
        <f t="shared" si="16"/>
        <v>0.10344841830975603</v>
      </c>
      <c r="FC31" s="34">
        <f>AVERAGE(FB31:FB39)</f>
        <v>0.11132829380900608</v>
      </c>
      <c r="FD31" s="36">
        <f>STDEV(FB31:FB39)/FC31</f>
        <v>0.6479773971787014</v>
      </c>
      <c r="FE31" s="35">
        <v>372759307</v>
      </c>
      <c r="FF31" s="16">
        <f t="shared" si="17"/>
        <v>0.56401322009043597</v>
      </c>
      <c r="FG31" s="34">
        <f>AVERAGE(FF31:FF39)</f>
        <v>0.70680515870346083</v>
      </c>
      <c r="FH31" s="36">
        <f>STDEV(FF31:FF39)/FG31</f>
        <v>0.31632773901450045</v>
      </c>
      <c r="FI31" s="35">
        <v>18582902</v>
      </c>
      <c r="FJ31" s="15">
        <f t="shared" si="18"/>
        <v>2.9879049537212498E-2</v>
      </c>
      <c r="FK31" s="32">
        <f>AVERAGE(FJ31:FJ39)</f>
        <v>3.8416202837896776E-2</v>
      </c>
      <c r="FL31" s="36">
        <f>STDEV(FJ31:FJ39)/FK31</f>
        <v>0.24419557569156439</v>
      </c>
      <c r="FM31" s="35">
        <v>455209642</v>
      </c>
      <c r="FN31" s="15">
        <f t="shared" si="19"/>
        <v>0.73909366628027307</v>
      </c>
      <c r="FO31" s="33">
        <f>AVERAGE(FN31:FN39)</f>
        <v>0.89775865824395573</v>
      </c>
      <c r="FP31" s="36">
        <f>STDEV(FN31:FN39)/FO31</f>
        <v>0.19762930446797913</v>
      </c>
      <c r="FQ31" s="35">
        <v>17769059</v>
      </c>
      <c r="FR31" s="15">
        <f t="shared" si="20"/>
        <v>2.9642513213812675E-2</v>
      </c>
      <c r="FS31" s="34">
        <f>AVERAGE(FR31:FR39)</f>
        <v>3.3827582767378586E-2</v>
      </c>
      <c r="FT31" s="36">
        <f>STDEV(FR31:FR39)/FS31</f>
        <v>1.5358188215004465</v>
      </c>
      <c r="FU31" s="35">
        <v>4833153</v>
      </c>
      <c r="FV31" s="15">
        <f t="shared" si="21"/>
        <v>8.4584111499168609E-3</v>
      </c>
      <c r="FW31" s="34">
        <f>AVERAGE(FV31:FV39)</f>
        <v>8.9509144534486926E-3</v>
      </c>
      <c r="FX31" s="36">
        <f>STDEV(FV31:FV39)/FW31</f>
        <v>0.85132378295750522</v>
      </c>
      <c r="FY31" s="35">
        <v>1176007</v>
      </c>
      <c r="FZ31" s="15">
        <f t="shared" si="22"/>
        <v>2.0003394054591869E-3</v>
      </c>
      <c r="GA31" s="34">
        <f>AVERAGE(FZ31:FZ39)</f>
        <v>2.3744218557395285E-3</v>
      </c>
      <c r="GB31" s="36">
        <f>STDEV(FZ31:FZ39)/GA31</f>
        <v>0.23612290293651619</v>
      </c>
      <c r="GC31" s="35">
        <v>278040</v>
      </c>
      <c r="GD31" s="15">
        <f t="shared" si="23"/>
        <v>4.568712515092149E-4</v>
      </c>
      <c r="GE31" s="34">
        <f>AVERAGE(GD31:GD39)</f>
        <v>4.7345847201138425E-4</v>
      </c>
      <c r="GF31" s="36">
        <f>STDEV(GD31:GD39)/GE31</f>
        <v>0.90188311880478123</v>
      </c>
      <c r="GG31" s="35">
        <v>11391760</v>
      </c>
      <c r="GH31" s="15">
        <f t="shared" si="24"/>
        <v>1.9592464105210365E-2</v>
      </c>
      <c r="GI31" s="34">
        <f>AVERAGE(GH31:GH39)</f>
        <v>1.7246478765148003E-2</v>
      </c>
      <c r="GJ31" s="36">
        <f>STDEV(GH31:GH39)/GI31</f>
        <v>2.256107958854574</v>
      </c>
      <c r="GK31" s="35">
        <v>4865857</v>
      </c>
      <c r="GL31" s="15">
        <f t="shared" si="25"/>
        <v>7.6121950083232878E-3</v>
      </c>
      <c r="GM31" s="34">
        <f>AVERAGE(GL31:GL39)</f>
        <v>7.8911010747471939E-3</v>
      </c>
      <c r="GN31" s="36">
        <f>STDEV(GL31:GL39)/GM31</f>
        <v>0.61415223790360784</v>
      </c>
      <c r="GO31" s="35">
        <v>11479316</v>
      </c>
      <c r="GP31" s="15">
        <f t="shared" si="26"/>
        <v>2.1066404714891032E-2</v>
      </c>
      <c r="GQ31" s="34">
        <f>AVERAGE(GP31:GP39)</f>
        <v>1.6757483437169925E-2</v>
      </c>
      <c r="GR31" s="36">
        <f>STDEV(GP31:GP39)/GQ31</f>
        <v>0.39755944133123627</v>
      </c>
      <c r="GS31" s="35">
        <v>1404905</v>
      </c>
      <c r="GT31" s="15">
        <f t="shared" si="27"/>
        <v>2.5131674802388623E-3</v>
      </c>
      <c r="GU31" s="34">
        <f>AVERAGE(GT31:GT39)</f>
        <v>2.4699269527288107E-3</v>
      </c>
      <c r="GV31" s="36">
        <f>STDEV(GT31:GT39)/GU31</f>
        <v>1.8394542498942859</v>
      </c>
      <c r="GW31" s="35">
        <v>54156674</v>
      </c>
      <c r="GX31" s="15">
        <f t="shared" si="28"/>
        <v>9.2224745026607421E-2</v>
      </c>
      <c r="GY31" s="34">
        <f>AVERAGE(GX31:GX39)</f>
        <v>0.11088907604660996</v>
      </c>
      <c r="GZ31" s="36">
        <f>STDEV(GX31:GX39)/GY31</f>
        <v>0.33041391911243212</v>
      </c>
      <c r="HA31" s="35">
        <v>28404391</v>
      </c>
      <c r="HB31" s="15">
        <f t="shared" si="29"/>
        <v>4.6374783057093208E-2</v>
      </c>
      <c r="HC31" s="34">
        <f>AVERAGE(HB31:HB39)</f>
        <v>6.2575732639739229E-2</v>
      </c>
      <c r="HD31" s="36">
        <f>STDEV(HB31:HB39)/HC31</f>
        <v>2.1451970584459552</v>
      </c>
      <c r="HE31" s="35">
        <v>523104</v>
      </c>
      <c r="HF31" s="15">
        <f t="shared" si="30"/>
        <v>7.7531439018362471E-4</v>
      </c>
      <c r="HG31" s="34">
        <f>AVERAGE(HF31:HF39)</f>
        <v>1.9056319514769654E-3</v>
      </c>
      <c r="HH31" s="36">
        <f>STDEV(HF31:HF39)/HG31</f>
        <v>3.4847926780890286</v>
      </c>
      <c r="HI31" s="35">
        <v>43772995</v>
      </c>
      <c r="HJ31" s="15">
        <f t="shared" si="31"/>
        <v>6.9976118414800462E-2</v>
      </c>
      <c r="HK31" s="34">
        <f>AVERAGE(HJ31:HJ39)</f>
        <v>8.6406316450265488E-2</v>
      </c>
      <c r="HL31" s="36">
        <f>STDEV(HJ31:HJ39)/HK31</f>
        <v>0.37805881671044145</v>
      </c>
      <c r="HM31" s="35">
        <v>109424</v>
      </c>
      <c r="HN31" s="15">
        <f t="shared" si="32"/>
        <v>1.8029731937852945E-4</v>
      </c>
      <c r="HO31" s="34">
        <f>AVERAGE(HN31:HN39)</f>
        <v>1.5723049122311881E-4</v>
      </c>
      <c r="HP31" s="36">
        <f>STDEV(HN31:HN39)/HO31</f>
        <v>0.93544092411884583</v>
      </c>
      <c r="HQ31" s="35">
        <v>36368730</v>
      </c>
      <c r="HR31" s="15">
        <f t="shared" si="33"/>
        <v>5.7408245360583678E-2</v>
      </c>
      <c r="HS31" s="34">
        <f>AVERAGE(HR31:HR39)</f>
        <v>6.9556153213907304E-2</v>
      </c>
      <c r="HT31" s="36">
        <f>STDEV(HR31:HR39)/HS31</f>
        <v>0.35646988100127924</v>
      </c>
      <c r="HU31" s="35">
        <v>513764</v>
      </c>
      <c r="HV31" s="15">
        <f t="shared" si="34"/>
        <v>9.0960865143078183E-4</v>
      </c>
      <c r="HW31" s="34">
        <f>AVERAGE(HV31:HV39)</f>
        <v>1.3604814287269543E-3</v>
      </c>
      <c r="HX31" s="36">
        <f>STDEV(HV31:HV39)/HW31</f>
        <v>0.65631076663688592</v>
      </c>
      <c r="HY31" s="35">
        <v>20776455</v>
      </c>
      <c r="HZ31" s="15">
        <f t="shared" si="35"/>
        <v>3.1928257350849247E-2</v>
      </c>
      <c r="IA31" s="34">
        <f>AVERAGE(HZ31:HZ39)</f>
        <v>3.8117758664781572E-2</v>
      </c>
      <c r="IB31" s="36">
        <f>STDEV(HZ31:HZ39)/IA31</f>
        <v>0.80496798631438216</v>
      </c>
      <c r="IC31" s="35">
        <v>473199</v>
      </c>
      <c r="ID31" s="15">
        <f t="shared" si="36"/>
        <v>9.0196717854529871E-4</v>
      </c>
      <c r="IE31" s="34">
        <f>AVERAGE(ID31:ID39)</f>
        <v>6.0205066849347165E-4</v>
      </c>
      <c r="IF31" s="36">
        <f>STDEV(ID31:ID39)/IE31</f>
        <v>1.4960458100757108</v>
      </c>
      <c r="IG31" s="35">
        <v>4666389</v>
      </c>
      <c r="IH31" s="15">
        <f t="shared" si="37"/>
        <v>7.8911818577700119E-3</v>
      </c>
      <c r="II31" s="34">
        <f>AVERAGE(IH31:IH39)</f>
        <v>6.2055555083253304E-3</v>
      </c>
      <c r="IJ31" s="36">
        <f>STDEV(IH31:IH39)/II31</f>
        <v>0.34093638030736251</v>
      </c>
      <c r="IK31" s="35">
        <v>269993</v>
      </c>
      <c r="IL31" s="15">
        <f t="shared" si="38"/>
        <v>4.2973430648204924E-4</v>
      </c>
      <c r="IM31" s="34">
        <f>AVERAGE(IL31:IL39)</f>
        <v>1.449187556666688E-3</v>
      </c>
      <c r="IN31" s="36">
        <f>STDEV(IL31:IL39)/IM31</f>
        <v>2.3179584036260197</v>
      </c>
      <c r="IO31" s="35">
        <v>41251992</v>
      </c>
      <c r="IP31" s="15">
        <f t="shared" si="39"/>
        <v>6.8617857935201892E-2</v>
      </c>
      <c r="IQ31" s="34">
        <f>AVERAGE(IP31:IP39)</f>
        <v>7.0719291041809004E-2</v>
      </c>
      <c r="IR31" s="36">
        <f>STDEV(IP31:IP39)/IQ31</f>
        <v>1.208990485289777</v>
      </c>
      <c r="IS31" s="35">
        <v>1678436</v>
      </c>
      <c r="IT31" s="15">
        <f t="shared" si="40"/>
        <v>2.7958431977182325E-3</v>
      </c>
      <c r="IU31" s="34">
        <f>AVERAGE(IT31:IT39)</f>
        <v>3.3896871990675534E-3</v>
      </c>
      <c r="IV31" s="36">
        <f>STDEV(IT31:IT39)/IU31</f>
        <v>1.2070849114562068</v>
      </c>
      <c r="IW31" s="35">
        <v>10372291</v>
      </c>
      <c r="IX31" s="15">
        <f t="shared" si="41"/>
        <v>1.736242450545622E-2</v>
      </c>
      <c r="IY31" s="34">
        <f>AVERAGE(IX31:IX39)</f>
        <v>1.935921073701698E-2</v>
      </c>
      <c r="IZ31" s="36">
        <f>STDEV(IX31:IX39)/IY31</f>
        <v>0.79472678458005053</v>
      </c>
      <c r="JA31" s="35">
        <v>379677</v>
      </c>
      <c r="JB31" s="15">
        <f t="shared" si="42"/>
        <v>6.2795234200065694E-4</v>
      </c>
      <c r="JC31" s="34">
        <f>AVERAGE(JB31:JB39)</f>
        <v>4.6744800641839259E-4</v>
      </c>
      <c r="JD31" s="36">
        <f>STDEV(JB31:JB39)/JC31</f>
        <v>1.0107337296239356</v>
      </c>
      <c r="JE31" s="35">
        <v>3503716</v>
      </c>
      <c r="JF31" s="15">
        <f t="shared" si="43"/>
        <v>5.3738139787393975E-3</v>
      </c>
      <c r="JG31" s="34">
        <f>AVERAGE(JF31:JF39)</f>
        <v>7.2668460571306886E-3</v>
      </c>
      <c r="JH31" s="36">
        <f>STDEV(JF31:JF39)/JG31</f>
        <v>7.4188302142262801</v>
      </c>
      <c r="JI31" s="35">
        <v>8412742</v>
      </c>
      <c r="JJ31" s="15">
        <f t="shared" si="44"/>
        <v>1.2137155153563601E-2</v>
      </c>
      <c r="JK31" s="34">
        <f>AVERAGE(JJ31:JJ39)</f>
        <v>1.827934714663175E-2</v>
      </c>
      <c r="JL31" s="36">
        <f>STDEV(JJ31:JJ39)/JK31</f>
        <v>0.76403504088559093</v>
      </c>
      <c r="JM31" s="35">
        <v>987359</v>
      </c>
      <c r="JN31" s="15">
        <f t="shared" ref="JN31:JN43" si="128">(((JM31-JM30)/($D31-$D30))+$C31*(AVERAGE(JM30:JM31)))/AVERAGE($E30:$E31)</f>
        <v>1.5832331692458195E-3</v>
      </c>
      <c r="JO31" s="34">
        <f>AVERAGE(JN31:JN39)</f>
        <v>1.7730339761480524E-3</v>
      </c>
      <c r="JP31" s="36">
        <f>STDEV(JN31:JN39)/JO31</f>
        <v>1.4949263637301722</v>
      </c>
      <c r="JQ31" s="35">
        <v>8451438</v>
      </c>
      <c r="JR31" s="15">
        <f t="shared" ref="JR31:JR43" si="129">(((JQ31-JQ30)/($D31-$D30))+$C31*(AVERAGE(JQ30:JQ31)))/AVERAGE($E30:$E31)</f>
        <v>1.4947165358768831E-2</v>
      </c>
      <c r="JS31" s="34">
        <f>AVERAGE(JR31:JR39)</f>
        <v>1.3526019247057279E-2</v>
      </c>
      <c r="JT31" s="36">
        <f>STDEV(JR31:JR39)/JS31</f>
        <v>0.50586044202678271</v>
      </c>
      <c r="JU31" s="35">
        <v>14956209</v>
      </c>
      <c r="JV31" s="15">
        <f t="shared" ref="JV31:JV43" si="130">(((JU31-JU30)/($D31-$D30))+$C31*(AVERAGE(JU30:JU31)))/AVERAGE($E30:$E31)</f>
        <v>2.3735183370165145E-2</v>
      </c>
      <c r="JW31" s="34">
        <f>AVERAGE(JV31:JV39)</f>
        <v>2.571082692576436E-2</v>
      </c>
      <c r="JX31" s="36">
        <f>STDEV(JV31:JV39)/JW31</f>
        <v>0.13945748806098213</v>
      </c>
      <c r="JY31" s="35">
        <v>7184305</v>
      </c>
      <c r="JZ31" s="15">
        <f t="shared" ref="JZ31:JZ43" si="131">(((JY31-JY30)/($D31-$D30))+$C31*(AVERAGE(JY30:JY31)))/AVERAGE($E30:$E31)</f>
        <v>9.9947461839617856E-3</v>
      </c>
      <c r="KA31" s="34">
        <f>AVERAGE(JZ31:JZ39)</f>
        <v>1.3685894899047792E-2</v>
      </c>
      <c r="KB31" s="36">
        <f>STDEV(JZ31:JZ39)/KA31</f>
        <v>1.7501575260176647</v>
      </c>
      <c r="KC31" s="35">
        <v>66918649</v>
      </c>
      <c r="KD31" s="15">
        <f t="shared" ref="KD31:KD43" si="132">(((KC31-KC30)/($D31-$D30))+$C31*(AVERAGE(KC30:KC31)))/AVERAGE($E30:$E31)</f>
        <v>0.12533212036458338</v>
      </c>
      <c r="KE31" s="34">
        <f>AVERAGE(KD31:KD39)</f>
        <v>9.5116029048598602E-2</v>
      </c>
      <c r="KF31" s="36">
        <f>STDEV(KD31:KD39)/KE31</f>
        <v>0.27736858943470155</v>
      </c>
      <c r="KG31" s="35">
        <v>34757747</v>
      </c>
      <c r="KH31" s="15">
        <f t="shared" ref="KH31:KH43" si="133">(((KG31-KG30)/($D31-$D30))+$C31*(AVERAGE(KG30:KG31)))/AVERAGE($E30:$E31)</f>
        <v>6.1833082150723806E-2</v>
      </c>
      <c r="KI31" s="34">
        <f>AVERAGE(KH31:KH39)</f>
        <v>5.3833325311792087E-2</v>
      </c>
      <c r="KJ31" s="36">
        <f>STDEV(KH31:KH39)/KI31</f>
        <v>0.70676566056236245</v>
      </c>
      <c r="KK31" s="35">
        <v>3390619</v>
      </c>
      <c r="KL31" s="15">
        <f t="shared" ref="KL31:KL43" si="134">(((KK31-KK30)/($D31-$D30))+$C31*(AVERAGE(KK30:KK31)))/AVERAGE($E30:$E31)</f>
        <v>5.3935402868058192E-3</v>
      </c>
      <c r="KM31" s="34">
        <f>AVERAGE(KL31:KL39)</f>
        <v>5.7662128564337613E-3</v>
      </c>
      <c r="KN31" s="36">
        <f>STDEV(KL31:KL39)/KM31</f>
        <v>2.3331464987235253</v>
      </c>
      <c r="KO31" s="35">
        <v>2491921</v>
      </c>
      <c r="KP31" s="15">
        <f t="shared" ref="KP31:KP43" si="135">(((KO31-KO30)/($D31-$D30))+$C31*(AVERAGE(KO30:KO31)))/AVERAGE($E30:$E31)</f>
        <v>4.3208451151796109E-3</v>
      </c>
      <c r="KQ31" s="34">
        <f>AVERAGE(KP31:KP39)</f>
        <v>3.8321226955741342E-3</v>
      </c>
      <c r="KR31" s="36">
        <f>STDEV(KP31:KP39)/KQ31</f>
        <v>0.31049741715140167</v>
      </c>
      <c r="KS31" s="35">
        <v>5238237</v>
      </c>
      <c r="KT31" s="15">
        <f t="shared" ref="KT31:KT43" si="136">(((KS31-KS30)/($D31-$D30))+$C31*(AVERAGE(KS30:KS31)))/AVERAGE($E30:$E31)</f>
        <v>8.5671287406447125E-3</v>
      </c>
      <c r="KU31" s="34">
        <f>AVERAGE(KT31:KT39)</f>
        <v>1.3922363497280781E-2</v>
      </c>
      <c r="KV31" s="36">
        <f>STDEV(KT31:KT39)/KU31</f>
        <v>0.4373269161444992</v>
      </c>
      <c r="KW31" s="35">
        <v>87019</v>
      </c>
      <c r="KX31" s="15">
        <f t="shared" ref="KX31:KX43" si="137">(((KW31-KW30)/($D31-$D30))+$C31*(AVERAGE(KW30:KW31)))/AVERAGE($E30:$E31)</f>
        <v>1.3641727893040081E-4</v>
      </c>
      <c r="KY31" s="34">
        <f>AVERAGE(KX31:KX39)</f>
        <v>2.6295194841597844E-4</v>
      </c>
      <c r="KZ31" s="36">
        <f>STDEV(KX31:KX39)/KY31</f>
        <v>2.0446516420131773</v>
      </c>
      <c r="LA31" s="35">
        <v>1586810772</v>
      </c>
      <c r="LB31" s="15">
        <f t="shared" ref="LB31:LB43" si="138">(((LA31-LA30)/($D31-$D30))+$C31*(AVERAGE(LA30:LA31)))/AVERAGE($E30:$E31)</f>
        <v>2.5044045888788604</v>
      </c>
      <c r="LC31" s="34">
        <f>AVERAGE(LB31:LB39)</f>
        <v>2.5915144140790947</v>
      </c>
      <c r="LD31" s="36">
        <f>STDEV(LB31:LB39)/LC31</f>
        <v>0.206315790271306</v>
      </c>
      <c r="LE31" s="35">
        <v>14618683</v>
      </c>
      <c r="LF31" s="15">
        <f t="shared" ref="LF31:LF43" si="139">(((LE31-LE30)/($D31-$D30))+$C31*(AVERAGE(LE30:LE31)))/AVERAGE($E30:$E31)</f>
        <v>2.2884317506185081E-2</v>
      </c>
      <c r="LG31" s="34">
        <f>AVERAGE(LF31:LF39)</f>
        <v>2.4146199628652956E-2</v>
      </c>
      <c r="LH31" s="36">
        <f>STDEV(LF31:LF39)/LG31</f>
        <v>0.47677686082925946</v>
      </c>
      <c r="LI31" s="35">
        <v>21802841</v>
      </c>
      <c r="LJ31" s="15">
        <f t="shared" ref="LJ31:LJ43" si="140">(((LI31-LI30)/($D31-$D30))+$C31*(AVERAGE(LI30:LI31)))/AVERAGE($E30:$E31)</f>
        <v>3.4211815247897161E-2</v>
      </c>
      <c r="LK31" s="34">
        <f>AVERAGE(LJ31:LJ39)</f>
        <v>3.5733207666216418E-2</v>
      </c>
      <c r="LL31" s="36">
        <f>STDEV(LJ31:LJ39)/LK31</f>
        <v>0.57601241615936871</v>
      </c>
      <c r="LM31" s="35">
        <v>1802533</v>
      </c>
      <c r="LN31" s="15">
        <f t="shared" ref="LN31:LN43" si="141">(((LM31-LM30)/($D31-$D30))+$C31*(AVERAGE(LM30:LM31)))/AVERAGE($E30:$E31)</f>
        <v>2.9269610191286831E-3</v>
      </c>
      <c r="LO31" s="34">
        <f>AVERAGE(LN31:LN39)</f>
        <v>2.8315884456797868E-3</v>
      </c>
      <c r="LP31" s="36">
        <f>STDEV(LN31:LN39)/LO31</f>
        <v>0.33017691914314501</v>
      </c>
      <c r="LQ31" s="35">
        <v>500546</v>
      </c>
      <c r="LR31" s="15">
        <f t="shared" ref="LR31:LR43" si="142">(((LQ31-LQ30)/($D31-$D30))+$C31*(AVERAGE(LQ30:LQ31)))/AVERAGE($E30:$E31)</f>
        <v>8.582997949148737E-4</v>
      </c>
      <c r="LS31" s="34">
        <f>AVERAGE(LR31:LR39)</f>
        <v>8.7153351629391037E-4</v>
      </c>
      <c r="LT31" s="36">
        <f>STDEV(LR31:LR39)/LS31</f>
        <v>0.19361910868825175</v>
      </c>
      <c r="LU31" s="35">
        <v>270087</v>
      </c>
      <c r="LV31" s="15">
        <f t="shared" ref="LV31:LV43" si="143">(((LU31-LU30)/($D31-$D30))+$C31*(AVERAGE(LU30:LU31)))/AVERAGE($E30:$E31)</f>
        <v>4.8177930161224435E-4</v>
      </c>
      <c r="LW31" s="34">
        <f>AVERAGE(LV31:LV39)</f>
        <v>2.7450962190482406E-4</v>
      </c>
      <c r="LX31" s="36">
        <f>STDEV(LV31:LV39)/LW31</f>
        <v>2.2386159545094158</v>
      </c>
      <c r="LY31" s="35">
        <v>1154336</v>
      </c>
      <c r="LZ31" s="15">
        <f t="shared" ref="LZ31:LZ43" si="144">(((LY31-LY30)/($D31-$D30))+$C31*(AVERAGE(LY30:LY31)))/AVERAGE($E30:$E31)</f>
        <v>1.5753401999073335E-3</v>
      </c>
      <c r="MA31" s="34">
        <f>AVERAGE(LZ31:LZ39)</f>
        <v>1.5211142829623233E-3</v>
      </c>
      <c r="MB31" s="36">
        <f>STDEV(LZ31:LZ39)/MA31</f>
        <v>0.71640351841582184</v>
      </c>
      <c r="MC31" s="35">
        <v>1476361</v>
      </c>
      <c r="MD31" s="15">
        <f t="shared" ref="MD31:MD43" si="145">(((MC31-MC30)/($D31-$D30))+$C31*(AVERAGE(MC30:MC31)))/AVERAGE($E30:$E31)</f>
        <v>2.4303500029914816E-3</v>
      </c>
      <c r="ME31" s="34">
        <f>AVERAGE(MD31:MD39)</f>
        <v>4.1921440866545968E-3</v>
      </c>
      <c r="MF31" s="36">
        <f>STDEV(MD31:MD39)/ME31</f>
        <v>1.4655557340993979</v>
      </c>
      <c r="MG31" s="35">
        <v>315949875</v>
      </c>
      <c r="MH31" s="15">
        <f t="shared" ref="MH31:MH43" si="146">(((MG31-MG30)/($D31-$D30))+$C31*(AVERAGE(MG30:MG31)))/AVERAGE($E30:$E31)</f>
        <v>0.57018355217886785</v>
      </c>
      <c r="MI31" s="34">
        <f>AVERAGE(MH31:MH39)</f>
        <v>0.50033621572473641</v>
      </c>
      <c r="MJ31" s="36">
        <f>STDEV(MH31:MH39)/MI31</f>
        <v>0.23281578584136928</v>
      </c>
      <c r="MK31" s="35">
        <v>5247369346</v>
      </c>
      <c r="ML31" s="15">
        <f t="shared" ref="ML31:ML43" si="147">(((MK31-MK30)/($D31-$D30))+$C31*(AVERAGE(MK30:MK31)))/AVERAGE($E30:$E31)</f>
        <v>8.1393299675909905</v>
      </c>
      <c r="MM31" s="34">
        <f>AVERAGE(ML31:ML39)</f>
        <v>8.1402639843454558</v>
      </c>
      <c r="MN31" s="36">
        <f>STDEV(ML31:ML39)/MM31</f>
        <v>0.1174513107426421</v>
      </c>
      <c r="MO31" s="35">
        <v>34757747</v>
      </c>
      <c r="MP31" s="15">
        <f t="shared" ref="MP31:MP43" si="148">(((MO31-MO30)/($D31-$D30))+$C31*(AVERAGE(MO30:MO31)))/AVERAGE($E30:$E31)</f>
        <v>6.1833082150723806E-2</v>
      </c>
      <c r="MQ31" s="34">
        <f>AVERAGE(MP31:MP39)</f>
        <v>5.3833325311792087E-2</v>
      </c>
      <c r="MR31" s="36">
        <f>STDEV(MP31:MP39)/MQ31</f>
        <v>0.70676566056236245</v>
      </c>
      <c r="MS31" s="35">
        <v>1719864681</v>
      </c>
      <c r="MT31" s="15">
        <f t="shared" ref="MT31:MT43" si="149">(((MS31-MS30)/($D31-$D30))+$C31*(AVERAGE(MS30:MS31)))/AVERAGE($E30:$E31)</f>
        <v>2.9474992463342513</v>
      </c>
      <c r="MU31" s="34">
        <f>AVERAGE(MT31:MT39)</f>
        <v>2.9396968778674868</v>
      </c>
      <c r="MV31" s="36">
        <f>STDEV(MT31:MT39)/MU31</f>
        <v>0.20289276521497715</v>
      </c>
      <c r="MW31" s="35">
        <v>18356937</v>
      </c>
      <c r="MX31" s="15">
        <f t="shared" ref="MX31:MX43" si="150">(((MW31-MW30)/($D31-$D30))+$C31*(AVERAGE(MW30:MW31)))/AVERAGE($E30:$E31)</f>
        <v>3.3451779179004403E-2</v>
      </c>
      <c r="MY31" s="34">
        <f>AVERAGE(MX31:MX39)</f>
        <v>5.86264237340774E-2</v>
      </c>
      <c r="MZ31" s="36">
        <f>STDEV(MX31:MX39)/MY31</f>
        <v>5.7960310338819072</v>
      </c>
      <c r="NA31" s="35">
        <v>22991149</v>
      </c>
      <c r="NB31" s="15">
        <f t="shared" ref="NB31:NB43" si="151">(((NA31-NA30)/($D31-$D30))+$C31*(AVERAGE(NA30:NA31)))/AVERAGE($E30:$E31)</f>
        <v>2.6749748273088635E-2</v>
      </c>
      <c r="NC31" s="34">
        <f>AVERAGE(NB31:NB39)</f>
        <v>5.2456378459619639E-2</v>
      </c>
      <c r="ND31" s="36">
        <f>STDEV(NB31:NB39)/NC31</f>
        <v>0.98462845859875359</v>
      </c>
      <c r="NE31" s="35">
        <v>358396</v>
      </c>
      <c r="NF31" s="15">
        <f t="shared" ref="NF31:NF43" si="152">(((NE31-NE30)/($D31-$D30))+$C31*(AVERAGE(NE30:NE31)))/AVERAGE($E30:$E31)</f>
        <v>6.4243948715974209E-4</v>
      </c>
      <c r="NG31" s="34">
        <f>AVERAGE(NF31:NF39)</f>
        <v>1.4589445744115236E-3</v>
      </c>
      <c r="NH31" s="36">
        <f>STDEV(NF31:NF39)/NG31</f>
        <v>1.0107390982854756</v>
      </c>
      <c r="NI31" s="35">
        <v>201257</v>
      </c>
      <c r="NJ31" s="15">
        <f t="shared" ref="NJ31:NJ43" si="153">(((NI31-NI30)/($D31-$D30))+$C31*(AVERAGE(NI30:NI31)))/AVERAGE($E30:$E31)</f>
        <v>3.9877309903991825E-4</v>
      </c>
      <c r="NK31" s="34">
        <f>AVERAGE(NJ31:NJ39)</f>
        <v>4.116932803491144E-4</v>
      </c>
      <c r="NL31" s="36">
        <f>STDEV(NJ31:NJ39)/NK31</f>
        <v>3.1618076438204885</v>
      </c>
    </row>
    <row r="32" spans="2:376" s="35" customFormat="1" x14ac:dyDescent="0.25">
      <c r="B32" s="31" t="s">
        <v>180</v>
      </c>
      <c r="C32" s="32">
        <v>1.6666666666666666E-2</v>
      </c>
      <c r="D32" s="33">
        <v>1657.1666666666279</v>
      </c>
      <c r="E32" s="34">
        <v>10493333.333333334</v>
      </c>
      <c r="F32" s="35">
        <v>1534224993</v>
      </c>
      <c r="G32" s="33">
        <f>F32*Referencias!$D$6/'Metabolitos cuantificables'!$F$45</f>
        <v>1.0621903542070408</v>
      </c>
      <c r="H32" s="33">
        <f>((((G32-G31)/(D32-D31))+(C32*AVERAGE(G31:G32))-C32*Referencias!$H$6)/AVERAGE('Metabolitos cuantificables'!E31:E32))*POWER(10,9)</f>
        <v>-0.39452339059982255</v>
      </c>
      <c r="I32" s="33">
        <f>(((F32-F31)/($D32-$D31))-$C32*Referencias!$F$6+$C32*(AVERAGE(F31:F32)))/AVERAGE($E31:$E32)</f>
        <v>-0.61145840299380105</v>
      </c>
      <c r="J32" s="33"/>
      <c r="K32" s="35">
        <v>47503880</v>
      </c>
      <c r="L32" s="33">
        <f>K32*Referencias!$D$7/'Metabolitos cuantificables'!$K$45</f>
        <v>2.0664062223754165E-2</v>
      </c>
      <c r="M32" s="33">
        <f>((((L32-L31)/(D32-D31))+C32*AVERAGE(L31:L32)-C32*Referencias!$H$7)/AVERAGE('Metabolitos cuantificables'!E31:E32))*POWER(10,9)</f>
        <v>-2.6362754091849228</v>
      </c>
      <c r="N32" s="33">
        <f>(((K32-K31)/($D32-$D31))-$C32*Referencias!$F$7+$C32*(AVERAGE(K31:K32)))/AVERAGE($E31:$E32)</f>
        <v>-6.2324570166763982</v>
      </c>
      <c r="O32" s="33"/>
      <c r="P32" s="35">
        <v>497185380</v>
      </c>
      <c r="Q32" s="33">
        <f>P32*Referencias!$D$8/'Metabolitos cuantificables'!$P$45</f>
        <v>1.001366143661033</v>
      </c>
      <c r="R32" s="33">
        <f>((((Q32-Q31)/(D32-D31))+C32*AVERAGE(Q31:Q32)-C32*Referencias!$H$8)/AVERAGE('Metabolitos cuantificables'!E31:E32))*POWER(10,9)</f>
        <v>-1.5475011377876851</v>
      </c>
      <c r="S32" s="33">
        <f>(((P32-P31)/($D32-$D31))-$C32*Referencias!$F$8+$C32*(AVERAGE(P31:P32)))/AVERAGE($E31:$E32)</f>
        <v>-0.87229306260448813</v>
      </c>
      <c r="T32" s="33"/>
      <c r="U32" s="35">
        <v>200193984</v>
      </c>
      <c r="V32" s="33">
        <f>U32*Referencias!$D$9/'Metabolitos cuantificables'!$U$45</f>
        <v>0.15798129631478852</v>
      </c>
      <c r="W32" s="33">
        <f>((((V32-V31)/(D32-D31))+C32*AVERAGE(V31:V32)-C32*Referencias!$H$9)/AVERAGE('Metabolitos cuantificables'!E31:E32))*POWER(10,9)</f>
        <v>-0.45001879446055609</v>
      </c>
      <c r="X32" s="33">
        <f>(((U32-U31)/($D32-$D31))-$C32*Referencias!$F$9+$C32*(AVERAGE(U31:U32)))/AVERAGE($E31:$E32)</f>
        <v>-0.53220507000026285</v>
      </c>
      <c r="Y32" s="33"/>
      <c r="Z32" s="35">
        <v>1688477340</v>
      </c>
      <c r="AA32" s="33">
        <f>Z32*Referencias!$D$60/'Metabolitos cuantificables'!$Z$45</f>
        <v>0.89855754678025679</v>
      </c>
      <c r="AB32" s="33">
        <f>((((AA32-AA31)/(D32-D31))+C32*AVERAGE(AA31:AA32)-C32*Referencias!$H$60)/AVERAGE('Metabolitos cuantificables'!E31:E32))*POWER(10,9)</f>
        <v>-7.373721509539207</v>
      </c>
      <c r="AC32" s="33">
        <f>(((Z32-Z31)/($D32-$D31))-$C32*Referencias!$F$60+$C32*(AVERAGE(Z31:Z32)))/AVERAGE($E31:$E32)</f>
        <v>-13.392930813289649</v>
      </c>
      <c r="AD32" s="33"/>
      <c r="AE32" s="35">
        <v>1662949019</v>
      </c>
      <c r="AF32" s="33">
        <f>AE32*Referencias!$D$12/'Metabolitos cuantificables'!$AE$45</f>
        <v>2.5361579090112114</v>
      </c>
      <c r="AG32" s="33">
        <f>((((AF32-AF31)/(D32-D31))+C32*AVERAGE(AF31:AF32)-C32*Referencias!$H$12)/AVERAGE('Metabolitos cuantificables'!E31:E32))*POWER(10,9)</f>
        <v>2.4404371931031767</v>
      </c>
      <c r="AH32" s="33">
        <f>(((AE32-AE31)/($D32-$D31))-$C32*Referencias!$F$12+$C32*(AVERAGE(AE31:AE32)))/AVERAGE($E31:$E32)</f>
        <v>1.6183181823847148</v>
      </c>
      <c r="AI32" s="33"/>
      <c r="AJ32" s="35">
        <v>3860993</v>
      </c>
      <c r="AK32" s="33">
        <f>AJ32*Referencias!$D$50/'Metabolitos cuantificables'!$AJ$45</f>
        <v>0.14587495438222522</v>
      </c>
      <c r="AL32" s="33">
        <f>((((AK32-AK31)/(D32-D31))+C32*AVERAGE(AK31:AK32)-C32*Referencias!$H$50)/AVERAGE('Metabolitos cuantificables'!E31:E32))*POWER(10,9)</f>
        <v>-36.393334384317349</v>
      </c>
      <c r="AM32" s="33">
        <f>(((AJ32-AJ31)/($D32-$D31))-$C32*Referencias!$F$50+$C32*(AVERAGE(AJ31:AJ32)))/AVERAGE($E31:$E32)</f>
        <v>-1.1117377546391667</v>
      </c>
      <c r="AN32" s="33"/>
      <c r="AO32" s="35">
        <v>120654676</v>
      </c>
      <c r="AP32" s="33">
        <f>AO32*Referencias!$D$5/'Metabolitos cuantificables'!$AO$45</f>
        <v>1.4735193253678633</v>
      </c>
      <c r="AQ32" s="33">
        <f>((((AP32-AP31)/(D32-D31))+C32*AVERAGE(AP31:AP32)-C32*Referencias!$H$5)/AVERAGE('Metabolitos cuantificables'!E31:E32))*POWER(10,9)</f>
        <v>1.7551585237432574</v>
      </c>
      <c r="AR32" s="33">
        <f>(((AO32-AO31)/($D32-$D31))-$C32*Referencias!$F$5+$C32*(AVERAGE(AO31:AO32)))/AVERAGE($E31:$E32)</f>
        <v>0.14504013257492632</v>
      </c>
      <c r="AS32" s="33"/>
      <c r="AT32" s="35">
        <v>3646669935</v>
      </c>
      <c r="AU32" s="32">
        <f>AT32*Referencias!$D$14/'Metabolitos cuantificables'!$AT$45</f>
        <v>0.64915681966607852</v>
      </c>
      <c r="AV32" s="32">
        <f>((((AU32-AU31)/(D32-D31))+C32*AVERAGE(AU31:AU32)-C32*Referencias!$H$14)/AVERAGE('Metabolitos cuantificables'!E31:E32))*POWER(10,9)</f>
        <v>-1.1030381270464138</v>
      </c>
      <c r="AW32" s="33">
        <f>(((AT32-AT31)/($D32-$D31))-$C32*Referencias!$F$14+$C32*(AVERAGE(AT31:AT32)))/AVERAGE($E31:$E32)</f>
        <v>-6.5703306902848659</v>
      </c>
      <c r="AX32" s="33"/>
      <c r="AY32" s="35">
        <v>12331891644</v>
      </c>
      <c r="AZ32" s="33">
        <f>AY32*Referencias!$D$59/'Metabolitos cuantificables'!$AY$45</f>
        <v>25.820645712527732</v>
      </c>
      <c r="BA32" s="33">
        <f t="shared" si="72"/>
        <v>37.04148210243266</v>
      </c>
      <c r="BB32" s="33">
        <f t="shared" si="73"/>
        <v>17.690941919347022</v>
      </c>
      <c r="BC32" s="33"/>
      <c r="BD32" s="35">
        <v>4415917721</v>
      </c>
      <c r="BE32" s="33">
        <f>BD32*Referencias!$D$15/'Metabolitos cuantificables'!$BD$45</f>
        <v>0.8723345411473451</v>
      </c>
      <c r="BF32" s="33">
        <f>((((BE32-BE31)/(D32-D31))+C32*AVERAGE(BE31:BE32)-C32*Referencias!$H$15)/AVERAGE('Metabolitos cuantificables'!E31:E32))*POWER(10,9)</f>
        <v>-1.2433893845853006</v>
      </c>
      <c r="BG32" s="33">
        <f>(((BD32-BD31)/($D32-$D31))-$C32*Referencias!$F$15+$C32*(AVERAGE(BD31:BD32)))/AVERAGE($E31:$E32)</f>
        <v>-8.1257912669092871</v>
      </c>
      <c r="BH32" s="33"/>
      <c r="BI32" s="35">
        <v>521591708</v>
      </c>
      <c r="BJ32" s="33">
        <f>BI32*Referencias!$D$16/'Metabolitos cuantificables'!$BI$45</f>
        <v>0.6954666613786864</v>
      </c>
      <c r="BK32" s="33">
        <f>((((BJ32-BJ31)/(D32-D31))+C32*AVERAGE(BJ31:BJ32)-C32*Referencias!$H$16)/AVERAGE('Metabolitos cuantificables'!E31:E32))*POWER(10,9)</f>
        <v>-1.1793341024386332</v>
      </c>
      <c r="BL32" s="33">
        <f>(((BI32-BI31)/($D32-$D31))-$C32*Referencias!$F$16+$C32*(AVERAGE(BI31:BI32)))/AVERAGE($E31:$E32)</f>
        <v>-1.0429542741576587</v>
      </c>
      <c r="BM32" s="33"/>
      <c r="BN32" s="35">
        <v>513948261</v>
      </c>
      <c r="BO32" s="33">
        <f>BN32*Referencias!$D$17/'Metabolitos cuantificables'!$BN$45</f>
        <v>0.15901357455963488</v>
      </c>
      <c r="BP32" s="33">
        <f>((((BO32-BO31)/(D32-D31))+C32*AVERAGE(BO31:BO32)-C32*Referencias!$H$17)/AVERAGE('Metabolitos cuantificables'!E31:E32))*POWER(10,9)</f>
        <v>-0.43582619588313543</v>
      </c>
      <c r="BQ32" s="33">
        <f>(((BN32-BN31)/($D32-$D31))-$C32*Referencias!$F$17+$C32*(AVERAGE(BN31:BN32)))/AVERAGE($E31:$E32)</f>
        <v>-3.8040529174742623</v>
      </c>
      <c r="BR32" s="33"/>
      <c r="BS32" s="35">
        <v>2473660143</v>
      </c>
      <c r="BT32" s="33">
        <f>BS32*Referencias!$D$18/'Metabolitos cuantificables'!$BS$45</f>
        <v>0.3679559122704627</v>
      </c>
      <c r="BU32" s="33">
        <f>((((BT32-BT31)/(D32-D31))+C32*AVERAGE(BT31:BT32)-C32*Referencias!$H$18)/AVERAGE('Metabolitos cuantificables'!E31:E32))*POWER(10,9)</f>
        <v>-0.1604613907360439</v>
      </c>
      <c r="BV32" s="33">
        <f>(((BS32-BS31)/($D32-$D31))-$C32*Referencias!$F$18+$C32*(AVERAGE(BS31:BS32)))/AVERAGE($E31:$E32)</f>
        <v>-0.97895410535129612</v>
      </c>
      <c r="BW32" s="33"/>
      <c r="BX32" s="35">
        <v>22543678046</v>
      </c>
      <c r="BY32" s="33">
        <f>BX32*Referencias!$D$19/'Metabolitos cuantificables'!$BX$45</f>
        <v>1.6435124488776782</v>
      </c>
      <c r="BZ32" s="33">
        <f>((((BY32-BY31)/(D32-D31))+C32*AVERAGE(BY31:BY32)-C32*Referencias!$H$19)/AVERAGE('Metabolitos cuantificables'!E31:E32))*POWER(10,9)</f>
        <v>0.50217270386293267</v>
      </c>
      <c r="CA32" s="33">
        <f>(((BX32-BX31)/($D32-$D31))-$C32*Referencias!$F$19+$C32*(AVERAGE(BX31:BX32)))/AVERAGE($E31:$E32)</f>
        <v>5.8553573125248466</v>
      </c>
      <c r="CB32" s="33"/>
      <c r="CC32" s="35">
        <v>95272805</v>
      </c>
      <c r="CD32" s="33">
        <f>CC32*Referencias!$D$20/'Metabolitos cuantificables'!$CC$45</f>
        <v>0.1864680261563782</v>
      </c>
      <c r="CE32" s="33">
        <f>((((CD32-CD31)/(D32-D31))+C32*AVERAGE(CD31:CD32)-C32*Referencias!$H$20)/AVERAGE('Metabolitos cuantificables'!E31:E32))*POWER(10,9)</f>
        <v>-2.2266867278426892</v>
      </c>
      <c r="CF32" s="33">
        <f>(((CC32-CC31)/($D32-$D31))-$C32*Referencias!$F$20+$C32*(AVERAGE(CC31:CC32)))/AVERAGE($E31:$E32)</f>
        <v>-1.1282170771249216</v>
      </c>
      <c r="CG32" s="33"/>
      <c r="CH32" s="35">
        <v>658620176</v>
      </c>
      <c r="CI32" s="33">
        <f>CH32*Referencias!$D$21/'Metabolitos cuantificables'!$CH$45</f>
        <v>0.28399634024018722</v>
      </c>
      <c r="CJ32" s="33">
        <f>((((CI32-CI31)/(D32-D31))+C32*AVERAGE(CI31:CI32)-C32*Referencias!$H$21)/AVERAGE('Metabolitos cuantificables'!E31:E32))*POWER(10,9)</f>
        <v>-1.0621598592679964</v>
      </c>
      <c r="CK32" s="33">
        <f>(((CH32-CH31)/($D32-$D31))-$C32*Referencias!$F$21+$C32*(AVERAGE(CH31:CH32)))/AVERAGE($E31:$E32)</f>
        <v>-2.6267362461018848</v>
      </c>
      <c r="CL32" s="33"/>
      <c r="CM32" s="35">
        <v>789875571</v>
      </c>
      <c r="CN32" s="33">
        <f>CM32*Referencias!$D$22/'Metabolitos cuantificables'!$CM$45</f>
        <v>0.11786843137093934</v>
      </c>
      <c r="CO32" s="33">
        <f>((((CN32-CN31)/(D32-D31))+C32*AVERAGE(CN31:CN32)-C32*Referencias!$H$22)/AVERAGE('Metabolitos cuantificables'!E31:E32))*POWER(10,9)</f>
        <v>-0.18603456628627535</v>
      </c>
      <c r="CP32" s="33">
        <f>(((CM32-CM31)/($D32-$D31))-$C32*Referencias!$F$22+$C32*(AVERAGE(CM31:CM32)))/AVERAGE($E31:$E32)</f>
        <v>-1.1864663792216776</v>
      </c>
      <c r="CQ32" s="33"/>
      <c r="CR32" s="35">
        <v>445286101</v>
      </c>
      <c r="CS32" s="33">
        <f>CR32*Referencias!$D$23/'Metabolitos cuantificables'!$CR$45</f>
        <v>0.1439469816549746</v>
      </c>
      <c r="CT32" s="33">
        <f>((((CS32-CS31)/(D32-D31))+C32*AVERAGE(CS31:CS32)-C32*Referencias!$H$23)/AVERAGE('Metabolitos cuantificables'!E31:E32))*POWER(10,9)</f>
        <v>-0.375566968960588</v>
      </c>
      <c r="CU32" s="33">
        <f>(((CR32-CR31)/($D32-$D31))-$C32*Referencias!$F$23+$C32*(AVERAGE(CR31:CR32)))/AVERAGE($E31:$E32)</f>
        <v>-1.5446656259390328</v>
      </c>
      <c r="CV32" s="33"/>
      <c r="CW32" s="35">
        <v>4996887935</v>
      </c>
      <c r="CX32" s="33">
        <f t="shared" si="4"/>
        <v>7.1172610228890827</v>
      </c>
      <c r="CY32" s="33"/>
      <c r="CZ32" s="33"/>
      <c r="DA32" s="35">
        <v>63322683</v>
      </c>
      <c r="DB32" s="33">
        <f t="shared" si="5"/>
        <v>-8.7884739336263271E-3</v>
      </c>
      <c r="DC32" s="33"/>
      <c r="DD32" s="33"/>
      <c r="DE32" s="35">
        <v>1161876</v>
      </c>
      <c r="DF32" s="34">
        <f t="shared" si="6"/>
        <v>1.6851490476125508E-3</v>
      </c>
      <c r="DG32" s="33"/>
      <c r="DH32" s="33"/>
      <c r="DI32" s="35">
        <v>122861881</v>
      </c>
      <c r="DJ32" s="33">
        <f t="shared" si="7"/>
        <v>0.10332531651502869</v>
      </c>
      <c r="DK32" s="33"/>
      <c r="DL32" s="33"/>
      <c r="DM32" s="35">
        <v>4188034</v>
      </c>
      <c r="DN32" s="34">
        <f t="shared" si="8"/>
        <v>7.1642898183306358E-3</v>
      </c>
      <c r="DO32" s="33"/>
      <c r="DP32" s="33"/>
      <c r="DQ32" s="35">
        <v>168599148</v>
      </c>
      <c r="DR32" s="33">
        <f t="shared" si="9"/>
        <v>0.24532784670457228</v>
      </c>
      <c r="DS32" s="33"/>
      <c r="DT32" s="33"/>
      <c r="DU32" s="35">
        <v>33310809</v>
      </c>
      <c r="DV32" s="34">
        <f t="shared" si="10"/>
        <v>5.6986009637242471E-2</v>
      </c>
      <c r="DW32" s="33"/>
      <c r="DX32" s="33"/>
      <c r="DY32" s="35">
        <v>463327050</v>
      </c>
      <c r="DZ32" s="15">
        <f t="shared" si="71"/>
        <v>2.4067397581748677</v>
      </c>
      <c r="EA32" s="33"/>
      <c r="EB32" s="33"/>
      <c r="EC32" s="35">
        <v>193559688</v>
      </c>
      <c r="ED32" s="16">
        <f t="shared" si="11"/>
        <v>0.29195829822821467</v>
      </c>
      <c r="EE32" s="33"/>
      <c r="EF32" s="33"/>
      <c r="EG32" s="35">
        <v>24784555</v>
      </c>
      <c r="EH32" s="15">
        <f t="shared" si="12"/>
        <v>4.05866716377788E-2</v>
      </c>
      <c r="EI32" s="33"/>
      <c r="EJ32" s="33"/>
      <c r="EK32" s="35">
        <v>1026894</v>
      </c>
      <c r="EL32" s="15">
        <f t="shared" si="13"/>
        <v>3.5103307785901094E-3</v>
      </c>
      <c r="EM32" s="34"/>
      <c r="EN32" s="33"/>
      <c r="EO32" s="35">
        <v>2118000</v>
      </c>
      <c r="EP32" s="15">
        <f t="shared" si="14"/>
        <v>4.104930088688829E-4</v>
      </c>
      <c r="EQ32" s="34"/>
      <c r="ER32" s="33"/>
      <c r="ES32" s="35">
        <v>2652495</v>
      </c>
      <c r="ET32" s="15">
        <f t="shared" si="15"/>
        <v>3.2607809670670449E-3</v>
      </c>
      <c r="EU32" s="34"/>
      <c r="EV32" s="33"/>
      <c r="EW32" s="35">
        <v>207444</v>
      </c>
      <c r="EX32" s="15">
        <f t="shared" si="74"/>
        <v>5.0710276390324572E-4</v>
      </c>
      <c r="EY32" s="34"/>
      <c r="EZ32" s="33"/>
      <c r="FA32" s="35">
        <v>64272412</v>
      </c>
      <c r="FB32" s="15">
        <f t="shared" si="16"/>
        <v>0.10214001926388899</v>
      </c>
      <c r="FC32" s="34"/>
      <c r="FD32" s="33"/>
      <c r="FE32" s="35">
        <v>371023513</v>
      </c>
      <c r="FF32" s="16">
        <f t="shared" si="17"/>
        <v>0.57642251887089058</v>
      </c>
      <c r="FG32" s="34"/>
      <c r="FH32" s="33"/>
      <c r="FI32" s="35">
        <v>19178001</v>
      </c>
      <c r="FJ32" s="15">
        <f t="shared" si="18"/>
        <v>3.174267103973414E-2</v>
      </c>
      <c r="FK32" s="32"/>
      <c r="FL32" s="33"/>
      <c r="FM32" s="35">
        <v>464391134</v>
      </c>
      <c r="FN32" s="15">
        <f t="shared" si="19"/>
        <v>0.7537708794530128</v>
      </c>
      <c r="FO32" s="33"/>
      <c r="FP32" s="33"/>
      <c r="FQ32" s="35">
        <v>15452093</v>
      </c>
      <c r="FR32" s="15">
        <f t="shared" si="20"/>
        <v>1.7622279784066632E-2</v>
      </c>
      <c r="FS32" s="34"/>
      <c r="FT32" s="33"/>
      <c r="FU32" s="35">
        <v>5206914</v>
      </c>
      <c r="FV32" s="15">
        <f t="shared" si="21"/>
        <v>9.2217679068259846E-3</v>
      </c>
      <c r="FW32" s="34"/>
      <c r="FX32" s="33"/>
      <c r="FY32" s="35">
        <v>1262410</v>
      </c>
      <c r="FZ32" s="15">
        <f t="shared" si="22"/>
        <v>2.2238188166884814E-3</v>
      </c>
      <c r="GA32" s="34"/>
      <c r="GB32" s="33"/>
      <c r="GC32" s="35">
        <v>247329</v>
      </c>
      <c r="GD32" s="15">
        <f t="shared" si="23"/>
        <v>3.0019598680355462E-4</v>
      </c>
      <c r="GE32" s="34"/>
      <c r="GF32" s="33"/>
      <c r="GG32" s="35">
        <v>8842731</v>
      </c>
      <c r="GH32" s="15">
        <f t="shared" si="24"/>
        <v>6.6060114333684255E-3</v>
      </c>
      <c r="GI32" s="34"/>
      <c r="GJ32" s="33"/>
      <c r="GK32" s="35">
        <v>4647392</v>
      </c>
      <c r="GL32" s="15">
        <f t="shared" si="25"/>
        <v>6.660691693679088E-3</v>
      </c>
      <c r="GM32" s="34"/>
      <c r="GN32" s="33"/>
      <c r="GO32" s="35">
        <v>11166249</v>
      </c>
      <c r="GP32" s="15">
        <f t="shared" si="26"/>
        <v>1.6606075152582785E-2</v>
      </c>
      <c r="GQ32" s="34"/>
      <c r="GR32" s="33"/>
      <c r="GS32" s="35">
        <v>1071050</v>
      </c>
      <c r="GT32" s="15">
        <f t="shared" si="27"/>
        <v>7.2871451409077602E-4</v>
      </c>
      <c r="GU32" s="34"/>
      <c r="GV32" s="33"/>
      <c r="GW32" s="35">
        <v>58153200</v>
      </c>
      <c r="GX32" s="15">
        <f t="shared" si="28"/>
        <v>0.10248722102761035</v>
      </c>
      <c r="GY32" s="34"/>
      <c r="GZ32" s="33"/>
      <c r="HA32" s="35">
        <v>27517041</v>
      </c>
      <c r="HB32" s="15">
        <f t="shared" si="29"/>
        <v>4.0592918971257802E-2</v>
      </c>
      <c r="HC32" s="34"/>
      <c r="HD32" s="33"/>
      <c r="HE32" s="35">
        <v>871271</v>
      </c>
      <c r="HF32" s="15">
        <f t="shared" si="30"/>
        <v>2.3554266496122801E-3</v>
      </c>
      <c r="HG32" s="34"/>
      <c r="HH32" s="33"/>
      <c r="HI32" s="35">
        <v>47312076</v>
      </c>
      <c r="HJ32" s="15">
        <f t="shared" si="31"/>
        <v>8.4199163747838895E-2</v>
      </c>
      <c r="HK32" s="34"/>
      <c r="HL32" s="33"/>
      <c r="HM32" s="35">
        <v>106521</v>
      </c>
      <c r="HN32" s="15">
        <f t="shared" si="32"/>
        <v>1.5865203430869611E-4</v>
      </c>
      <c r="HO32" s="34"/>
      <c r="HP32" s="33"/>
      <c r="HQ32" s="35">
        <v>38158473</v>
      </c>
      <c r="HR32" s="15">
        <f t="shared" si="33"/>
        <v>6.4881005896315749E-2</v>
      </c>
      <c r="HS32" s="34"/>
      <c r="HT32" s="33"/>
      <c r="HU32" s="35">
        <v>1012023</v>
      </c>
      <c r="HV32" s="15">
        <f t="shared" si="34"/>
        <v>3.0028504530957597E-3</v>
      </c>
      <c r="HW32" s="34"/>
      <c r="HX32" s="33"/>
      <c r="HY32" s="35">
        <v>19465149</v>
      </c>
      <c r="HZ32" s="15">
        <f t="shared" si="35"/>
        <v>2.6770575110255764E-2</v>
      </c>
      <c r="IA32" s="34"/>
      <c r="IB32" s="33"/>
      <c r="IC32" s="35">
        <v>862014</v>
      </c>
      <c r="ID32" s="15">
        <f t="shared" si="36"/>
        <v>2.4565292734510498E-3</v>
      </c>
      <c r="IE32" s="34"/>
      <c r="IF32" s="33"/>
      <c r="IG32" s="35">
        <v>4191733</v>
      </c>
      <c r="IH32" s="15">
        <f t="shared" si="37"/>
        <v>5.218080448324257E-3</v>
      </c>
      <c r="II32" s="34"/>
      <c r="IJ32" s="33"/>
      <c r="IK32" s="35">
        <v>160566</v>
      </c>
      <c r="IL32" s="15">
        <f t="shared" si="38"/>
        <v>-5.9630711275572901E-5</v>
      </c>
      <c r="IM32" s="34"/>
      <c r="IN32" s="33"/>
      <c r="IO32" s="35">
        <v>39987452</v>
      </c>
      <c r="IP32" s="15">
        <f t="shared" si="39"/>
        <v>5.9060121573832738E-2</v>
      </c>
      <c r="IQ32" s="34"/>
      <c r="IR32" s="33"/>
      <c r="IS32" s="35">
        <v>1749395</v>
      </c>
      <c r="IT32" s="15">
        <f t="shared" si="40"/>
        <v>2.9429545138511368E-3</v>
      </c>
      <c r="IU32" s="34"/>
      <c r="IV32" s="33"/>
      <c r="IW32" s="35">
        <v>10501960</v>
      </c>
      <c r="IX32" s="15">
        <f t="shared" si="41"/>
        <v>1.6824387069844446E-2</v>
      </c>
      <c r="IY32" s="34"/>
      <c r="IZ32" s="33"/>
      <c r="JA32" s="35">
        <v>314687</v>
      </c>
      <c r="JB32" s="15">
        <f t="shared" si="42"/>
        <v>3.0824637419717398E-4</v>
      </c>
      <c r="JC32" s="34"/>
      <c r="JD32" s="33"/>
      <c r="JE32" s="35">
        <v>2580411</v>
      </c>
      <c r="JF32" s="15">
        <f t="shared" si="43"/>
        <v>1.4172806582168124E-3</v>
      </c>
      <c r="JG32" s="34"/>
      <c r="JH32" s="33"/>
      <c r="JI32" s="35">
        <v>6740833</v>
      </c>
      <c r="JJ32" s="15">
        <f t="shared" si="44"/>
        <v>5.8071607772372134E-3</v>
      </c>
      <c r="JK32" s="34"/>
      <c r="JL32" s="33"/>
      <c r="JM32" s="35">
        <v>1142429</v>
      </c>
      <c r="JN32" s="15">
        <f t="shared" si="128"/>
        <v>2.2311164237045667E-3</v>
      </c>
      <c r="JO32" s="34"/>
      <c r="JP32" s="33"/>
      <c r="JQ32" s="35">
        <v>8571675</v>
      </c>
      <c r="JR32" s="15">
        <f t="shared" si="129"/>
        <v>1.3772984466461287E-2</v>
      </c>
      <c r="JS32" s="34"/>
      <c r="JT32" s="33"/>
      <c r="JU32" s="35">
        <v>15477485</v>
      </c>
      <c r="JV32" s="15">
        <f t="shared" si="130"/>
        <v>2.5734345980105627E-2</v>
      </c>
      <c r="JW32" s="34"/>
      <c r="JX32" s="33"/>
      <c r="JY32" s="35">
        <v>6612314</v>
      </c>
      <c r="JZ32" s="15">
        <f t="shared" si="131"/>
        <v>8.7340739000634979E-3</v>
      </c>
      <c r="KA32" s="34"/>
      <c r="KB32" s="33"/>
      <c r="KC32" s="35">
        <v>72864883</v>
      </c>
      <c r="KD32" s="15">
        <f t="shared" si="132"/>
        <v>0.13108424772852106</v>
      </c>
      <c r="KE32" s="34"/>
      <c r="KF32" s="33"/>
      <c r="KG32" s="35">
        <v>27574489</v>
      </c>
      <c r="KH32" s="15">
        <f t="shared" si="133"/>
        <v>2.2776664563982984E-2</v>
      </c>
      <c r="KI32" s="34"/>
      <c r="KJ32" s="33"/>
      <c r="KK32" s="35">
        <v>3862969</v>
      </c>
      <c r="KL32" s="15">
        <f t="shared" si="134"/>
        <v>7.3963293769378968E-3</v>
      </c>
      <c r="KM32" s="34"/>
      <c r="KN32" s="33"/>
      <c r="KO32" s="35">
        <v>2440953</v>
      </c>
      <c r="KP32" s="15">
        <f t="shared" si="135"/>
        <v>3.679787439754419E-3</v>
      </c>
      <c r="KQ32" s="34"/>
      <c r="KR32" s="33"/>
      <c r="KS32" s="35">
        <v>5006566</v>
      </c>
      <c r="KT32" s="15">
        <f t="shared" si="136"/>
        <v>7.1859245733314966E-3</v>
      </c>
      <c r="KU32" s="34"/>
      <c r="KV32" s="33"/>
      <c r="KW32" s="35">
        <v>134366</v>
      </c>
      <c r="KX32" s="15">
        <f t="shared" si="137"/>
        <v>3.4519920626869096E-4</v>
      </c>
      <c r="KY32" s="34"/>
      <c r="KZ32" s="33"/>
      <c r="LA32" s="35">
        <v>1518170607</v>
      </c>
      <c r="LB32" s="15">
        <f t="shared" si="138"/>
        <v>2.1836116934305081</v>
      </c>
      <c r="LC32" s="34"/>
      <c r="LD32" s="33"/>
      <c r="LE32" s="35">
        <v>14781596</v>
      </c>
      <c r="LF32" s="15">
        <f t="shared" si="139"/>
        <v>2.3624728030806976E-2</v>
      </c>
      <c r="LG32" s="34"/>
      <c r="LH32" s="33"/>
      <c r="LI32" s="35">
        <v>20316642</v>
      </c>
      <c r="LJ32" s="15">
        <f t="shared" si="140"/>
        <v>2.7607370037406237E-2</v>
      </c>
      <c r="LK32" s="34"/>
      <c r="LL32" s="33"/>
      <c r="LM32" s="35">
        <v>1718300</v>
      </c>
      <c r="LN32" s="15">
        <f t="shared" si="141"/>
        <v>2.4528480498302052E-3</v>
      </c>
      <c r="LO32" s="34"/>
      <c r="LP32" s="33"/>
      <c r="LQ32" s="35">
        <v>508643</v>
      </c>
      <c r="LR32" s="15">
        <f t="shared" si="142"/>
        <v>8.2002501760885323E-4</v>
      </c>
      <c r="LS32" s="34"/>
      <c r="LT32" s="33"/>
      <c r="LU32" s="35">
        <v>81149</v>
      </c>
      <c r="LV32" s="15">
        <f t="shared" si="143"/>
        <v>-4.1020798044441549E-4</v>
      </c>
      <c r="LW32" s="34"/>
      <c r="LX32" s="33"/>
      <c r="LY32" s="35">
        <v>1035852</v>
      </c>
      <c r="LZ32" s="15">
        <f t="shared" si="144"/>
        <v>1.2861018580184432E-3</v>
      </c>
      <c r="MA32" s="34"/>
      <c r="MB32" s="33"/>
      <c r="MC32" s="35">
        <v>2154115</v>
      </c>
      <c r="MD32" s="15">
        <f t="shared" si="145"/>
        <v>5.3029062747857493E-3</v>
      </c>
      <c r="ME32" s="34"/>
      <c r="MF32" s="33"/>
      <c r="MG32" s="35">
        <v>330058449</v>
      </c>
      <c r="MH32" s="15">
        <f t="shared" si="146"/>
        <v>0.557297240037118</v>
      </c>
      <c r="MI32" s="34"/>
      <c r="MJ32" s="33"/>
      <c r="MK32" s="35">
        <v>4996887935</v>
      </c>
      <c r="ML32" s="15">
        <f t="shared" si="147"/>
        <v>7.1172610228890827</v>
      </c>
      <c r="MM32" s="34"/>
      <c r="MN32" s="33"/>
      <c r="MO32" s="35">
        <v>27574489</v>
      </c>
      <c r="MP32" s="15">
        <f t="shared" si="148"/>
        <v>2.2776664563982984E-2</v>
      </c>
      <c r="MQ32" s="34"/>
      <c r="MR32" s="33"/>
      <c r="MS32" s="35">
        <v>1750004977</v>
      </c>
      <c r="MT32" s="15">
        <f t="shared" si="149"/>
        <v>2.8278173084218601</v>
      </c>
      <c r="MU32" s="34"/>
      <c r="MV32" s="33"/>
      <c r="MW32" s="35">
        <v>22849467</v>
      </c>
      <c r="MX32" s="15">
        <f t="shared" si="150"/>
        <v>4.8580248417750695E-2</v>
      </c>
      <c r="MY32" s="34"/>
      <c r="MZ32" s="33"/>
      <c r="NA32" s="35">
        <v>18172330</v>
      </c>
      <c r="NB32" s="15">
        <f t="shared" si="151"/>
        <v>1.4769086813167281E-2</v>
      </c>
      <c r="NC32" s="34"/>
      <c r="ND32" s="33"/>
      <c r="NE32" s="35">
        <v>1026894</v>
      </c>
      <c r="NF32" s="15">
        <f t="shared" si="152"/>
        <v>3.5103307785901094E-3</v>
      </c>
      <c r="NG32" s="34"/>
      <c r="NH32" s="33"/>
      <c r="NI32" s="35">
        <v>84733</v>
      </c>
      <c r="NJ32" s="15">
        <f t="shared" si="153"/>
        <v>-1.9863862994961515E-4</v>
      </c>
      <c r="NK32" s="34"/>
      <c r="NL32" s="33"/>
    </row>
    <row r="33" spans="2:376" s="35" customFormat="1" x14ac:dyDescent="0.25">
      <c r="B33" s="31" t="s">
        <v>181</v>
      </c>
      <c r="C33" s="32">
        <v>1.6666666666666666E-2</v>
      </c>
      <c r="D33" s="33">
        <v>1684.5</v>
      </c>
      <c r="E33" s="34">
        <v>8626666.666666666</v>
      </c>
      <c r="F33" s="35">
        <v>1756880188</v>
      </c>
      <c r="G33" s="33">
        <f>F33*Referencias!$D$6/'Metabolitos cuantificables'!$F$45</f>
        <v>1.2163412783036653</v>
      </c>
      <c r="H33" s="33">
        <f>((((G33-G32)/(D33-D32))+(C33*AVERAGE(G32:G33))-C33*Referencias!$H$6)/AVERAGE('Metabolitos cuantificables'!E32:E33))*POWER(10,9)</f>
        <v>0.40086759058082522</v>
      </c>
      <c r="I33" s="33">
        <f>(((F33-F32)/($D33-$D32))-$C33*Referencias!$F$6+$C33*(AVERAGE(F32:F33)))/AVERAGE($E32:$E33)</f>
        <v>0.53271608251429603</v>
      </c>
      <c r="J33" s="33"/>
      <c r="K33" s="35">
        <v>6920679</v>
      </c>
      <c r="L33" s="33">
        <f>K33*Referencias!$D$7/'Metabolitos cuantificables'!$K$45</f>
        <v>3.0104770702230792E-3</v>
      </c>
      <c r="M33" s="33">
        <f>((((L33-L32)/(D33-D32))+C33*AVERAGE(L32:L33)-C33*Referencias!$H$7)/AVERAGE('Metabolitos cuantificables'!E32:E33))*POWER(10,9)</f>
        <v>-3.0137792370752279</v>
      </c>
      <c r="N33" s="33">
        <f>(((K33-K32)/($D33-$D32))-$C33*Referencias!$F$7+$C33*(AVERAGE(K32:K33)))/AVERAGE($E32:$E33)</f>
        <v>-7.1196600811234205</v>
      </c>
      <c r="O33" s="33"/>
      <c r="P33" s="35">
        <v>508876523</v>
      </c>
      <c r="Q33" s="33">
        <f>P33*Referencias!$D$8/'Metabolitos cuantificables'!$P$45</f>
        <v>1.0249129236988928</v>
      </c>
      <c r="R33" s="33">
        <f>((((Q33-Q32)/(D33-D32))+C33*AVERAGE(Q32:Q33)-C33*Referencias!$H$8)/AVERAGE('Metabolitos cuantificables'!E32:E33))*POWER(10,9)</f>
        <v>-1.5042555653048395</v>
      </c>
      <c r="S33" s="33">
        <f>(((P33-P32)/($D33-$D32))-$C33*Referencias!$F$8+$C33*(AVERAGE(P32:P33)))/AVERAGE($E32:$E33)</f>
        <v>-0.86252814161882263</v>
      </c>
      <c r="T33" s="33"/>
      <c r="U33" s="35">
        <v>210058539</v>
      </c>
      <c r="V33" s="33">
        <f>U33*Referencias!$D$9/'Metabolitos cuantificables'!$U$45</f>
        <v>0.16576582188009487</v>
      </c>
      <c r="W33" s="33">
        <f>((((V33-V32)/(D33-D32))+C33*AVERAGE(V32:V33)-C33*Referencias!$H$9)/AVERAGE('Metabolitos cuantificables'!E32:E33))*POWER(10,9)</f>
        <v>-0.46526223090089408</v>
      </c>
      <c r="X33" s="33">
        <f>(((U33-U32)/($D33-$D32))-$C33*Referencias!$F$9+$C33*(AVERAGE(U32:U33)))/AVERAGE($E32:$E33)</f>
        <v>-0.54723528001020194</v>
      </c>
      <c r="Y33" s="33"/>
      <c r="Z33" s="35">
        <v>1554693031</v>
      </c>
      <c r="AA33" s="33">
        <f>Z33*Referencias!$D$60/'Metabolitos cuantificables'!$Z$45</f>
        <v>0.82736150662923424</v>
      </c>
      <c r="AB33" s="33">
        <f>((((AA33-AA32)/(D33-D32))+C33*AVERAGE(AA32:AA33)-C33*Referencias!$H$60)/AVERAGE('Metabolitos cuantificables'!E32:E33))*POWER(10,9)</f>
        <v>-8.4455220759949796</v>
      </c>
      <c r="AC33" s="33">
        <f>(((Z33-Z32)/($D33-$D32))-$C33*Referencias!$F$60+$C33*(AVERAGE(Z32:Z33)))/AVERAGE($E32:$E33)</f>
        <v>-15.354803381417158</v>
      </c>
      <c r="AD33" s="33"/>
      <c r="AE33" s="35">
        <v>1809785312</v>
      </c>
      <c r="AF33" s="33">
        <f>AE33*Referencias!$D$12/'Metabolitos cuantificables'!$AE$45</f>
        <v>2.7600974414725115</v>
      </c>
      <c r="AG33" s="33">
        <f>((((AF33-AF32)/(D33-D32))+C33*AVERAGE(AF32:AF33)-C33*Referencias!$H$12)/AVERAGE('Metabolitos cuantificables'!E32:E33))*POWER(10,9)</f>
        <v>3.6719422881875463</v>
      </c>
      <c r="AH33" s="33">
        <f>(((AE33-AE32)/($D33-$D32))-$C33*Referencias!$F$12+$C33*(AVERAGE(AE32:AE33)))/AVERAGE($E32:$E33)</f>
        <v>2.4278535131907408</v>
      </c>
      <c r="AI33" s="33"/>
      <c r="AJ33" s="35">
        <v>881180</v>
      </c>
      <c r="AK33" s="33">
        <f>AJ33*Referencias!$D$50/'Metabolitos cuantificables'!$AJ$45</f>
        <v>3.3292495558145077E-2</v>
      </c>
      <c r="AL33" s="33">
        <f>((((AK33-AK32)/(D33-D32))+C33*AVERAGE(AK32:AK33)-C33*Referencias!$H$50)/AVERAGE('Metabolitos cuantificables'!E32:E33))*POWER(10,9)</f>
        <v>-41.083208452522349</v>
      </c>
      <c r="AM33" s="33">
        <f>(((AJ33-AJ32)/($D33-$D32))-$C33*Referencias!$F$50+$C33*(AVERAGE(AJ32:AJ33)))/AVERAGE($E32:$E33)</f>
        <v>-1.2525912440611693</v>
      </c>
      <c r="AN33" s="33"/>
      <c r="AO33" s="35">
        <v>136382392</v>
      </c>
      <c r="AP33" s="33">
        <f>AO33*Referencias!$D$5/'Metabolitos cuantificables'!$AO$45</f>
        <v>1.6655971978400197</v>
      </c>
      <c r="AQ33" s="33">
        <f>((((AP33-AP32)/(D33-D32))+C33*AVERAGE(AP32:AP33)-C33*Referencias!$H$5)/AVERAGE('Metabolitos cuantificables'!E32:E33))*POWER(10,9)</f>
        <v>2.9308901760476962</v>
      </c>
      <c r="AR33" s="33">
        <f>(((AO33-AO32)/($D33-$D32))-$C33*Referencias!$F$5+$C33*(AVERAGE(AO32:AO33)))/AVERAGE($E32:$E33)</f>
        <v>0.24146050842764522</v>
      </c>
      <c r="AS33" s="33"/>
      <c r="AT33" s="35">
        <v>3491467933</v>
      </c>
      <c r="AU33" s="32">
        <f>AT33*Referencias!$D$14/'Metabolitos cuantificables'!$AT$45</f>
        <v>0.62152875356194714</v>
      </c>
      <c r="AV33" s="32">
        <f>((((AU33-AU32)/(D33-D32))+C33*AVERAGE(AU32:AU33)-C33*Referencias!$H$14)/AVERAGE('Metabolitos cuantificables'!E32:E33))*POWER(10,9)</f>
        <v>-1.3335932862782394</v>
      </c>
      <c r="AW33" s="33">
        <f>(((AT33-AT32)/($D33-$D32))-$C33*Referencias!$F$14+$C33*(AVERAGE(AT32:AT33)))/AVERAGE($E32:$E33)</f>
        <v>-7.9076016764811685</v>
      </c>
      <c r="AX33" s="33"/>
      <c r="AY33" s="35">
        <v>13611966741</v>
      </c>
      <c r="AZ33" s="33">
        <f>AY33*Referencias!$D$59/'Metabolitos cuantificables'!$AY$45</f>
        <v>28.500880547476836</v>
      </c>
      <c r="BA33" s="33">
        <f t="shared" si="72"/>
        <v>57.608447438308772</v>
      </c>
      <c r="BB33" s="33">
        <f t="shared" si="73"/>
        <v>27.513685734187863</v>
      </c>
      <c r="BC33" s="33"/>
      <c r="BD33" s="35">
        <v>4108354487</v>
      </c>
      <c r="BE33" s="33">
        <f>BD33*Referencias!$D$15/'Metabolitos cuantificables'!$BD$45</f>
        <v>0.81157751405662593</v>
      </c>
      <c r="BF33" s="33">
        <f>((((BE33-BE32)/(D33-D32))+C33*AVERAGE(BE32:BE33)-C33*Referencias!$H$15)/AVERAGE('Metabolitos cuantificables'!E32:E33))*POWER(10,9)</f>
        <v>-1.6251544596001919</v>
      </c>
      <c r="BG33" s="33">
        <f>(((BD33-BD32)/($D33-$D32))-$C33*Referencias!$F$15+$C33*(AVERAGE(BD32:BD33)))/AVERAGE($E32:$E33)</f>
        <v>-10.264626378150576</v>
      </c>
      <c r="BH33" s="33"/>
      <c r="BI33" s="35">
        <v>599520029</v>
      </c>
      <c r="BJ33" s="33">
        <f>BI33*Referencias!$D$16/'Metabolitos cuantificables'!$BI$45</f>
        <v>0.79937274040844841</v>
      </c>
      <c r="BK33" s="33">
        <f>((((BJ33-BJ32)/(D33-D32))+C33*AVERAGE(BJ32:BJ33)-C33*Referencias!$H$16)/AVERAGE('Metabolitos cuantificables'!E32:E33))*POWER(10,9)</f>
        <v>-0.82248690592258622</v>
      </c>
      <c r="BL33" s="33">
        <f>(((BI33-BI32)/($D33-$D32))-$C33*Referencias!$F$16+$C33*(AVERAGE(BI32:BI33)))/AVERAGE($E32:$E33)</f>
        <v>-0.79317009028032714</v>
      </c>
      <c r="BM33" s="33"/>
      <c r="BN33" s="35">
        <v>623921779</v>
      </c>
      <c r="BO33" s="33">
        <f>BN33*Referencias!$D$17/'Metabolitos cuantificables'!$BN$45</f>
        <v>0.19303894935135607</v>
      </c>
      <c r="BP33" s="33">
        <f>((((BO33-BO32)/(D33-D32))+C33*AVERAGE(BO32:BO33)-C33*Referencias!$H$17)/AVERAGE('Metabolitos cuantificables'!E32:E33))*POWER(10,9)</f>
        <v>-0.28693741587656524</v>
      </c>
      <c r="BQ33" s="33">
        <f>(((BN33-BN32)/($D33-$D32))-$C33*Referencias!$F$17+$C33*(AVERAGE(BN32:BN33)))/AVERAGE($E32:$E33)</f>
        <v>-3.5926058590522572</v>
      </c>
      <c r="BR33" s="33"/>
      <c r="BS33" s="35">
        <v>2622891813</v>
      </c>
      <c r="BT33" s="33">
        <f>BS33*Referencias!$D$18/'Metabolitos cuantificables'!$BS$45</f>
        <v>0.3901540608034702</v>
      </c>
      <c r="BU33" s="33">
        <f>((((BT33-BT32)/(D33-D32))+C33*AVERAGE(BT32:BT33)-C33*Referencias!$H$18)/AVERAGE('Metabolitos cuantificables'!E32:E33))*POWER(10,9)</f>
        <v>-2.4922646036294779E-2</v>
      </c>
      <c r="BV33" s="33">
        <f>(((BS33-BS32)/($D33-$D32))-$C33*Referencias!$F$18+$C33*(AVERAGE(BS32:BS33)))/AVERAGE($E32:$E33)</f>
        <v>-5.6529171082610456E-2</v>
      </c>
      <c r="BW33" s="33"/>
      <c r="BX33" s="35">
        <v>23188857771</v>
      </c>
      <c r="BY33" s="33">
        <f>BX33*Referencias!$D$19/'Metabolitos cuantificables'!$BX$45</f>
        <v>1.6905482922585733</v>
      </c>
      <c r="BZ33" s="33">
        <f>((((BY33-BY32)/(D33-D32))+C33*AVERAGE(BY32:BY33)-C33*Referencias!$H$19)/AVERAGE('Metabolitos cuantificables'!E32:E33))*POWER(10,9)</f>
        <v>0.83771597553336308</v>
      </c>
      <c r="CA33" s="33">
        <f>(((BX33-BX32)/($D33-$D32))-$C33*Referencias!$F$19+$C33*(AVERAGE(BX32:BX33)))/AVERAGE($E32:$E33)</f>
        <v>10.341607044387356</v>
      </c>
      <c r="CB33" s="33"/>
      <c r="CC33" s="35">
        <v>21923146</v>
      </c>
      <c r="CD33" s="33">
        <f>CC33*Referencias!$D$20/'Metabolitos cuantificables'!$CC$45</f>
        <v>4.2908002569653513E-2</v>
      </c>
      <c r="CE33" s="33">
        <f>((((CD33-CD32)/(D33-D32))+C33*AVERAGE(CD32:CD33)-C33*Referencias!$H$20)/AVERAGE('Metabolitos cuantificables'!E32:E33))*POWER(10,9)</f>
        <v>-3.1333623907469352</v>
      </c>
      <c r="CF33" s="33">
        <f>(((CC33-CC32)/($D33-$D32))-$C33*Referencias!$F$20+$C33*(AVERAGE(CC32:CC33)))/AVERAGE($E32:$E33)</f>
        <v>-1.5904014712665107</v>
      </c>
      <c r="CG33" s="33"/>
      <c r="CH33" s="35">
        <v>717426683</v>
      </c>
      <c r="CI33" s="33">
        <f>CH33*Referencias!$D$21/'Metabolitos cuantificables'!$CH$45</f>
        <v>0.30935364537429078</v>
      </c>
      <c r="CJ33" s="33">
        <f>((((CI33-CI32)/(D33-D32))+C33*AVERAGE(CI32:CI33)-C33*Referencias!$H$21)/AVERAGE('Metabolitos cuantificables'!E32:E33))*POWER(10,9)</f>
        <v>-0.99754330532877777</v>
      </c>
      <c r="CK33" s="33">
        <f>(((CH33-CH32)/($D33-$D32))-$C33*Referencias!$F$21+$C33*(AVERAGE(CH32:CH33)))/AVERAGE($E32:$E33)</f>
        <v>-2.4952928288178859</v>
      </c>
      <c r="CL33" s="33"/>
      <c r="CM33" s="35">
        <v>826689366</v>
      </c>
      <c r="CN33" s="33">
        <f>CM33*Referencias!$D$22/'Metabolitos cuantificables'!$CM$45</f>
        <v>0.12336193494134072</v>
      </c>
      <c r="CO33" s="33">
        <f>((((CN33-CN32)/(D33-D32))+C33*AVERAGE(CN32:CN33)-C33*Referencias!$H$22)/AVERAGE('Metabolitos cuantificables'!E32:E33))*POWER(10,9)</f>
        <v>-0.1689968092251776</v>
      </c>
      <c r="CP33" s="33">
        <f>(((CM33-CM32)/($D33-$D32))-$C33*Referencias!$F$22+$C33*(AVERAGE(CM32:CM33)))/AVERAGE($E32:$E33)</f>
        <v>-1.065509374688377</v>
      </c>
      <c r="CQ33" s="33"/>
      <c r="CR33" s="35">
        <v>505828645</v>
      </c>
      <c r="CS33" s="33">
        <f>CR33*Referencias!$D$23/'Metabolitos cuantificables'!$CR$45</f>
        <v>0.1635184806326925</v>
      </c>
      <c r="CT33" s="33">
        <f>((((CS33-CS32)/(D33-D32))+C33*AVERAGE(CS32:CS33)-C33*Referencias!$H$23)/AVERAGE('Metabolitos cuantificables'!E32:E33))*POWER(10,9)</f>
        <v>-0.32165647227261757</v>
      </c>
      <c r="CU33" s="33">
        <f>(((CR33-CR32)/($D33-$D32))-$C33*Referencias!$F$23+$C33*(AVERAGE(CR32:CR33)))/AVERAGE($E32:$E33)</f>
        <v>-1.4210200430319306</v>
      </c>
      <c r="CV33" s="33"/>
      <c r="CW33" s="35">
        <v>5001746001</v>
      </c>
      <c r="CX33" s="33">
        <f t="shared" si="4"/>
        <v>8.7342765260060293</v>
      </c>
      <c r="CY33" s="33"/>
      <c r="CZ33" s="33"/>
      <c r="DA33" s="35">
        <v>469857350</v>
      </c>
      <c r="DB33" s="33">
        <f t="shared" si="5"/>
        <v>2.0205425173677609</v>
      </c>
      <c r="DC33" s="33"/>
      <c r="DD33" s="33"/>
      <c r="DE33" s="35">
        <v>1133632</v>
      </c>
      <c r="DF33" s="34">
        <f t="shared" si="6"/>
        <v>1.892878269891639E-3</v>
      </c>
      <c r="DG33" s="33"/>
      <c r="DH33" s="33"/>
      <c r="DI33" s="35">
        <v>10914484</v>
      </c>
      <c r="DJ33" s="33">
        <f t="shared" si="7"/>
        <v>-0.31180266045368982</v>
      </c>
      <c r="DK33" s="33"/>
      <c r="DL33" s="33"/>
      <c r="DM33" s="35">
        <v>6369405</v>
      </c>
      <c r="DN33" s="34">
        <f t="shared" si="8"/>
        <v>1.7550723266818096E-2</v>
      </c>
      <c r="DO33" s="33"/>
      <c r="DP33" s="33"/>
      <c r="DQ33" s="35">
        <v>87242269</v>
      </c>
      <c r="DR33" s="33">
        <f t="shared" si="9"/>
        <v>-8.8332570563731214E-2</v>
      </c>
      <c r="DS33" s="33"/>
      <c r="DT33" s="33"/>
      <c r="DV33" s="34">
        <f t="shared" si="10"/>
        <v>-6.9404600851946774E-2</v>
      </c>
      <c r="DW33" s="33"/>
      <c r="DX33" s="33"/>
      <c r="DY33" s="35">
        <v>1383760688</v>
      </c>
      <c r="DZ33" s="15">
        <f t="shared" si="71"/>
        <v>5.1325103772869003</v>
      </c>
      <c r="EA33" s="33"/>
      <c r="EB33" s="33"/>
      <c r="EC33" s="35">
        <v>492768094</v>
      </c>
      <c r="ED33" s="16">
        <f t="shared" si="11"/>
        <v>1.7433103748240371</v>
      </c>
      <c r="EE33" s="33"/>
      <c r="EF33" s="33"/>
      <c r="EG33" s="35">
        <v>32388485</v>
      </c>
      <c r="EH33" s="15">
        <f t="shared" si="12"/>
        <v>7.8936669558076863E-2</v>
      </c>
      <c r="EI33" s="33"/>
      <c r="EJ33" s="33"/>
      <c r="EK33" s="35">
        <v>557433</v>
      </c>
      <c r="EL33" s="15">
        <f t="shared" si="13"/>
        <v>-4.1555203336820134E-4</v>
      </c>
      <c r="EM33" s="34"/>
      <c r="EN33" s="33"/>
      <c r="EO33" s="35">
        <v>3720670</v>
      </c>
      <c r="EP33" s="15">
        <f t="shared" si="14"/>
        <v>1.1222787826980442E-2</v>
      </c>
      <c r="EQ33" s="34"/>
      <c r="ER33" s="33"/>
      <c r="ES33" s="35">
        <v>2535279</v>
      </c>
      <c r="ET33" s="15">
        <f t="shared" si="15"/>
        <v>4.0735418154920133E-3</v>
      </c>
      <c r="EU33" s="34"/>
      <c r="EV33" s="33"/>
      <c r="EW33" s="35">
        <v>74729</v>
      </c>
      <c r="EX33" s="15">
        <f t="shared" si="74"/>
        <v>-2.6192313416262898E-4</v>
      </c>
      <c r="EY33" s="34"/>
      <c r="EZ33" s="33"/>
      <c r="FA33" s="35">
        <v>33171731</v>
      </c>
      <c r="FB33" s="15">
        <f t="shared" si="16"/>
        <v>-3.4079002895534671E-2</v>
      </c>
      <c r="FC33" s="34"/>
      <c r="FD33" s="33"/>
      <c r="FE33" s="35">
        <v>381099310</v>
      </c>
      <c r="FF33" s="16">
        <f t="shared" si="17"/>
        <v>0.69417540911907305</v>
      </c>
      <c r="FG33" s="34"/>
      <c r="FH33" s="33"/>
      <c r="FI33" s="35">
        <v>19097468</v>
      </c>
      <c r="FJ33" s="15">
        <f t="shared" si="18"/>
        <v>3.3056057782257127E-2</v>
      </c>
      <c r="FK33" s="32"/>
      <c r="FL33" s="33"/>
      <c r="FM33" s="35">
        <v>451260863</v>
      </c>
      <c r="FN33" s="15">
        <f t="shared" si="19"/>
        <v>0.7479139686235704</v>
      </c>
      <c r="FO33" s="33"/>
      <c r="FP33" s="33"/>
      <c r="FQ33" s="35">
        <v>39933028</v>
      </c>
      <c r="FR33" s="15">
        <f t="shared" si="20"/>
        <v>0.14196512954114673</v>
      </c>
      <c r="FS33" s="34"/>
      <c r="FT33" s="33"/>
      <c r="FU33" s="35">
        <v>1766272</v>
      </c>
      <c r="FV33" s="15">
        <f t="shared" si="21"/>
        <v>-7.088625837651818E-3</v>
      </c>
      <c r="FW33" s="34"/>
      <c r="FX33" s="33"/>
      <c r="FY33" s="35">
        <v>1400820</v>
      </c>
      <c r="FZ33" s="15">
        <f t="shared" si="22"/>
        <v>2.8511886842187261E-3</v>
      </c>
      <c r="GA33" s="34"/>
      <c r="GB33" s="33"/>
      <c r="GC33" s="35">
        <v>94505</v>
      </c>
      <c r="GD33" s="15">
        <f t="shared" si="23"/>
        <v>-2.8687293771390254E-4</v>
      </c>
      <c r="GE33" s="34"/>
      <c r="GF33" s="33"/>
      <c r="GG33" s="35">
        <v>27830836</v>
      </c>
      <c r="GH33" s="15">
        <f t="shared" si="24"/>
        <v>0.10463387307793201</v>
      </c>
      <c r="GI33" s="34"/>
      <c r="GJ33" s="33"/>
      <c r="GK33" s="35">
        <v>2602726</v>
      </c>
      <c r="GL33" s="15">
        <f t="shared" si="25"/>
        <v>-1.5049376211747258E-3</v>
      </c>
      <c r="GM33" s="34"/>
      <c r="GN33" s="33"/>
      <c r="GO33" s="35">
        <v>12968759</v>
      </c>
      <c r="GP33" s="15">
        <f t="shared" si="26"/>
        <v>2.7936250467725011E-2</v>
      </c>
      <c r="GQ33" s="34"/>
      <c r="GR33" s="33"/>
      <c r="GS33" s="35">
        <v>2876402</v>
      </c>
      <c r="GT33" s="15">
        <f t="shared" si="27"/>
        <v>1.0349884597057919E-2</v>
      </c>
      <c r="GU33" s="34"/>
      <c r="GV33" s="33"/>
      <c r="GW33" s="35">
        <v>45526207</v>
      </c>
      <c r="GX33" s="15">
        <f t="shared" si="28"/>
        <v>4.2053546003912534E-2</v>
      </c>
      <c r="GY33" s="34"/>
      <c r="GZ33" s="33"/>
      <c r="HA33" s="35">
        <v>91592970</v>
      </c>
      <c r="HB33" s="15">
        <f t="shared" si="29"/>
        <v>0.34904024371074482</v>
      </c>
      <c r="HC33" s="34"/>
      <c r="HD33" s="33"/>
      <c r="HE33" s="35">
        <v>3889829</v>
      </c>
      <c r="HF33" s="15">
        <f t="shared" si="30"/>
        <v>1.5701975116492087E-2</v>
      </c>
      <c r="HG33" s="34"/>
      <c r="HH33" s="33"/>
      <c r="HI33" s="35">
        <v>41762291</v>
      </c>
      <c r="HJ33" s="15">
        <f t="shared" si="31"/>
        <v>5.6406430651967425E-2</v>
      </c>
      <c r="HK33" s="34"/>
      <c r="HL33" s="33"/>
      <c r="HM33" s="35">
        <v>112794</v>
      </c>
      <c r="HN33" s="15">
        <f t="shared" si="32"/>
        <v>2.1518043933050986E-4</v>
      </c>
      <c r="HO33" s="34"/>
      <c r="HP33" s="33"/>
      <c r="HQ33" s="35">
        <v>46683913</v>
      </c>
      <c r="HR33" s="15">
        <f t="shared" si="33"/>
        <v>0.10658224108747962</v>
      </c>
      <c r="HS33" s="34"/>
      <c r="HT33" s="33"/>
      <c r="HU33" s="35">
        <v>682381</v>
      </c>
      <c r="HV33" s="15">
        <f t="shared" si="34"/>
        <v>2.1547700445802791E-4</v>
      </c>
      <c r="HW33" s="34"/>
      <c r="HX33" s="33"/>
      <c r="HY33" s="35">
        <v>23545038</v>
      </c>
      <c r="HZ33" s="15">
        <f t="shared" si="35"/>
        <v>5.3104859488190916E-2</v>
      </c>
      <c r="IA33" s="34"/>
      <c r="IB33" s="33"/>
      <c r="IC33" s="35">
        <v>356342</v>
      </c>
      <c r="ID33" s="15">
        <f t="shared" si="36"/>
        <v>-8.7314105180526008E-4</v>
      </c>
      <c r="IE33" s="34"/>
      <c r="IF33" s="33"/>
      <c r="IG33" s="35">
        <v>4402337</v>
      </c>
      <c r="IH33" s="15">
        <f t="shared" si="37"/>
        <v>8.2973090366352479E-3</v>
      </c>
      <c r="II33" s="34"/>
      <c r="IJ33" s="33"/>
      <c r="IK33" s="35">
        <v>533735</v>
      </c>
      <c r="IL33" s="15">
        <f t="shared" si="38"/>
        <v>2.0333018887961495E-3</v>
      </c>
      <c r="IM33" s="34"/>
      <c r="IN33" s="33"/>
      <c r="IP33" s="15">
        <f t="shared" si="39"/>
        <v>-8.331569326780329E-2</v>
      </c>
      <c r="IQ33" s="34"/>
      <c r="IR33" s="33"/>
      <c r="IS33" s="35">
        <v>3732497</v>
      </c>
      <c r="IT33" s="15">
        <f t="shared" si="40"/>
        <v>1.2367672126396683E-2</v>
      </c>
      <c r="IU33" s="34"/>
      <c r="IV33" s="33"/>
      <c r="IW33" s="35">
        <v>13428495</v>
      </c>
      <c r="IX33" s="15">
        <f t="shared" si="41"/>
        <v>3.2059499162313584E-2</v>
      </c>
      <c r="IY33" s="34"/>
      <c r="IZ33" s="33"/>
      <c r="JA33" s="35">
        <v>526853</v>
      </c>
      <c r="JB33" s="15">
        <f t="shared" si="42"/>
        <v>1.5455025172625137E-3</v>
      </c>
      <c r="JC33" s="34"/>
      <c r="JD33" s="33"/>
      <c r="JE33" s="35">
        <v>28318066</v>
      </c>
      <c r="JF33" s="15">
        <f t="shared" si="43"/>
        <v>0.12542979421780756</v>
      </c>
      <c r="JG33" s="34"/>
      <c r="JH33" s="33"/>
      <c r="JI33" s="35">
        <v>8786589</v>
      </c>
      <c r="JJ33" s="15">
        <f t="shared" si="44"/>
        <v>2.1364007849429306E-2</v>
      </c>
      <c r="JK33" s="34"/>
      <c r="JL33" s="33"/>
      <c r="JM33" s="35">
        <v>1847107</v>
      </c>
      <c r="JN33" s="15">
        <f t="shared" si="128"/>
        <v>5.302688539643074E-3</v>
      </c>
      <c r="JO33" s="34"/>
      <c r="JP33" s="33"/>
      <c r="JQ33" s="35">
        <v>9041537</v>
      </c>
      <c r="JR33" s="15">
        <f t="shared" si="129"/>
        <v>1.7151343079223218E-2</v>
      </c>
      <c r="JS33" s="34"/>
      <c r="JT33" s="33"/>
      <c r="JU33" s="35">
        <v>16556187</v>
      </c>
      <c r="JV33" s="15">
        <f t="shared" si="130"/>
        <v>3.2051461713774453E-2</v>
      </c>
      <c r="JW33" s="34"/>
      <c r="JX33" s="33"/>
      <c r="JY33" s="35">
        <v>18498099</v>
      </c>
      <c r="JZ33" s="15">
        <f t="shared" si="131"/>
        <v>6.737439689842846E-2</v>
      </c>
      <c r="KA33" s="34"/>
      <c r="KB33" s="33"/>
      <c r="KC33" s="35">
        <v>57567507</v>
      </c>
      <c r="KD33" s="15">
        <f t="shared" si="132"/>
        <v>5.5154444118530564E-2</v>
      </c>
      <c r="KE33" s="34"/>
      <c r="KF33" s="33"/>
      <c r="KG33" s="35">
        <v>45444084</v>
      </c>
      <c r="KH33" s="15">
        <f t="shared" si="133"/>
        <v>0.13203491412804522</v>
      </c>
      <c r="KI33" s="34"/>
      <c r="KJ33" s="33"/>
      <c r="KK33" s="35">
        <v>9706179</v>
      </c>
      <c r="KL33" s="15">
        <f t="shared" si="134"/>
        <v>3.4189561604893934E-2</v>
      </c>
      <c r="KM33" s="34"/>
      <c r="KN33" s="33"/>
      <c r="KO33" s="35">
        <v>1975926</v>
      </c>
      <c r="KP33" s="15">
        <f t="shared" si="135"/>
        <v>2.0705169532630628E-3</v>
      </c>
      <c r="KQ33" s="34"/>
      <c r="KR33" s="33"/>
      <c r="KS33" s="35">
        <v>7700018</v>
      </c>
      <c r="KT33" s="15">
        <f t="shared" si="136"/>
        <v>2.1383799877523889E-2</v>
      </c>
      <c r="KU33" s="34"/>
      <c r="KV33" s="33"/>
      <c r="KX33" s="15">
        <f t="shared" si="137"/>
        <v>-2.7995773378162867E-4</v>
      </c>
      <c r="KY33" s="34"/>
      <c r="KZ33" s="33"/>
      <c r="LA33" s="35">
        <v>1756880188</v>
      </c>
      <c r="LB33" s="15">
        <f t="shared" si="138"/>
        <v>3.7683438610857189</v>
      </c>
      <c r="LC33" s="34"/>
      <c r="LD33" s="33"/>
      <c r="LE33" s="35">
        <v>19105230</v>
      </c>
      <c r="LF33" s="15">
        <f t="shared" si="139"/>
        <v>4.6084931838259326E-2</v>
      </c>
      <c r="LG33" s="34"/>
      <c r="LH33" s="33"/>
      <c r="LI33" s="35">
        <v>28566331</v>
      </c>
      <c r="LJ33" s="15">
        <f t="shared" si="140"/>
        <v>7.4181589809289475E-2</v>
      </c>
      <c r="LK33" s="34"/>
      <c r="LL33" s="33"/>
      <c r="LM33" s="35">
        <v>1620430</v>
      </c>
      <c r="LN33" s="15">
        <f t="shared" si="141"/>
        <v>2.5357887284422091E-3</v>
      </c>
      <c r="LO33" s="34"/>
      <c r="LP33" s="33"/>
      <c r="LQ33" s="35">
        <v>511592</v>
      </c>
      <c r="LR33" s="15">
        <f t="shared" si="142"/>
        <v>9.0061177586146649E-4</v>
      </c>
      <c r="LS33" s="34"/>
      <c r="LT33" s="33"/>
      <c r="LU33" s="35">
        <v>373119</v>
      </c>
      <c r="LV33" s="15">
        <f t="shared" si="143"/>
        <v>1.5133259346175923E-3</v>
      </c>
      <c r="LW33" s="34"/>
      <c r="LX33" s="33"/>
      <c r="LY33" s="35">
        <v>479887</v>
      </c>
      <c r="LZ33" s="15">
        <f t="shared" si="144"/>
        <v>-8.0638332567647074E-4</v>
      </c>
      <c r="MA33" s="34"/>
      <c r="MB33" s="33"/>
      <c r="MC33" s="35">
        <v>4742913</v>
      </c>
      <c r="MD33" s="15">
        <f t="shared" si="145"/>
        <v>1.5919179423056318E-2</v>
      </c>
      <c r="ME33" s="34"/>
      <c r="MF33" s="33"/>
      <c r="MG33" s="35">
        <v>253829340</v>
      </c>
      <c r="MH33" s="15">
        <f t="shared" si="146"/>
        <v>0.21724495120716994</v>
      </c>
      <c r="MI33" s="34"/>
      <c r="MJ33" s="33"/>
      <c r="MK33" s="35">
        <v>5001746001</v>
      </c>
      <c r="ML33" s="15">
        <f t="shared" si="147"/>
        <v>8.7342765260060293</v>
      </c>
      <c r="MM33" s="34"/>
      <c r="MN33" s="33"/>
      <c r="MO33" s="35">
        <v>45444084</v>
      </c>
      <c r="MP33" s="15">
        <f t="shared" si="148"/>
        <v>0.13203491412804522</v>
      </c>
      <c r="MQ33" s="34"/>
      <c r="MR33" s="33"/>
      <c r="MS33" s="35">
        <v>1893051373</v>
      </c>
      <c r="MT33" s="15">
        <f t="shared" si="149"/>
        <v>3.7230342728416899</v>
      </c>
      <c r="MU33" s="34"/>
      <c r="MV33" s="33"/>
      <c r="MW33" s="35">
        <v>184190626</v>
      </c>
      <c r="MX33" s="15">
        <f t="shared" si="150"/>
        <v>0.79791416711226426</v>
      </c>
      <c r="MY33" s="34"/>
      <c r="MZ33" s="33"/>
      <c r="NA33" s="35">
        <v>21813854</v>
      </c>
      <c r="NB33" s="15">
        <f t="shared" si="151"/>
        <v>4.8791285335218509E-2</v>
      </c>
      <c r="NC33" s="34"/>
      <c r="ND33" s="33"/>
      <c r="NE33" s="35">
        <v>557433</v>
      </c>
      <c r="NF33" s="15">
        <f t="shared" si="152"/>
        <v>-4.1555203336820134E-4</v>
      </c>
      <c r="NG33" s="34"/>
      <c r="NH33" s="33"/>
      <c r="NI33" s="35">
        <v>688645</v>
      </c>
      <c r="NJ33" s="15">
        <f t="shared" si="153"/>
        <v>2.9852675868253064E-3</v>
      </c>
      <c r="NK33" s="34"/>
      <c r="NL33" s="33"/>
    </row>
    <row r="34" spans="2:376" s="35" customFormat="1" x14ac:dyDescent="0.25">
      <c r="B34" s="31" t="s">
        <v>182</v>
      </c>
      <c r="C34" s="32">
        <v>1.6666666666666666E-2</v>
      </c>
      <c r="D34" s="33">
        <v>1709.25</v>
      </c>
      <c r="E34" s="34">
        <v>9600000</v>
      </c>
      <c r="F34" s="35">
        <v>1512692980</v>
      </c>
      <c r="G34" s="33">
        <f>F34*Referencias!$D$6/'Metabolitos cuantificables'!$F$45</f>
        <v>1.0472830905269341</v>
      </c>
      <c r="H34" s="33">
        <f>((((G34-G33)/(D34-D33))+(C34*AVERAGE(G33:G34))-C34*Referencias!$H$6)/AVERAGE('Metabolitos cuantificables'!E33:E34))*POWER(10,9)</f>
        <v>-0.96147419557713731</v>
      </c>
      <c r="I34" s="33">
        <f>(((F34-F33)/($D34-$D33))-$C34*Referencias!$F$6+$C34*(AVERAGE(F33:F34)))/AVERAGE($E33:$E34)</f>
        <v>-1.4373159414001022</v>
      </c>
      <c r="J34" s="33"/>
      <c r="K34" s="35">
        <v>47515256</v>
      </c>
      <c r="L34" s="33">
        <f>K34*Referencias!$D$7/'Metabolitos cuantificables'!$K$45</f>
        <v>2.0669010753681768E-2</v>
      </c>
      <c r="M34" s="33">
        <f>((((L34-L33)/(D34-D33))+C34*AVERAGE(L33:L34)-C34*Referencias!$H$7)/AVERAGE('Metabolitos cuantificables'!E33:E34))*POWER(10,9)</f>
        <v>-3.0123280126698035</v>
      </c>
      <c r="N34" s="33">
        <f>(((K34-K33)/($D34-$D33))-$C34*Referencias!$F$7+$C34*(AVERAGE(K33:K34)))/AVERAGE($E33:$E34)</f>
        <v>-7.1257043954079942</v>
      </c>
      <c r="O34" s="33"/>
      <c r="P34" s="35">
        <v>497779875</v>
      </c>
      <c r="Q34" s="33">
        <f>P34*Referencias!$D$8/'Metabolitos cuantificables'!$P$45</f>
        <v>1.002563498188183</v>
      </c>
      <c r="R34" s="33">
        <f>((((Q34-Q33)/(D34-D33))+C34*AVERAGE(Q33:Q34)-C34*Referencias!$H$8)/AVERAGE('Metabolitos cuantificables'!E33:E34))*POWER(10,9)</f>
        <v>-1.7705025497757119</v>
      </c>
      <c r="S34" s="33">
        <f>(((P34-P33)/($D34-$D33))-$C34*Referencias!$F$8+$C34*(AVERAGE(P33:P34)))/AVERAGE($E33:$E34)</f>
        <v>-1.0003901682793552</v>
      </c>
      <c r="T34" s="33"/>
      <c r="U34" s="35">
        <v>205108743</v>
      </c>
      <c r="V34" s="33">
        <f>U34*Referencias!$D$9/'Metabolitos cuantificables'!$U$45</f>
        <v>0.1618597345294692</v>
      </c>
      <c r="W34" s="33">
        <f>((((V34-V33)/(D34-D33))+C34*AVERAGE(V33:V34)-C34*Referencias!$H$9)/AVERAGE('Metabolitos cuantificables'!E33:E34))*POWER(10,9)</f>
        <v>-0.53308793371215279</v>
      </c>
      <c r="X34" s="33">
        <f>(((U34-U33)/($D34-$D33))-$C34*Referencias!$F$9+$C34*(AVERAGE(U33:U34)))/AVERAGE($E33:$E34)</f>
        <v>-0.63110860239187794</v>
      </c>
      <c r="Y34" s="33"/>
      <c r="Z34" s="35">
        <v>2273332105</v>
      </c>
      <c r="AA34" s="33">
        <f>Z34*Referencias!$D$60/'Metabolitos cuantificables'!$Z$45</f>
        <v>1.2097999013037375</v>
      </c>
      <c r="AB34" s="33">
        <f>((((AA34-AA33)/(D34-D33))+C34*AVERAGE(AA33:AA34)-C34*Referencias!$H$60)/AVERAGE('Metabolitos cuantificables'!E33:E34))*POWER(10,9)</f>
        <v>-6.5934947218812869</v>
      </c>
      <c r="AC34" s="33">
        <f>(((Z34-Z33)/($D34-$D33))-$C34*Referencias!$F$60+$C34*(AVERAGE(Z33:Z34)))/AVERAGE($E33:$E34)</f>
        <v>-11.849414105262573</v>
      </c>
      <c r="AD34" s="33"/>
      <c r="AE34" s="35">
        <v>1529855512</v>
      </c>
      <c r="AF34" s="33">
        <f>AE34*Referencias!$D$12/'Metabolitos cuantificables'!$AE$45</f>
        <v>2.3331774528700668</v>
      </c>
      <c r="AG34" s="33">
        <f>((((AF34-AF33)/(D34-D33))+C34*AVERAGE(AF33:AF34)-C34*Referencias!$H$12)/AVERAGE('Metabolitos cuantificables'!E33:E34))*POWER(10,9)</f>
        <v>0.87454962848524065</v>
      </c>
      <c r="AH34" s="33">
        <f>(((AE34-AE33)/($D34-$D33))-$C34*Referencias!$F$12+$C34*(AVERAGE(AE33:AE34)))/AVERAGE($E33:$E34)</f>
        <v>0.59460269695861345</v>
      </c>
      <c r="AI34" s="33"/>
      <c r="AJ34" s="35">
        <v>4638132</v>
      </c>
      <c r="AK34" s="33">
        <f>AJ34*Referencias!$D$50/'Metabolitos cuantificables'!$AJ$45</f>
        <v>0.17523660206551506</v>
      </c>
      <c r="AL34" s="33">
        <f>((((AK34-AK33)/(D34-D33))+C34*AVERAGE(AK33:AK34)-C34*Referencias!$H$50)/AVERAGE('Metabolitos cuantificables'!E33:E34))*POWER(10,9)</f>
        <v>-41.988676651375584</v>
      </c>
      <c r="AM34" s="33">
        <f>(((AJ34-AJ33)/($D34-$D33))-$C34*Referencias!$F$50+$C34*(AVERAGE(AJ33:AJ34)))/AVERAGE($E33:$E34)</f>
        <v>-1.2846542661712221</v>
      </c>
      <c r="AN34" s="33"/>
      <c r="AO34" s="35">
        <v>114413253</v>
      </c>
      <c r="AP34" s="33">
        <f>AO34*Referencias!$D$5/'Metabolitos cuantificables'!$AO$45</f>
        <v>1.3972947005692731</v>
      </c>
      <c r="AQ34" s="33">
        <f>((((AP34-AP33)/(D34-D33))+C34*AVERAGE(AP33:AP34)-C34*Referencias!$H$5)/AVERAGE('Metabolitos cuantificables'!E33:E34))*POWER(10,9)</f>
        <v>1.0442239245814895</v>
      </c>
      <c r="AR34" s="33">
        <f>(((AO34-AO33)/($D34-$D33))-$C34*Referencias!$F$5+$C34*(AVERAGE(AO33:AO34)))/AVERAGE($E33:$E34)</f>
        <v>8.7048761360865409E-2</v>
      </c>
      <c r="AS34" s="33"/>
      <c r="AT34" s="35">
        <v>3378159896</v>
      </c>
      <c r="AU34" s="32">
        <f>AT34*Referencias!$D$14/'Metabolitos cuantificables'!$AT$45</f>
        <v>0.60135838271605202</v>
      </c>
      <c r="AV34" s="32">
        <f>((((AU34-AU33)/(D34-D33))+C34*AVERAGE(AU33:AU34)-C34*Referencias!$H$14)/AVERAGE('Metabolitos cuantificables'!E33:E34))*POWER(10,9)</f>
        <v>-1.4211763383809373</v>
      </c>
      <c r="AW34" s="33">
        <f>(((AT34-AT33)/($D34-$D33))-$C34*Referencias!$F$14+$C34*(AVERAGE(AT33:AT34)))/AVERAGE($E33:$E34)</f>
        <v>-8.4199966531998864</v>
      </c>
      <c r="AX34" s="33"/>
      <c r="AY34" s="35">
        <v>12712829159</v>
      </c>
      <c r="AZ34" s="33">
        <f>AY34*Referencias!$D$59/'Metabolitos cuantificables'!$AY$45</f>
        <v>26.618256727721121</v>
      </c>
      <c r="BA34" s="33">
        <f t="shared" si="72"/>
        <v>42.054923381232356</v>
      </c>
      <c r="BB34" s="33">
        <f t="shared" si="73"/>
        <v>20.085352008933523</v>
      </c>
      <c r="BC34" s="33"/>
      <c r="BD34" s="35">
        <v>3847729344</v>
      </c>
      <c r="BE34" s="33">
        <f>BD34*Referencias!$D$15/'Metabolitos cuantificables'!$BD$45</f>
        <v>0.76009278791483503</v>
      </c>
      <c r="BF34" s="33">
        <f>((((BE34-BE33)/(D34-D33))+C34*AVERAGE(BE33:BE34)-C34*Referencias!$H$15)/AVERAGE('Metabolitos cuantificables'!E33:E34))*POWER(10,9)</f>
        <v>-1.7917919679935459</v>
      </c>
      <c r="BG34" s="33">
        <f>(((BD34-BD33)/($D34-$D33))-$C34*Referencias!$F$15+$C34*(AVERAGE(BD33:BD34)))/AVERAGE($E33:$E34)</f>
        <v>-11.208053403715281</v>
      </c>
      <c r="BH34" s="33"/>
      <c r="BI34" s="35">
        <v>521939573</v>
      </c>
      <c r="BJ34" s="33">
        <f>BI34*Referencias!$D$16/'Metabolitos cuantificables'!$BI$45</f>
        <v>0.69593048874873442</v>
      </c>
      <c r="BK34" s="33">
        <f>((((BJ34-BJ33)/(D34-D33))+C34*AVERAGE(BJ33:BJ34)-C34*Referencias!$H$16)/AVERAGE('Metabolitos cuantificables'!E33:E34))*POWER(10,9)</f>
        <v>-1.7381166522089759</v>
      </c>
      <c r="BL34" s="33">
        <f>(((BI34-BI33)/($D34-$D33))-$C34*Referencias!$F$16+$C34*(AVERAGE(BI33:BI34)))/AVERAGE($E33:$E34)</f>
        <v>-1.4885231017933542</v>
      </c>
      <c r="BM34" s="33"/>
      <c r="BN34" s="35">
        <v>448025208</v>
      </c>
      <c r="BO34" s="33">
        <f>BN34*Referencias!$D$17/'Metabolitos cuantificables'!$BN$45</f>
        <v>0.13861724072825285</v>
      </c>
      <c r="BP34" s="33">
        <f>((((BO34-BO33)/(D34-D33))+C34*AVERAGE(BO33:BO34)-C34*Referencias!$H$17)/AVERAGE('Metabolitos cuantificables'!E33:E34))*POWER(10,9)</f>
        <v>-0.6975251108450029</v>
      </c>
      <c r="BQ34" s="33">
        <f>(((BN34-BN33)/($D34-$D33))-$C34*Referencias!$F$17+$C34*(AVERAGE(BN33:BN34)))/AVERAGE($E33:$E34)</f>
        <v>-5.0502952823036509</v>
      </c>
      <c r="BR34" s="33"/>
      <c r="BS34" s="35">
        <v>2456353965</v>
      </c>
      <c r="BT34" s="33">
        <f>BS34*Referencias!$D$18/'Metabolitos cuantificables'!$BS$45</f>
        <v>0.36538162552702103</v>
      </c>
      <c r="BU34" s="33">
        <f>((((BT34-BT33)/(D34-D33))+C34*AVERAGE(BT33:BT34)-C34*Referencias!$H$18)/AVERAGE('Metabolitos cuantificables'!E33:E34))*POWER(10,9)</f>
        <v>-0.22744112071739961</v>
      </c>
      <c r="BV34" s="33">
        <f>(((BS34-BS33)/($D34-$D33))-$C34*Referencias!$F$18+$C34*(AVERAGE(BS33:BS34)))/AVERAGE($E33:$E34)</f>
        <v>-1.412560447202456</v>
      </c>
      <c r="BW34" s="33"/>
      <c r="BX34" s="35">
        <v>21931982329</v>
      </c>
      <c r="BY34" s="33">
        <f>BX34*Referencias!$D$19/'Metabolitos cuantificables'!$BX$45</f>
        <v>1.598917706007269</v>
      </c>
      <c r="BZ34" s="33">
        <f>((((BY34-BY33)/(D34-D33))+C34*AVERAGE(BY33:BY34)-C34*Referencias!$H$19)/AVERAGE('Metabolitos cuantificables'!E33:E34))*POWER(10,9)</f>
        <v>0.24292674704231285</v>
      </c>
      <c r="CA34" s="33">
        <f>(((BX34-BX33)/($D34-$D33))-$C34*Referencias!$F$19+$C34*(AVERAGE(BX33:BX34)))/AVERAGE($E33:$E34)</f>
        <v>2.126698970095978</v>
      </c>
      <c r="CB34" s="33"/>
      <c r="CC34" s="35">
        <v>94242698</v>
      </c>
      <c r="CD34" s="33">
        <f>CC34*Referencias!$D$20/'Metabolitos cuantificables'!$CC$45</f>
        <v>0.18445189973898271</v>
      </c>
      <c r="CE34" s="33">
        <f>((((CD34-CD33)/(D34-D33))+C34*AVERAGE(CD33:CD34)-C34*Referencias!$H$20)/AVERAGE('Metabolitos cuantificables'!E33:E34))*POWER(10,9)</f>
        <v>-2.0849236485703764</v>
      </c>
      <c r="CF34" s="33">
        <f>(((CC34-CC33)/($D34-$D33))-$C34*Referencias!$F$20+$C34*(AVERAGE(CC33:CC34)))/AVERAGE($E33:$E34)</f>
        <v>-1.0542022033151561</v>
      </c>
      <c r="CG34" s="33"/>
      <c r="CH34" s="35">
        <v>619280404</v>
      </c>
      <c r="CI34" s="33">
        <f>CH34*Referencias!$D$21/'Metabolitos cuantificables'!$CH$45</f>
        <v>0.26703307114974356</v>
      </c>
      <c r="CJ34" s="33">
        <f>((((CI34-CI33)/(D34-D33))+C34*AVERAGE(CI33:CI34)-C34*Referencias!$H$21)/AVERAGE('Metabolitos cuantificables'!E33:E34))*POWER(10,9)</f>
        <v>-1.3513719514608988</v>
      </c>
      <c r="CK34" s="33">
        <f>(((CH34-CH33)/($D34-$D33))-$C34*Referencias!$F$21+$C34*(AVERAGE(CH33:CH34)))/AVERAGE($E33:$E34)</f>
        <v>-3.3247762990733967</v>
      </c>
      <c r="CL34" s="33"/>
      <c r="CM34" s="35">
        <v>788350044</v>
      </c>
      <c r="CN34" s="33">
        <f>CM34*Referencias!$D$22/'Metabolitos cuantificables'!$CM$45</f>
        <v>0.11764078605425185</v>
      </c>
      <c r="CO34" s="33">
        <f>((((CN34-CN33)/(D34-D33))+C34*AVERAGE(CN33:CN34)-C34*Referencias!$H$22)/AVERAGE('Metabolitos cuantificables'!E33:E34))*POWER(10,9)</f>
        <v>-0.22490628118849218</v>
      </c>
      <c r="CP34" s="33">
        <f>(((CM34-CM33)/($D34-$D33))-$C34*Referencias!$F$22+$C34*(AVERAGE(CM33:CM34)))/AVERAGE($E33:$E34)</f>
        <v>-1.4368937842765626</v>
      </c>
      <c r="CQ34" s="33"/>
      <c r="CR34" s="35">
        <v>384689525</v>
      </c>
      <c r="CS34" s="33">
        <f>CR34*Referencias!$D$23/'Metabolitos cuantificables'!$CR$45</f>
        <v>0.12435801583224332</v>
      </c>
      <c r="CT34" s="33">
        <f>((((CS34-CS33)/(D34-D33))+C34*AVERAGE(CS33:CS34)-C34*Referencias!$H$23)/AVERAGE('Metabolitos cuantificables'!E33:E34))*POWER(10,9)</f>
        <v>-0.60752180423086688</v>
      </c>
      <c r="CU34" s="33">
        <f>(((CR34-CR33)/($D34-$D33))-$C34*Referencias!$F$23+$C34*(AVERAGE(CR33:CR34)))/AVERAGE($E33:$E34)</f>
        <v>-2.3261964995233977</v>
      </c>
      <c r="CV34" s="33"/>
      <c r="CW34" s="35">
        <v>4692565223</v>
      </c>
      <c r="CX34" s="33">
        <f t="shared" si="4"/>
        <v>7.4938303826117805</v>
      </c>
      <c r="CY34" s="33"/>
      <c r="CZ34" s="33"/>
      <c r="DA34" s="35">
        <v>64336383</v>
      </c>
      <c r="DB34" s="33">
        <f t="shared" si="5"/>
        <v>-1.309407947368713</v>
      </c>
      <c r="DC34" s="33"/>
      <c r="DD34" s="33"/>
      <c r="DE34" s="35">
        <v>1370545</v>
      </c>
      <c r="DF34" s="34">
        <f t="shared" si="6"/>
        <v>3.3402030823967551E-3</v>
      </c>
      <c r="DG34" s="33"/>
      <c r="DH34" s="33"/>
      <c r="DI34" s="35">
        <v>226372268</v>
      </c>
      <c r="DJ34" s="33">
        <f t="shared" si="7"/>
        <v>1.1722115519496357</v>
      </c>
      <c r="DK34" s="33"/>
      <c r="DL34" s="33"/>
      <c r="DM34" s="35">
        <v>4452661</v>
      </c>
      <c r="DN34" s="34">
        <f t="shared" si="8"/>
        <v>1.39791674979495E-3</v>
      </c>
      <c r="DO34" s="33"/>
      <c r="DP34" s="33"/>
      <c r="DQ34" s="35">
        <v>179993181</v>
      </c>
      <c r="DR34" s="33">
        <f t="shared" si="9"/>
        <v>0.65557501967369392</v>
      </c>
      <c r="DS34" s="33"/>
      <c r="DT34" s="33"/>
      <c r="DU34" s="35">
        <v>29008811</v>
      </c>
      <c r="DV34" s="34">
        <f t="shared" si="10"/>
        <v>0.1816627675622354</v>
      </c>
      <c r="DW34" s="33"/>
      <c r="DX34" s="33"/>
      <c r="DY34" s="35">
        <v>322858631</v>
      </c>
      <c r="DZ34" s="15">
        <f t="shared" si="71"/>
        <v>-3.1429665600684986</v>
      </c>
      <c r="EA34" s="33"/>
      <c r="EB34" s="33"/>
      <c r="EC34" s="35">
        <v>215607393</v>
      </c>
      <c r="ED34" s="16">
        <f t="shared" si="11"/>
        <v>-0.5810478898993594</v>
      </c>
      <c r="EE34" s="33"/>
      <c r="EF34" s="33"/>
      <c r="EG34" s="35">
        <v>22513943</v>
      </c>
      <c r="EH34" s="15">
        <f t="shared" si="12"/>
        <v>6.4245251712442674E-3</v>
      </c>
      <c r="EI34" s="33"/>
      <c r="EJ34" s="33"/>
      <c r="EK34" s="35">
        <v>494788</v>
      </c>
      <c r="EL34" s="15">
        <f t="shared" si="13"/>
        <v>6.8442544501341144E-4</v>
      </c>
      <c r="EM34" s="34"/>
      <c r="EN34" s="33"/>
      <c r="EO34" s="35">
        <v>4139032</v>
      </c>
      <c r="EP34" s="15">
        <f t="shared" si="14"/>
        <v>9.0418103677595268E-3</v>
      </c>
      <c r="EQ34" s="34"/>
      <c r="ER34" s="33"/>
      <c r="ES34" s="35">
        <v>3374445</v>
      </c>
      <c r="ET34" s="15">
        <f t="shared" si="15"/>
        <v>9.1243668949923546E-3</v>
      </c>
      <c r="EU34" s="34"/>
      <c r="EV34" s="33"/>
      <c r="EW34" s="35">
        <v>466802</v>
      </c>
      <c r="EX34" s="15">
        <f t="shared" si="74"/>
        <v>2.2334409290416975E-3</v>
      </c>
      <c r="EY34" s="34"/>
      <c r="EZ34" s="33"/>
      <c r="FA34" s="35">
        <v>67487113</v>
      </c>
      <c r="FB34" s="15">
        <f t="shared" si="16"/>
        <v>0.24418110250271557</v>
      </c>
      <c r="FC34" s="34"/>
      <c r="FD34" s="33"/>
      <c r="FE34" s="35">
        <v>453128351</v>
      </c>
      <c r="FF34" s="16">
        <f t="shared" si="17"/>
        <v>1.0821684116124672</v>
      </c>
      <c r="FG34" s="34"/>
      <c r="FH34" s="33"/>
      <c r="FI34" s="35">
        <v>18576209</v>
      </c>
      <c r="FJ34" s="15">
        <f t="shared" si="18"/>
        <v>3.2138222966682187E-2</v>
      </c>
      <c r="FK34" s="32"/>
      <c r="FL34" s="33"/>
      <c r="FM34" s="35">
        <v>456590390</v>
      </c>
      <c r="FN34" s="15">
        <f t="shared" si="19"/>
        <v>0.85377778338431876</v>
      </c>
      <c r="FO34" s="33"/>
      <c r="FP34" s="33"/>
      <c r="FQ34" s="35">
        <v>14464894</v>
      </c>
      <c r="FR34" s="15">
        <f t="shared" si="20"/>
        <v>-6.317112273059787E-2</v>
      </c>
      <c r="FS34" s="34"/>
      <c r="FT34" s="33"/>
      <c r="FU34" s="35">
        <v>5259274</v>
      </c>
      <c r="FV34" s="15">
        <f t="shared" si="21"/>
        <v>2.1910491288155889E-2</v>
      </c>
      <c r="FW34" s="34"/>
      <c r="FX34" s="33"/>
      <c r="FY34" s="35">
        <v>1402799</v>
      </c>
      <c r="FZ34" s="15">
        <f t="shared" si="22"/>
        <v>2.5724343009465543E-3</v>
      </c>
      <c r="GA34" s="34"/>
      <c r="GB34" s="33"/>
      <c r="GC34" s="35">
        <v>197432</v>
      </c>
      <c r="GD34" s="15">
        <f t="shared" si="23"/>
        <v>7.2327816386247269E-4</v>
      </c>
      <c r="GE34" s="34"/>
      <c r="GF34" s="33"/>
      <c r="GG34" s="35">
        <v>9848715</v>
      </c>
      <c r="GH34" s="15">
        <f t="shared" si="24"/>
        <v>-4.5269285124470759E-2</v>
      </c>
      <c r="GI34" s="34"/>
      <c r="GJ34" s="33"/>
      <c r="GK34" s="35">
        <v>4406720</v>
      </c>
      <c r="GL34" s="15">
        <f t="shared" si="25"/>
        <v>1.440753801733502E-2</v>
      </c>
      <c r="GM34" s="34"/>
      <c r="GN34" s="33"/>
      <c r="GO34" s="35">
        <v>10481687</v>
      </c>
      <c r="GP34" s="15">
        <f t="shared" si="26"/>
        <v>1.0416893828556231E-2</v>
      </c>
      <c r="GQ34" s="34"/>
      <c r="GR34" s="33"/>
      <c r="GS34" s="35">
        <v>1322453</v>
      </c>
      <c r="GT34" s="15">
        <f t="shared" si="27"/>
        <v>-3.0499663330451556E-3</v>
      </c>
      <c r="GU34" s="34"/>
      <c r="GV34" s="33"/>
      <c r="GW34" s="35">
        <v>62763915</v>
      </c>
      <c r="GX34" s="15">
        <f t="shared" si="28"/>
        <v>0.17544521585644302</v>
      </c>
      <c r="GY34" s="34"/>
      <c r="GZ34" s="33"/>
      <c r="HA34" s="35">
        <v>25973835</v>
      </c>
      <c r="HB34" s="15">
        <f t="shared" si="29"/>
        <v>-0.18341859621267539</v>
      </c>
      <c r="HC34" s="34"/>
      <c r="HD34" s="33"/>
      <c r="HE34" s="35">
        <v>590884</v>
      </c>
      <c r="HF34" s="15">
        <f t="shared" si="30"/>
        <v>-1.0528686767085637E-2</v>
      </c>
      <c r="HG34" s="34"/>
      <c r="HH34" s="33"/>
      <c r="HI34" s="35">
        <v>38938985</v>
      </c>
      <c r="HJ34" s="15">
        <f t="shared" si="31"/>
        <v>6.1276993083726812E-2</v>
      </c>
      <c r="HK34" s="34"/>
      <c r="HL34" s="33"/>
      <c r="HM34" s="35">
        <v>62196</v>
      </c>
      <c r="HN34" s="15">
        <f t="shared" si="32"/>
        <v>-6.4313859147436319E-5</v>
      </c>
      <c r="HO34" s="34"/>
      <c r="HP34" s="33"/>
      <c r="HQ34" s="35">
        <v>35779875</v>
      </c>
      <c r="HR34" s="15">
        <f t="shared" si="33"/>
        <v>2.7062659994236436E-2</v>
      </c>
      <c r="HS34" s="34"/>
      <c r="HT34" s="33"/>
      <c r="HU34" s="35">
        <v>851490</v>
      </c>
      <c r="HV34" s="15">
        <f t="shared" si="34"/>
        <v>2.1523348795194079E-3</v>
      </c>
      <c r="HW34" s="34"/>
      <c r="HX34" s="33"/>
      <c r="HY34" s="35">
        <v>17017642</v>
      </c>
      <c r="HZ34" s="15">
        <f t="shared" si="35"/>
        <v>8.1517002504932247E-3</v>
      </c>
      <c r="IA34" s="34"/>
      <c r="IB34" s="33"/>
      <c r="IC34" s="35">
        <v>345163</v>
      </c>
      <c r="ID34" s="15">
        <f t="shared" si="36"/>
        <v>5.9190178116202269E-4</v>
      </c>
      <c r="IE34" s="34"/>
      <c r="IF34" s="33"/>
      <c r="IG34" s="35">
        <v>3479769</v>
      </c>
      <c r="IH34" s="15">
        <f t="shared" si="37"/>
        <v>3.1172723393407369E-3</v>
      </c>
      <c r="II34" s="34"/>
      <c r="IJ34" s="33"/>
      <c r="IK34" s="35">
        <v>359275</v>
      </c>
      <c r="IL34" s="15">
        <f t="shared" si="38"/>
        <v>4.3108388198000514E-5</v>
      </c>
      <c r="IM34" s="34"/>
      <c r="IN34" s="33"/>
      <c r="IO34" s="35">
        <v>40570204</v>
      </c>
      <c r="IP34" s="15">
        <f t="shared" si="39"/>
        <v>0.25406403382766957</v>
      </c>
      <c r="IQ34" s="34"/>
      <c r="IR34" s="33"/>
      <c r="IS34" s="35">
        <v>1787849</v>
      </c>
      <c r="IT34" s="15">
        <f t="shared" si="40"/>
        <v>-3.5737475892797777E-3</v>
      </c>
      <c r="IU34" s="34"/>
      <c r="IV34" s="33"/>
      <c r="IW34" s="35">
        <v>9218913</v>
      </c>
      <c r="IX34" s="15">
        <f t="shared" si="41"/>
        <v>2.0458243000598514E-3</v>
      </c>
      <c r="IY34" s="34"/>
      <c r="IZ34" s="33"/>
      <c r="JA34" s="35">
        <v>298250</v>
      </c>
      <c r="JB34" s="15">
        <f t="shared" si="42"/>
        <v>-2.590299760590543E-4</v>
      </c>
      <c r="JC34" s="34"/>
      <c r="JD34" s="33"/>
      <c r="JE34" s="35">
        <v>2100096</v>
      </c>
      <c r="JF34" s="15">
        <f t="shared" si="43"/>
        <v>-8.8422886158586622E-2</v>
      </c>
      <c r="JG34" s="34"/>
      <c r="JH34" s="33"/>
      <c r="JI34" s="35">
        <v>6452144</v>
      </c>
      <c r="JJ34" s="15">
        <f t="shared" si="44"/>
        <v>3.5846852486089865E-3</v>
      </c>
      <c r="JK34" s="34"/>
      <c r="JL34" s="33"/>
      <c r="JM34" s="35">
        <v>899543</v>
      </c>
      <c r="JN34" s="15">
        <f t="shared" si="128"/>
        <v>-1.6894657068120859E-3</v>
      </c>
      <c r="JO34" s="34"/>
      <c r="JP34" s="33"/>
      <c r="JQ34" s="35">
        <v>8445173</v>
      </c>
      <c r="JR34" s="15">
        <f t="shared" si="129"/>
        <v>1.334605722551041E-2</v>
      </c>
      <c r="JS34" s="34"/>
      <c r="JT34" s="33"/>
      <c r="JU34" s="35">
        <v>15145578</v>
      </c>
      <c r="JV34" s="15">
        <f t="shared" si="130"/>
        <v>2.2734499484604643E-2</v>
      </c>
      <c r="JW34" s="34"/>
      <c r="JX34" s="33"/>
      <c r="JY34" s="35">
        <v>8652375</v>
      </c>
      <c r="JZ34" s="15">
        <f t="shared" si="131"/>
        <v>-1.8824405300259361E-2</v>
      </c>
      <c r="KA34" s="34"/>
      <c r="KB34" s="33"/>
      <c r="KC34" s="35">
        <v>55348261</v>
      </c>
      <c r="KD34" s="15">
        <f t="shared" si="132"/>
        <v>9.3412387887654907E-2</v>
      </c>
      <c r="KE34" s="34"/>
      <c r="KF34" s="33"/>
      <c r="KG34" s="35">
        <v>38957150</v>
      </c>
      <c r="KH34" s="15">
        <f t="shared" si="133"/>
        <v>4.8417550098645568E-2</v>
      </c>
      <c r="KI34" s="34"/>
      <c r="KJ34" s="33"/>
      <c r="KK34" s="35">
        <v>3757383</v>
      </c>
      <c r="KL34" s="15">
        <f t="shared" si="134"/>
        <v>-1.40628065771098E-2</v>
      </c>
      <c r="KM34" s="34"/>
      <c r="KN34" s="33"/>
      <c r="KO34" s="35">
        <v>1963561</v>
      </c>
      <c r="KP34" s="15">
        <f t="shared" si="135"/>
        <v>3.5474903848285344E-3</v>
      </c>
      <c r="KQ34" s="34"/>
      <c r="KR34" s="33"/>
      <c r="KS34" s="35">
        <v>7484283</v>
      </c>
      <c r="KT34" s="15">
        <f t="shared" si="136"/>
        <v>1.2928230725321985E-2</v>
      </c>
      <c r="KU34" s="34"/>
      <c r="KV34" s="33"/>
      <c r="KW34" s="35">
        <v>208819</v>
      </c>
      <c r="KX34" s="15">
        <f t="shared" si="137"/>
        <v>1.3076936334818561E-3</v>
      </c>
      <c r="KY34" s="34"/>
      <c r="KZ34" s="33"/>
      <c r="LA34" s="35">
        <v>1511995603</v>
      </c>
      <c r="LB34" s="15">
        <f t="shared" si="138"/>
        <v>1.9033984921360643</v>
      </c>
      <c r="LC34" s="34"/>
      <c r="LD34" s="33"/>
      <c r="LE34" s="35">
        <v>15497821</v>
      </c>
      <c r="LF34" s="15">
        <f t="shared" si="139"/>
        <v>1.5647936284941585E-2</v>
      </c>
      <c r="LG34" s="34"/>
      <c r="LH34" s="33"/>
      <c r="LI34" s="35">
        <v>19001329</v>
      </c>
      <c r="LJ34" s="15">
        <f t="shared" si="140"/>
        <v>1.0898799627585289E-3</v>
      </c>
      <c r="LK34" s="34"/>
      <c r="LL34" s="33"/>
      <c r="LM34" s="35">
        <v>1370607</v>
      </c>
      <c r="LN34" s="15">
        <f t="shared" si="141"/>
        <v>1.6274451076234181E-3</v>
      </c>
      <c r="LO34" s="34"/>
      <c r="LP34" s="33"/>
      <c r="LQ34" s="35">
        <v>450640</v>
      </c>
      <c r="LR34" s="15">
        <f t="shared" si="142"/>
        <v>6.0964443262175527E-4</v>
      </c>
      <c r="LS34" s="34"/>
      <c r="LT34" s="33"/>
      <c r="LU34" s="35">
        <v>248958</v>
      </c>
      <c r="LV34" s="15">
        <f t="shared" si="143"/>
        <v>1.8365282303650997E-5</v>
      </c>
      <c r="LW34" s="34"/>
      <c r="LX34" s="33"/>
      <c r="LY34" s="35">
        <v>730261</v>
      </c>
      <c r="LZ34" s="15">
        <f t="shared" si="144"/>
        <v>2.216608033517324E-3</v>
      </c>
      <c r="MA34" s="34"/>
      <c r="MB34" s="33"/>
      <c r="MC34" s="35">
        <v>1722058</v>
      </c>
      <c r="MD34" s="15">
        <f t="shared" si="145"/>
        <v>-7.4813448216621238E-3</v>
      </c>
      <c r="ME34" s="34"/>
      <c r="MF34" s="33"/>
      <c r="MG34" s="35">
        <v>251256497</v>
      </c>
      <c r="MH34" s="15">
        <f t="shared" si="146"/>
        <v>0.45044938432422255</v>
      </c>
      <c r="MI34" s="34"/>
      <c r="MJ34" s="33"/>
      <c r="MK34" s="35">
        <v>4692565223</v>
      </c>
      <c r="ML34" s="15">
        <f t="shared" si="147"/>
        <v>7.4938303826117805</v>
      </c>
      <c r="MM34" s="34"/>
      <c r="MN34" s="33"/>
      <c r="MO34" s="35">
        <v>38957150</v>
      </c>
      <c r="MP34" s="15">
        <f t="shared" si="148"/>
        <v>4.8417550098645568E-2</v>
      </c>
      <c r="MQ34" s="34"/>
      <c r="MR34" s="33"/>
      <c r="MS34" s="35">
        <v>1688914978</v>
      </c>
      <c r="MT34" s="15">
        <f t="shared" si="149"/>
        <v>2.3703494264979716</v>
      </c>
      <c r="MU34" s="34"/>
      <c r="MV34" s="33"/>
      <c r="MW34" s="35">
        <v>17984531</v>
      </c>
      <c r="MX34" s="15">
        <f t="shared" si="150"/>
        <v>-0.55200491617898084</v>
      </c>
      <c r="MY34" s="34"/>
      <c r="MZ34" s="33"/>
      <c r="NA34" s="35">
        <v>14083087</v>
      </c>
      <c r="NB34" s="15">
        <f t="shared" si="151"/>
        <v>-1.4498588758839351E-3</v>
      </c>
      <c r="NC34" s="34"/>
      <c r="ND34" s="33"/>
      <c r="NE34" s="35">
        <v>494788</v>
      </c>
      <c r="NF34" s="15">
        <f t="shared" si="152"/>
        <v>6.8442544501341144E-4</v>
      </c>
      <c r="NG34" s="34"/>
      <c r="NH34" s="33"/>
      <c r="NI34" s="35">
        <v>221604</v>
      </c>
      <c r="NJ34" s="15">
        <f t="shared" si="153"/>
        <v>-1.2382884163507795E-3</v>
      </c>
      <c r="NK34" s="34"/>
      <c r="NL34" s="33"/>
    </row>
    <row r="35" spans="2:376" s="35" customFormat="1" x14ac:dyDescent="0.25">
      <c r="B35" s="31" t="s">
        <v>183</v>
      </c>
      <c r="C35" s="32">
        <v>1.6666666666666701E-2</v>
      </c>
      <c r="D35" s="33">
        <v>1726.8333333333721</v>
      </c>
      <c r="E35" s="34">
        <v>9753333.333333334</v>
      </c>
      <c r="F35" s="35">
        <v>1547755601</v>
      </c>
      <c r="G35" s="33">
        <f>F35*Referencias!$D$6/'Metabolitos cuantificables'!$F$45</f>
        <v>1.0715580032609475</v>
      </c>
      <c r="H35" s="33">
        <f>((((G35-G34)/(D35-D34))+(C35*AVERAGE(G34:G35))-C35*Referencias!$H$6)/AVERAGE('Metabolitos cuantificables'!E34:E35))*POWER(10,9)</f>
        <v>-0.18162912718937019</v>
      </c>
      <c r="I35" s="33">
        <f>(((F35-F34)/($D35-$D34))-$C35*Referencias!$F$6+$C35*(AVERAGE(F34:F35)))/AVERAGE($E34:$E35)</f>
        <v>-0.30808249829986722</v>
      </c>
      <c r="J35" s="33"/>
      <c r="K35" s="35">
        <v>47840887</v>
      </c>
      <c r="L35" s="33">
        <f>K35*Referencias!$D$7/'Metabolitos cuantificables'!$K$45</f>
        <v>2.0810659377878009E-2</v>
      </c>
      <c r="M35" s="33">
        <f>((((L35-L34)/(D35-D34))+C35*AVERAGE(L34:L35)-C35*Referencias!$H$7)/AVERAGE('Metabolitos cuantificables'!E34:E35))*POWER(10,9)</f>
        <v>-2.8945333825763497</v>
      </c>
      <c r="N35" s="33">
        <f>(((K35-K34)/($D35-$D34))-$C35*Referencias!$F$7+$C35*(AVERAGE(K34:K35)))/AVERAGE($E34:$E35)</f>
        <v>-6.8432225236858164</v>
      </c>
      <c r="O35" s="33"/>
      <c r="P35" s="35">
        <v>522682693</v>
      </c>
      <c r="Q35" s="33">
        <f>P35*Referencias!$D$8/'Metabolitos cuantificables'!$P$45</f>
        <v>1.0527195161043827</v>
      </c>
      <c r="R35" s="33">
        <f>((((Q35-Q34)/(D35-D34))+C35*AVERAGE(Q34:Q35)-C35*Referencias!$H$8)/AVERAGE('Metabolitos cuantificables'!E34:E35))*POWER(10,9)</f>
        <v>-1.2553885211499831</v>
      </c>
      <c r="S35" s="33">
        <f>(((P35-P34)/($D35-$D34))-$C35*Referencias!$F$8+$C35*(AVERAGE(P34:P35)))/AVERAGE($E34:$E35)</f>
        <v>-0.73756950326926418</v>
      </c>
      <c r="T35" s="33"/>
      <c r="U35" s="35">
        <v>198114856</v>
      </c>
      <c r="V35" s="33">
        <f>U35*Referencias!$D$9/'Metabolitos cuantificables'!$U$45</f>
        <v>0.15634057100386023</v>
      </c>
      <c r="W35" s="33">
        <f>((((V35-V34)/(D35-D34))+C35*AVERAGE(V34:V35)-C35*Referencias!$H$9)/AVERAGE('Metabolitos cuantificables'!E34:E35))*POWER(10,9)</f>
        <v>-0.52629860413511365</v>
      </c>
      <c r="X35" s="33">
        <f>(((U35-U34)/($D35-$D34))-$C35*Referencias!$F$9+$C35*(AVERAGE(U34:U35)))/AVERAGE($E34:$E35)</f>
        <v>-0.62509114059832172</v>
      </c>
      <c r="Y35" s="33"/>
      <c r="Z35" s="35">
        <v>2351510043</v>
      </c>
      <c r="AA35" s="33">
        <f>Z35*Referencias!$D$60/'Metabolitos cuantificables'!$Z$45</f>
        <v>1.2514038805325134</v>
      </c>
      <c r="AB35" s="33">
        <f>((((AA35-AA34)/(D35-D34))+C35*AVERAGE(AA34:AA35)-C35*Referencias!$H$60)/AVERAGE('Metabolitos cuantificables'!E34:E35))*POWER(10,9)</f>
        <v>-7.1967945624464491</v>
      </c>
      <c r="AC35" s="33">
        <f>(((Z35-Z34)/($D35-$D34))-$C35*Referencias!$F$60+$C35*(AVERAGE(Z34:Z35)))/AVERAGE($E34:$E35)</f>
        <v>-13.014533479892464</v>
      </c>
      <c r="AD35" s="33"/>
      <c r="AE35" s="35">
        <v>1520458950</v>
      </c>
      <c r="AF35" s="33">
        <f>AE35*Referencias!$D$12/'Metabolitos cuantificables'!$AE$45</f>
        <v>2.3188467880321602</v>
      </c>
      <c r="AG35" s="33">
        <f>((((AF35-AF34)/(D35-D34))+C35*AVERAGE(AF34:AF35)-C35*Referencias!$H$12)/AVERAGE('Metabolitos cuantificables'!E34:E35))*POWER(10,9)</f>
        <v>2.1419826238762543</v>
      </c>
      <c r="AH35" s="33">
        <f>(((AE35-AE34)/($D35-$D34))-$C35*Referencias!$F$12+$C35*(AVERAGE(AE34:AE35)))/AVERAGE($E34:$E35)</f>
        <v>1.4244215860262381</v>
      </c>
      <c r="AI35" s="33"/>
      <c r="AJ35" s="35">
        <v>4460697</v>
      </c>
      <c r="AK35" s="33">
        <f>AJ35*Referencias!$D$50/'Metabolitos cuantificables'!$AJ$45</f>
        <v>0.16853280267224754</v>
      </c>
      <c r="AL35" s="33">
        <f>((((AK35-AK34)/(D35-D34))+C35*AVERAGE(AK34:AK35)-C35*Referencias!$H$50)/AVERAGE('Metabolitos cuantificables'!E34:E35))*POWER(10,9)</f>
        <v>-40.059887509950819</v>
      </c>
      <c r="AM35" s="33">
        <f>(((AJ35-AJ34)/($D35-$D34))-$C35*Referencias!$F$50+$C35*(AVERAGE(AJ34:AJ35)))/AVERAGE($E34:$E35)</f>
        <v>-1.2235143335678786</v>
      </c>
      <c r="AN35" s="33"/>
      <c r="AO35" s="35">
        <v>110650633</v>
      </c>
      <c r="AP35" s="33">
        <f>AO35*Referencias!$D$5/'Metabolitos cuantificables'!$AO$45</f>
        <v>1.351342952424712</v>
      </c>
      <c r="AQ35" s="33">
        <f>((((AP35-AP34)/(D35-D34))+C35*AVERAGE(AP34:AP35)-C35*Referencias!$H$5)/AVERAGE('Metabolitos cuantificables'!E34:E35))*POWER(10,9)</f>
        <v>1.5630083394839012</v>
      </c>
      <c r="AR35" s="33">
        <f>(((AO35-AO34)/($D35-$D34))-$C35*Referencias!$F$5+$C35*(AVERAGE(AO34:AO35)))/AVERAGE($E34:$E35)</f>
        <v>0.12943787454721636</v>
      </c>
      <c r="AS35" s="33"/>
      <c r="AT35" s="35">
        <v>3410898674</v>
      </c>
      <c r="AU35" s="32">
        <f>AT35*Referencias!$D$14/'Metabolitos cuantificables'!$AT$45</f>
        <v>0.60718633023668056</v>
      </c>
      <c r="AV35" s="32">
        <f>((((AU35-AU34)/(D35-D34))+C35*AVERAGE(AU34:AU35)-C35*Referencias!$H$14)/AVERAGE('Metabolitos cuantificables'!E34:E35))*POWER(10,9)</f>
        <v>-1.2323212704625768</v>
      </c>
      <c r="AW35" s="33">
        <f>(((AT35-AT34)/($D35-$D34))-$C35*Referencias!$F$14+$C35*(AVERAGE(AT34:AT35)))/AVERAGE($E34:$E35)</f>
        <v>-7.3336847877111975</v>
      </c>
      <c r="AX35" s="33"/>
      <c r="AY35" s="35">
        <v>12585360548</v>
      </c>
      <c r="AZ35" s="33">
        <f>AY35*Referencias!$D$59/'Metabolitos cuantificables'!$AY$45</f>
        <v>26.351361596048406</v>
      </c>
      <c r="BA35" s="33">
        <f t="shared" si="72"/>
        <v>44.047669581506348</v>
      </c>
      <c r="BB35" s="33">
        <f t="shared" si="73"/>
        <v>21.037083831962583</v>
      </c>
      <c r="BC35" s="33"/>
      <c r="BD35" s="35">
        <v>3836230703</v>
      </c>
      <c r="BE35" s="33">
        <f>BD35*Referencias!$D$15/'Metabolitos cuantificables'!$BD$45</f>
        <v>0.75782130951458049</v>
      </c>
      <c r="BF35" s="33">
        <f>((((BE35-BE34)/(D35-D34))+C35*AVERAGE(BE34:BE35)-C35*Referencias!$H$15)/AVERAGE('Metabolitos cuantificables'!E34:E35))*POWER(10,9)</f>
        <v>-1.5321555449509925</v>
      </c>
      <c r="BG35" s="33">
        <f>(((BD35-BD34)/($D35-$D34))-$C35*Referencias!$F$15+$C35*(AVERAGE(BD34:BD35)))/AVERAGE($E34:$E35)</f>
        <v>-9.7692801127829085</v>
      </c>
      <c r="BH35" s="33"/>
      <c r="BI35" s="35">
        <v>459354390</v>
      </c>
      <c r="BJ35" s="33">
        <f>BI35*Referencias!$D$16/'Metabolitos cuantificables'!$BI$45</f>
        <v>0.61248225211997243</v>
      </c>
      <c r="BK35" s="33">
        <f>((((BJ35-BJ34)/(D35-D34))+C35*AVERAGE(BJ34:BJ35)-C35*Referencias!$H$16)/AVERAGE('Metabolitos cuantificables'!E34:E35))*POWER(10,9)</f>
        <v>-1.8564082178552304</v>
      </c>
      <c r="BL35" s="33">
        <f>(((BI35-BI34)/($D35-$D34))-$C35*Referencias!$F$16+$C35*(AVERAGE(BI34:BI35)))/AVERAGE($E34:$E35)</f>
        <v>-1.5664730156067848</v>
      </c>
      <c r="BM35" s="33"/>
      <c r="BN35" s="35">
        <v>390709103</v>
      </c>
      <c r="BO35" s="33">
        <f>BN35*Referencias!$D$17/'Metabolitos cuantificables'!$BN$45</f>
        <v>0.12088386282334082</v>
      </c>
      <c r="BP35" s="33">
        <f>((((BO35-BO34)/(D35-D34))+C35*AVERAGE(BO34:BO35)-C35*Referencias!$H$17)/AVERAGE('Metabolitos cuantificables'!E34:E35))*POWER(10,9)</f>
        <v>-0.5960469505061291</v>
      </c>
      <c r="BQ35" s="33">
        <f>(((BN35-BN34)/($D35-$D34))-$C35*Referencias!$F$17+$C35*(AVERAGE(BN34:BN35)))/AVERAGE($E34:$E35)</f>
        <v>-4.5595468316692855</v>
      </c>
      <c r="BR35" s="33"/>
      <c r="BS35" s="35">
        <v>2283401178</v>
      </c>
      <c r="BT35" s="33">
        <f>BS35*Referencias!$D$18/'Metabolitos cuantificables'!$BS$45</f>
        <v>0.33965497075579443</v>
      </c>
      <c r="BU35" s="33">
        <f>((((BT35-BT34)/(D35-D34))+C35*AVERAGE(BT34:BT35)-C35*Referencias!$H$18)/AVERAGE('Metabolitos cuantificables'!E34:E35))*POWER(10,9)</f>
        <v>-0.30545573271959009</v>
      </c>
      <c r="BV35" s="33">
        <f>(((BS35-BS34)/($D35-$D34))-$C35*Referencias!$F$18+$C35*(AVERAGE(BS34:BS35)))/AVERAGE($E34:$E35)</f>
        <v>-1.9438096817917727</v>
      </c>
      <c r="BW35" s="33"/>
      <c r="BX35" s="35">
        <v>22505638046</v>
      </c>
      <c r="BY35" s="33">
        <f>BX35*Referencias!$D$19/'Metabolitos cuantificables'!$BX$45</f>
        <v>1.6407392007223534</v>
      </c>
      <c r="BZ35" s="33">
        <f>((((BY35-BY34)/(D35-D34))+C35*AVERAGE(BY34:BY35)-C35*Referencias!$H$19)/AVERAGE('Metabolitos cuantificables'!E34:E35))*POWER(10,9)</f>
        <v>0.81428000697218494</v>
      </c>
      <c r="CA35" s="33">
        <f>(((BX35-BX34)/($D35-$D34))-$C35*Referencias!$F$19+$C35*(AVERAGE(BX34:BX35)))/AVERAGE($E34:$E35)</f>
        <v>10.033996011128563</v>
      </c>
      <c r="CB35" s="33"/>
      <c r="CC35" s="35">
        <v>96965370</v>
      </c>
      <c r="CD35" s="33">
        <f>CC35*Referencias!$D$20/'Metabolitos cuantificables'!$CC$45</f>
        <v>0.18978071601253779</v>
      </c>
      <c r="CE35" s="33">
        <f>((((CD35-CD34)/(D35-D34))+C35*AVERAGE(CD34:CD35)-C35*Referencias!$H$20)/AVERAGE('Metabolitos cuantificables'!E34:E35))*POWER(10,9)</f>
        <v>-2.3967498729906556</v>
      </c>
      <c r="CF35" s="33">
        <f>(((CC35-CC34)/($D35-$D34))-$C35*Referencias!$F$20+$C35*(AVERAGE(CC34:CC35)))/AVERAGE($E34:$E35)</f>
        <v>-1.2141683508793648</v>
      </c>
      <c r="CG35" s="33"/>
      <c r="CH35" s="35">
        <v>610370227</v>
      </c>
      <c r="CI35" s="33">
        <f>CH35*Referencias!$D$21/'Metabolitos cuantificables'!$CH$45</f>
        <v>0.26319101202203732</v>
      </c>
      <c r="CJ35" s="33">
        <f>((((CI35-CI34)/(D35-D34))+C35*AVERAGE(CI34:CI35)-C35*Referencias!$H$21)/AVERAGE('Metabolitos cuantificables'!E34:E35))*POWER(10,9)</f>
        <v>-1.1583301967350232</v>
      </c>
      <c r="CK35" s="33">
        <f>(((CH35-CH34)/($D35-$D34))-$C35*Referencias!$F$21+$C35*(AVERAGE(CH34:CH35)))/AVERAGE($E34:$E35)</f>
        <v>-2.8659833455910664</v>
      </c>
      <c r="CL35" s="33"/>
      <c r="CM35" s="35">
        <v>802057862</v>
      </c>
      <c r="CN35" s="33">
        <f>CM35*Referencias!$D$22/'Metabolitos cuantificables'!$CM$45</f>
        <v>0.11968632216715225</v>
      </c>
      <c r="CO35" s="33">
        <f>((((CN35-CN34)/(D35-D34))+C35*AVERAGE(CN34:CN35)-C35*Referencias!$H$22)/AVERAGE('Metabolitos cuantificables'!E34:E35))*POWER(10,9)</f>
        <v>-0.17906834421523354</v>
      </c>
      <c r="CP35" s="33">
        <f>(((CM35-CM34)/($D35-$D34))-$C35*Referencias!$F$22+$C35*(AVERAGE(CM34:CM35)))/AVERAGE($E34:$E35)</f>
        <v>-1.1338097995728833</v>
      </c>
      <c r="CQ35" s="33"/>
      <c r="CR35" s="35">
        <v>370841524</v>
      </c>
      <c r="CS35" s="33">
        <f>CR35*Referencias!$D$23/'Metabolitos cuantificables'!$CR$45</f>
        <v>0.11988139295668433</v>
      </c>
      <c r="CT35" s="33">
        <f>((((CS35-CS34)/(D35-D34))+C35*AVERAGE(CS34:CS35)-C35*Referencias!$H$23)/AVERAGE('Metabolitos cuantificables'!E34:E35))*POWER(10,9)</f>
        <v>-0.47253304551088859</v>
      </c>
      <c r="CU35" s="33">
        <f>(((CR35-CR34)/($D35-$D34))-$C35*Referencias!$F$23+$C35*(AVERAGE(CR34:CR35)))/AVERAGE($E34:$E35)</f>
        <v>-1.8826060192469498</v>
      </c>
      <c r="CV35" s="33"/>
      <c r="CW35" s="35">
        <v>4998597863</v>
      </c>
      <c r="CX35" s="33">
        <f t="shared" si="4"/>
        <v>10.144442882036687</v>
      </c>
      <c r="CY35" s="33"/>
      <c r="CZ35" s="33"/>
      <c r="DA35" s="35">
        <v>55927246</v>
      </c>
      <c r="DB35" s="33">
        <f t="shared" si="5"/>
        <v>5.4145933521242022E-2</v>
      </c>
      <c r="DC35" s="33"/>
      <c r="DD35" s="33"/>
      <c r="DE35" s="35">
        <v>1322343</v>
      </c>
      <c r="DF35" s="34">
        <f t="shared" si="6"/>
        <v>2.0357616977377314E-3</v>
      </c>
      <c r="DG35" s="33"/>
      <c r="DH35" s="33"/>
      <c r="DI35" s="35">
        <v>227757801</v>
      </c>
      <c r="DJ35" s="33">
        <f t="shared" si="7"/>
        <v>0.39922996834046404</v>
      </c>
      <c r="DK35" s="33"/>
      <c r="DL35" s="33"/>
      <c r="DM35" s="35">
        <v>3418884</v>
      </c>
      <c r="DN35" s="34">
        <f t="shared" si="8"/>
        <v>7.0305238657871827E-4</v>
      </c>
      <c r="DO35" s="33"/>
      <c r="DP35" s="33"/>
      <c r="DQ35" s="35">
        <v>177083392</v>
      </c>
      <c r="DR35" s="33">
        <f t="shared" si="9"/>
        <v>0.29040500978318473</v>
      </c>
      <c r="DS35" s="33"/>
      <c r="DT35" s="33"/>
      <c r="DU35" s="35">
        <v>32115420</v>
      </c>
      <c r="DV35" s="34">
        <f t="shared" si="10"/>
        <v>7.089711779198081E-2</v>
      </c>
      <c r="DW35" s="33"/>
      <c r="DX35" s="33"/>
      <c r="DY35" s="35">
        <v>1113915663</v>
      </c>
      <c r="DZ35" s="15">
        <f t="shared" si="71"/>
        <v>5.8865461212354537</v>
      </c>
      <c r="EA35" s="33"/>
      <c r="EB35" s="33"/>
      <c r="EC35" s="35">
        <v>185161334</v>
      </c>
      <c r="ED35" s="16">
        <f t="shared" si="11"/>
        <v>0.1661946231349859</v>
      </c>
      <c r="EE35" s="33"/>
      <c r="EF35" s="33"/>
      <c r="EG35" s="35">
        <v>27535756</v>
      </c>
      <c r="EH35" s="15">
        <f t="shared" si="12"/>
        <v>7.2616076231746124E-2</v>
      </c>
      <c r="EI35" s="33"/>
      <c r="EJ35" s="33"/>
      <c r="EK35" s="35">
        <v>782984</v>
      </c>
      <c r="EL35" s="15">
        <f t="shared" si="13"/>
        <v>2.7941846888211923E-3</v>
      </c>
      <c r="EM35" s="34"/>
      <c r="EN35" s="33"/>
      <c r="EO35" s="35">
        <v>3859719</v>
      </c>
      <c r="EP35" s="15">
        <f t="shared" si="14"/>
        <v>5.2467611581779724E-3</v>
      </c>
      <c r="EQ35" s="34"/>
      <c r="ER35" s="33"/>
      <c r="ES35" s="35">
        <v>3970887</v>
      </c>
      <c r="ET35" s="15">
        <f t="shared" si="15"/>
        <v>9.8310684158980314E-3</v>
      </c>
      <c r="EU35" s="34"/>
      <c r="EV35" s="33"/>
      <c r="EW35" s="35">
        <v>238289</v>
      </c>
      <c r="EX35" s="15">
        <f t="shared" si="74"/>
        <v>-7.3581553564980762E-4</v>
      </c>
      <c r="EY35" s="34"/>
      <c r="EZ35" s="33"/>
      <c r="FA35" s="35">
        <v>65949902</v>
      </c>
      <c r="FB35" s="15">
        <f t="shared" si="16"/>
        <v>0.10587848460819638</v>
      </c>
      <c r="FC35" s="34"/>
      <c r="FD35" s="33"/>
      <c r="FE35" s="35">
        <v>393474162</v>
      </c>
      <c r="FF35" s="16">
        <f t="shared" si="17"/>
        <v>0.3784738866444336</v>
      </c>
      <c r="FG35" s="34"/>
      <c r="FH35" s="33"/>
      <c r="FI35" s="35">
        <v>20468357</v>
      </c>
      <c r="FJ35" s="15">
        <f t="shared" si="18"/>
        <v>4.4744922093968825E-2</v>
      </c>
      <c r="FK35" s="32"/>
      <c r="FL35" s="33"/>
      <c r="FM35" s="35">
        <v>473855266</v>
      </c>
      <c r="FN35" s="15">
        <f t="shared" si="19"/>
        <v>0.90274913700953863</v>
      </c>
      <c r="FO35" s="33"/>
      <c r="FP35" s="33"/>
      <c r="FQ35" s="35">
        <v>15579970</v>
      </c>
      <c r="FR35" s="15">
        <f t="shared" si="20"/>
        <v>3.2427541634477121E-2</v>
      </c>
      <c r="FS35" s="34"/>
      <c r="FT35" s="33"/>
      <c r="FU35" s="35">
        <v>4971169</v>
      </c>
      <c r="FV35" s="15">
        <f t="shared" si="21"/>
        <v>7.1169727712666895E-3</v>
      </c>
      <c r="FW35" s="34"/>
      <c r="FX35" s="33"/>
      <c r="FY35" s="35">
        <v>1324555</v>
      </c>
      <c r="FZ35" s="15">
        <f t="shared" si="22"/>
        <v>1.8888791869182959E-3</v>
      </c>
      <c r="GA35" s="34"/>
      <c r="GB35" s="33"/>
      <c r="GC35" s="35">
        <v>344422</v>
      </c>
      <c r="GD35" s="15">
        <f t="shared" si="23"/>
        <v>1.3305274736199234E-3</v>
      </c>
      <c r="GE35" s="34"/>
      <c r="GF35" s="33"/>
      <c r="GG35" s="35">
        <v>11156614</v>
      </c>
      <c r="GH35" s="15">
        <f t="shared" si="24"/>
        <v>2.5776158096771324E-2</v>
      </c>
      <c r="GI35" s="34"/>
      <c r="GJ35" s="33"/>
      <c r="GK35" s="35">
        <v>4881183</v>
      </c>
      <c r="GL35" s="15">
        <f t="shared" si="25"/>
        <v>1.0787068831387435E-2</v>
      </c>
      <c r="GM35" s="34"/>
      <c r="GN35" s="33"/>
      <c r="GO35" s="35">
        <v>11224571</v>
      </c>
      <c r="GP35" s="15">
        <f t="shared" si="26"/>
        <v>2.3059057218132117E-2</v>
      </c>
      <c r="GQ35" s="34"/>
      <c r="GR35" s="33"/>
      <c r="GS35" s="35">
        <v>1516983</v>
      </c>
      <c r="GT35" s="15">
        <f t="shared" si="27"/>
        <v>3.5885584776631746E-3</v>
      </c>
      <c r="GU35" s="34"/>
      <c r="GV35" s="33"/>
      <c r="GW35" s="35">
        <v>65379651</v>
      </c>
      <c r="GX35" s="15">
        <f t="shared" si="28"/>
        <v>0.12572772514293817</v>
      </c>
      <c r="GY35" s="34"/>
      <c r="GZ35" s="33"/>
      <c r="HA35" s="35">
        <v>30877286</v>
      </c>
      <c r="HB35" s="15">
        <f t="shared" si="29"/>
        <v>7.7777670635641005E-2</v>
      </c>
      <c r="HC35" s="34"/>
      <c r="HD35" s="33"/>
      <c r="HE35" s="35">
        <v>881062</v>
      </c>
      <c r="HF35" s="15">
        <f t="shared" si="30"/>
        <v>2.9730517621053818E-3</v>
      </c>
      <c r="HG35" s="34"/>
      <c r="HH35" s="33"/>
      <c r="HI35" s="35">
        <v>40883315</v>
      </c>
      <c r="HJ35" s="15">
        <f t="shared" si="31"/>
        <v>8.0168499084922171E-2</v>
      </c>
      <c r="HK35" s="34"/>
      <c r="HL35" s="33"/>
      <c r="HM35" s="35">
        <v>85393</v>
      </c>
      <c r="HN35" s="15">
        <f t="shared" si="32"/>
        <v>2.6343461903246981E-4</v>
      </c>
      <c r="HO35" s="34"/>
      <c r="HP35" s="33"/>
      <c r="HQ35" s="35">
        <v>39764229</v>
      </c>
      <c r="HR35" s="15">
        <f t="shared" si="33"/>
        <v>8.8473909585227939E-2</v>
      </c>
      <c r="HS35" s="34"/>
      <c r="HT35" s="33"/>
      <c r="HU35" s="35">
        <v>715820</v>
      </c>
      <c r="HV35" s="15">
        <f t="shared" si="34"/>
        <v>5.5236864789501869E-4</v>
      </c>
      <c r="HW35" s="34"/>
      <c r="HX35" s="33"/>
      <c r="HY35" s="35">
        <v>28319919</v>
      </c>
      <c r="HZ35" s="15">
        <f t="shared" si="35"/>
        <v>0.10546984509799512</v>
      </c>
      <c r="IA35" s="34"/>
      <c r="IB35" s="33"/>
      <c r="IC35" s="35">
        <v>388937</v>
      </c>
      <c r="ID35" s="15">
        <f t="shared" si="36"/>
        <v>8.8946089435124802E-4</v>
      </c>
      <c r="IE35" s="34"/>
      <c r="IF35" s="33"/>
      <c r="IG35" s="35">
        <v>3597309</v>
      </c>
      <c r="IH35" s="15">
        <f t="shared" si="37"/>
        <v>6.7854346541314069E-3</v>
      </c>
      <c r="II35" s="34"/>
      <c r="IJ35" s="33"/>
      <c r="IK35" s="35">
        <v>495315</v>
      </c>
      <c r="IL35" s="15">
        <f t="shared" si="38"/>
        <v>1.5354931489387836E-3</v>
      </c>
      <c r="IM35" s="34"/>
      <c r="IN35" s="33"/>
      <c r="IO35" s="35">
        <v>43694348</v>
      </c>
      <c r="IP35" s="15">
        <f t="shared" si="39"/>
        <v>9.0928112575118833E-2</v>
      </c>
      <c r="IQ35" s="34"/>
      <c r="IR35" s="33"/>
      <c r="IS35" s="35">
        <v>1840267</v>
      </c>
      <c r="IT35" s="15">
        <f t="shared" si="40"/>
        <v>3.4325268842651533E-3</v>
      </c>
      <c r="IU35" s="34"/>
      <c r="IV35" s="33"/>
      <c r="IW35" s="35">
        <v>12153544</v>
      </c>
      <c r="IX35" s="15">
        <f t="shared" si="41"/>
        <v>3.5653005907398796E-2</v>
      </c>
      <c r="IY35" s="34"/>
      <c r="IZ35" s="33"/>
      <c r="JA35" s="35">
        <v>266475</v>
      </c>
      <c r="JB35" s="15">
        <f t="shared" si="42"/>
        <v>2.9957967570768112E-4</v>
      </c>
      <c r="JC35" s="34"/>
      <c r="JD35" s="33"/>
      <c r="JE35" s="35">
        <v>1721390</v>
      </c>
      <c r="JF35" s="15">
        <f t="shared" si="43"/>
        <v>1.0652361015700588E-3</v>
      </c>
      <c r="JG35" s="34"/>
      <c r="JH35" s="33"/>
      <c r="JI35" s="35">
        <v>9908762</v>
      </c>
      <c r="JJ35" s="15">
        <f t="shared" si="44"/>
        <v>3.4405007917895941E-2</v>
      </c>
      <c r="JK35" s="34"/>
      <c r="JL35" s="33"/>
      <c r="JM35" s="35">
        <v>1554814</v>
      </c>
      <c r="JN35" s="15">
        <f t="shared" si="128"/>
        <v>5.964819719908635E-3</v>
      </c>
      <c r="JO35" s="34"/>
      <c r="JP35" s="33"/>
      <c r="JQ35" s="35">
        <v>8195311</v>
      </c>
      <c r="JR35" s="15">
        <f t="shared" si="129"/>
        <v>1.2861922720901571E-2</v>
      </c>
      <c r="JS35" s="34"/>
      <c r="JT35" s="33"/>
      <c r="JU35" s="35">
        <v>14900504</v>
      </c>
      <c r="JV35" s="15">
        <f t="shared" si="130"/>
        <v>2.44346702218525E-2</v>
      </c>
      <c r="JW35" s="34"/>
      <c r="JX35" s="33"/>
      <c r="JY35" s="35">
        <v>10838631</v>
      </c>
      <c r="JZ35" s="15">
        <f t="shared" si="131"/>
        <v>2.9634366254524491E-2</v>
      </c>
      <c r="KA35" s="34"/>
      <c r="KB35" s="33"/>
      <c r="KC35" s="35">
        <v>51644516</v>
      </c>
      <c r="KD35" s="15">
        <f t="shared" si="132"/>
        <v>7.0372058105489063E-2</v>
      </c>
      <c r="KE35" s="34"/>
      <c r="KF35" s="33"/>
      <c r="KG35" s="35">
        <v>33173169</v>
      </c>
      <c r="KH35" s="15">
        <f t="shared" si="133"/>
        <v>2.812323853987626E-2</v>
      </c>
      <c r="KI35" s="34"/>
      <c r="KJ35" s="33"/>
      <c r="KK35" s="35">
        <v>4885660</v>
      </c>
      <c r="KL35" s="15">
        <f t="shared" si="134"/>
        <v>1.4074347639214614E-2</v>
      </c>
      <c r="KM35" s="34"/>
      <c r="KN35" s="33"/>
      <c r="KO35" s="35">
        <v>1855006</v>
      </c>
      <c r="KP35" s="15">
        <f t="shared" si="135"/>
        <v>2.6504630648485328E-3</v>
      </c>
      <c r="KQ35" s="34"/>
      <c r="KR35" s="33"/>
      <c r="KS35" s="35">
        <v>8011698</v>
      </c>
      <c r="KT35" s="15">
        <f t="shared" si="136"/>
        <v>1.644454091044209E-2</v>
      </c>
      <c r="KU35" s="34"/>
      <c r="KV35" s="33"/>
      <c r="KW35" s="35">
        <v>235010</v>
      </c>
      <c r="KX35" s="15">
        <f t="shared" si="137"/>
        <v>5.3614645659873401E-4</v>
      </c>
      <c r="KY35" s="34"/>
      <c r="KZ35" s="33"/>
      <c r="LA35" s="35">
        <v>1547884950</v>
      </c>
      <c r="LB35" s="15">
        <f t="shared" si="138"/>
        <v>2.8460321989300463</v>
      </c>
      <c r="LC35" s="34"/>
      <c r="LD35" s="33"/>
      <c r="LE35" s="35">
        <v>13043242</v>
      </c>
      <c r="LF35" s="15">
        <f t="shared" si="139"/>
        <v>1.0152802106204124E-2</v>
      </c>
      <c r="LG35" s="34"/>
      <c r="LH35" s="33"/>
      <c r="LI35" s="35">
        <v>22558463</v>
      </c>
      <c r="LJ35" s="15">
        <f t="shared" si="140"/>
        <v>5.6696492564436166E-2</v>
      </c>
      <c r="LK35" s="34"/>
      <c r="LL35" s="33"/>
      <c r="LM35" s="35">
        <v>1632205</v>
      </c>
      <c r="LN35" s="15">
        <f t="shared" si="141"/>
        <v>4.1234286642481705E-3</v>
      </c>
      <c r="LO35" s="34"/>
      <c r="LP35" s="33"/>
      <c r="LQ35" s="35">
        <v>470306</v>
      </c>
      <c r="LR35" s="15">
        <f t="shared" si="142"/>
        <v>9.0868020988231599E-4</v>
      </c>
      <c r="LS35" s="34"/>
      <c r="LT35" s="33"/>
      <c r="LU35" s="35">
        <v>153184</v>
      </c>
      <c r="LV35" s="15">
        <f t="shared" si="143"/>
        <v>-2.165703643709623E-4</v>
      </c>
      <c r="LW35" s="34"/>
      <c r="LX35" s="33"/>
      <c r="LY35" s="35">
        <v>908075</v>
      </c>
      <c r="LZ35" s="15">
        <f t="shared" si="144"/>
        <v>2.455953622088261E-3</v>
      </c>
      <c r="MA35" s="34"/>
      <c r="MB35" s="33"/>
      <c r="MC35" s="35">
        <v>2460221</v>
      </c>
      <c r="MD35" s="15">
        <f t="shared" si="145"/>
        <v>7.9400440017013598E-3</v>
      </c>
      <c r="ME35" s="34"/>
      <c r="MF35" s="33"/>
      <c r="MG35" s="35">
        <v>259660548</v>
      </c>
      <c r="MH35" s="15">
        <f t="shared" si="146"/>
        <v>0.48938314317340248</v>
      </c>
      <c r="MI35" s="34"/>
      <c r="MJ35" s="33"/>
      <c r="MK35" s="35">
        <v>4998597863</v>
      </c>
      <c r="ML35" s="15">
        <f t="shared" si="147"/>
        <v>10.144442882036687</v>
      </c>
      <c r="MM35" s="34"/>
      <c r="MN35" s="33"/>
      <c r="MO35" s="35">
        <v>33173169</v>
      </c>
      <c r="MP35" s="15">
        <f t="shared" si="148"/>
        <v>2.812323853987626E-2</v>
      </c>
      <c r="MQ35" s="34"/>
      <c r="MR35" s="33"/>
      <c r="MS35" s="35">
        <v>1618680413</v>
      </c>
      <c r="MT35" s="15">
        <f t="shared" si="149"/>
        <v>2.4356436873655158</v>
      </c>
      <c r="MU35" s="34"/>
      <c r="MV35" s="33"/>
      <c r="MW35" s="35">
        <v>15445060</v>
      </c>
      <c r="MX35" s="15">
        <f t="shared" si="150"/>
        <v>1.3863765140033615E-2</v>
      </c>
      <c r="MY35" s="34"/>
      <c r="MZ35" s="33"/>
      <c r="NA35" s="35">
        <v>31776505</v>
      </c>
      <c r="NB35" s="15">
        <f t="shared" si="151"/>
        <v>0.14348164030323177</v>
      </c>
      <c r="NC35" s="34"/>
      <c r="ND35" s="33"/>
      <c r="NE35" s="35">
        <v>782984</v>
      </c>
      <c r="NF35" s="15">
        <f t="shared" si="152"/>
        <v>2.7941846888211923E-3</v>
      </c>
      <c r="NG35" s="34"/>
      <c r="NH35" s="33"/>
      <c r="NI35" s="35">
        <v>224400</v>
      </c>
      <c r="NJ35" s="15">
        <f t="shared" si="153"/>
        <v>4.0052162087590097E-4</v>
      </c>
      <c r="NK35" s="34"/>
      <c r="NL35" s="33"/>
    </row>
    <row r="36" spans="2:376" s="35" customFormat="1" x14ac:dyDescent="0.25">
      <c r="B36" s="31" t="s">
        <v>184</v>
      </c>
      <c r="C36" s="32">
        <v>1.6666666666666701E-2</v>
      </c>
      <c r="D36" s="33">
        <v>1749.5833333333139</v>
      </c>
      <c r="E36" s="34">
        <v>9173333.333333334</v>
      </c>
      <c r="F36" s="35">
        <v>1526288079</v>
      </c>
      <c r="G36" s="33">
        <f>F36*Referencias!$D$6/'Metabolitos cuantificables'!$F$45</f>
        <v>1.0566953886502055</v>
      </c>
      <c r="H36" s="33">
        <f>((((G36-G35)/(D36-D35))+(C36*AVERAGE(G35:G36))-C36*Referencias!$H$6)/AVERAGE('Metabolitos cuantificables'!E35:E36))*POWER(10,9)</f>
        <v>-0.39235585081965429</v>
      </c>
      <c r="I36" s="33">
        <f>(((F36-F35)/($D36-$D35))-$C36*Referencias!$F$6+$C36*(AVERAGE(F35:F36)))/AVERAGE($E35:$E36)</f>
        <v>-0.61348670677416828</v>
      </c>
      <c r="J36" s="33"/>
      <c r="K36" s="35">
        <v>42478348</v>
      </c>
      <c r="L36" s="33">
        <f>K36*Referencias!$D$7/'Metabolitos cuantificables'!$K$45</f>
        <v>1.8477969088720399E-2</v>
      </c>
      <c r="M36" s="33">
        <f>((((L36-L35)/(D36-D35))+C36*AVERAGE(L35:L36)-C36*Referencias!$H$7)/AVERAGE('Metabolitos cuantificables'!E35:E36))*POWER(10,9)</f>
        <v>-2.9734010280469145</v>
      </c>
      <c r="N36" s="33">
        <f>(((K36-K35)/($D36-$D35))-$C36*Referencias!$F$7+$C36*(AVERAGE(K35:K36)))/AVERAGE($E35:$E36)</f>
        <v>-7.0287910693320015</v>
      </c>
      <c r="O36" s="33"/>
      <c r="P36" s="35">
        <v>508456791</v>
      </c>
      <c r="Q36" s="33">
        <f>P36*Referencias!$D$8/'Metabolitos cuantificables'!$P$45</f>
        <v>1.0240675540820083</v>
      </c>
      <c r="R36" s="33">
        <f>((((Q36-Q35)/(D36-D35))+C36*AVERAGE(Q35:Q36)-C36*Referencias!$H$8)/AVERAGE('Metabolitos cuantificables'!E35:E36))*POWER(10,9)</f>
        <v>-1.6992614630368639</v>
      </c>
      <c r="S36" s="33">
        <f>(((P36-P35)/($D36-$D35))-$C36*Referencias!$F$8+$C36*(AVERAGE(P35:P36)))/AVERAGE($E35:$E36)</f>
        <v>-0.96053134657334616</v>
      </c>
      <c r="T36" s="33"/>
      <c r="U36" s="35">
        <v>179594263</v>
      </c>
      <c r="V36" s="33">
        <f>U36*Referencias!$D$9/'Metabolitos cuantificables'!$U$45</f>
        <v>0.1417252102812393</v>
      </c>
      <c r="W36" s="33">
        <f>((((V36-V35)/(D36-D35))+C36*AVERAGE(V35:V36)-C36*Referencias!$H$9)/AVERAGE('Metabolitos cuantificables'!E35:E36))*POWER(10,9)</f>
        <v>-0.59061125986151974</v>
      </c>
      <c r="X36" s="33">
        <f>(((U36-U35)/($D36-$D35))-$C36*Referencias!$F$9+$C36*(AVERAGE(U35:U36)))/AVERAGE($E35:$E36)</f>
        <v>-0.70564508600468301</v>
      </c>
      <c r="Y36" s="33"/>
      <c r="Z36" s="35">
        <v>1898135489</v>
      </c>
      <c r="AA36" s="33">
        <f>Z36*Referencias!$D$60/'Metabolitos cuantificables'!$Z$45</f>
        <v>1.0101313935621921</v>
      </c>
      <c r="AB36" s="33">
        <f>((((AA36-AA35)/(D36-D35))+C36*AVERAGE(AA35:AA36)-C36*Referencias!$H$60)/AVERAGE('Metabolitos cuantificables'!E35:E36))*POWER(10,9)</f>
        <v>-8.9055695745573189</v>
      </c>
      <c r="AC36" s="33">
        <f>(((Z36-Z35)/($D36-$D35))-$C36*Referencias!$F$60+$C36*(AVERAGE(Z35:Z36)))/AVERAGE($E35:$E36)</f>
        <v>-16.214015278478847</v>
      </c>
      <c r="AD36" s="33"/>
      <c r="AE36" s="35">
        <v>1405382114</v>
      </c>
      <c r="AF36" s="33">
        <f>AE36*Referencias!$D$12/'Metabolitos cuantificables'!$AE$45</f>
        <v>2.1433434957298569</v>
      </c>
      <c r="AG36" s="33">
        <f>((((AF36-AF35)/(D36-D35))+C36*AVERAGE(AF35:AF36)-C36*Referencias!$H$12)/AVERAGE('Metabolitos cuantificables'!E35:E36))*POWER(10,9)</f>
        <v>1.2940351423726268</v>
      </c>
      <c r="AH36" s="33">
        <f>(((AE36-AE35)/($D36-$D35))-$C36*Referencias!$F$12+$C36*(AVERAGE(AE35:AE36)))/AVERAGE($E35:$E36)</f>
        <v>0.86887499819229297</v>
      </c>
      <c r="AI36" s="33"/>
      <c r="AJ36" s="35">
        <v>6068198</v>
      </c>
      <c r="AK36" s="33">
        <f>AJ36*Referencias!$D$50/'Metabolitos cuantificables'!$AJ$45</f>
        <v>0.22926695449391143</v>
      </c>
      <c r="AL36" s="33">
        <f>((((AK36-AK35)/(D36-D35))+C36*AVERAGE(AK35:AK36)-C36*Referencias!$H$50)/AVERAGE('Metabolitos cuantificables'!E35:E36))*POWER(10,9)</f>
        <v>-40.592994021205591</v>
      </c>
      <c r="AM36" s="33">
        <f>(((AJ36-AJ35)/($D36-$D35))-$C36*Referencias!$F$50+$C36*(AVERAGE(AJ35:AJ36)))/AVERAGE($E35:$E36)</f>
        <v>-1.2413039108660342</v>
      </c>
      <c r="AN36" s="33"/>
      <c r="AO36" s="35">
        <v>109999384</v>
      </c>
      <c r="AP36" s="33">
        <f>AO36*Referencias!$D$5/'Metabolitos cuantificables'!$AO$45</f>
        <v>1.3433894439578997</v>
      </c>
      <c r="AQ36" s="33">
        <f>((((AP36-AP35)/(D36-D35))+C36*AVERAGE(AP35:AP36)-C36*Referencias!$H$5)/AVERAGE('Metabolitos cuantificables'!E35:E36))*POWER(10,9)</f>
        <v>1.7899892590619579</v>
      </c>
      <c r="AR36" s="33">
        <f>(((AO36-AO35)/($D36-$D35))-$C36*Referencias!$F$5+$C36*(AVERAGE(AO35:AO36)))/AVERAGE($E35:$E36)</f>
        <v>0.14805633624476225</v>
      </c>
      <c r="AS36" s="33"/>
      <c r="AT36" s="35">
        <v>3442221613</v>
      </c>
      <c r="AU36" s="32">
        <f>AT36*Referencias!$D$14/'Metabolitos cuantificables'!$AT$45</f>
        <v>0.61276223916901296</v>
      </c>
      <c r="AV36" s="32">
        <f>((((AU36-AU35)/(D36-D35))+C36*AVERAGE(AU35:AU36)-C36*Referencias!$H$14)/AVERAGE('Metabolitos cuantificables'!E35:E36))*POWER(10,9)</f>
        <v>-1.2591844710426583</v>
      </c>
      <c r="AW36" s="33">
        <f>(((AT36-AT35)/($D36-$D35))-$C36*Referencias!$F$14+$C36*(AVERAGE(AT35:AT36)))/AVERAGE($E35:$E36)</f>
        <v>-7.4938567130247886</v>
      </c>
      <c r="AX36" s="33"/>
      <c r="AY36" s="35">
        <v>11971567580</v>
      </c>
      <c r="AZ36" s="33">
        <f>AY36*Referencias!$D$59/'Metabolitos cuantificables'!$AY$45</f>
        <v>25.066195359992491</v>
      </c>
      <c r="BA36" s="33">
        <f t="shared" si="72"/>
        <v>39.308434420989769</v>
      </c>
      <c r="BB36" s="33">
        <f t="shared" si="73"/>
        <v>18.773634066778374</v>
      </c>
      <c r="BC36" s="33"/>
      <c r="BD36" s="35">
        <v>3666144079</v>
      </c>
      <c r="BE36" s="33">
        <f>BD36*Referencias!$D$15/'Metabolitos cuantificables'!$BD$45</f>
        <v>0.72422185262326377</v>
      </c>
      <c r="BF36" s="33">
        <f>((((BE36-BE35)/(D36-D35))+C36*AVERAGE(BE35:BE36)-C36*Referencias!$H$15)/AVERAGE('Metabolitos cuantificables'!E35:E36))*POWER(10,9)</f>
        <v>-1.7406972753492609</v>
      </c>
      <c r="BG36" s="33">
        <f>(((BD36-BD35)/($D36-$D35))-$C36*Referencias!$F$15+$C36*(AVERAGE(BD35:BD36)))/AVERAGE($E35:$E36)</f>
        <v>-10.870341149032356</v>
      </c>
      <c r="BH36" s="33"/>
      <c r="BI36" s="35">
        <v>466659509</v>
      </c>
      <c r="BJ36" s="33">
        <f>BI36*Referencias!$D$16/'Metabolitos cuantificables'!$BI$45</f>
        <v>0.62222256555667299</v>
      </c>
      <c r="BK36" s="33">
        <f>((((BJ36-BJ35)/(D36-D35))+C36*AVERAGE(BJ35:BJ36)-C36*Referencias!$H$16)/AVERAGE('Metabolitos cuantificables'!E35:E36))*POWER(10,9)</f>
        <v>-1.4164204957754087</v>
      </c>
      <c r="BL36" s="33">
        <f>(((BI36-BI35)/($D36-$D35))-$C36*Referencias!$F$16+$C36*(AVERAGE(BI35:BI36)))/AVERAGE($E35:$E36)</f>
        <v>-1.2404142355075687</v>
      </c>
      <c r="BM36" s="33"/>
      <c r="BN36" s="35">
        <v>321270227</v>
      </c>
      <c r="BO36" s="33">
        <f>BN36*Referencias!$D$17/'Metabolitos cuantificables'!$BN$45</f>
        <v>9.9399747156368568E-2</v>
      </c>
      <c r="BP36" s="33">
        <f>((((BO36-BO35)/(D36-D35))+C36*AVERAGE(BO35:BO36)-C36*Referencias!$H$17)/AVERAGE('Metabolitos cuantificables'!E35:E36))*POWER(10,9)</f>
        <v>-0.63723672027669287</v>
      </c>
      <c r="BQ36" s="33">
        <f>(((BN36-BN35)/($D36-$D35))-$C36*Referencias!$F$17+$C36*(AVERAGE(BN35:BN36)))/AVERAGE($E35:$E36)</f>
        <v>-4.7520339138957333</v>
      </c>
      <c r="BR36" s="33"/>
      <c r="BS36" s="35">
        <v>2153305453</v>
      </c>
      <c r="BT36" s="33">
        <f>BS36*Referencias!$D$18/'Metabolitos cuantificables'!$BS$45</f>
        <v>0.32030328604262798</v>
      </c>
      <c r="BU36" s="33">
        <f>((((BT36-BT35)/(D36-D35))+C36*AVERAGE(BT35:BT36)-C36*Referencias!$H$18)/AVERAGE('Metabolitos cuantificables'!E35:E36))*POWER(10,9)</f>
        <v>-0.2873133872102826</v>
      </c>
      <c r="BV36" s="33">
        <f>(((BS36-BS35)/($D36-$D35))-$C36*Referencias!$F$18+$C36*(AVERAGE(BS35:BS36)))/AVERAGE($E35:$E36)</f>
        <v>-1.8193714583711695</v>
      </c>
      <c r="BW36" s="33"/>
      <c r="BX36" s="35">
        <v>22556399127</v>
      </c>
      <c r="BY36" s="33">
        <f>BX36*Referencias!$D$19/'Metabolitos cuantificables'!$BX$45</f>
        <v>1.6444398598770731</v>
      </c>
      <c r="BZ36" s="33">
        <f>((((BY36-BY35)/(D36-D35))+C36*AVERAGE(BY35:BY36)-C36*Referencias!$H$19)/AVERAGE('Metabolitos cuantificables'!E35:E36))*POWER(10,9)</f>
        <v>0.63857627894759172</v>
      </c>
      <c r="CA36" s="33">
        <f>(((BX36-BX35)/($D36-$D35))-$C36*Referencias!$F$19+$C36*(AVERAGE(BX35:BX36)))/AVERAGE($E35:$E36)</f>
        <v>7.5983157455005621</v>
      </c>
      <c r="CB36" s="33"/>
      <c r="CC36" s="35">
        <v>98621377</v>
      </c>
      <c r="CD36" s="33">
        <f>CC36*Referencias!$D$20/'Metabolitos cuantificables'!$CC$45</f>
        <v>0.19302185451571449</v>
      </c>
      <c r="CE36" s="33">
        <f>((((CD36-CD35)/(D36-D35))+C36*AVERAGE(CD35:CD36)-C36*Referencias!$H$20)/AVERAGE('Metabolitos cuantificables'!E35:E36))*POWER(10,9)</f>
        <v>-2.4602035571471541</v>
      </c>
      <c r="CF36" s="33">
        <f>(((CC36-CC35)/($D36-$D35))-$C36*Referencias!$F$20+$C36*(AVERAGE(CC35:CC36)))/AVERAGE($E35:$E36)</f>
        <v>-1.2463542591481378</v>
      </c>
      <c r="CG36" s="33"/>
      <c r="CH36" s="35">
        <v>620008218</v>
      </c>
      <c r="CI36" s="33">
        <f>CH36*Referencias!$D$21/'Metabolitos cuantificables'!$CH$45</f>
        <v>0.26734690379548925</v>
      </c>
      <c r="CJ36" s="33">
        <f>((((CI36-CI35)/(D36-D35))+C36*AVERAGE(CI35:CI36)-C36*Referencias!$H$21)/AVERAGE('Metabolitos cuantificables'!E35:E36))*POWER(10,9)</f>
        <v>-1.1417729099513454</v>
      </c>
      <c r="CK36" s="33">
        <f>(((CH36-CH35)/($D36-$D35))-$C36*Referencias!$F$21+$C36*(AVERAGE(CH35:CH36)))/AVERAGE($E35:$E36)</f>
        <v>-2.8316357003122596</v>
      </c>
      <c r="CL36" s="33"/>
      <c r="CM36" s="35">
        <v>812886759</v>
      </c>
      <c r="CN36" s="33">
        <f>CM36*Referencias!$D$22/'Metabolitos cuantificables'!$CM$45</f>
        <v>0.12130225403000444</v>
      </c>
      <c r="CO36" s="33">
        <f>((((CN36-CN35)/(D36-D35))+C36*AVERAGE(CN35:CN36)-C36*Referencias!$H$22)/AVERAGE('Metabolitos cuantificables'!E35:E36))*POWER(10,9)</f>
        <v>-0.18466815214155763</v>
      </c>
      <c r="CP36" s="33">
        <f>(((CM36-CM35)/($D36-$D35))-$C36*Referencias!$F$22+$C36*(AVERAGE(CM35:CM36)))/AVERAGE($E35:$E36)</f>
        <v>-1.1698439177203477</v>
      </c>
      <c r="CQ36" s="33"/>
      <c r="CR36" s="35">
        <v>341017964</v>
      </c>
      <c r="CS36" s="33">
        <f>CR36*Referencias!$D$23/'Metabolitos cuantificables'!$CR$45</f>
        <v>0.11024037466627504</v>
      </c>
      <c r="CT36" s="33">
        <f>((((CS36-CS35)/(D36-D35))+C36*AVERAGE(CS35:CS36)-C36*Referencias!$H$23)/AVERAGE('Metabolitos cuantificables'!E35:E36))*POWER(10,9)</f>
        <v>-0.51349540027729146</v>
      </c>
      <c r="CU36" s="33">
        <f>(((CR36-CR35)/($D36-$D35))-$C36*Referencias!$F$23+$C36*(AVERAGE(CR35:CR36)))/AVERAGE($E35:$E36)</f>
        <v>-2.0188068613197361</v>
      </c>
      <c r="CV36" s="33"/>
      <c r="CW36" s="35">
        <v>4752578530</v>
      </c>
      <c r="CX36" s="33">
        <f t="shared" si="4"/>
        <v>7.4440753779064339</v>
      </c>
      <c r="CY36" s="33"/>
      <c r="CZ36" s="33"/>
      <c r="DA36" s="35">
        <v>81364154</v>
      </c>
      <c r="DB36" s="33">
        <f t="shared" si="5"/>
        <v>0.23904905031596077</v>
      </c>
      <c r="DC36" s="33"/>
      <c r="DD36" s="33"/>
      <c r="DE36" s="35">
        <v>1263053</v>
      </c>
      <c r="DF36" s="34">
        <f t="shared" si="6"/>
        <v>2.0012834963550048E-3</v>
      </c>
      <c r="DG36" s="33"/>
      <c r="DH36" s="33"/>
      <c r="DI36" s="35">
        <v>220458512</v>
      </c>
      <c r="DJ36" s="33">
        <f t="shared" si="7"/>
        <v>0.36079127230017455</v>
      </c>
      <c r="DK36" s="33"/>
      <c r="DL36" s="33"/>
      <c r="DM36" s="35">
        <v>3409610</v>
      </c>
      <c r="DN36" s="34">
        <f t="shared" si="8"/>
        <v>5.9700389202202234E-3</v>
      </c>
      <c r="DO36" s="33"/>
      <c r="DP36" s="33"/>
      <c r="DQ36" s="35">
        <v>177451872</v>
      </c>
      <c r="DR36" s="33">
        <f t="shared" si="9"/>
        <v>0.31391237651394543</v>
      </c>
      <c r="DS36" s="33"/>
      <c r="DT36" s="33"/>
      <c r="DU36" s="35">
        <v>33077954</v>
      </c>
      <c r="DV36" s="34">
        <f t="shared" si="10"/>
        <v>6.1879602340256717E-2</v>
      </c>
      <c r="DW36" s="33"/>
      <c r="DX36" s="33"/>
      <c r="DZ36" s="15">
        <f t="shared" si="71"/>
        <v>-3.2121942370143448</v>
      </c>
      <c r="EA36" s="33"/>
      <c r="EB36" s="33"/>
      <c r="EC36" s="35">
        <v>171649279</v>
      </c>
      <c r="ED36" s="16">
        <f t="shared" si="11"/>
        <v>0.25144261621859837</v>
      </c>
      <c r="EE36" s="33"/>
      <c r="EF36" s="33"/>
      <c r="EG36" s="35">
        <v>23539850</v>
      </c>
      <c r="EH36" s="15">
        <f t="shared" si="12"/>
        <v>2.641625539478672E-2</v>
      </c>
      <c r="EI36" s="33"/>
      <c r="EJ36" s="33"/>
      <c r="EK36" s="35">
        <v>453556</v>
      </c>
      <c r="EL36" s="15">
        <f t="shared" si="13"/>
        <v>-4.4126646513441449E-4</v>
      </c>
      <c r="EM36" s="34"/>
      <c r="EN36" s="33"/>
      <c r="EO36" s="35">
        <v>3580334</v>
      </c>
      <c r="EP36" s="15">
        <f t="shared" si="14"/>
        <v>5.2539396610753117E-3</v>
      </c>
      <c r="EQ36" s="34"/>
      <c r="ER36" s="33"/>
      <c r="ES36" s="35">
        <v>4039823</v>
      </c>
      <c r="ET36" s="15">
        <f t="shared" si="15"/>
        <v>7.3743646191787669E-3</v>
      </c>
      <c r="EU36" s="34"/>
      <c r="EV36" s="33"/>
      <c r="EW36" s="35">
        <v>280076</v>
      </c>
      <c r="EX36" s="15">
        <f t="shared" si="74"/>
        <v>6.505635303412381E-4</v>
      </c>
      <c r="EY36" s="34"/>
      <c r="EZ36" s="33"/>
      <c r="FA36" s="35">
        <v>59168515</v>
      </c>
      <c r="FB36" s="15">
        <f t="shared" si="16"/>
        <v>7.8679520599960667E-2</v>
      </c>
      <c r="FC36" s="34"/>
      <c r="FD36" s="33"/>
      <c r="FE36" s="35">
        <v>438999786</v>
      </c>
      <c r="FF36" s="16">
        <f t="shared" si="17"/>
        <v>0.94453073931054565</v>
      </c>
      <c r="FG36" s="34"/>
      <c r="FH36" s="33"/>
      <c r="FI36" s="35">
        <v>20084118</v>
      </c>
      <c r="FJ36" s="15">
        <f t="shared" si="18"/>
        <v>3.3925431344804274E-2</v>
      </c>
      <c r="FK36" s="32"/>
      <c r="FL36" s="33"/>
      <c r="FM36" s="35">
        <v>485400146</v>
      </c>
      <c r="FN36" s="15">
        <f t="shared" si="19"/>
        <v>0.89833698690544905</v>
      </c>
      <c r="FO36" s="33"/>
      <c r="FP36" s="33"/>
      <c r="FQ36" s="35">
        <v>17816666</v>
      </c>
      <c r="FR36" s="15">
        <f t="shared" si="20"/>
        <v>3.9797986018939045E-2</v>
      </c>
      <c r="FS36" s="34"/>
      <c r="FT36" s="33"/>
      <c r="FU36" s="35">
        <v>4486059</v>
      </c>
      <c r="FV36" s="15">
        <f t="shared" si="21"/>
        <v>6.0746794839481276E-3</v>
      </c>
      <c r="FW36" s="34"/>
      <c r="FX36" s="33"/>
      <c r="FY36" s="35">
        <v>1314394</v>
      </c>
      <c r="FZ36" s="15">
        <f t="shared" si="22"/>
        <v>2.2766401166637766E-3</v>
      </c>
      <c r="GA36" s="34"/>
      <c r="GB36" s="33"/>
      <c r="GC36" s="35">
        <v>341652</v>
      </c>
      <c r="GD36" s="15">
        <f t="shared" si="23"/>
        <v>5.9128479305122839E-4</v>
      </c>
      <c r="GE36" s="34"/>
      <c r="GF36" s="33"/>
      <c r="GG36" s="35">
        <v>8163155</v>
      </c>
      <c r="GH36" s="15">
        <f t="shared" si="24"/>
        <v>3.1085726962009454E-3</v>
      </c>
      <c r="GI36" s="34"/>
      <c r="GJ36" s="33"/>
      <c r="GK36" s="35">
        <v>4148084</v>
      </c>
      <c r="GL36" s="15">
        <f t="shared" si="25"/>
        <v>4.5459415074095635E-3</v>
      </c>
      <c r="GM36" s="34"/>
      <c r="GN36" s="33"/>
      <c r="GO36" s="35">
        <v>8650449</v>
      </c>
      <c r="GP36" s="15">
        <f t="shared" si="26"/>
        <v>5.5452920274206832E-3</v>
      </c>
      <c r="GQ36" s="34"/>
      <c r="GR36" s="33"/>
      <c r="GS36" s="35">
        <v>1142835</v>
      </c>
      <c r="GT36" s="15">
        <f t="shared" si="27"/>
        <v>6.0434139477548757E-4</v>
      </c>
      <c r="GU36" s="34"/>
      <c r="GV36" s="33"/>
      <c r="GW36" s="35">
        <v>62879722</v>
      </c>
      <c r="GX36" s="15">
        <f t="shared" si="28"/>
        <v>0.10133227749088396</v>
      </c>
      <c r="GY36" s="34"/>
      <c r="GZ36" s="33"/>
      <c r="HA36" s="35">
        <v>29000988</v>
      </c>
      <c r="HB36" s="15">
        <f t="shared" si="29"/>
        <v>4.4013136242037967E-2</v>
      </c>
      <c r="HC36" s="34"/>
      <c r="HD36" s="33"/>
      <c r="HE36" s="35">
        <v>924294</v>
      </c>
      <c r="HF36" s="15">
        <f t="shared" si="30"/>
        <v>1.7905890481485648E-3</v>
      </c>
      <c r="HG36" s="34"/>
      <c r="HH36" s="33"/>
      <c r="HI36" s="35">
        <v>40626905</v>
      </c>
      <c r="HJ36" s="15">
        <f t="shared" si="31"/>
        <v>7.058623431869003E-2</v>
      </c>
      <c r="HK36" s="34"/>
      <c r="HL36" s="33"/>
      <c r="HM36" s="35">
        <v>64734</v>
      </c>
      <c r="HN36" s="15">
        <f t="shared" si="32"/>
        <v>3.6242031128189547E-5</v>
      </c>
      <c r="HO36" s="34"/>
      <c r="HP36" s="33"/>
      <c r="HQ36" s="35">
        <v>34702121</v>
      </c>
      <c r="HR36" s="15">
        <f t="shared" si="33"/>
        <v>4.2061571846550565E-2</v>
      </c>
      <c r="HS36" s="34"/>
      <c r="HT36" s="33"/>
      <c r="HU36" s="35">
        <v>788548</v>
      </c>
      <c r="HV36" s="15">
        <f t="shared" si="34"/>
        <v>1.6625468649006728E-3</v>
      </c>
      <c r="HW36" s="34"/>
      <c r="HX36" s="33"/>
      <c r="HY36" s="35">
        <v>22193952</v>
      </c>
      <c r="HZ36" s="15">
        <f t="shared" si="35"/>
        <v>1.6027719296305438E-2</v>
      </c>
      <c r="IA36" s="34"/>
      <c r="IB36" s="33"/>
      <c r="IC36" s="35">
        <v>254618</v>
      </c>
      <c r="ID36" s="15">
        <f t="shared" si="36"/>
        <v>-5.7186354506547711E-5</v>
      </c>
      <c r="IE36" s="34"/>
      <c r="IF36" s="33"/>
      <c r="IG36" s="35">
        <v>2981047</v>
      </c>
      <c r="IH36" s="15">
        <f t="shared" si="37"/>
        <v>2.9303832799744182E-3</v>
      </c>
      <c r="II36" s="34"/>
      <c r="IJ36" s="33"/>
      <c r="IK36" s="35">
        <v>223891</v>
      </c>
      <c r="IL36" s="15">
        <f t="shared" si="38"/>
        <v>-6.2740492512389429E-4</v>
      </c>
      <c r="IM36" s="34"/>
      <c r="IN36" s="33"/>
      <c r="IO36" s="35">
        <v>43153416</v>
      </c>
      <c r="IP36" s="15">
        <f t="shared" si="39"/>
        <v>7.3964861137447324E-2</v>
      </c>
      <c r="IQ36" s="34"/>
      <c r="IR36" s="33"/>
      <c r="IS36" s="35">
        <v>1603642</v>
      </c>
      <c r="IT36" s="15">
        <f t="shared" si="40"/>
        <v>1.9335832439811072E-3</v>
      </c>
      <c r="IU36" s="34"/>
      <c r="IV36" s="33"/>
      <c r="IW36" s="35">
        <v>12256956</v>
      </c>
      <c r="IX36" s="15">
        <f t="shared" si="41"/>
        <v>2.1976021389671831E-2</v>
      </c>
      <c r="IY36" s="34"/>
      <c r="IZ36" s="33"/>
      <c r="JA36" s="35">
        <v>262732</v>
      </c>
      <c r="JB36" s="15">
        <f t="shared" si="42"/>
        <v>4.4862953795055821E-4</v>
      </c>
      <c r="JC36" s="34"/>
      <c r="JD36" s="33"/>
      <c r="JE36" s="35">
        <v>2260374</v>
      </c>
      <c r="JF36" s="15">
        <f t="shared" si="43"/>
        <v>6.0098243461428405E-3</v>
      </c>
      <c r="JG36" s="34"/>
      <c r="JH36" s="33"/>
      <c r="JI36" s="35">
        <v>14863330</v>
      </c>
      <c r="JJ36" s="15">
        <f t="shared" si="44"/>
        <v>4.4827471869506835E-2</v>
      </c>
      <c r="JK36" s="34"/>
      <c r="JL36" s="33"/>
      <c r="JM36" s="35">
        <v>715267</v>
      </c>
      <c r="JN36" s="15">
        <f t="shared" si="128"/>
        <v>-1.9005801164416216E-3</v>
      </c>
      <c r="JO36" s="34"/>
      <c r="JP36" s="33"/>
      <c r="JQ36" s="35">
        <v>7987121</v>
      </c>
      <c r="JR36" s="15">
        <f t="shared" si="129"/>
        <v>1.32830987540086E-2</v>
      </c>
      <c r="JS36" s="34"/>
      <c r="JT36" s="33"/>
      <c r="JU36" s="35">
        <v>15778802</v>
      </c>
      <c r="JV36" s="15">
        <f t="shared" si="130"/>
        <v>3.1095532458042068E-2</v>
      </c>
      <c r="JW36" s="34"/>
      <c r="JX36" s="33"/>
      <c r="JY36" s="35">
        <v>6896211</v>
      </c>
      <c r="JZ36" s="15">
        <f t="shared" si="131"/>
        <v>-2.6949105474071743E-3</v>
      </c>
      <c r="KA36" s="34"/>
      <c r="KB36" s="33"/>
      <c r="KC36" s="35">
        <v>49651804</v>
      </c>
      <c r="KD36" s="15">
        <f t="shared" si="132"/>
        <v>7.9944797154213598E-2</v>
      </c>
      <c r="KE36" s="34"/>
      <c r="KF36" s="33"/>
      <c r="KG36" s="35">
        <v>28283262</v>
      </c>
      <c r="KH36" s="15">
        <f t="shared" si="133"/>
        <v>3.1404997319459393E-2</v>
      </c>
      <c r="KI36" s="34"/>
      <c r="KJ36" s="33"/>
      <c r="KK36" s="35">
        <v>2063669</v>
      </c>
      <c r="KL36" s="15">
        <f t="shared" si="134"/>
        <v>-6.9882865910402634E-3</v>
      </c>
      <c r="KM36" s="34"/>
      <c r="KN36" s="33"/>
      <c r="KO36" s="35">
        <v>1817004</v>
      </c>
      <c r="KP36" s="15">
        <f t="shared" si="135"/>
        <v>3.0570270254573657E-3</v>
      </c>
      <c r="KQ36" s="34"/>
      <c r="KR36" s="33"/>
      <c r="KS36" s="35">
        <v>10072603</v>
      </c>
      <c r="KT36" s="15">
        <f t="shared" si="136"/>
        <v>2.5497541997477582E-2</v>
      </c>
      <c r="KU36" s="34"/>
      <c r="KV36" s="33"/>
      <c r="KW36" s="35">
        <v>78527</v>
      </c>
      <c r="KX36" s="15">
        <f t="shared" si="137"/>
        <v>-4.5074659665986818E-4</v>
      </c>
      <c r="KY36" s="34"/>
      <c r="KZ36" s="33"/>
      <c r="LA36" s="35">
        <v>1525864113</v>
      </c>
      <c r="LB36" s="15">
        <f t="shared" si="138"/>
        <v>2.6044339534212781</v>
      </c>
      <c r="LC36" s="34"/>
      <c r="LD36" s="33"/>
      <c r="LE36" s="35">
        <v>11490043</v>
      </c>
      <c r="LF36" s="15">
        <f t="shared" si="139"/>
        <v>1.4389386208172832E-2</v>
      </c>
      <c r="LG36" s="34"/>
      <c r="LH36" s="33"/>
      <c r="LI36" s="35">
        <v>19725226</v>
      </c>
      <c r="LJ36" s="15">
        <f t="shared" si="140"/>
        <v>2.4074623271200274E-2</v>
      </c>
      <c r="LK36" s="34"/>
      <c r="LL36" s="33"/>
      <c r="LM36" s="35">
        <v>1465467</v>
      </c>
      <c r="LN36" s="15">
        <f t="shared" si="141"/>
        <v>1.9533064962492189E-3</v>
      </c>
      <c r="LO36" s="34"/>
      <c r="LP36" s="33"/>
      <c r="LQ36" s="35">
        <v>450244</v>
      </c>
      <c r="LR36" s="15">
        <f t="shared" si="142"/>
        <v>7.174431679624803E-4</v>
      </c>
      <c r="LS36" s="34"/>
      <c r="LT36" s="33"/>
      <c r="LU36" s="35">
        <v>265297</v>
      </c>
      <c r="LV36" s="15">
        <f t="shared" si="143"/>
        <v>8.8926230602922565E-4</v>
      </c>
      <c r="LW36" s="34"/>
      <c r="LX36" s="33"/>
      <c r="LY36" s="35">
        <v>1053586</v>
      </c>
      <c r="LZ36" s="15">
        <f t="shared" si="144"/>
        <v>2.4033035835263447E-3</v>
      </c>
      <c r="MA36" s="34"/>
      <c r="MB36" s="33"/>
      <c r="MC36" s="35">
        <v>2371978</v>
      </c>
      <c r="MD36" s="15">
        <f t="shared" si="145"/>
        <v>3.8453165001595953E-3</v>
      </c>
      <c r="ME36" s="34"/>
      <c r="MF36" s="33"/>
      <c r="MG36" s="35">
        <v>269276928</v>
      </c>
      <c r="MH36" s="15">
        <f t="shared" si="146"/>
        <v>0.51044490897982875</v>
      </c>
      <c r="MI36" s="34"/>
      <c r="MJ36" s="33"/>
      <c r="MK36" s="35">
        <v>4752578530</v>
      </c>
      <c r="ML36" s="15">
        <f t="shared" si="147"/>
        <v>7.4440753779064339</v>
      </c>
      <c r="MM36" s="34"/>
      <c r="MN36" s="33"/>
      <c r="MO36" s="35">
        <v>28283262</v>
      </c>
      <c r="MP36" s="15">
        <f t="shared" si="148"/>
        <v>3.1404997319459393E-2</v>
      </c>
      <c r="MQ36" s="34"/>
      <c r="MR36" s="33"/>
      <c r="MS36" s="35">
        <v>1490015007</v>
      </c>
      <c r="MT36" s="15">
        <f t="shared" si="149"/>
        <v>2.1398562442649531</v>
      </c>
      <c r="MU36" s="34"/>
      <c r="MV36" s="33"/>
      <c r="MW36" s="35">
        <v>22428565</v>
      </c>
      <c r="MX36" s="15">
        <f t="shared" si="150"/>
        <v>6.5788741924766331E-2</v>
      </c>
      <c r="MY36" s="34"/>
      <c r="MZ36" s="33"/>
      <c r="NA36" s="35">
        <v>41742687</v>
      </c>
      <c r="NB36" s="15">
        <f t="shared" si="151"/>
        <v>0.1110321099753846</v>
      </c>
      <c r="NC36" s="34"/>
      <c r="ND36" s="33"/>
      <c r="NE36" s="35">
        <v>453556</v>
      </c>
      <c r="NF36" s="15">
        <f t="shared" si="152"/>
        <v>-4.4126646513441449E-4</v>
      </c>
      <c r="NG36" s="34"/>
      <c r="NH36" s="33"/>
      <c r="NI36" s="35">
        <v>152312</v>
      </c>
      <c r="NJ36" s="15">
        <f t="shared" si="153"/>
        <v>-3.1105984548852676E-6</v>
      </c>
      <c r="NK36" s="34"/>
      <c r="NL36" s="33"/>
    </row>
    <row r="37" spans="2:376" s="35" customFormat="1" x14ac:dyDescent="0.25">
      <c r="B37" s="31" t="s">
        <v>185</v>
      </c>
      <c r="C37" s="32">
        <v>1.6666666666666701E-2</v>
      </c>
      <c r="D37" s="33">
        <v>1852.8333333333721</v>
      </c>
      <c r="E37" s="34">
        <v>10760000</v>
      </c>
      <c r="F37" s="35">
        <v>1335594396</v>
      </c>
      <c r="G37" s="33">
        <f>F37*Referencias!$D$6/'Metabolitos cuantificables'!$F$45</f>
        <v>0.92467238575625177</v>
      </c>
      <c r="H37" s="33">
        <f>((((G37-G36)/(D37-D36))+(C37*AVERAGE(G36:G37))-C37*Referencias!$H$6)/AVERAGE('Metabolitos cuantificables'!E36:E37))*POWER(10,9)</f>
        <v>-0.55810158105456642</v>
      </c>
      <c r="I37" s="33">
        <f>(((F37-F36)/($D37-$D36))-$C37*Referencias!$F$6+$C37*(AVERAGE(F36:F37)))/AVERAGE($E36:$E37)</f>
        <v>-0.85052750034743707</v>
      </c>
      <c r="J37" s="33"/>
      <c r="K37" s="35">
        <v>42459591</v>
      </c>
      <c r="L37" s="33">
        <f>K37*Referencias!$D$7/'Metabolitos cuantificables'!$K$45</f>
        <v>1.8469809843304427E-2</v>
      </c>
      <c r="M37" s="33">
        <f>((((L37-L36)/(D37-D36))+C37*AVERAGE(L36:L37)-C37*Referencias!$H$7)/AVERAGE('Metabolitos cuantificables'!E36:E37))*POWER(10,9)</f>
        <v>-2.8149165881760316</v>
      </c>
      <c r="N37" s="33">
        <f>(((K37-K36)/($D37-$D36))-$C37*Referencias!$F$7+$C37*(AVERAGE(K36:K37)))/AVERAGE($E36:$E37)</f>
        <v>-6.6546925704318536</v>
      </c>
      <c r="O37" s="33"/>
      <c r="P37" s="35">
        <v>454597573</v>
      </c>
      <c r="Q37" s="33">
        <f>P37*Referencias!$D$8/'Metabolitos cuantificables'!$P$45</f>
        <v>0.91559132047019354</v>
      </c>
      <c r="R37" s="33">
        <f>((((Q37-Q36)/(D37-D36))+C37*AVERAGE(Q36:Q37)-C37*Referencias!$H$8)/AVERAGE('Metabolitos cuantificables'!E36:E37))*POWER(10,9)</f>
        <v>-1.7071508008122003</v>
      </c>
      <c r="S37" s="33">
        <f>(((P37-P36)/($D37-$D36))-$C37*Referencias!$F$8+$C37*(AVERAGE(P36:P37)))/AVERAGE($E36:$E37)</f>
        <v>-0.95854804528746551</v>
      </c>
      <c r="T37" s="33"/>
      <c r="U37" s="35">
        <v>190133337</v>
      </c>
      <c r="V37" s="33">
        <f>U37*Referencias!$D$9/'Metabolitos cuantificables'!$U$45</f>
        <v>0.15004202649724249</v>
      </c>
      <c r="W37" s="33">
        <f>((((V37-V36)/(D37-D36))+C37*AVERAGE(V36:V37)-C37*Referencias!$H$9)/AVERAGE('Metabolitos cuantificables'!E36:E37))*POWER(10,9)</f>
        <v>-0.49351057293294354</v>
      </c>
      <c r="X37" s="33">
        <f>(((U37-U36)/($D37-$D36))-$C37*Referencias!$F$9+$C37*(AVERAGE(U36:U37)))/AVERAGE($E36:$E37)</f>
        <v>-0.58475939461104554</v>
      </c>
      <c r="Y37" s="33"/>
      <c r="Z37" s="35">
        <v>1277544890</v>
      </c>
      <c r="AA37" s="33">
        <f>Z37*Referencias!$D$60/'Metabolitos cuantificables'!$Z$45</f>
        <v>0.67987148839086764</v>
      </c>
      <c r="AB37" s="33">
        <f>((((AA37-AA36)/(D37-D36))+C37*AVERAGE(AA36:AA37)-C37*Referencias!$H$60)/AVERAGE('Metabolitos cuantificables'!E36:E37))*POWER(10,9)</f>
        <v>-8.1905420516809144</v>
      </c>
      <c r="AC37" s="33">
        <f>(((Z37-Z36)/($D37-$D36))-$C37*Referencias!$F$60+$C37*(AVERAGE(Z36:Z37)))/AVERAGE($E36:$E37)</f>
        <v>-14.896690809861589</v>
      </c>
      <c r="AD37" s="33"/>
      <c r="AE37" s="35">
        <v>1593589549</v>
      </c>
      <c r="AF37" s="33">
        <f>AE37*Referencias!$D$12/'Metabolitos cuantificables'!$AE$45</f>
        <v>2.4303780165457733</v>
      </c>
      <c r="AG37" s="33">
        <f>((((AF37-AF36)/(D37-D36))+C37*AVERAGE(AF36:AF37)-C37*Referencias!$H$12)/AVERAGE('Metabolitos cuantificables'!E36:E37))*POWER(10,9)</f>
        <v>2.3748901596802989</v>
      </c>
      <c r="AH37" s="33">
        <f>(((AE37-AE36)/($D37-$D36))-$C37*Referencias!$F$12+$C37*(AVERAGE(AE36:AE37)))/AVERAGE($E36:$E37)</f>
        <v>1.5765582093330006</v>
      </c>
      <c r="AI37" s="33"/>
      <c r="AJ37" s="35">
        <v>3532136</v>
      </c>
      <c r="AK37" s="33">
        <f>AJ37*Referencias!$D$50/'Metabolitos cuantificables'!$AJ$45</f>
        <v>0.13345017146413257</v>
      </c>
      <c r="AL37" s="33">
        <f>((((AK37-AK36)/(D37-D36))+C37*AVERAGE(AK36:AK37)-C37*Referencias!$H$50)/AVERAGE('Metabolitos cuantificables'!E36:E37))*POWER(10,9)</f>
        <v>-38.933280532944401</v>
      </c>
      <c r="AM37" s="33">
        <f>(((AJ37-AJ36)/($D37-$D36))-$C37*Referencias!$F$50+$C37*(AVERAGE(AJ36:AJ37)))/AVERAGE($E36:$E37)</f>
        <v>-1.1889463959802795</v>
      </c>
      <c r="AN37" s="33"/>
      <c r="AO37" s="35">
        <v>140206152</v>
      </c>
      <c r="AP37" s="33">
        <f>AO37*Referencias!$D$5/'Metabolitos cuantificables'!$AO$45</f>
        <v>1.7122956304442283</v>
      </c>
      <c r="AQ37" s="33">
        <f>((((AP37-AP36)/(D37-D36))+C37*AVERAGE(AP36:AP37)-C37*Referencias!$H$5)/AVERAGE('Metabolitos cuantificables'!E36:E37))*POWER(10,9)</f>
        <v>2.3949581986286108</v>
      </c>
      <c r="AR37" s="33">
        <f>(((AO37-AO36)/($D37-$D36))-$C37*Referencias!$F$5+$C37*(AVERAGE(AO36:AO37)))/AVERAGE($E36:$E37)</f>
        <v>0.19751721869911809</v>
      </c>
      <c r="AS37" s="33"/>
      <c r="AT37" s="35">
        <v>3122382200</v>
      </c>
      <c r="AU37" s="32">
        <f>AT37*Referencias!$D$14/'Metabolitos cuantificables'!$AT$45</f>
        <v>0.55582647589792733</v>
      </c>
      <c r="AV37" s="32">
        <f>((((AU37-AU36)/(D37-D36))+C37*AVERAGE(AU36:AU37)-C37*Referencias!$H$14)/AVERAGE('Metabolitos cuantificables'!E36:E37))*POWER(10,9)</f>
        <v>-1.3184560561002734</v>
      </c>
      <c r="AW37" s="33">
        <f>(((AT37-AT36)/($D37-$D36))-$C37*Referencias!$F$14+$C37*(AVERAGE(AT36:AT37)))/AVERAGE($E36:$E37)</f>
        <v>-7.8055905097147633</v>
      </c>
      <c r="AX37" s="33"/>
      <c r="AY37" s="35">
        <v>11186095625</v>
      </c>
      <c r="AZ37" s="33">
        <f>AY37*Referencias!$D$59/'Metabolitos cuantificables'!$AY$45</f>
        <v>23.421565837396152</v>
      </c>
      <c r="BA37" s="33">
        <f t="shared" si="72"/>
        <v>38.943417533173026</v>
      </c>
      <c r="BB37" s="33">
        <f t="shared" si="73"/>
        <v>18.599302690293779</v>
      </c>
      <c r="BC37" s="33"/>
      <c r="BD37" s="35">
        <v>3629353018</v>
      </c>
      <c r="BE37" s="33">
        <f>BD37*Referencias!$D$15/'Metabolitos cuantificables'!$BD$45</f>
        <v>0.71695402850527024</v>
      </c>
      <c r="BF37" s="33">
        <f>((((BE37-BE36)/(D37-D36))+C37*AVERAGE(BE36:BE37)-C37*Referencias!$H$15)/AVERAGE('Metabolitos cuantificables'!E36:E37))*POWER(10,9)</f>
        <v>-1.5458378496795961</v>
      </c>
      <c r="BG37" s="33">
        <f>(((BD37-BD36)/($D37-$D36))-$C37*Referencias!$F$15+$C37*(AVERAGE(BD36:BD37)))/AVERAGE($E36:$E37)</f>
        <v>-9.7799636003074522</v>
      </c>
      <c r="BH37" s="33"/>
      <c r="BI37" s="35">
        <v>549501293</v>
      </c>
      <c r="BJ37" s="33">
        <f>BI37*Referencias!$D$16/'Metabolitos cuantificables'!$BI$45</f>
        <v>0.73268003268560644</v>
      </c>
      <c r="BK37" s="33">
        <f>((((BJ37-BJ36)/(D37-D36))+C37*AVERAGE(BJ36:BJ37)-C37*Referencias!$H$16)/AVERAGE('Metabolitos cuantificables'!E36:E37))*POWER(10,9)</f>
        <v>-1.1800084403521347</v>
      </c>
      <c r="BL37" s="33">
        <f>(((BI37-BI36)/($D37-$D36))-$C37*Referencias!$F$16+$C37*(AVERAGE(BI36:BI37)))/AVERAGE($E36:$E37)</f>
        <v>-1.0541128684180459</v>
      </c>
      <c r="BM37" s="33"/>
      <c r="BN37" s="35">
        <v>317367397</v>
      </c>
      <c r="BO37" s="33">
        <f>BN37*Referencias!$D$17/'Metabolitos cuantificables'!$BN$45</f>
        <v>9.8192226874091404E-2</v>
      </c>
      <c r="BP37" s="33">
        <f>((((BO37-BO36)/(D37-D36))+C37*AVERAGE(BO36:BO37)-C37*Referencias!$H$17)/AVERAGE('Metabolitos cuantificables'!E36:E37))*POWER(10,9)</f>
        <v>-0.53045005099046993</v>
      </c>
      <c r="BQ37" s="33">
        <f>(((BN37-BN36)/($D37-$D36))-$C37*Referencias!$F$17+$C37*(AVERAGE(BN36:BN37)))/AVERAGE($E36:$E37)</f>
        <v>-4.2709167233183853</v>
      </c>
      <c r="BR37" s="33"/>
      <c r="BS37" s="35">
        <v>2324450125</v>
      </c>
      <c r="BT37" s="33">
        <f>BS37*Referencias!$D$18/'Metabolitos cuantificables'!$BS$45</f>
        <v>0.34576098446340453</v>
      </c>
      <c r="BU37" s="33">
        <f>((((BT37-BT36)/(D37-D36))+C37*AVERAGE(BT36:BT37)-C37*Referencias!$H$18)/AVERAGE('Metabolitos cuantificables'!E36:E37))*POWER(10,9)</f>
        <v>-0.15761254893981308</v>
      </c>
      <c r="BV37" s="33">
        <f>(((BS37-BS36)/($D37-$D36))-$C37*Referencias!$F$18+$C37*(AVERAGE(BS36:BS37)))/AVERAGE($E36:$E37)</f>
        <v>-0.95309449033848459</v>
      </c>
      <c r="BW37" s="33"/>
      <c r="BX37" s="35">
        <v>22408400687</v>
      </c>
      <c r="BY37" s="33">
        <f>BX37*Referencias!$D$19/'Metabolitos cuantificables'!$BX$45</f>
        <v>1.6336502594375106</v>
      </c>
      <c r="BZ37" s="33">
        <f>((((BY37-BY36)/(D37-D36))+C37*AVERAGE(BY36:BY37)-C37*Referencias!$H$19)/AVERAGE('Metabolitos cuantificables'!E36:E37))*POWER(10,9)</f>
        <v>0.57359393750524623</v>
      </c>
      <c r="CA37" s="33">
        <f>(((BX37-BX36)/($D37-$D36))-$C37*Referencias!$F$19+$C37*(AVERAGE(BX36:BX37)))/AVERAGE($E36:$E37)</f>
        <v>6.7655947930700755</v>
      </c>
      <c r="CB37" s="33"/>
      <c r="CC37" s="35">
        <v>98037305</v>
      </c>
      <c r="CD37" s="33">
        <f>CC37*Referencias!$D$20/'Metabolitos cuantificables'!$CC$45</f>
        <v>0.19187870823201675</v>
      </c>
      <c r="CE37" s="33">
        <f>((((CD37-CD36)/(D37-D36))+C37*AVERAGE(CD36:CD37)-C37*Referencias!$H$20)/AVERAGE('Metabolitos cuantificables'!E36:E37))*POWER(10,9)</f>
        <v>-2.3496102664076384</v>
      </c>
      <c r="CF37" s="33">
        <f>(((CC37-CC36)/($D37-$D36))-$C37*Referencias!$F$20+$C37*(AVERAGE(CC36:CC37)))/AVERAGE($E36:$E37)</f>
        <v>-1.1903860938688575</v>
      </c>
      <c r="CG37" s="33"/>
      <c r="CH37" s="35">
        <v>640768800</v>
      </c>
      <c r="CI37" s="33">
        <f>CH37*Referencias!$D$21/'Metabolitos cuantificables'!$CH$45</f>
        <v>0.2762988453303874</v>
      </c>
      <c r="CJ37" s="33">
        <f>((((CI37-CI36)/(D37-D36))+C37*AVERAGE(CI36:CI37)-C37*Referencias!$H$21)/AVERAGE('Metabolitos cuantificables'!E36:E37))*POWER(10,9)</f>
        <v>-1.0827813353323195</v>
      </c>
      <c r="CK37" s="33">
        <f>(((CH37-CH36)/($D37-$D36))-$C37*Referencias!$F$21+$C37*(AVERAGE(CH36:CH37)))/AVERAGE($E36:$E37)</f>
        <v>-2.6855486300562168</v>
      </c>
      <c r="CL37" s="33"/>
      <c r="CM37" s="35">
        <v>805372619</v>
      </c>
      <c r="CN37" s="33">
        <f>CM37*Referencias!$D$22/'Metabolitos cuantificables'!$CM$45</f>
        <v>0.12018096363007433</v>
      </c>
      <c r="CO37" s="33">
        <f>((((CN37-CN36)/(D37-D36))+C37*AVERAGE(CN36:CN37)-C37*Referencias!$H$22)/AVERAGE('Metabolitos cuantificables'!E36:E37))*POWER(10,9)</f>
        <v>-0.18314490250998658</v>
      </c>
      <c r="CP37" s="33">
        <f>(((CM37-CM36)/($D37-$D36))-$C37*Referencias!$F$22+$C37*(AVERAGE(CM36:CM37)))/AVERAGE($E36:$E37)</f>
        <v>-1.1630540080156866</v>
      </c>
      <c r="CQ37" s="33"/>
      <c r="CR37" s="35">
        <v>425871813</v>
      </c>
      <c r="CS37" s="33">
        <f>CR37*Referencias!$D$23/'Metabolitos cuantificables'!$CR$45</f>
        <v>0.13767095338392737</v>
      </c>
      <c r="CT37" s="33">
        <f>((((CS37-CS36)/(D37-D36))+C37*AVERAGE(CS36:CS37)-C37*Referencias!$H$23)/AVERAGE('Metabolitos cuantificables'!E36:E37))*POWER(10,9)</f>
        <v>-0.4035129745214856</v>
      </c>
      <c r="CU37" s="33">
        <f>(((CR37-CR36)/($D37-$D36))-$C37*Referencias!$F$23+$C37*(AVERAGE(CR36:CR37)))/AVERAGE($E36:$E37)</f>
        <v>-1.6568530196316706</v>
      </c>
      <c r="CV37" s="33"/>
      <c r="CW37" s="35">
        <v>4765987729</v>
      </c>
      <c r="CX37" s="33">
        <f t="shared" si="4"/>
        <v>7.9716979934871759</v>
      </c>
      <c r="CY37" s="33"/>
      <c r="CZ37" s="33"/>
      <c r="DA37" s="35">
        <v>74588433</v>
      </c>
      <c r="DB37" s="33">
        <f t="shared" si="5"/>
        <v>0.12381075002024902</v>
      </c>
      <c r="DC37" s="33"/>
      <c r="DD37" s="33"/>
      <c r="DE37" s="35">
        <v>1215775</v>
      </c>
      <c r="DF37" s="34">
        <f t="shared" si="6"/>
        <v>2.0266556884530654E-3</v>
      </c>
      <c r="DG37" s="33"/>
      <c r="DH37" s="33"/>
      <c r="DI37" s="35">
        <v>242771010</v>
      </c>
      <c r="DJ37" s="33">
        <f t="shared" si="7"/>
        <v>0.40899809620849625</v>
      </c>
      <c r="DK37" s="33"/>
      <c r="DL37" s="33"/>
      <c r="DM37" s="35">
        <v>7293622</v>
      </c>
      <c r="DN37" s="34">
        <f t="shared" si="8"/>
        <v>1.2723526719409649E-2</v>
      </c>
      <c r="DO37" s="33"/>
      <c r="DP37" s="33"/>
      <c r="DQ37" s="35">
        <v>168177478</v>
      </c>
      <c r="DR37" s="33">
        <f t="shared" si="9"/>
        <v>0.27997524522824829</v>
      </c>
      <c r="DS37" s="33"/>
      <c r="DT37" s="33"/>
      <c r="DU37" s="35">
        <v>39045983</v>
      </c>
      <c r="DV37" s="34">
        <f t="shared" si="10"/>
        <v>6.6103800199613011E-2</v>
      </c>
      <c r="DW37" s="33"/>
      <c r="DX37" s="33"/>
      <c r="DY37" s="35">
        <v>1210839884</v>
      </c>
      <c r="DZ37" s="15">
        <f t="shared" si="71"/>
        <v>3.2014643009055086</v>
      </c>
      <c r="EA37" s="33"/>
      <c r="EB37" s="33"/>
      <c r="EC37" s="35">
        <v>183658133</v>
      </c>
      <c r="ED37" s="16">
        <f t="shared" si="11"/>
        <v>0.3087495264197791</v>
      </c>
      <c r="EE37" s="33"/>
      <c r="EF37" s="33"/>
      <c r="EG37" s="35">
        <v>21488490</v>
      </c>
      <c r="EH37" s="15">
        <f t="shared" si="12"/>
        <v>3.5655679585706576E-2</v>
      </c>
      <c r="EI37" s="33"/>
      <c r="EJ37" s="33"/>
      <c r="EK37" s="35">
        <v>995777</v>
      </c>
      <c r="EL37" s="15">
        <f t="shared" si="13"/>
        <v>1.7387267667848729E-3</v>
      </c>
      <c r="EM37" s="34"/>
      <c r="EN37" s="33"/>
      <c r="EO37" s="35">
        <v>3614691</v>
      </c>
      <c r="EP37" s="15">
        <f t="shared" si="14"/>
        <v>6.0492940248771049E-3</v>
      </c>
      <c r="EQ37" s="34"/>
      <c r="ER37" s="33"/>
      <c r="ES37" s="35">
        <v>4065317</v>
      </c>
      <c r="ET37" s="15">
        <f t="shared" si="15"/>
        <v>6.8016470154753121E-3</v>
      </c>
      <c r="EU37" s="34"/>
      <c r="EV37" s="33"/>
      <c r="EW37" s="35">
        <v>249600</v>
      </c>
      <c r="EX37" s="15">
        <f t="shared" si="74"/>
        <v>4.1325748459353754E-4</v>
      </c>
      <c r="EY37" s="34"/>
      <c r="EZ37" s="33"/>
      <c r="FA37" s="35">
        <v>75143678</v>
      </c>
      <c r="FB37" s="15">
        <f t="shared" si="16"/>
        <v>0.12782522441430227</v>
      </c>
      <c r="FC37" s="34"/>
      <c r="FD37" s="33"/>
      <c r="FE37" s="35">
        <v>411960616</v>
      </c>
      <c r="FF37" s="16">
        <f t="shared" si="17"/>
        <v>0.6852297092528119</v>
      </c>
      <c r="FG37" s="34"/>
      <c r="FH37" s="33"/>
      <c r="FI37" s="35">
        <v>22512874</v>
      </c>
      <c r="FJ37" s="15">
        <f t="shared" si="18"/>
        <v>3.7976387344415552E-2</v>
      </c>
      <c r="FK37" s="32"/>
      <c r="FL37" s="33"/>
      <c r="FM37" s="35">
        <v>536536643</v>
      </c>
      <c r="FN37" s="15">
        <f t="shared" si="19"/>
        <v>0.90415471348600873</v>
      </c>
      <c r="FO37" s="33"/>
      <c r="FP37" s="33"/>
      <c r="FQ37" s="35">
        <v>23632361</v>
      </c>
      <c r="FR37" s="15">
        <f t="shared" si="20"/>
        <v>4.0307849714946629E-2</v>
      </c>
      <c r="FS37" s="34"/>
      <c r="FT37" s="33"/>
      <c r="FU37" s="35">
        <v>5687448</v>
      </c>
      <c r="FV37" s="15">
        <f t="shared" si="21"/>
        <v>9.673741185306315E-3</v>
      </c>
      <c r="FW37" s="34"/>
      <c r="FX37" s="33"/>
      <c r="FY37" s="35">
        <v>1807486</v>
      </c>
      <c r="FZ37" s="15">
        <f t="shared" si="22"/>
        <v>3.0894357300765849E-3</v>
      </c>
      <c r="GA37" s="34"/>
      <c r="GB37" s="33"/>
      <c r="GC37" s="35">
        <v>194394</v>
      </c>
      <c r="GD37" s="15">
        <f t="shared" si="23"/>
        <v>3.0509923716674683E-4</v>
      </c>
      <c r="GE37" s="34"/>
      <c r="GF37" s="33"/>
      <c r="GG37" s="35">
        <v>8854737</v>
      </c>
      <c r="GH37" s="15">
        <f t="shared" si="24"/>
        <v>1.4901059941531956E-2</v>
      </c>
      <c r="GI37" s="34"/>
      <c r="GJ37" s="33"/>
      <c r="GK37" s="35">
        <v>3999659</v>
      </c>
      <c r="GL37" s="15">
        <f t="shared" si="25"/>
        <v>6.6682603411696096E-3</v>
      </c>
      <c r="GM37" s="34"/>
      <c r="GN37" s="33"/>
      <c r="GO37" s="35">
        <v>9288988</v>
      </c>
      <c r="GP37" s="15">
        <f t="shared" si="26"/>
        <v>1.5620037333889074E-2</v>
      </c>
      <c r="GQ37" s="34"/>
      <c r="GR37" s="33"/>
      <c r="GS37" s="35">
        <v>2380289</v>
      </c>
      <c r="GT37" s="15">
        <f t="shared" si="27"/>
        <v>4.1482668863922273E-3</v>
      </c>
      <c r="GU37" s="34"/>
      <c r="GV37" s="33"/>
      <c r="GW37" s="35">
        <v>67430672</v>
      </c>
      <c r="GX37" s="15">
        <f t="shared" si="28"/>
        <v>0.11337762015839496</v>
      </c>
      <c r="GY37" s="34"/>
      <c r="GZ37" s="33"/>
      <c r="HA37" s="35">
        <v>31331235</v>
      </c>
      <c r="HB37" s="15">
        <f t="shared" si="29"/>
        <v>5.2709448482430164E-2</v>
      </c>
      <c r="HC37" s="34"/>
      <c r="HD37" s="33"/>
      <c r="HE37" s="35">
        <v>492279</v>
      </c>
      <c r="HF37" s="15">
        <f t="shared" si="30"/>
        <v>7.6460973422327471E-4</v>
      </c>
      <c r="HG37" s="34"/>
      <c r="HH37" s="33"/>
      <c r="HI37" s="35">
        <v>50653832</v>
      </c>
      <c r="HJ37" s="15">
        <f t="shared" si="31"/>
        <v>8.6065475193739749E-2</v>
      </c>
      <c r="HK37" s="34"/>
      <c r="HL37" s="33"/>
      <c r="HM37" s="35">
        <v>126112</v>
      </c>
      <c r="HN37" s="15">
        <f t="shared" si="32"/>
        <v>2.1921505502600183E-4</v>
      </c>
      <c r="HO37" s="34"/>
      <c r="HP37" s="33"/>
      <c r="HQ37" s="35">
        <v>42044731</v>
      </c>
      <c r="HR37" s="15">
        <f t="shared" si="33"/>
        <v>7.130487961485435E-2</v>
      </c>
      <c r="HS37" s="34"/>
      <c r="HT37" s="33"/>
      <c r="HU37" s="35">
        <v>601509</v>
      </c>
      <c r="HV37" s="15">
        <f t="shared" si="34"/>
        <v>9.8049758476611258E-4</v>
      </c>
      <c r="HW37" s="34"/>
      <c r="HX37" s="33"/>
      <c r="HY37" s="35">
        <v>19245112</v>
      </c>
      <c r="HZ37" s="15">
        <f t="shared" si="35"/>
        <v>3.178247554803508E-2</v>
      </c>
      <c r="IA37" s="34"/>
      <c r="IB37" s="33"/>
      <c r="IC37" s="35">
        <v>267054</v>
      </c>
      <c r="ID37" s="15">
        <f t="shared" si="36"/>
        <v>4.4826543684759737E-4</v>
      </c>
      <c r="IE37" s="34"/>
      <c r="IF37" s="33"/>
      <c r="IG37" s="35">
        <v>3301545</v>
      </c>
      <c r="IH37" s="15">
        <f t="shared" si="37"/>
        <v>5.5644511891938392E-3</v>
      </c>
      <c r="II37" s="34"/>
      <c r="IJ37" s="33"/>
      <c r="IK37" s="35">
        <v>521471</v>
      </c>
      <c r="IL37" s="15">
        <f t="shared" si="38"/>
        <v>9.1238937297027217E-4</v>
      </c>
      <c r="IM37" s="34"/>
      <c r="IN37" s="33"/>
      <c r="IO37" s="35">
        <v>38613273</v>
      </c>
      <c r="IP37" s="15">
        <f t="shared" si="39"/>
        <v>6.3954857428314915E-2</v>
      </c>
      <c r="IQ37" s="34"/>
      <c r="IR37" s="33"/>
      <c r="IS37" s="35">
        <v>1426987</v>
      </c>
      <c r="IT37" s="15">
        <f t="shared" si="40"/>
        <v>2.3623040826160858E-3</v>
      </c>
      <c r="IU37" s="34"/>
      <c r="IV37" s="33"/>
      <c r="IW37" s="35">
        <v>6722110</v>
      </c>
      <c r="IX37" s="15">
        <f t="shared" si="41"/>
        <v>1.0490230101147312E-2</v>
      </c>
      <c r="IY37" s="34"/>
      <c r="IZ37" s="33"/>
      <c r="JA37" s="35">
        <v>240091</v>
      </c>
      <c r="JB37" s="15">
        <f t="shared" si="42"/>
        <v>3.9841890037009271E-4</v>
      </c>
      <c r="JC37" s="34"/>
      <c r="JD37" s="33"/>
      <c r="JE37" s="35">
        <v>1757071</v>
      </c>
      <c r="JF37" s="15">
        <f t="shared" si="43"/>
        <v>2.8699768902802304E-3</v>
      </c>
      <c r="JG37" s="34"/>
      <c r="JH37" s="33"/>
      <c r="JI37" s="35">
        <v>13244110</v>
      </c>
      <c r="JJ37" s="15">
        <f t="shared" si="44"/>
        <v>2.1927707208047126E-2</v>
      </c>
      <c r="JK37" s="34"/>
      <c r="JL37" s="33"/>
      <c r="JM37" s="35">
        <v>836633</v>
      </c>
      <c r="JN37" s="15">
        <f t="shared" si="128"/>
        <v>1.4155141431890976E-3</v>
      </c>
      <c r="JO37" s="34"/>
      <c r="JP37" s="33"/>
      <c r="JQ37" s="35">
        <v>4650026</v>
      </c>
      <c r="JR37" s="15">
        <f t="shared" si="129"/>
        <v>7.3233136099364986E-3</v>
      </c>
      <c r="JS37" s="34"/>
      <c r="JT37" s="33"/>
      <c r="JU37" s="35">
        <v>13126653</v>
      </c>
      <c r="JV37" s="15">
        <f t="shared" si="130"/>
        <v>2.1591182462527919E-2</v>
      </c>
      <c r="JW37" s="34"/>
      <c r="JX37" s="33"/>
      <c r="JY37" s="35">
        <v>4844964</v>
      </c>
      <c r="JZ37" s="15">
        <f t="shared" si="131"/>
        <v>7.8237116356389032E-3</v>
      </c>
      <c r="KA37" s="34"/>
      <c r="KB37" s="33"/>
      <c r="KC37" s="35">
        <v>56161566</v>
      </c>
      <c r="KD37" s="15">
        <f t="shared" si="132"/>
        <v>9.4798658097610108E-2</v>
      </c>
      <c r="KE37" s="34"/>
      <c r="KF37" s="33"/>
      <c r="KG37" s="35">
        <v>53012103</v>
      </c>
      <c r="KH37" s="15">
        <f t="shared" si="133"/>
        <v>9.2003266386326846E-2</v>
      </c>
      <c r="KI37" s="34"/>
      <c r="KJ37" s="33"/>
      <c r="KK37" s="35">
        <v>2459281</v>
      </c>
      <c r="KL37" s="15">
        <f t="shared" si="134"/>
        <v>4.1661715605689192E-3</v>
      </c>
      <c r="KM37" s="34"/>
      <c r="KN37" s="33"/>
      <c r="KO37" s="35">
        <v>3465728</v>
      </c>
      <c r="KP37" s="15">
        <f t="shared" si="135"/>
        <v>6.0191676775684039E-3</v>
      </c>
      <c r="KQ37" s="34"/>
      <c r="KR37" s="33"/>
      <c r="KS37" s="35">
        <v>7276923</v>
      </c>
      <c r="KT37" s="15">
        <f t="shared" si="136"/>
        <v>1.1789556467483966E-2</v>
      </c>
      <c r="KU37" s="34"/>
      <c r="KV37" s="33"/>
      <c r="KW37" s="35">
        <v>301129</v>
      </c>
      <c r="KX37" s="15">
        <f t="shared" si="137"/>
        <v>5.3375433851324445E-4</v>
      </c>
      <c r="KY37" s="34"/>
      <c r="KZ37" s="33"/>
      <c r="LA37" s="35">
        <v>1335594396</v>
      </c>
      <c r="LB37" s="15">
        <f t="shared" si="138"/>
        <v>2.2076269163091129</v>
      </c>
      <c r="LC37" s="34"/>
      <c r="LD37" s="33"/>
      <c r="LE37" s="35">
        <v>15464496</v>
      </c>
      <c r="LF37" s="15">
        <f t="shared" si="139"/>
        <v>2.6399463196528677E-2</v>
      </c>
      <c r="LG37" s="34"/>
      <c r="LH37" s="33"/>
      <c r="LI37" s="35">
        <v>21616191</v>
      </c>
      <c r="LJ37" s="15">
        <f t="shared" si="140"/>
        <v>3.6403970500942455E-2</v>
      </c>
      <c r="LK37" s="34"/>
      <c r="LL37" s="33"/>
      <c r="LM37" s="35">
        <v>1586897</v>
      </c>
      <c r="LN37" s="15">
        <f t="shared" si="141"/>
        <v>2.670144897843436E-3</v>
      </c>
      <c r="LO37" s="34"/>
      <c r="LP37" s="33"/>
      <c r="LQ37" s="35">
        <v>511497</v>
      </c>
      <c r="LR37" s="15">
        <f t="shared" si="142"/>
        <v>8.6365462153907731E-4</v>
      </c>
      <c r="LS37" s="34"/>
      <c r="LT37" s="33"/>
      <c r="LU37" s="35">
        <v>214454</v>
      </c>
      <c r="LV37" s="15">
        <f t="shared" si="143"/>
        <v>3.5172229263002205E-4</v>
      </c>
      <c r="LW37" s="34"/>
      <c r="LX37" s="33"/>
      <c r="LY37" s="35">
        <v>1444186</v>
      </c>
      <c r="LZ37" s="15">
        <f t="shared" si="144"/>
        <v>2.468008446232997E-3</v>
      </c>
      <c r="MA37" s="34"/>
      <c r="MB37" s="33"/>
      <c r="MC37" s="35">
        <v>1501429</v>
      </c>
      <c r="MD37" s="15">
        <f t="shared" si="145"/>
        <v>2.3926679954170047E-3</v>
      </c>
      <c r="ME37" s="34"/>
      <c r="MF37" s="33"/>
      <c r="MG37" s="35">
        <v>336133685</v>
      </c>
      <c r="MH37" s="15">
        <f t="shared" si="146"/>
        <v>0.57116503463721358</v>
      </c>
      <c r="MI37" s="34"/>
      <c r="MJ37" s="33"/>
      <c r="MK37" s="35">
        <v>4765987729</v>
      </c>
      <c r="ML37" s="15">
        <f t="shared" si="147"/>
        <v>7.9716979934871759</v>
      </c>
      <c r="MM37" s="34"/>
      <c r="MN37" s="33"/>
      <c r="MO37" s="35">
        <v>53012103</v>
      </c>
      <c r="MP37" s="15">
        <f t="shared" si="148"/>
        <v>9.2003266386326846E-2</v>
      </c>
      <c r="MQ37" s="34"/>
      <c r="MR37" s="33"/>
      <c r="MS37" s="35">
        <v>1662096051</v>
      </c>
      <c r="MT37" s="15">
        <f t="shared" si="149"/>
        <v>2.8027662184561049</v>
      </c>
      <c r="MU37" s="34"/>
      <c r="MV37" s="33"/>
      <c r="MW37" s="35">
        <v>17024733</v>
      </c>
      <c r="MX37" s="15">
        <f t="shared" si="150"/>
        <v>2.773646763222342E-2</v>
      </c>
      <c r="MY37" s="34"/>
      <c r="MZ37" s="33"/>
      <c r="NA37" s="35">
        <v>44044749</v>
      </c>
      <c r="NB37" s="15">
        <f t="shared" si="151"/>
        <v>7.3965682274246367E-2</v>
      </c>
      <c r="NC37" s="34"/>
      <c r="ND37" s="33"/>
      <c r="NE37" s="35">
        <v>995777</v>
      </c>
      <c r="NF37" s="15">
        <f t="shared" si="152"/>
        <v>1.7387267667848729E-3</v>
      </c>
      <c r="NG37" s="34"/>
      <c r="NH37" s="33"/>
      <c r="NI37" s="35">
        <v>378788</v>
      </c>
      <c r="NJ37" s="15">
        <f t="shared" si="153"/>
        <v>6.6414436337415908E-4</v>
      </c>
      <c r="NK37" s="34"/>
      <c r="NL37" s="33"/>
    </row>
    <row r="38" spans="2:376" s="35" customFormat="1" x14ac:dyDescent="0.25">
      <c r="B38" s="31" t="s">
        <v>186</v>
      </c>
      <c r="C38" s="32">
        <v>1.6666666666666701E-2</v>
      </c>
      <c r="D38" s="33">
        <v>1876.8333333333721</v>
      </c>
      <c r="E38" s="34">
        <v>10720000</v>
      </c>
      <c r="F38" s="35">
        <v>1432901057</v>
      </c>
      <c r="G38" s="33">
        <f>F38*Referencias!$D$6/'Metabolitos cuantificables'!$F$45</f>
        <v>0.99204072950366362</v>
      </c>
      <c r="H38" s="33">
        <f>((((G38-G37)/(D38-D37))+(C38*AVERAGE(G37:G38))-C38*Referencias!$H$6)/AVERAGE('Metabolitos cuantificables'!E37:E38))*POWER(10,9)</f>
        <v>-0.18766422499146171</v>
      </c>
      <c r="I38" s="33">
        <f>(((F38-F37)/($D38-$D37))-$C38*Referencias!$F$6+$C38*(AVERAGE(F37:F38)))/AVERAGE($E37:$E38)</f>
        <v>-0.3122712176701859</v>
      </c>
      <c r="J38" s="33"/>
      <c r="K38" s="35">
        <v>42703160</v>
      </c>
      <c r="L38" s="33">
        <f>K38*Referencias!$D$7/'Metabolitos cuantificables'!$K$45</f>
        <v>1.8575761714431111E-2</v>
      </c>
      <c r="M38" s="33">
        <f>((((L38-L37)/(D38-D37))+C38*AVERAGE(L37:L38)-C38*Referencias!$H$7)/AVERAGE('Metabolitos cuantificables'!E37:E38))*POWER(10,9)</f>
        <v>-2.6117343300566018</v>
      </c>
      <c r="N38" s="33">
        <f>(((K38-K37)/($D38-$D37))-$C38*Referencias!$F$7+$C38*(AVERAGE(K37:K38)))/AVERAGE($E37:$E38)</f>
        <v>-6.1743853641630579</v>
      </c>
      <c r="O38" s="33"/>
      <c r="P38" s="35">
        <v>468010483</v>
      </c>
      <c r="Q38" s="33">
        <f>P38*Referencias!$D$8/'Metabolitos cuantificables'!$P$45</f>
        <v>0.94260585971905986</v>
      </c>
      <c r="R38" s="33">
        <f>((((Q38-Q37)/(D38-D37))+C38*AVERAGE(Q37:Q38)-C38*Referencias!$H$8)/AVERAGE('Metabolitos cuantificables'!E37:E38))*POWER(10,9)</f>
        <v>-1.4448070165481035</v>
      </c>
      <c r="S38" s="33">
        <f>(((P38-P37)/($D38-$D37))-$C38*Referencias!$F$8+$C38*(AVERAGE(P37:P38)))/AVERAGE($E37:$E38)</f>
        <v>-0.82030458591972033</v>
      </c>
      <c r="T38" s="33"/>
      <c r="U38" s="35">
        <v>189299137</v>
      </c>
      <c r="V38" s="33">
        <f>U38*Referencias!$D$9/'Metabolitos cuantificables'!$U$45</f>
        <v>0.14938372501009192</v>
      </c>
      <c r="W38" s="33">
        <f>((((V38-V37)/(D38-D37))+C38*AVERAGE(V37:V38)-C38*Referencias!$H$9)/AVERAGE('Metabolitos cuantificables'!E37:E38))*POWER(10,9)</f>
        <v>-0.46208695787494342</v>
      </c>
      <c r="X38" s="33">
        <f>(((U38-U37)/($D38-$D37))-$C38*Referencias!$F$9+$C38*(AVERAGE(U37:U38)))/AVERAGE($E37:$E38)</f>
        <v>-0.54786403217463397</v>
      </c>
      <c r="Y38" s="33"/>
      <c r="Z38" s="35">
        <v>1440483215</v>
      </c>
      <c r="AA38" s="33">
        <f>Z38*Referencias!$D$60/'Metabolitos cuantificables'!$Z$45</f>
        <v>0.76658243091881662</v>
      </c>
      <c r="AB38" s="33">
        <f>((((AA38-AA37)/(D38-D37))+C38*AVERAGE(AA37:AA38)-C38*Referencias!$H$60)/AVERAGE('Metabolitos cuantificables'!E37:E38))*POWER(10,9)</f>
        <v>-7.1555286824108739</v>
      </c>
      <c r="AC38" s="33">
        <f>(((Z38-Z37)/($D38-$D37))-$C38*Referencias!$F$60+$C38*(AVERAGE(Z37:Z38)))/AVERAGE($E37:$E38)</f>
        <v>-12.987379991723595</v>
      </c>
      <c r="AD38" s="33"/>
      <c r="AE38" s="35">
        <v>1566517657</v>
      </c>
      <c r="AF38" s="33">
        <f>AE38*Referencias!$D$12/'Metabolitos cuantificables'!$AE$45</f>
        <v>2.3890907658704732</v>
      </c>
      <c r="AG38" s="33">
        <f>((((AF38-AF37)/(D38-D37))+C38*AVERAGE(AF37:AF38)-C38*Referencias!$H$12)/AVERAGE('Metabolitos cuantificables'!E37:E38))*POWER(10,9)</f>
        <v>1.9755432997074094</v>
      </c>
      <c r="AH38" s="33">
        <f>(((AE38-AE37)/($D38-$D37))-$C38*Referencias!$F$12+$C38*(AVERAGE(AE37:AE38)))/AVERAGE($E37:$E38)</f>
        <v>1.3133145758328189</v>
      </c>
      <c r="AI38" s="33"/>
      <c r="AJ38" s="35">
        <v>2019848</v>
      </c>
      <c r="AK38" s="33">
        <f>AJ38*Referencias!$D$50/'Metabolitos cuantificables'!$AJ$45</f>
        <v>7.6313330497887175E-2</v>
      </c>
      <c r="AL38" s="33">
        <f>((((AK38-AK37)/(D38-D37))+C38*AVERAGE(AK37:AK38)-C38*Referencias!$H$50)/AVERAGE('Metabolitos cuantificables'!E37:E38))*POWER(10,9)</f>
        <v>-36.383830257735873</v>
      </c>
      <c r="AM38" s="33">
        <f>(((AJ38-AJ37)/($D38-$D37))-$C38*Referencias!$F$50+$C38*(AVERAGE(AJ37:AJ38)))/AVERAGE($E37:$E38)</f>
        <v>-1.1100575716428742</v>
      </c>
      <c r="AN38" s="33"/>
      <c r="AO38" s="35">
        <v>139101989</v>
      </c>
      <c r="AP38" s="33">
        <f>AO38*Referencias!$D$5/'Metabolitos cuantificables'!$AO$45</f>
        <v>1.6988108193055687</v>
      </c>
      <c r="AQ38" s="33">
        <f>((((AP38-AP37)/(D38-D37))+C38*AVERAGE(AP37:AP38)-C38*Referencias!$H$5)/AVERAGE('Metabolitos cuantificables'!E37:E38))*POWER(10,9)</f>
        <v>2.1132948265032518</v>
      </c>
      <c r="AR38" s="33">
        <f>(((AO38-AO37)/($D38-$D37))-$C38*Referencias!$F$5+$C38*(AVERAGE(AO37:AO38)))/AVERAGE($E37:$E38)</f>
        <v>0.17435229981378061</v>
      </c>
      <c r="AS38" s="33"/>
      <c r="AT38" s="35">
        <v>3484311468</v>
      </c>
      <c r="AU38" s="32">
        <f>AT38*Referencias!$D$14/'Metabolitos cuantificables'!$AT$45</f>
        <v>0.62025480551009216</v>
      </c>
      <c r="AV38" s="32">
        <f>((((AU38-AU37)/(D38-D37))+C38*AVERAGE(AU37:AU38)-C38*Referencias!$H$14)/AVERAGE('Metabolitos cuantificables'!E37:E38))*POWER(10,9)</f>
        <v>-0.91640821929539751</v>
      </c>
      <c r="AW38" s="33">
        <f>(((AT38-AT37)/($D38-$D37))-$C38*Referencias!$F$14+$C38*(AVERAGE(AT37:AT38)))/AVERAGE($E37:$E38)</f>
        <v>-5.5183301213014833</v>
      </c>
      <c r="AX38" s="33"/>
      <c r="AY38" s="35">
        <v>11393912313</v>
      </c>
      <c r="AZ38" s="33">
        <f>AY38*Referencias!$D$59/'Metabolitos cuantificables'!$AY$45</f>
        <v>23.856694626142012</v>
      </c>
      <c r="BA38" s="33">
        <f t="shared" si="72"/>
        <v>38.3720549404621</v>
      </c>
      <c r="BB38" s="33">
        <f t="shared" si="73"/>
        <v>18.326420994723808</v>
      </c>
      <c r="BC38" s="33"/>
      <c r="BD38" s="35">
        <v>3847684388</v>
      </c>
      <c r="BE38" s="33">
        <f>BD38*Referencias!$D$15/'Metabolitos cuantificables'!$BD$45</f>
        <v>0.76008390716249563</v>
      </c>
      <c r="BF38" s="33">
        <f>((((BE38-BE37)/(D38-D37))+C38*AVERAGE(BE37:BE38)-C38*Referencias!$H$15)/AVERAGE('Metabolitos cuantificables'!E37:E38))*POWER(10,9)</f>
        <v>-1.2328241422939541</v>
      </c>
      <c r="BG38" s="33">
        <f>(((BD38-BD37)/($D38-$D37))-$C38*Referencias!$F$15+$C38*(AVERAGE(BD37:BD38)))/AVERAGE($E37:$E38)</f>
        <v>-8.0546863131078172</v>
      </c>
      <c r="BH38" s="33"/>
      <c r="BI38" s="35">
        <v>497978013</v>
      </c>
      <c r="BJ38" s="33">
        <f>BI38*Referencias!$D$16/'Metabolitos cuantificables'!$BI$45</f>
        <v>0.66398123442004964</v>
      </c>
      <c r="BK38" s="33">
        <f>((((BJ38-BJ37)/(D38-D37))+C38*AVERAGE(BJ37:BJ38)-C38*Referencias!$H$16)/AVERAGE('Metabolitos cuantificables'!E37:E38))*POWER(10,9)</f>
        <v>-1.4287726058114285</v>
      </c>
      <c r="BL38" s="33">
        <f>(((BI38-BI37)/($D38-$D37))-$C38*Referencias!$F$16+$C38*(AVERAGE(BI37:BI38)))/AVERAGE($E37:$E38)</f>
        <v>-1.2285055048624063</v>
      </c>
      <c r="BM38" s="33"/>
      <c r="BN38" s="35">
        <v>347523214</v>
      </c>
      <c r="BO38" s="33">
        <f>BN38*Referencias!$D$17/'Metabolitos cuantificables'!$BN$45</f>
        <v>0.10752231828369384</v>
      </c>
      <c r="BP38" s="33">
        <f>((((BO38-BO37)/(D38-D37))+C38*AVERAGE(BO37:BO38)-C38*Referencias!$H$17)/AVERAGE('Metabolitos cuantificables'!E37:E38))*POWER(10,9)</f>
        <v>-0.44866683690730508</v>
      </c>
      <c r="BQ38" s="33">
        <f>(((BN38-BN37)/($D38-$D37))-$C38*Referencias!$F$17+$C38*(AVERAGE(BN37:BN38)))/AVERAGE($E37:$E38)</f>
        <v>-3.8225080325367351</v>
      </c>
      <c r="BR38" s="33"/>
      <c r="BS38" s="35">
        <v>2403693682</v>
      </c>
      <c r="BT38" s="33">
        <f>BS38*Referencias!$D$18/'Metabolitos cuantificables'!$BS$45</f>
        <v>0.35754843044300022</v>
      </c>
      <c r="BU38" s="33">
        <f>((((BT38-BT37)/(D38-D37))+C38*AVERAGE(BT37:BT38)-C38*Referencias!$H$18)/AVERAGE('Metabolitos cuantificables'!E37:E38))*POWER(10,9)</f>
        <v>-9.4591770674054151E-2</v>
      </c>
      <c r="BV38" s="33">
        <f>(((BS38-BS37)/($D38-$D37))-$C38*Referencias!$F$18+$C38*(AVERAGE(BS37:BS38)))/AVERAGE($E37:$E38)</f>
        <v>-0.53709191366646103</v>
      </c>
      <c r="BW38" s="33"/>
      <c r="BX38" s="35">
        <v>23088494498</v>
      </c>
      <c r="BY38" s="33">
        <f>BX38*Referencias!$D$19/'Metabolitos cuantificables'!$BX$45</f>
        <v>1.6832314609833465</v>
      </c>
      <c r="BZ38" s="33">
        <f>((((BY38-BY37)/(D38-D37))+C38*AVERAGE(BY37:BY38)-C38*Referencias!$H$19)/AVERAGE('Metabolitos cuantificables'!E37:E38))*POWER(10,9)</f>
        <v>0.76447542640200372</v>
      </c>
      <c r="CA38" s="33">
        <f>(((BX38-BX37)/($D38-$D37))-$C38*Referencias!$F$19+$C38*(AVERAGE(BX37:BX38)))/AVERAGE($E37:$E38)</f>
        <v>9.4632399679288302</v>
      </c>
      <c r="CB38" s="33"/>
      <c r="CC38" s="35">
        <v>109843392</v>
      </c>
      <c r="CD38" s="33">
        <f>CC38*Referencias!$D$20/'Metabolitos cuantificables'!$CC$45</f>
        <v>0.21498559313501164</v>
      </c>
      <c r="CE38" s="33">
        <f>((((CD38-CD37)/(D38-D37))+C38*AVERAGE(CD37:CD38)-C38*Referencias!$H$20)/AVERAGE('Metabolitos cuantificables'!E37:E38))*POWER(10,9)</f>
        <v>-2.0727088138766239</v>
      </c>
      <c r="CF38" s="33">
        <f>(((CC38-CC37)/($D38-$D37))-$C38*Referencias!$F$20+$C38*(AVERAGE(CC37:CC38)))/AVERAGE($E37:$E38)</f>
        <v>-1.0496357027208796</v>
      </c>
      <c r="CG38" s="33"/>
      <c r="CH38" s="35">
        <v>660019585</v>
      </c>
      <c r="CI38" s="33">
        <f>CH38*Referencias!$D$21/'Metabolitos cuantificables'!$CH$45</f>
        <v>0.28459976395689279</v>
      </c>
      <c r="CJ38" s="33">
        <f>((((CI38-CI37)/(D38-D37))+C38*AVERAGE(CI37:CI38)-C38*Referencias!$H$21)/AVERAGE('Metabolitos cuantificables'!E37:E38))*POWER(10,9)</f>
        <v>-0.96729765465159312</v>
      </c>
      <c r="CK38" s="33">
        <f>(((CH38-CH37)/($D38-$D37))-$C38*Referencias!$F$21+$C38*(AVERAGE(CH37:CH38)))/AVERAGE($E37:$E38)</f>
        <v>-2.4051671252327798</v>
      </c>
      <c r="CL38" s="33"/>
      <c r="CM38" s="35">
        <v>829378486</v>
      </c>
      <c r="CN38" s="33">
        <f>CM38*Referencias!$D$22/'Metabolitos cuantificables'!$CM$45</f>
        <v>0.1237632163175541</v>
      </c>
      <c r="CO38" s="33">
        <f>((((CN38-CN37)/(D38-D37))+C38*AVERAGE(CN37:CN38)-C38*Referencias!$H$22)/AVERAGE('Metabolitos cuantificables'!E37:E38))*POWER(10,9)</f>
        <v>-0.15313926367421196</v>
      </c>
      <c r="CP38" s="33">
        <f>(((CM38-CM37)/($D38-$D37))-$C38*Referencias!$F$22+$C38*(AVERAGE(CM37:CM38)))/AVERAGE($E37:$E38)</f>
        <v>-0.9666033447134309</v>
      </c>
      <c r="CQ38" s="33"/>
      <c r="CR38" s="35">
        <v>403942271</v>
      </c>
      <c r="CS38" s="33">
        <f>CR38*Referencias!$D$23/'Metabolitos cuantificables'!$CR$45</f>
        <v>0.13058182265901397</v>
      </c>
      <c r="CT38" s="33">
        <f>((((CS38-CS37)/(D38-D37))+C38*AVERAGE(CS37:CS38)-C38*Referencias!$H$23)/AVERAGE('Metabolitos cuantificables'!E37:E38))*POWER(10,9)</f>
        <v>-0.41091426048171664</v>
      </c>
      <c r="CU38" s="33">
        <f>(((CR38-CR37)/($D38-$D37))-$C38*Referencias!$F$23+$C38*(AVERAGE(CR37:CR38)))/AVERAGE($E37:$E38)</f>
        <v>-1.6503251862197423</v>
      </c>
      <c r="CV38" s="33"/>
      <c r="CW38" s="35">
        <v>4769975823</v>
      </c>
      <c r="CX38" s="33">
        <f t="shared" si="4"/>
        <v>7.4145748153321067</v>
      </c>
      <c r="CY38" s="33"/>
      <c r="CZ38" s="33"/>
      <c r="DA38" s="35">
        <v>67133862</v>
      </c>
      <c r="DB38" s="33">
        <f t="shared" si="5"/>
        <v>8.1043947858473214E-2</v>
      </c>
      <c r="DC38" s="33"/>
      <c r="DD38" s="33"/>
      <c r="DE38" s="35">
        <v>1282128</v>
      </c>
      <c r="DF38" s="34">
        <f t="shared" si="6"/>
        <v>2.1955834885164535E-3</v>
      </c>
      <c r="DG38" s="33"/>
      <c r="DH38" s="33"/>
      <c r="DI38" s="35">
        <v>191786384</v>
      </c>
      <c r="DJ38" s="33">
        <f t="shared" si="7"/>
        <v>0.13938102420856682</v>
      </c>
      <c r="DK38" s="33"/>
      <c r="DL38" s="33"/>
      <c r="DM38" s="35">
        <v>6974714</v>
      </c>
      <c r="DN38" s="34">
        <f t="shared" si="8"/>
        <v>9.8337957790192668E-3</v>
      </c>
      <c r="DO38" s="33"/>
      <c r="DP38" s="33"/>
      <c r="DQ38" s="35">
        <v>156772207</v>
      </c>
      <c r="DR38" s="33">
        <f t="shared" si="9"/>
        <v>0.2078858860955933</v>
      </c>
      <c r="DS38" s="33"/>
      <c r="DT38" s="33"/>
      <c r="DU38" s="35">
        <v>37879079</v>
      </c>
      <c r="DV38" s="34">
        <f t="shared" si="10"/>
        <v>5.516025915580397E-2</v>
      </c>
      <c r="DW38" s="33"/>
      <c r="DX38" s="33"/>
      <c r="DY38" s="35">
        <v>1133541745</v>
      </c>
      <c r="DZ38" s="15">
        <f t="shared" si="71"/>
        <v>1.5191580803848579</v>
      </c>
      <c r="EA38" s="33"/>
      <c r="EB38" s="33"/>
      <c r="EC38" s="35">
        <v>175370750</v>
      </c>
      <c r="ED38" s="16">
        <f t="shared" si="11"/>
        <v>0.24642455617628858</v>
      </c>
      <c r="EE38" s="33"/>
      <c r="EF38" s="33"/>
      <c r="EG38" s="35">
        <v>27506531</v>
      </c>
      <c r="EH38" s="15">
        <f t="shared" si="12"/>
        <v>6.1363459031657436E-2</v>
      </c>
      <c r="EI38" s="33"/>
      <c r="EJ38" s="33"/>
      <c r="EK38" s="35">
        <v>974241</v>
      </c>
      <c r="EL38" s="15">
        <f t="shared" si="13"/>
        <v>1.4450170701427716E-3</v>
      </c>
      <c r="EM38" s="34"/>
      <c r="EN38" s="33"/>
      <c r="EO38" s="35">
        <v>4169305</v>
      </c>
      <c r="EP38" s="15">
        <f t="shared" si="14"/>
        <v>8.1913919925512228E-3</v>
      </c>
      <c r="EQ38" s="34"/>
      <c r="ER38" s="33"/>
      <c r="ES38" s="35">
        <v>4422143</v>
      </c>
      <c r="ET38" s="15">
        <f t="shared" si="15"/>
        <v>7.9698867163252776E-3</v>
      </c>
      <c r="EU38" s="34"/>
      <c r="EV38" s="33"/>
      <c r="EW38" s="35">
        <v>89224</v>
      </c>
      <c r="EX38" s="15">
        <f t="shared" si="74"/>
        <v>-3.5929236499068843E-4</v>
      </c>
      <c r="EY38" s="34"/>
      <c r="EZ38" s="33"/>
      <c r="FA38" s="35">
        <v>80035799</v>
      </c>
      <c r="FB38" s="15">
        <f t="shared" si="16"/>
        <v>0.13938553848541302</v>
      </c>
      <c r="FC38" s="34"/>
      <c r="FD38" s="33"/>
      <c r="FE38" s="35">
        <v>464972128</v>
      </c>
      <c r="FF38" s="16">
        <f t="shared" si="17"/>
        <v>0.88608806952203745</v>
      </c>
      <c r="FG38" s="34"/>
      <c r="FH38" s="33"/>
      <c r="FI38" s="35">
        <v>24234323</v>
      </c>
      <c r="FJ38" s="15">
        <f t="shared" si="18"/>
        <v>4.2950373991309819E-2</v>
      </c>
      <c r="FK38" s="32"/>
      <c r="FL38" s="33"/>
      <c r="FM38" s="35">
        <v>564113318</v>
      </c>
      <c r="FN38" s="15">
        <f t="shared" si="19"/>
        <v>0.96099731222843121</v>
      </c>
      <c r="FO38" s="33"/>
      <c r="FP38" s="33"/>
      <c r="FQ38" s="35">
        <v>21101928</v>
      </c>
      <c r="FR38" s="15">
        <f t="shared" si="20"/>
        <v>2.4893019863438934E-2</v>
      </c>
      <c r="FS38" s="34"/>
      <c r="FT38" s="33"/>
      <c r="FU38" s="35">
        <v>6417595</v>
      </c>
      <c r="FV38" s="15">
        <f t="shared" si="21"/>
        <v>1.2225153631284935E-2</v>
      </c>
      <c r="FW38" s="34"/>
      <c r="FX38" s="33"/>
      <c r="FY38" s="35">
        <v>1512291</v>
      </c>
      <c r="FZ38" s="15">
        <f t="shared" si="22"/>
        <v>1.43063469894476E-3</v>
      </c>
      <c r="GA38" s="34"/>
      <c r="GB38" s="33"/>
      <c r="GC38" s="35">
        <v>231074</v>
      </c>
      <c r="GD38" s="15">
        <f t="shared" si="23"/>
        <v>4.7243016759776599E-4</v>
      </c>
      <c r="GE38" s="34"/>
      <c r="GF38" s="33"/>
      <c r="GG38" s="35">
        <v>6929673</v>
      </c>
      <c r="GH38" s="15">
        <f t="shared" si="24"/>
        <v>4.7789338919925753E-3</v>
      </c>
      <c r="GI38" s="34"/>
      <c r="GJ38" s="33"/>
      <c r="GK38" s="35">
        <v>5622121</v>
      </c>
      <c r="GL38" s="15">
        <f t="shared" si="25"/>
        <v>1.3760156734947251E-2</v>
      </c>
      <c r="GM38" s="34"/>
      <c r="GN38" s="33"/>
      <c r="GO38" s="35">
        <v>9551446</v>
      </c>
      <c r="GP38" s="15">
        <f t="shared" si="26"/>
        <v>1.563681253879581E-2</v>
      </c>
      <c r="GQ38" s="34"/>
      <c r="GR38" s="33"/>
      <c r="GS38" s="35">
        <v>762723</v>
      </c>
      <c r="GT38" s="15">
        <f t="shared" si="27"/>
        <v>-3.8367613283674679E-3</v>
      </c>
      <c r="GU38" s="34"/>
      <c r="GV38" s="33"/>
      <c r="GW38" s="35">
        <v>66957685</v>
      </c>
      <c r="GX38" s="15">
        <f t="shared" si="28"/>
        <v>0.10243903010552474</v>
      </c>
      <c r="GY38" s="34"/>
      <c r="GZ38" s="33"/>
      <c r="HA38" s="35">
        <v>33958756</v>
      </c>
      <c r="HB38" s="15">
        <f t="shared" si="29"/>
        <v>6.0853193668528968E-2</v>
      </c>
      <c r="HC38" s="34"/>
      <c r="HD38" s="33"/>
      <c r="HE38" s="35">
        <v>980169</v>
      </c>
      <c r="HF38" s="15">
        <f t="shared" si="30"/>
        <v>3.0353026070763524E-3</v>
      </c>
      <c r="HG38" s="34"/>
      <c r="HH38" s="33"/>
      <c r="HI38" s="35">
        <v>56182367</v>
      </c>
      <c r="HJ38" s="15">
        <f t="shared" si="31"/>
        <v>0.10434425356921183</v>
      </c>
      <c r="HK38" s="34"/>
      <c r="HL38" s="33"/>
      <c r="HM38" s="35">
        <v>83150</v>
      </c>
      <c r="HN38" s="15">
        <f t="shared" si="32"/>
        <v>-4.3047796399748335E-6</v>
      </c>
      <c r="HO38" s="34"/>
      <c r="HP38" s="33"/>
      <c r="HQ38" s="35">
        <v>45247887</v>
      </c>
      <c r="HR38" s="15">
        <f t="shared" si="33"/>
        <v>8.0158595592799642E-2</v>
      </c>
      <c r="HS38" s="34"/>
      <c r="HT38" s="33"/>
      <c r="HU38" s="35">
        <v>820776</v>
      </c>
      <c r="HV38" s="15">
        <f t="shared" si="34"/>
        <v>1.9542364990689032E-3</v>
      </c>
      <c r="HW38" s="34"/>
      <c r="HX38" s="33"/>
      <c r="HY38" s="35">
        <v>25496143</v>
      </c>
      <c r="HZ38" s="15">
        <f t="shared" si="35"/>
        <v>5.8966798572315404E-2</v>
      </c>
      <c r="IA38" s="34"/>
      <c r="IB38" s="33"/>
      <c r="IC38" s="35">
        <v>218549</v>
      </c>
      <c r="ID38" s="15">
        <f t="shared" si="36"/>
        <v>1.8860800744879036E-4</v>
      </c>
      <c r="IE38" s="34"/>
      <c r="IF38" s="33"/>
      <c r="IG38" s="35">
        <v>3921792</v>
      </c>
      <c r="IH38" s="15">
        <f t="shared" si="37"/>
        <v>8.0109962756052255E-3</v>
      </c>
      <c r="II38" s="34"/>
      <c r="IJ38" s="33"/>
      <c r="IL38" s="15">
        <f t="shared" si="38"/>
        <v>-1.213852420856609E-3</v>
      </c>
      <c r="IM38" s="34"/>
      <c r="IN38" s="33"/>
      <c r="IO38" s="35">
        <v>38033871</v>
      </c>
      <c r="IP38" s="15">
        <f t="shared" si="39"/>
        <v>5.7223878026070887E-2</v>
      </c>
      <c r="IQ38" s="34"/>
      <c r="IR38" s="33"/>
      <c r="IS38" s="35">
        <v>1864603</v>
      </c>
      <c r="IT38" s="15">
        <f t="shared" si="40"/>
        <v>4.2517613283674788E-3</v>
      </c>
      <c r="IU38" s="34"/>
      <c r="IV38" s="33"/>
      <c r="IW38" s="35">
        <v>13513622</v>
      </c>
      <c r="IX38" s="15">
        <f t="shared" si="41"/>
        <v>4.2049419615145911E-2</v>
      </c>
      <c r="IY38" s="34"/>
      <c r="IZ38" s="33"/>
      <c r="JA38" s="35">
        <v>237609</v>
      </c>
      <c r="JB38" s="15">
        <f t="shared" si="42"/>
        <v>3.6102576039726957E-4</v>
      </c>
      <c r="JC38" s="34"/>
      <c r="JD38" s="33"/>
      <c r="JE38" s="35">
        <v>3273022</v>
      </c>
      <c r="JF38" s="15">
        <f t="shared" si="43"/>
        <v>9.7841775294847996E-3</v>
      </c>
      <c r="JG38" s="34"/>
      <c r="JH38" s="33"/>
      <c r="JI38" s="35">
        <v>11911999</v>
      </c>
      <c r="JJ38" s="15">
        <f t="shared" si="44"/>
        <v>1.4350988516449451E-2</v>
      </c>
      <c r="JK38" s="34"/>
      <c r="JL38" s="33"/>
      <c r="JM38" s="35">
        <v>818608</v>
      </c>
      <c r="JN38" s="15">
        <f t="shared" si="128"/>
        <v>1.214397889509624E-3</v>
      </c>
      <c r="JO38" s="34"/>
      <c r="JP38" s="33"/>
      <c r="JQ38" s="35">
        <v>8929657</v>
      </c>
      <c r="JR38" s="15">
        <f t="shared" si="129"/>
        <v>2.7139849472377426E-2</v>
      </c>
      <c r="JS38" s="34"/>
      <c r="JT38" s="33"/>
      <c r="JU38" s="35">
        <v>13949613</v>
      </c>
      <c r="JV38" s="15">
        <f t="shared" si="130"/>
        <v>2.4201634078212332E-2</v>
      </c>
      <c r="JW38" s="34"/>
      <c r="JX38" s="33"/>
      <c r="JY38" s="35">
        <v>6407277</v>
      </c>
      <c r="JZ38" s="15">
        <f t="shared" si="131"/>
        <v>1.4791904096834282E-2</v>
      </c>
      <c r="KA38" s="34"/>
      <c r="KB38" s="33"/>
      <c r="KC38" s="35">
        <v>55275373</v>
      </c>
      <c r="KD38" s="15">
        <f t="shared" si="132"/>
        <v>8.3027602420856786E-2</v>
      </c>
      <c r="KE38" s="34"/>
      <c r="KF38" s="33"/>
      <c r="KG38" s="35">
        <v>37840673</v>
      </c>
      <c r="KH38" s="15">
        <f t="shared" si="133"/>
        <v>1.1635339851024353E-2</v>
      </c>
      <c r="KI38" s="34"/>
      <c r="KJ38" s="33"/>
      <c r="KK38" s="35">
        <v>2225436</v>
      </c>
      <c r="KL38" s="15">
        <f t="shared" si="134"/>
        <v>2.7277250155183196E-3</v>
      </c>
      <c r="KM38" s="34"/>
      <c r="KN38" s="33"/>
      <c r="KO38" s="35">
        <v>3303355</v>
      </c>
      <c r="KP38" s="15">
        <f t="shared" si="135"/>
        <v>4.6222982619491112E-3</v>
      </c>
      <c r="KQ38" s="34"/>
      <c r="KR38" s="33"/>
      <c r="KS38" s="35">
        <v>7301507</v>
      </c>
      <c r="KT38" s="15">
        <f t="shared" si="136"/>
        <v>1.1407006517690898E-2</v>
      </c>
      <c r="KU38" s="34"/>
      <c r="KV38" s="33"/>
      <c r="KW38" s="35">
        <v>157597</v>
      </c>
      <c r="KX38" s="15">
        <f t="shared" si="137"/>
        <v>-2.0091092489137109E-4</v>
      </c>
      <c r="KY38" s="34"/>
      <c r="KZ38" s="33"/>
      <c r="LA38" s="35">
        <v>1431933027</v>
      </c>
      <c r="LB38" s="15">
        <f t="shared" si="138"/>
        <v>2.5211208705772856</v>
      </c>
      <c r="LC38" s="34"/>
      <c r="LD38" s="33"/>
      <c r="LE38" s="35">
        <v>14629545</v>
      </c>
      <c r="LF38" s="15">
        <f t="shared" si="139"/>
        <v>2.0111177839851072E-2</v>
      </c>
      <c r="LG38" s="34"/>
      <c r="LH38" s="33"/>
      <c r="LI38" s="35">
        <v>22799582</v>
      </c>
      <c r="LJ38" s="15">
        <f t="shared" si="140"/>
        <v>3.9053947858473062E-2</v>
      </c>
      <c r="LK38" s="34"/>
      <c r="LL38" s="33"/>
      <c r="LM38" s="35">
        <v>1634673</v>
      </c>
      <c r="LN38" s="15">
        <f t="shared" si="141"/>
        <v>2.6850170701427736E-3</v>
      </c>
      <c r="LO38" s="34"/>
      <c r="LP38" s="33"/>
      <c r="LQ38" s="35">
        <v>542754</v>
      </c>
      <c r="LR38" s="15">
        <f t="shared" si="142"/>
        <v>9.3927374301676142E-4</v>
      </c>
      <c r="LS38" s="34"/>
      <c r="LT38" s="33"/>
      <c r="LU38" s="35">
        <v>154384</v>
      </c>
      <c r="LV38" s="15">
        <f t="shared" si="143"/>
        <v>5.3140906269398505E-5</v>
      </c>
      <c r="LW38" s="34"/>
      <c r="LX38" s="33"/>
      <c r="LY38" s="35">
        <v>1075774</v>
      </c>
      <c r="LZ38" s="15">
        <f t="shared" si="144"/>
        <v>5.2599317194289676E-4</v>
      </c>
      <c r="MA38" s="34"/>
      <c r="MB38" s="33"/>
      <c r="MC38" s="35">
        <v>2163501</v>
      </c>
      <c r="MD38" s="15">
        <f t="shared" si="145"/>
        <v>5.412236188702675E-3</v>
      </c>
      <c r="ME38" s="34"/>
      <c r="MF38" s="33"/>
      <c r="MG38" s="35">
        <v>337478890</v>
      </c>
      <c r="MH38" s="15">
        <f t="shared" si="146"/>
        <v>0.52788531967722008</v>
      </c>
      <c r="MI38" s="34"/>
      <c r="MJ38" s="33"/>
      <c r="MK38" s="35">
        <v>4769975823</v>
      </c>
      <c r="ML38" s="15">
        <f t="shared" si="147"/>
        <v>7.4145748153321067</v>
      </c>
      <c r="MM38" s="34"/>
      <c r="MN38" s="33"/>
      <c r="MO38" s="35">
        <v>37840673</v>
      </c>
      <c r="MP38" s="15">
        <f t="shared" si="148"/>
        <v>1.1635339851024353E-2</v>
      </c>
      <c r="MQ38" s="34"/>
      <c r="MR38" s="33"/>
      <c r="MS38" s="35">
        <v>1835054312</v>
      </c>
      <c r="MT38" s="15">
        <f t="shared" si="149"/>
        <v>3.3844985009311039</v>
      </c>
      <c r="MU38" s="34"/>
      <c r="MV38" s="33"/>
      <c r="MW38" s="35">
        <v>23633375</v>
      </c>
      <c r="MX38" s="15">
        <f t="shared" si="150"/>
        <v>5.7186000931098754E-2</v>
      </c>
      <c r="MY38" s="34"/>
      <c r="MZ38" s="33"/>
      <c r="NA38" s="35">
        <v>43431198</v>
      </c>
      <c r="NB38" s="15">
        <f t="shared" si="151"/>
        <v>6.5493631284916337E-2</v>
      </c>
      <c r="NC38" s="34"/>
      <c r="ND38" s="33"/>
      <c r="NE38" s="35">
        <v>974241</v>
      </c>
      <c r="NF38" s="15">
        <f t="shared" si="152"/>
        <v>1.4450170701427716E-3</v>
      </c>
      <c r="NG38" s="34"/>
      <c r="NH38" s="33"/>
      <c r="NI38" s="35">
        <v>39436</v>
      </c>
      <c r="NJ38" s="15">
        <f t="shared" si="153"/>
        <v>-9.9203600248292919E-4</v>
      </c>
      <c r="NK38" s="34"/>
      <c r="NL38" s="33"/>
    </row>
    <row r="39" spans="2:376" s="35" customFormat="1" x14ac:dyDescent="0.25">
      <c r="B39" s="31" t="s">
        <v>101</v>
      </c>
      <c r="C39" s="32">
        <v>1.6666666666666701E-2</v>
      </c>
      <c r="D39" s="33">
        <v>1895.3333333332557</v>
      </c>
      <c r="E39" s="34">
        <v>10740000</v>
      </c>
      <c r="F39" s="35">
        <v>1529393880</v>
      </c>
      <c r="G39" s="33">
        <f>F39*Referencias!$D$6/'Metabolitos cuantificables'!$F$45</f>
        <v>1.0588456285950234</v>
      </c>
      <c r="H39" s="33">
        <f>((((G39-G38)/(D39-D38))+(C39*AVERAGE(G38:G39))-C39*Referencias!$H$6)/AVERAGE('Metabolitos cuantificables'!E38:E39))*POWER(10,9)</f>
        <v>-8.6991720078890816E-3</v>
      </c>
      <c r="I39" s="33">
        <f>(((F39-F38)/($D39-$D38))-$C39*Referencias!$F$6+$C39*(AVERAGE(F38:F39)))/AVERAGE($E38:$E39)</f>
        <v>-5.3812965126564069E-2</v>
      </c>
      <c r="J39" s="33"/>
      <c r="K39" s="35">
        <v>46769957</v>
      </c>
      <c r="L39" s="33">
        <f>K39*Referencias!$D$7/'Metabolitos cuantificables'!$K$45</f>
        <v>2.0344807658875582E-2</v>
      </c>
      <c r="M39" s="33">
        <f>((((L39-L38)/(D39-D38))+C39*AVERAGE(L38:L39)-C39*Referencias!$H$7)/AVERAGE('Metabolitos cuantificables'!E38:E39))*POWER(10,9)</f>
        <v>-2.6042117687980162</v>
      </c>
      <c r="N39" s="33">
        <f>(((K39-K38)/($D39-$D38))-$C39*Referencias!$F$7+$C39*(AVERAGE(K38:K39)))/AVERAGE($E38:$E39)</f>
        <v>-6.157250786385057</v>
      </c>
      <c r="O39" s="33"/>
      <c r="P39" s="35">
        <v>511620999</v>
      </c>
      <c r="Q39" s="33">
        <f>P39*Referencias!$D$8/'Metabolitos cuantificables'!$P$45</f>
        <v>1.0304404903954241</v>
      </c>
      <c r="R39" s="33">
        <f>((((Q39-Q38)/(D39-D38))+C39*AVERAGE(Q38:Q39)-C39*Referencias!$H$8)/AVERAGE('Metabolitos cuantificables'!E38:E39))*POWER(10,9)</f>
        <v>-1.0193792049665606</v>
      </c>
      <c r="S39" s="33">
        <f>(((P39-P38)/($D39-$D38))-$C39*Referencias!$F$8+$C39*(AVERAGE(P38:P39)))/AVERAGE($E38:$E39)</f>
        <v>-0.60917260921781058</v>
      </c>
      <c r="T39" s="33"/>
      <c r="U39" s="35">
        <v>216453609</v>
      </c>
      <c r="V39" s="33">
        <f>U39*Referencias!$D$9/'Metabolitos cuantificables'!$U$45</f>
        <v>0.17081243431288312</v>
      </c>
      <c r="W39" s="33">
        <f>((((V39-V38)/(D39-D38))+C39*AVERAGE(V38:V39)-C39*Referencias!$H$9)/AVERAGE('Metabolitos cuantificables'!E38:E39))*POWER(10,9)</f>
        <v>-0.33587971632615443</v>
      </c>
      <c r="X39" s="33">
        <f>(((U39-U38)/($D39-$D38))-$C39*Referencias!$F$9+$C39*(AVERAGE(U38:U39)))/AVERAGE($E38:$E39)</f>
        <v>-0.38789901909745572</v>
      </c>
      <c r="Y39" s="33"/>
      <c r="Z39" s="35">
        <v>1549248474</v>
      </c>
      <c r="AA39" s="33">
        <f>Z39*Referencias!$D$60/'Metabolitos cuantificables'!$Z$45</f>
        <v>0.82446407492237739</v>
      </c>
      <c r="AB39" s="33">
        <f>((((AA39-AA38)/(D39-D38))+C39*AVERAGE(AA38:AA39)-C39*Referencias!$H$60)/AVERAGE('Metabolitos cuantificables'!E38:E39))*POWER(10,9)</f>
        <v>-7.0950287281393987</v>
      </c>
      <c r="AC39" s="33">
        <f>(((Z39-Z38)/($D39-$D38))-$C39*Referencias!$F$60+$C39*(AVERAGE(Z38:Z39)))/AVERAGE($E38:$E39)</f>
        <v>-12.873267312539785</v>
      </c>
      <c r="AD39" s="33"/>
      <c r="AE39" s="35">
        <v>1724367888</v>
      </c>
      <c r="AF39" s="33">
        <f>AE39*Referencias!$D$12/'Metabolitos cuantificables'!$AE$45</f>
        <v>2.6298276178219742</v>
      </c>
      <c r="AG39" s="33">
        <f>((((AF39-AF38)/(D39-D38))+C39*AVERAGE(AF38:AF39)-C39*Referencias!$H$12)/AVERAGE('Metabolitos cuantificables'!E38:E39))*POWER(10,9)</f>
        <v>3.505360668148608</v>
      </c>
      <c r="AH39" s="33">
        <f>(((AE39-AE38)/($D39-$D38))-$C39*Referencias!$F$12+$C39*(AVERAGE(AE38:AE39)))/AVERAGE($E38:$E39)</f>
        <v>2.3164266966527269</v>
      </c>
      <c r="AI39" s="33"/>
      <c r="AJ39" s="35">
        <v>4189980</v>
      </c>
      <c r="AK39" s="33">
        <f>AJ39*Referencias!$D$50/'Metabolitos cuantificables'!$AJ$45</f>
        <v>0.15830464892384841</v>
      </c>
      <c r="AL39" s="33">
        <f>((((AK39-AK38)/(D39-D38))+C39*AVERAGE(AK38:AK39)-C39*Referencias!$H$50)/AVERAGE('Metabolitos cuantificables'!E38:E39))*POWER(10,9)</f>
        <v>-35.763518309177151</v>
      </c>
      <c r="AM39" s="33">
        <f>(((AJ39-AJ38)/($D39-$D38))-$C39*Referencias!$F$50+$C39*(AVERAGE(AJ38:AJ39)))/AVERAGE($E38:$E39)</f>
        <v>-1.0937763144154673</v>
      </c>
      <c r="AN39" s="33"/>
      <c r="AO39" s="35">
        <v>154419053</v>
      </c>
      <c r="AP39" s="33">
        <f>AO39*Referencias!$D$5/'Metabolitos cuantificables'!$AO$45</f>
        <v>1.885873522220592</v>
      </c>
      <c r="AQ39" s="33">
        <f>((((AP39-AP38)/(D39-D38))+C39*AVERAGE(AP38:AP39)-C39*Referencias!$H$5)/AVERAGE('Metabolitos cuantificables'!E38:E39))*POWER(10,9)</f>
        <v>3.2447934253328863</v>
      </c>
      <c r="AR39" s="33">
        <f>(((AO39-AO38)/($D39-$D38))-$C39*Referencias!$F$5+$C39*(AVERAGE(AO38:AO39)))/AVERAGE($E38:$E39)</f>
        <v>0.26700286474780549</v>
      </c>
      <c r="AS39" s="33"/>
      <c r="AT39" s="35">
        <v>3608762797</v>
      </c>
      <c r="AU39" s="32">
        <f>AT39*Referencias!$D$14/'Metabolitos cuantificables'!$AT$45</f>
        <v>0.6424088338090248</v>
      </c>
      <c r="AV39" s="32">
        <f>((((AU39-AU38)/(D39-D38))+C39*AVERAGE(AU38:AU39)-C39*Referencias!$H$14)/AVERAGE('Metabolitos cuantificables'!E38:E39))*POWER(10,9)</f>
        <v>-0.98860235942409502</v>
      </c>
      <c r="AW39" s="33">
        <f>(((AT39-AT38)/($D39-$D38))-$C39*Referencias!$F$14+$C39*(AVERAGE(AT38:AT39)))/AVERAGE($E38:$E39)</f>
        <v>-5.9242293721221566</v>
      </c>
      <c r="AX39" s="33"/>
      <c r="AY39" s="35">
        <v>10317223508</v>
      </c>
      <c r="AZ39" s="33">
        <f>AY39*Referencias!$D$59/'Metabolitos cuantificables'!$AY$45</f>
        <v>21.602312169734674</v>
      </c>
      <c r="BA39" s="33">
        <f t="shared" si="72"/>
        <v>23.948419895096581</v>
      </c>
      <c r="BB39" s="33">
        <f t="shared" si="73"/>
        <v>11.43772012827921</v>
      </c>
      <c r="BC39" s="33"/>
      <c r="BD39" s="35">
        <v>3844873521</v>
      </c>
      <c r="BE39" s="33">
        <f>BD39*Referencias!$D$15/'Metabolitos cuantificables'!$BD$45</f>
        <v>0.75952863948551641</v>
      </c>
      <c r="BF39" s="33">
        <f>((((BE39-BE38)/(D39-D38))+C39*AVERAGE(BE38:BE39)-C39*Referencias!$H$15)/AVERAGE('Metabolitos cuantificables'!E38:E39))*POWER(10,9)</f>
        <v>-1.3711869161055139</v>
      </c>
      <c r="BG39" s="33">
        <f>(((BD39-BD38)/($D39-$D38))-$C39*Referencias!$F$15+$C39*(AVERAGE(BD38:BD39)))/AVERAGE($E38:$E39)</f>
        <v>-8.7567945931533711</v>
      </c>
      <c r="BH39" s="33"/>
      <c r="BI39" s="35">
        <v>541341631</v>
      </c>
      <c r="BJ39" s="33">
        <f>BI39*Referencias!$D$16/'Metabolitos cuantificables'!$BI$45</f>
        <v>0.72180031047744886</v>
      </c>
      <c r="BK39" s="33">
        <f>((((BJ39-BJ38)/(D39-D38))+C39*AVERAGE(BJ38:BJ39)-C39*Referencias!$H$16)/AVERAGE('Metabolitos cuantificables'!E38:E39))*POWER(10,9)</f>
        <v>-0.88051041452339907</v>
      </c>
      <c r="BL39" s="33">
        <f>(((BI39-BI38)/($D39-$D38))-$C39*Referencias!$F$16+$C39*(AVERAGE(BI38:BI39)))/AVERAGE($E38:$E39)</f>
        <v>-0.81746166084400207</v>
      </c>
      <c r="BM39" s="33"/>
      <c r="BN39" s="35">
        <v>338397877</v>
      </c>
      <c r="BO39" s="33">
        <f>BN39*Referencias!$D$17/'Metabolitos cuantificables'!$BN$45</f>
        <v>0.10469897483544877</v>
      </c>
      <c r="BP39" s="33">
        <f>((((BO39-BO38)/(D39-D38))+C39*AVERAGE(BO38:BO39)-C39*Referencias!$H$17)/AVERAGE('Metabolitos cuantificables'!E38:E39))*POWER(10,9)</f>
        <v>-0.49448517211607379</v>
      </c>
      <c r="BQ39" s="33">
        <f>(((BN39-BN38)/($D39-$D38))-$C39*Referencias!$F$17+$C39*(AVERAGE(BN38:BN39)))/AVERAGE($E38:$E39)</f>
        <v>-3.9728085837751252</v>
      </c>
      <c r="BR39" s="33"/>
      <c r="BS39" s="35">
        <v>2507103007</v>
      </c>
      <c r="BT39" s="33">
        <f>BS39*Referencias!$D$18/'Metabolitos cuantificables'!$BS$45</f>
        <v>0.37293052431119889</v>
      </c>
      <c r="BU39" s="33">
        <f>((((BT39-BT38)/(D39-D38))+C39*AVERAGE(BT38:BT39)-C39*Referencias!$H$18)/AVERAGE('Metabolitos cuantificables'!E38:E39))*POWER(10,9)</f>
        <v>-4.1862239891534529E-2</v>
      </c>
      <c r="BV39" s="33">
        <f>(((BS39-BS38)/($D39-$D38))-$C39*Referencias!$F$18+$C39*(AVERAGE(BS38:BS39)))/AVERAGE($E38:$E39)</f>
        <v>-0.18251457917049096</v>
      </c>
      <c r="BW39" s="33"/>
      <c r="BX39" s="35">
        <v>25221770927</v>
      </c>
      <c r="BY39" s="33">
        <f>BX39*Referencias!$D$19/'Metabolitos cuantificables'!$BX$45</f>
        <v>1.838754723904541</v>
      </c>
      <c r="BZ39" s="33">
        <f>((((BY39-BY38)/(D39-D38))+C39*AVERAGE(BY38:BY39)-C39*Referencias!$H$19)/AVERAGE('Metabolitos cuantificables'!E38:E39))*POWER(10,9)</f>
        <v>1.5154193301985976</v>
      </c>
      <c r="CA39" s="33">
        <f>(((BX39-BX38)/($D39-$D38))-$C39*Referencias!$F$19+$C39*(AVERAGE(BX38:BX39)))/AVERAGE($E38:$E39)</f>
        <v>19.762809556075183</v>
      </c>
      <c r="CB39" s="33"/>
      <c r="CC39" s="35">
        <v>127139267</v>
      </c>
      <c r="CD39" s="33">
        <f>CC39*Referencias!$D$20/'Metabolitos cuantificables'!$CC$45</f>
        <v>0.24883709642493207</v>
      </c>
      <c r="CE39" s="33">
        <f>((((CD39-CD38)/(D39-D38))+C39*AVERAGE(CD38:CD39)-C39*Referencias!$H$20)/AVERAGE('Metabolitos cuantificables'!E38:E39))*POWER(10,9)</f>
        <v>-1.9496006811180091</v>
      </c>
      <c r="CF39" s="33">
        <f>(((CC39-CC38)/($D39-$D38))-$C39*Referencias!$F$20+$C39*(AVERAGE(CC38:CC39)))/AVERAGE($E38:$E39)</f>
        <v>-0.98672686176336155</v>
      </c>
      <c r="CG39" s="33"/>
      <c r="CH39" s="35">
        <v>703992721</v>
      </c>
      <c r="CI39" s="33">
        <f>CH39*Referencias!$D$21/'Metabolitos cuantificables'!$CH$45</f>
        <v>0.30356093482282148</v>
      </c>
      <c r="CJ39" s="33">
        <f>((((CI39-CI38)/(D39-D38))+C39*AVERAGE(CI38:CI39)-C39*Referencias!$H$21)/AVERAGE('Metabolitos cuantificables'!E38:E39))*POWER(10,9)</f>
        <v>-0.88374055790966477</v>
      </c>
      <c r="CK39" s="33">
        <f>(((CH39-CH38)/($D39-$D38))-$C39*Referencias!$F$21+$C39*(AVERAGE(CH38:CH39)))/AVERAGE($E38:$E39)</f>
        <v>-2.2115394863045816</v>
      </c>
      <c r="CL39" s="33"/>
      <c r="CM39" s="35">
        <v>903727322</v>
      </c>
      <c r="CN39" s="33">
        <f>CM39*Referencias!$D$22/'Metabolitos cuantificables'!$CM$45</f>
        <v>0.13485785070722209</v>
      </c>
      <c r="CO39" s="33">
        <f>((((CN39-CN38)/(D39-D38))+C39*AVERAGE(CN38:CN39)-C39*Referencias!$H$22)/AVERAGE('Metabolitos cuantificables'!E38:E39))*POWER(10,9)</f>
        <v>-9.9902969355415511E-2</v>
      </c>
      <c r="CP39" s="33">
        <f>(((CM39-CM38)/($D39-$D38))-$C39*Referencias!$F$22+$C39*(AVERAGE(CM38:CM39)))/AVERAGE($E38:$E39)</f>
        <v>-0.60979364916405276</v>
      </c>
      <c r="CQ39" s="33"/>
      <c r="CR39" s="35">
        <v>441795301</v>
      </c>
      <c r="CS39" s="33">
        <f>CR39*Referencias!$D$23/'Metabolitos cuantificables'!$CR$45</f>
        <v>0.14281851588334438</v>
      </c>
      <c r="CT39" s="33">
        <f>((((CS39-CS38)/(D39-D38))+C39*AVERAGE(CS38:CS39)-C39*Referencias!$H$23)/AVERAGE('Metabolitos cuantificables'!E38:E39))*POWER(10,9)</f>
        <v>-0.31812669893247353</v>
      </c>
      <c r="CU39" s="33">
        <f>(((CR39-CR38)/($D39-$D38))-$C39*Referencias!$F$23+$C39*(AVERAGE(CR38:CR39)))/AVERAGE($E38:$E39)</f>
        <v>-1.3636492190361069</v>
      </c>
      <c r="CV39" s="33"/>
      <c r="CW39" s="35">
        <v>5009693816</v>
      </c>
      <c r="CX39" s="33">
        <f t="shared" si="4"/>
        <v>8.802886891248809</v>
      </c>
      <c r="CY39" s="33"/>
      <c r="CZ39" s="33"/>
      <c r="DA39" s="35">
        <v>79353757</v>
      </c>
      <c r="DB39" s="33">
        <f t="shared" si="5"/>
        <v>0.17532758836927842</v>
      </c>
      <c r="DC39" s="33"/>
      <c r="DD39" s="33"/>
      <c r="DE39" s="35">
        <v>1505466</v>
      </c>
      <c r="DF39" s="34">
        <f t="shared" si="6"/>
        <v>3.2900535251072075E-3</v>
      </c>
      <c r="DG39" s="33"/>
      <c r="DH39" s="33"/>
      <c r="DI39" s="35">
        <v>220217792</v>
      </c>
      <c r="DJ39" s="33">
        <f t="shared" si="7"/>
        <v>0.46320605761489997</v>
      </c>
      <c r="DK39" s="33"/>
      <c r="DL39" s="33"/>
      <c r="DM39" s="35">
        <v>8458047</v>
      </c>
      <c r="DN39" s="34">
        <f t="shared" si="8"/>
        <v>1.9458201661634075E-2</v>
      </c>
      <c r="DO39" s="33"/>
      <c r="DP39" s="33"/>
      <c r="DQ39" s="35">
        <v>146730282</v>
      </c>
      <c r="DR39" s="33">
        <f t="shared" si="9"/>
        <v>0.18512401226217762</v>
      </c>
      <c r="DS39" s="33"/>
      <c r="DT39" s="33"/>
      <c r="DU39" s="35">
        <v>37631979</v>
      </c>
      <c r="DV39" s="34">
        <f t="shared" si="10"/>
        <v>5.7400005583394878E-2</v>
      </c>
      <c r="DW39" s="33"/>
      <c r="DX39" s="33"/>
      <c r="DY39" s="35">
        <v>1265677305</v>
      </c>
      <c r="DZ39" s="15">
        <f t="shared" si="71"/>
        <v>2.5289799427848112</v>
      </c>
      <c r="EA39" s="33"/>
      <c r="EB39" s="33"/>
      <c r="EC39" s="35">
        <v>177844630</v>
      </c>
      <c r="ED39" s="16">
        <f t="shared" si="11"/>
        <v>0.28678329387176987</v>
      </c>
      <c r="EE39" s="33"/>
      <c r="EF39" s="33"/>
      <c r="EG39" s="35">
        <v>22003636</v>
      </c>
      <c r="EH39" s="15">
        <f t="shared" si="12"/>
        <v>1.0729817447748861E-2</v>
      </c>
      <c r="EI39" s="33"/>
      <c r="EJ39" s="33"/>
      <c r="EK39" s="35">
        <v>1259560</v>
      </c>
      <c r="EL39" s="15">
        <f t="shared" si="13"/>
        <v>3.1721954316942282E-3</v>
      </c>
      <c r="EM39" s="34"/>
      <c r="EN39" s="33"/>
      <c r="EO39" s="35">
        <v>3930259</v>
      </c>
      <c r="EP39" s="15">
        <f t="shared" si="14"/>
        <v>5.0862032862236794E-3</v>
      </c>
      <c r="EQ39" s="34"/>
      <c r="ER39" s="33"/>
      <c r="ES39" s="35">
        <v>4148319</v>
      </c>
      <c r="ET39" s="15">
        <f t="shared" si="15"/>
        <v>5.2767212832503605E-3</v>
      </c>
      <c r="EU39" s="34"/>
      <c r="EV39" s="33"/>
      <c r="EW39" s="35">
        <v>139121</v>
      </c>
      <c r="EX39" s="15">
        <f t="shared" si="74"/>
        <v>4.2870551119777371E-4</v>
      </c>
      <c r="EY39" s="34"/>
      <c r="EZ39" s="33"/>
      <c r="FA39" s="35">
        <v>81786233</v>
      </c>
      <c r="FB39" s="15">
        <f t="shared" si="16"/>
        <v>0.13449533899235655</v>
      </c>
      <c r="FC39" s="34"/>
      <c r="FD39" s="33"/>
      <c r="FE39" s="35">
        <v>435375034</v>
      </c>
      <c r="FF39" s="16">
        <f t="shared" si="17"/>
        <v>0.55014446390845262</v>
      </c>
      <c r="FG39" s="34"/>
      <c r="FH39" s="33"/>
      <c r="FI39" s="35">
        <v>27964798</v>
      </c>
      <c r="FJ39" s="15">
        <f t="shared" si="18"/>
        <v>5.9332709440686596E-2</v>
      </c>
      <c r="FK39" s="32"/>
      <c r="FL39" s="33"/>
      <c r="FM39" s="35">
        <v>640271990</v>
      </c>
      <c r="FN39" s="15">
        <f t="shared" si="19"/>
        <v>1.3190334768249985</v>
      </c>
      <c r="FO39" s="33"/>
      <c r="FP39" s="33"/>
      <c r="FQ39" s="35">
        <v>22509820</v>
      </c>
      <c r="FR39" s="15">
        <f t="shared" si="20"/>
        <v>4.0963047866177375E-2</v>
      </c>
      <c r="FS39" s="34"/>
      <c r="FT39" s="33"/>
      <c r="FU39" s="35">
        <v>6933106</v>
      </c>
      <c r="FV39" s="15">
        <f t="shared" si="21"/>
        <v>1.2965638501985247E-2</v>
      </c>
      <c r="FW39" s="34"/>
      <c r="FX39" s="33"/>
      <c r="FY39" s="35">
        <v>1630520</v>
      </c>
      <c r="FZ39" s="15">
        <f t="shared" si="22"/>
        <v>3.0364257617393935E-3</v>
      </c>
      <c r="GA39" s="34"/>
      <c r="GB39" s="33"/>
      <c r="GC39" s="35">
        <v>232689</v>
      </c>
      <c r="GD39" s="15">
        <f t="shared" si="23"/>
        <v>3.68312112205454E-4</v>
      </c>
      <c r="GE39" s="34"/>
      <c r="GF39" s="33"/>
      <c r="GG39" s="35">
        <v>8705781</v>
      </c>
      <c r="GH39" s="15">
        <f t="shared" si="24"/>
        <v>2.1090520767795176E-2</v>
      </c>
      <c r="GI39" s="34"/>
      <c r="GJ39" s="33"/>
      <c r="GK39" s="35">
        <v>5510376</v>
      </c>
      <c r="GL39" s="15">
        <f t="shared" si="25"/>
        <v>8.0829951596482052E-3</v>
      </c>
      <c r="GM39" s="34"/>
      <c r="GN39" s="33"/>
      <c r="GO39" s="35">
        <v>9567696</v>
      </c>
      <c r="GP39" s="15">
        <f t="shared" si="26"/>
        <v>1.4930527652536586E-2</v>
      </c>
      <c r="GQ39" s="34"/>
      <c r="GR39" s="33"/>
      <c r="GS39" s="35">
        <v>1794390</v>
      </c>
      <c r="GT39" s="15">
        <f t="shared" si="27"/>
        <v>7.1831368857534711E-3</v>
      </c>
      <c r="GU39" s="34"/>
      <c r="GV39" s="33"/>
      <c r="GW39" s="35">
        <v>73649888</v>
      </c>
      <c r="GX39" s="15">
        <f t="shared" si="28"/>
        <v>0.14291430360717441</v>
      </c>
      <c r="GY39" s="34"/>
      <c r="GZ39" s="33"/>
      <c r="HA39" s="35">
        <v>37827054</v>
      </c>
      <c r="HB39" s="15">
        <f t="shared" si="29"/>
        <v>7.5238795202594549E-2</v>
      </c>
      <c r="HC39" s="34"/>
      <c r="HD39" s="33"/>
      <c r="HE39" s="35">
        <v>767010</v>
      </c>
      <c r="HF39" s="15">
        <f t="shared" si="30"/>
        <v>2.8310502253675829E-4</v>
      </c>
      <c r="HG39" s="34"/>
      <c r="HH39" s="33"/>
      <c r="HI39" s="35">
        <v>69488688</v>
      </c>
      <c r="HJ39" s="15">
        <f t="shared" si="31"/>
        <v>0.16463367998749204</v>
      </c>
      <c r="HK39" s="34"/>
      <c r="HL39" s="33"/>
      <c r="HM39" s="35">
        <v>131568</v>
      </c>
      <c r="HN39" s="15">
        <f t="shared" si="32"/>
        <v>4.1067156159108373E-4</v>
      </c>
      <c r="HO39" s="34"/>
      <c r="HP39" s="33"/>
      <c r="HQ39" s="35">
        <v>48307544</v>
      </c>
      <c r="HR39" s="15">
        <f t="shared" si="33"/>
        <v>8.8072269947117796E-2</v>
      </c>
      <c r="HS39" s="34"/>
      <c r="HT39" s="33"/>
      <c r="HU39" s="35">
        <v>741578</v>
      </c>
      <c r="HV39" s="15">
        <f t="shared" si="34"/>
        <v>8.1441227340790139E-4</v>
      </c>
      <c r="HW39" s="34"/>
      <c r="HX39" s="33"/>
      <c r="HY39" s="35">
        <v>20552296</v>
      </c>
      <c r="HZ39" s="15">
        <f t="shared" si="35"/>
        <v>1.0857597268593925E-2</v>
      </c>
      <c r="IA39" s="34"/>
      <c r="IB39" s="33"/>
      <c r="IC39" s="35">
        <v>310148</v>
      </c>
      <c r="ID39" s="15">
        <f t="shared" si="36"/>
        <v>8.7205085094704544E-4</v>
      </c>
      <c r="IE39" s="34"/>
      <c r="IF39" s="33"/>
      <c r="IG39" s="35">
        <v>4256013</v>
      </c>
      <c r="IH39" s="15">
        <f t="shared" si="37"/>
        <v>8.034890493952826E-3</v>
      </c>
      <c r="II39" s="34"/>
      <c r="IJ39" s="33"/>
      <c r="IK39" s="35">
        <v>1515650</v>
      </c>
      <c r="IL39" s="15">
        <f t="shared" si="38"/>
        <v>9.9895489618710125E-3</v>
      </c>
      <c r="IM39" s="34"/>
      <c r="IN39" s="33"/>
      <c r="IO39" s="35">
        <v>36812474</v>
      </c>
      <c r="IP39" s="15">
        <f t="shared" si="39"/>
        <v>5.1975590140428053E-2</v>
      </c>
      <c r="IQ39" s="34"/>
      <c r="IR39" s="33"/>
      <c r="IS39" s="35">
        <v>2053455</v>
      </c>
      <c r="IT39" s="15">
        <f t="shared" si="40"/>
        <v>3.9942870036918784E-3</v>
      </c>
      <c r="IU39" s="34"/>
      <c r="IV39" s="33"/>
      <c r="IW39" s="35">
        <v>9176326</v>
      </c>
      <c r="IX39" s="15">
        <f t="shared" si="41"/>
        <v>-4.227915417885122E-3</v>
      </c>
      <c r="IY39" s="34"/>
      <c r="IZ39" s="33"/>
      <c r="JA39" s="35">
        <v>256121</v>
      </c>
      <c r="JB39" s="15">
        <f t="shared" si="42"/>
        <v>4.7670692593864127E-4</v>
      </c>
      <c r="JC39" s="34"/>
      <c r="JD39" s="33"/>
      <c r="JE39" s="35">
        <v>2721018</v>
      </c>
      <c r="JF39" s="15">
        <f t="shared" si="43"/>
        <v>1.8743969505211203E-3</v>
      </c>
      <c r="JG39" s="34"/>
      <c r="JH39" s="33"/>
      <c r="JI39" s="35">
        <v>9780580</v>
      </c>
      <c r="JJ39" s="15">
        <f t="shared" si="44"/>
        <v>6.1099397789472704E-3</v>
      </c>
      <c r="JK39" s="34"/>
      <c r="JL39" s="33"/>
      <c r="JM39" s="35">
        <v>915620</v>
      </c>
      <c r="JN39" s="15">
        <f t="shared" si="128"/>
        <v>1.8355817233853607E-3</v>
      </c>
      <c r="JO39" s="34"/>
      <c r="JP39" s="33"/>
      <c r="JQ39" s="35">
        <v>6872349</v>
      </c>
      <c r="JR39" s="15">
        <f t="shared" si="129"/>
        <v>1.9084385363276762E-3</v>
      </c>
      <c r="JS39" s="34"/>
      <c r="JT39" s="33"/>
      <c r="JU39" s="35">
        <v>14663597</v>
      </c>
      <c r="JV39" s="15">
        <f t="shared" si="130"/>
        <v>2.5818932562594571E-2</v>
      </c>
      <c r="JW39" s="34"/>
      <c r="JX39" s="33"/>
      <c r="JY39" s="35">
        <v>5785859</v>
      </c>
      <c r="JZ39" s="15">
        <f t="shared" si="131"/>
        <v>6.339170969645232E-3</v>
      </c>
      <c r="KA39" s="34"/>
      <c r="KB39" s="33"/>
      <c r="KC39" s="35">
        <v>61649311</v>
      </c>
      <c r="KD39" s="15">
        <f t="shared" si="132"/>
        <v>0.12291794555992787</v>
      </c>
      <c r="KE39" s="34"/>
      <c r="KF39" s="33"/>
      <c r="KG39" s="35">
        <v>37409634</v>
      </c>
      <c r="KH39" s="15">
        <f t="shared" si="133"/>
        <v>5.6270874768044363E-2</v>
      </c>
      <c r="KI39" s="34"/>
      <c r="KJ39" s="33"/>
      <c r="KK39" s="35">
        <v>2490750</v>
      </c>
      <c r="KL39" s="15">
        <f t="shared" si="134"/>
        <v>4.9993333921144103E-3</v>
      </c>
      <c r="KM39" s="34"/>
      <c r="KN39" s="33"/>
      <c r="KO39" s="35">
        <v>3198524</v>
      </c>
      <c r="KP39" s="15">
        <f t="shared" si="135"/>
        <v>4.5215083373181652E-3</v>
      </c>
      <c r="KQ39" s="34"/>
      <c r="KR39" s="33"/>
      <c r="KS39" s="35">
        <v>7087599</v>
      </c>
      <c r="KT39" s="15">
        <f t="shared" si="136"/>
        <v>1.0097541665610396E-2</v>
      </c>
      <c r="KU39" s="34"/>
      <c r="KV39" s="33"/>
      <c r="KW39" s="35">
        <v>190994</v>
      </c>
      <c r="KX39" s="15">
        <f t="shared" si="137"/>
        <v>4.3897187728374741E-4</v>
      </c>
      <c r="KY39" s="34"/>
      <c r="KZ39" s="33"/>
      <c r="LA39" s="35">
        <v>1528327844</v>
      </c>
      <c r="LB39" s="15">
        <f t="shared" si="138"/>
        <v>2.7846571519429779</v>
      </c>
      <c r="LC39" s="34"/>
      <c r="LD39" s="33"/>
      <c r="LE39" s="35">
        <v>17260528</v>
      </c>
      <c r="LF39" s="15">
        <f t="shared" si="139"/>
        <v>3.8021053646926942E-2</v>
      </c>
      <c r="LG39" s="34"/>
      <c r="LH39" s="33"/>
      <c r="LI39" s="35">
        <v>21572452</v>
      </c>
      <c r="LJ39" s="15">
        <f t="shared" si="140"/>
        <v>2.8279179743544453E-2</v>
      </c>
      <c r="LK39" s="34"/>
      <c r="LL39" s="33"/>
      <c r="LM39" s="35">
        <v>1973537</v>
      </c>
      <c r="LN39" s="15">
        <f t="shared" si="141"/>
        <v>4.5093559776099692E-3</v>
      </c>
      <c r="LO39" s="34"/>
      <c r="LP39" s="33"/>
      <c r="LQ39" s="35">
        <v>608647</v>
      </c>
      <c r="LR39" s="15">
        <f t="shared" si="142"/>
        <v>1.2261688832376095E-3</v>
      </c>
      <c r="LS39" s="34"/>
      <c r="LT39" s="33"/>
      <c r="LU39" s="35">
        <v>76983</v>
      </c>
      <c r="LV39" s="15">
        <f t="shared" si="143"/>
        <v>-2.1023108150333909E-4</v>
      </c>
      <c r="LW39" s="34"/>
      <c r="LX39" s="33"/>
      <c r="LY39" s="35">
        <v>1057565</v>
      </c>
      <c r="LZ39" s="15">
        <f t="shared" si="144"/>
        <v>1.5651029571037811E-3</v>
      </c>
      <c r="MA39" s="34"/>
      <c r="MB39" s="33"/>
      <c r="MC39" s="35">
        <v>1923992</v>
      </c>
      <c r="MD39" s="15">
        <f t="shared" si="145"/>
        <v>1.9679412147393135E-3</v>
      </c>
      <c r="ME39" s="34"/>
      <c r="MF39" s="33"/>
      <c r="MG39" s="35">
        <v>352059173</v>
      </c>
      <c r="MH39" s="15">
        <f t="shared" si="146"/>
        <v>0.60897240730758406</v>
      </c>
      <c r="MI39" s="34"/>
      <c r="MJ39" s="33"/>
      <c r="MK39" s="35">
        <v>5009693816</v>
      </c>
      <c r="ML39" s="15">
        <f t="shared" si="147"/>
        <v>8.802886891248809</v>
      </c>
      <c r="MM39" s="34"/>
      <c r="MN39" s="33"/>
      <c r="MO39" s="35">
        <v>37409634</v>
      </c>
      <c r="MP39" s="15">
        <f t="shared" si="148"/>
        <v>5.6270874768044363E-2</v>
      </c>
      <c r="MQ39" s="34"/>
      <c r="MR39" s="33"/>
      <c r="MS39" s="35">
        <v>2002823327</v>
      </c>
      <c r="MT39" s="15">
        <f t="shared" si="149"/>
        <v>3.8258069956939305</v>
      </c>
      <c r="MU39" s="34"/>
      <c r="MV39" s="33"/>
      <c r="MW39" s="35">
        <v>23360319</v>
      </c>
      <c r="MX39" s="15">
        <f t="shared" si="150"/>
        <v>3.5121559448535955E-2</v>
      </c>
      <c r="MY39" s="34"/>
      <c r="MZ39" s="33"/>
      <c r="NA39" s="35">
        <v>29983890</v>
      </c>
      <c r="NB39" s="15">
        <f t="shared" si="151"/>
        <v>-1.0725919246792755E-2</v>
      </c>
      <c r="NC39" s="34"/>
      <c r="ND39" s="33"/>
      <c r="NE39" s="35">
        <v>1259560</v>
      </c>
      <c r="NF39" s="15">
        <f t="shared" si="152"/>
        <v>3.1721954316942282E-3</v>
      </c>
      <c r="NG39" s="34"/>
      <c r="NH39" s="33"/>
      <c r="NI39" s="35">
        <v>319324</v>
      </c>
      <c r="NJ39" s="15">
        <f t="shared" si="153"/>
        <v>1.6886065002649541E-3</v>
      </c>
      <c r="NK39" s="34"/>
      <c r="NL39" s="33"/>
    </row>
    <row r="40" spans="2:376" s="13" customFormat="1" x14ac:dyDescent="0.25">
      <c r="B40" s="14" t="s">
        <v>102</v>
      </c>
      <c r="C40" s="17">
        <f>0.45/24</f>
        <v>1.8749999999999999E-2</v>
      </c>
      <c r="D40" s="16">
        <v>1967.4999999999418</v>
      </c>
      <c r="E40" s="15">
        <v>10440000</v>
      </c>
      <c r="F40" s="13">
        <v>1515030177</v>
      </c>
      <c r="G40" s="16">
        <f>F40*Referencias!$D$6/'Metabolitos cuantificables'!$F$45</f>
        <v>1.0489012026816757</v>
      </c>
      <c r="H40" s="16">
        <f>((((G40-G39)/(D40-D39))+(C40*AVERAGE(G39:G40))-C40*Referencias!$H$6)/AVERAGE('Metabolitos cuantificables'!E39:E40))*POWER(10,9)</f>
        <v>-0.35620406738144117</v>
      </c>
      <c r="I40" s="16">
        <f>(((F40-F39)/($D40-$D39))-$C40*Referencias!$F$6+$C40*(AVERAGE(F39:F40)))/AVERAGE($E39:$E40)</f>
        <v>-0.56151758308512556</v>
      </c>
      <c r="J40" s="16">
        <f>AVERAGE(H40:H43)</f>
        <v>-0.35334384035099226</v>
      </c>
      <c r="K40" s="13">
        <v>44952658</v>
      </c>
      <c r="L40" s="16">
        <f>K40*Referencias!$D$7/'Metabolitos cuantificables'!$K$45</f>
        <v>1.9554287397895505E-2</v>
      </c>
      <c r="M40" s="16">
        <f>((((L40-L39)/(D40-D39))+C40*AVERAGE(L39:L40)-C40*Referencias!$H$7)/AVERAGE('Metabolitos cuantificables'!E39:E40))*POWER(10,9)</f>
        <v>-2.9787959249707834</v>
      </c>
      <c r="N40" s="16">
        <f>(((K40-K39)/($D40-$D39))-$C40*Referencias!$F$7+$C40*(AVERAGE(K39:K40)))/AVERAGE($E39:$E40)</f>
        <v>-7.0422201800435671</v>
      </c>
      <c r="O40" s="16">
        <f>AVERAGE(M40:M43)</f>
        <v>-3.0485228660238008</v>
      </c>
      <c r="P40" s="13">
        <v>478548812</v>
      </c>
      <c r="Q40" s="16">
        <f>P40*Referencias!$D$8/'Metabolitos cuantificables'!$P$45</f>
        <v>0.96383079169787478</v>
      </c>
      <c r="R40" s="16">
        <f>((((Q40-Q39)/(D40-D39))+C40*AVERAGE(Q39:Q40)-C40*Referencias!$H$8)/AVERAGE('Metabolitos cuantificables'!E39:E40))*POWER(10,9)</f>
        <v>-1.7347016745759662</v>
      </c>
      <c r="S40" s="16">
        <f>(((P40-P39)/($D40-$D39))-$C40*Referencias!$F$8+$C40*(AVERAGE(P39:P40)))/AVERAGE($E39:$E40)</f>
        <v>-0.97874825033474133</v>
      </c>
      <c r="T40" s="16">
        <f>AVERAGE(R40:R43)</f>
        <v>-1.8051832179118521</v>
      </c>
      <c r="U40" s="13">
        <v>187732053</v>
      </c>
      <c r="V40" s="16">
        <f>U40*Referencias!$D$9/'Metabolitos cuantificables'!$U$45</f>
        <v>0.14814707465323523</v>
      </c>
      <c r="W40" s="16">
        <f>((((V40-V39)/(D40-D39))+C40*AVERAGE(V39:V40)-C40*Referencias!$H$9)/AVERAGE('Metabolitos cuantificables'!E39:E40))*POWER(10,9)</f>
        <v>-0.53666179971681827</v>
      </c>
      <c r="X40" s="16">
        <f>(((U40-U39)/($D40-$D39))-$C40*Referencias!$F$9+$C40*(AVERAGE(U39:U40)))/AVERAGE($E39:$E40)</f>
        <v>-0.63705308167018948</v>
      </c>
      <c r="Y40" s="16">
        <f>AVERAGE(W40:W43)</f>
        <v>-0.52709486169624353</v>
      </c>
      <c r="Z40" s="13">
        <v>1627717914</v>
      </c>
      <c r="AA40" s="16">
        <f>Z40*Referencias!$D$60/'Metabolitos cuantificables'!$Z$45</f>
        <v>0.86622318286730282</v>
      </c>
      <c r="AB40" s="16">
        <f>((((AA40-AA39)/(D40-D39))+C40*AVERAGE(AA39:AA40)-C40*Referencias!$H$60)/AVERAGE('Metabolitos cuantificables'!E39:E40))*POWER(10,9)</f>
        <v>-8.2769513730816016</v>
      </c>
      <c r="AC40" s="16">
        <f>(((Z40-Z39)/($D40-$D39))-$C40*Referencias!$F$60+$C40*(AVERAGE(Z39:Z40)))/AVERAGE($E39:$E40)</f>
        <v>-15.030016051011428</v>
      </c>
      <c r="AD40" s="16">
        <f>AVERAGE(AB40:AB43)</f>
        <v>-8.1496168524202961</v>
      </c>
      <c r="AE40" s="13">
        <v>1330436204</v>
      </c>
      <c r="AF40" s="16">
        <f>AE40*Referencias!$D$12/'Metabolitos cuantificables'!$AE$45</f>
        <v>2.0290437425667429</v>
      </c>
      <c r="AG40" s="16">
        <f>((((AF40-AF39)/(D40-D39))+C40*AVERAGE(AF39:AF40)-C40*Referencias!$H$12)/AVERAGE('Metabolitos cuantificables'!E39:E40))*POWER(10,9)</f>
        <v>1.508431651560318</v>
      </c>
      <c r="AH40" s="16">
        <f>(((AE40-AE39)/($D40-$D39))-$C40*Referencias!$F$12+$C40*(AVERAGE(AE39:AE40)))/AVERAGE($E39:$E40)</f>
        <v>1.009562224048328</v>
      </c>
      <c r="AI40" s="16">
        <f>AVERAGE(AG40:AG43)</f>
        <v>1.7630883020293098</v>
      </c>
      <c r="AJ40" s="13">
        <v>9547052</v>
      </c>
      <c r="AK40" s="16">
        <f>AJ40*Referencias!$D$50/'Metabolitos cuantificables'!$AJ$45</f>
        <v>0.36070404038151127</v>
      </c>
      <c r="AL40" s="16">
        <f>((((AK40-AK39)/(D40-D39))+C40*AVERAGE(AK39:AK40)-C40*Referencias!$H$50)/AVERAGE('Metabolitos cuantificables'!E39:E40))*POWER(10,9)</f>
        <v>-40.720071343934848</v>
      </c>
      <c r="AM40" s="16">
        <f>(((AJ40-AJ39)/($D40-$D39))-$C40*Referencias!$F$50+$C40*(AVERAGE(AJ39:AJ40)))/AVERAGE($E39:$E40)</f>
        <v>-1.2455538564496951</v>
      </c>
      <c r="AN40" s="16">
        <f>AVERAGE(AL40:AL43)</f>
        <v>-42.056110479229908</v>
      </c>
      <c r="AO40" s="13">
        <v>131181324</v>
      </c>
      <c r="AP40" s="16">
        <f>AO40*Referencias!$D$5/'Metabolitos cuantificables'!$AO$45</f>
        <v>1.6020781162376425</v>
      </c>
      <c r="AQ40" s="16">
        <f>((((AP40-AP39)/(D40-D39))+C40*AVERAGE(AP39:AP40)-C40*Referencias!$H$5)/AVERAGE('Metabolitos cuantificables'!E39:E40))*POWER(10,9)</f>
        <v>2.1675079372554382</v>
      </c>
      <c r="AR40" s="16">
        <f>(((AO40-AO39)/($D40-$D39))-$C40*Referencias!$F$5+$C40*(AVERAGE(AO39:AO40)))/AVERAGE($E39:$E40)</f>
        <v>0.17897621830819141</v>
      </c>
      <c r="AS40" s="16">
        <f>AVERAGE(AQ40:AQ43)</f>
        <v>2.2375815943021746</v>
      </c>
      <c r="AT40" s="13">
        <v>3451735306</v>
      </c>
      <c r="AU40" s="17">
        <f>AT40*Referencias!$D$14/'Metabolitos cuantificables'!$AT$45</f>
        <v>0.61445580584799442</v>
      </c>
      <c r="AV40" s="17">
        <f>((((AU40-AU39)/(D40-D39))+C40*AVERAGE(AU39:AU40)-C40*Referencias!$H$14)/AVERAGE('Metabolitos cuantificables'!E39:E40))*POWER(10,9)</f>
        <v>-1.2958051138800746</v>
      </c>
      <c r="AW40" s="16">
        <f>(((AT40-AT39)/($D40-$D39))-$C40*Referencias!$F$14+$C40*(AVERAGE(AT39:AT40)))/AVERAGE($E39:$E40)</f>
        <v>-7.7018075654512508</v>
      </c>
      <c r="AX40" s="16">
        <f>AVERAGE(AV40:AV43)</f>
        <v>-1.3200413261196455</v>
      </c>
      <c r="AY40" s="13">
        <v>11452677219</v>
      </c>
      <c r="AZ40" s="16">
        <f>AY40*Referencias!$D$59/'Metabolitos cuantificables'!$AY$45</f>
        <v>23.979737210520724</v>
      </c>
      <c r="BA40" s="16">
        <f t="shared" si="72"/>
        <v>43.463196127700478</v>
      </c>
      <c r="BB40" s="16">
        <f>(((AY40-AY39)/($D40-$D39))+$C40*(AVERAGE(AY39:AY40)))/AVERAGE($E39:$E40)</f>
        <v>20.757940413886423</v>
      </c>
      <c r="BC40" s="16">
        <f>AVERAGE(BA40:BA43)</f>
        <v>42.159853625041563</v>
      </c>
      <c r="BD40" s="13">
        <v>3886873363</v>
      </c>
      <c r="BE40" s="16">
        <f>BD40*Referencias!$D$15/'Metabolitos cuantificables'!$BD$45</f>
        <v>0.76782542289819145</v>
      </c>
      <c r="BF40" s="16">
        <f>((((BE40-BE39)/(D40-D39))+C40*AVERAGE(BE39:BE40)-C40*Referencias!$H$15)/AVERAGE('Metabolitos cuantificables'!E39:E40))*POWER(10,9)</f>
        <v>-1.542080273622938</v>
      </c>
      <c r="BG40" s="16">
        <f>(((BD40-BD39)/($D40-$D39))-$C40*Referencias!$F$15+$C40*(AVERAGE(BD39:BD40)))/AVERAGE($E39:$E40)</f>
        <v>-9.8758399468191254</v>
      </c>
      <c r="BH40" s="16">
        <f>AVERAGE(BF40:BF43)</f>
        <v>-1.5395045546028729</v>
      </c>
      <c r="BI40" s="13">
        <v>537983781</v>
      </c>
      <c r="BJ40" s="16">
        <f>BI40*Referencias!$D$16/'Metabolitos cuantificables'!$BI$45</f>
        <v>0.71732310600296656</v>
      </c>
      <c r="BK40" s="16">
        <f>((((BJ40-BJ39)/(D40-D39))+C40*AVERAGE(BJ39:BJ40)-C40*Referencias!$H$16)/AVERAGE('Metabolitos cuantificables'!E39:E40))*POWER(10,9)</f>
        <v>-1.2943197332857415</v>
      </c>
      <c r="BL40" s="16">
        <f>(((BI40-BI39)/($D40-$D39))-$C40*Referencias!$F$16+$C40*(AVERAGE(BI39:BI40)))/AVERAGE($E39:$E40)</f>
        <v>-1.1497862009496831</v>
      </c>
      <c r="BM40" s="16">
        <f>AVERAGE(BK40:BK43)</f>
        <v>-1.3045117616095776</v>
      </c>
      <c r="BN40" s="13">
        <v>419273635</v>
      </c>
      <c r="BO40" s="16">
        <f>BN40*Referencias!$D$17/'Metabolitos cuantificables'!$BN$45</f>
        <v>0.12972161690019152</v>
      </c>
      <c r="BP40" s="16">
        <f>((((BO40-BO39)/(D40-D39))+C40*AVERAGE(BO39:BO40)-C40*Referencias!$H$17)/AVERAGE('Metabolitos cuantificables'!E39:E40))*POWER(10,9)</f>
        <v>-0.49504361047300516</v>
      </c>
      <c r="BQ40" s="16">
        <f>(((BN40-BN39)/($D40-$D39))-$C40*Referencias!$F$17+$C40*(AVERAGE(BN39:BN40)))/AVERAGE($E39:$E40)</f>
        <v>-4.3067522217849534</v>
      </c>
      <c r="BR40" s="16">
        <f>AVERAGE(BP40:BP43)</f>
        <v>-0.481753386933233</v>
      </c>
      <c r="BS40" s="13">
        <v>2377274111</v>
      </c>
      <c r="BT40" s="16">
        <f>BS40*Referencias!$D$18/'Metabolitos cuantificables'!$BS$45</f>
        <v>0.35361853030024676</v>
      </c>
      <c r="BU40" s="16">
        <f>((((BT40-BT39)/(D40-D39))+C40*AVERAGE(BT39:BT40)-C40*Referencias!$H$18)/AVERAGE('Metabolitos cuantificables'!E39:E40))*POWER(10,9)</f>
        <v>-0.16479439712950372</v>
      </c>
      <c r="BV40" s="16">
        <f>(((BS40-BS39)/($D40-$D39))-$C40*Referencias!$F$18+$C40*(AVERAGE(BS39:BS40)))/AVERAGE($E39:$E40)</f>
        <v>-0.99511635654369501</v>
      </c>
      <c r="BW40" s="16">
        <f>AVERAGE(BU40:BU43)</f>
        <v>-0.1709055470673197</v>
      </c>
      <c r="BX40" s="13">
        <v>21780002509</v>
      </c>
      <c r="BY40" s="16">
        <f>BX40*Referencias!$D$19/'Metabolitos cuantificables'!$BX$45</f>
        <v>1.5878378491339356</v>
      </c>
      <c r="BZ40" s="16">
        <f>((((BY40-BY39)/(D40-D39))+C40*AVERAGE(BY39:BY40)-C40*Referencias!$H$19)/AVERAGE('Metabolitos cuantificables'!E39:E40))*POWER(10,9)</f>
        <v>0.42155680499495812</v>
      </c>
      <c r="CA40" s="16">
        <f>(((BX40-BX39)/($D40-$D39))-$C40*Referencias!$F$19+$C40*(AVERAGE(BX39:BX40)))/AVERAGE($E39:$E40)</f>
        <v>4.6153439091588275</v>
      </c>
      <c r="CB40" s="16">
        <f>AVERAGE(BZ40:BZ43)</f>
        <v>0.52139842092301814</v>
      </c>
      <c r="CC40" s="13">
        <v>108050394</v>
      </c>
      <c r="CD40" s="16">
        <f>CC40*Referencias!$D$20/'Metabolitos cuantificables'!$CC$45</f>
        <v>0.21147633571404736</v>
      </c>
      <c r="CE40" s="16">
        <f>((((CD40-CD39)/(D40-D39))+C40*AVERAGE(CD39:CD40)-C40*Referencias!$H$20)/AVERAGE('Metabolitos cuantificables'!E39:E40))*POWER(10,9)</f>
        <v>-2.4686737435987922</v>
      </c>
      <c r="CF40" s="16">
        <f>(((CC40-CC39)/($D40-$D39))-$C40*Referencias!$F$20+$C40*(AVERAGE(CC39:CC40)))/AVERAGE($E39:$E40)</f>
        <v>-1.2506254118048354</v>
      </c>
      <c r="CG40" s="16">
        <f>AVERAGE(CE40:CE43)</f>
        <v>-2.5191946267562808</v>
      </c>
      <c r="CH40" s="13">
        <v>680144518</v>
      </c>
      <c r="CI40" s="16">
        <f>CH40*Referencias!$D$21/'Metabolitos cuantificables'!$CH$45</f>
        <v>0.29327761429893723</v>
      </c>
      <c r="CJ40" s="16">
        <f>((((CI40-CI39)/(D40-D39))+C40*AVERAGE(CI39:CI40)-C40*Referencias!$H$21)/AVERAGE('Metabolitos cuantificables'!E39:E40))*POWER(10,9)</f>
        <v>-1.122005343326423</v>
      </c>
      <c r="CK40" s="16">
        <f>(((CH40-CH39)/($D40-$D39))-$C40*Referencias!$F$21+$C40*(AVERAGE(CH39:CH40)))/AVERAGE($E39:$E40)</f>
        <v>-2.7867683587355736</v>
      </c>
      <c r="CL40" s="16">
        <f>AVERAGE(CJ40:CJ43)</f>
        <v>-1.1579823360848747</v>
      </c>
      <c r="CM40" s="13">
        <v>768680698</v>
      </c>
      <c r="CN40" s="16">
        <f>CM40*Referencias!$D$22/'Metabolitos cuantificables'!$CM$45</f>
        <v>0.11470564659149174</v>
      </c>
      <c r="CO40" s="16">
        <f>((((CN40-CN39)/(D40-D39))+C40*AVERAGE(CN39:CN40)-C40*Referencias!$H$22)/AVERAGE('Metabolitos cuantificables'!E39:E40))*POWER(10,9)</f>
        <v>-0.21197237681988626</v>
      </c>
      <c r="CP40" s="16">
        <f>(((CM40-CM39)/($D40-$D39))-$C40*Referencias!$F$22+$C40*(AVERAGE(CM39:CM40)))/AVERAGE($E39:$E40)</f>
        <v>-1.352459127101427</v>
      </c>
      <c r="CQ40" s="16">
        <f>AVERAGE(CO40:CO43)</f>
        <v>-0.20626947947144439</v>
      </c>
      <c r="CR40" s="13">
        <v>424506360</v>
      </c>
      <c r="CS40" s="16">
        <f>CR40*Referencias!$D$23/'Metabolitos cuantificables'!$CR$45</f>
        <v>0.13722954540487678</v>
      </c>
      <c r="CT40" s="16">
        <f>((((CS40-CS39)/(D40-D39))+C40*AVERAGE(CS39:CS40)-C40*Referencias!$H$23)/AVERAGE('Metabolitos cuantificables'!E39:E40))*POWER(10,9)</f>
        <v>-0.43431851452066322</v>
      </c>
      <c r="CU40" s="16">
        <f>(((CR40-CR39)/($D40-$D39))-$C40*Referencias!$F$23+$C40*(AVERAGE(CR39:CR40)))/AVERAGE($E39:$E40)</f>
        <v>-1.7761667014279554</v>
      </c>
      <c r="CV40" s="16">
        <f>AVERAGE(CT40:CT43)</f>
        <v>-0.43388524023034386</v>
      </c>
      <c r="CW40" s="13">
        <v>4657865438</v>
      </c>
      <c r="CX40" s="16">
        <f t="shared" si="4"/>
        <v>8.0980309714613359</v>
      </c>
      <c r="CY40" s="16">
        <f>AVERAGE(CX40:CX43)</f>
        <v>8.4448695565703424</v>
      </c>
      <c r="CZ40" s="36">
        <f>STDEV(CX40:CX43)/CY40</f>
        <v>0.31959705929180643</v>
      </c>
      <c r="DA40" s="13">
        <v>75382815</v>
      </c>
      <c r="DB40" s="16">
        <f t="shared" si="5"/>
        <v>0.1317876073690388</v>
      </c>
      <c r="DC40" s="16">
        <f>AVERAGE(DB40:DB43)</f>
        <v>0.10248672087703486</v>
      </c>
      <c r="DD40" s="36">
        <f>STDEV(DB40:DB43)/DC40</f>
        <v>0.38812752981275633</v>
      </c>
      <c r="DE40" s="13">
        <v>1178532</v>
      </c>
      <c r="DF40" s="15">
        <f t="shared" si="6"/>
        <v>1.9482736516105281E-3</v>
      </c>
      <c r="DG40" s="16">
        <f>AVERAGE(DF40:DF43)</f>
        <v>2.158235974999484E-3</v>
      </c>
      <c r="DH40" s="36">
        <f>STDEV(DF40:DF43)/DG40</f>
        <v>0.31489129858307502</v>
      </c>
      <c r="DI40" s="13">
        <v>247582575</v>
      </c>
      <c r="DJ40" s="16">
        <f>(((DI40-DI39)/($D40-$D39))+$C40*(AVERAGE(DI39:DI40)))/AVERAGE($E39:$E40)</f>
        <v>0.44993551648807667</v>
      </c>
      <c r="DK40" s="16">
        <f>AVERAGE(DJ40:DJ43)</f>
        <v>0.27507301107009752</v>
      </c>
      <c r="DL40" s="36">
        <f>STDEV(DJ40:DJ43)/DK40</f>
        <v>0.84776192373417225</v>
      </c>
      <c r="DM40" s="13">
        <v>6821844</v>
      </c>
      <c r="DN40" s="15">
        <f>(((DM40-DM39)/($D40-$D39))+$C40*(AVERAGE(DM39:DM40)))/AVERAGE($E39:$E40)</f>
        <v>1.1385875281732873E-2</v>
      </c>
      <c r="DO40" s="16">
        <f>AVERAGE(DN40:DN43)</f>
        <v>1.2507120230658229E-2</v>
      </c>
      <c r="DP40" s="36">
        <f>STDEV(DN40:DN43)/DO40</f>
        <v>0.24912137731604528</v>
      </c>
      <c r="DQ40" s="13">
        <v>172453147</v>
      </c>
      <c r="DR40" s="16">
        <f>(((DQ40-DQ39)/($D40-$D39))+$C40*(AVERAGE(DQ39:DQ40)))/AVERAGE($E39:$E40)</f>
        <v>0.31622111192458646</v>
      </c>
      <c r="DS40" s="16">
        <f>AVERAGE(DR40:DR43)</f>
        <v>0.28361669385796301</v>
      </c>
      <c r="DT40" s="36">
        <f>STDEV(DR40:DR43)/DS40</f>
        <v>0.35822579134476285</v>
      </c>
      <c r="DU40" s="13">
        <v>32238438</v>
      </c>
      <c r="DV40" s="15">
        <f t="shared" si="10"/>
        <v>5.4796777213542702E-2</v>
      </c>
      <c r="DW40" s="16">
        <f>AVERAGE(DV40:DV43)</f>
        <v>5.4936585478732355E-2</v>
      </c>
      <c r="DX40" s="36">
        <f>STDEV(DV40:DV43)/DW40</f>
        <v>0.23764549937098955</v>
      </c>
      <c r="DZ40" s="15">
        <f t="shared" si="71"/>
        <v>0.58481546929121597</v>
      </c>
      <c r="EA40" s="16">
        <f>AVERAGE(DZ40:DZ43)</f>
        <v>2.8445721452016381</v>
      </c>
      <c r="EB40" s="36">
        <f>STDEV(DZ40:DZ43)/EA40</f>
        <v>1.623603369038082</v>
      </c>
      <c r="EC40" s="13">
        <v>203704826</v>
      </c>
      <c r="ED40" s="16">
        <f>(((EC40-EC39)/($D40-$D39))+$C40*(AVERAGE(EC39:EC40)))/AVERAGE($E39:$E40)</f>
        <v>0.37161152487094196</v>
      </c>
      <c r="EE40" s="16">
        <f>AVERAGE(ED40:ED43)</f>
        <v>0.36779088740551114</v>
      </c>
      <c r="EF40" s="36">
        <f>STDEV(ED40:ED43)/EE40</f>
        <v>0.21542615423106135</v>
      </c>
      <c r="EG40" s="13">
        <v>24166391</v>
      </c>
      <c r="EH40" s="15">
        <f t="shared" si="12"/>
        <v>4.3702822906511549E-2</v>
      </c>
      <c r="EI40" s="16">
        <f>AVERAGE(EH40:EH43)</f>
        <v>4.7136117389788734E-2</v>
      </c>
      <c r="EJ40" s="36">
        <f>STDEV(EH40:EH43)/EI40</f>
        <v>0.26771966519796547</v>
      </c>
      <c r="EK40" s="13">
        <v>820171</v>
      </c>
      <c r="EL40" s="15">
        <f t="shared" si="13"/>
        <v>1.2661895134251685E-3</v>
      </c>
      <c r="EM40" s="15">
        <f>AVERAGE(EL40:EL43)</f>
        <v>9.9597567063884401E-4</v>
      </c>
      <c r="EN40" s="36">
        <f>STDEV(EL40:EL43)/EM40</f>
        <v>0.76267331469475597</v>
      </c>
      <c r="EO40" s="13">
        <v>4061152</v>
      </c>
      <c r="EP40" s="15">
        <f t="shared" si="14"/>
        <v>7.2458203909576968E-3</v>
      </c>
      <c r="EQ40" s="15">
        <f>AVERAGE(EP40:EP43)</f>
        <v>5.5954990815687122E-3</v>
      </c>
      <c r="ER40" s="36">
        <f>STDEV(EP40:EP43)/EQ40</f>
        <v>0.55612509080301753</v>
      </c>
      <c r="ES40" s="13">
        <v>2542114</v>
      </c>
      <c r="ET40" s="15">
        <f t="shared" si="15"/>
        <v>3.8211451518334193E-3</v>
      </c>
      <c r="EU40" s="15">
        <f>AVERAGE(ET40:ET43)</f>
        <v>3.3592213178267501E-3</v>
      </c>
      <c r="EV40" s="36">
        <f>STDEV(ET40:ET43)/EU40</f>
        <v>0.57921690948708293</v>
      </c>
      <c r="EW40" s="13">
        <v>466210</v>
      </c>
      <c r="EX40" s="15">
        <f t="shared" si="74"/>
        <v>9.63870558116065E-4</v>
      </c>
      <c r="EY40" s="15">
        <f>AVERAGE(EX40:EX43)</f>
        <v>7.0218958130773652E-4</v>
      </c>
      <c r="EZ40" s="36">
        <f>STDEV(EX40:EX43)/EY40</f>
        <v>1.5693679668562963</v>
      </c>
      <c r="FA40" s="13">
        <v>63267660</v>
      </c>
      <c r="FB40" s="15">
        <f t="shared" si="16"/>
        <v>0.10418053305264342</v>
      </c>
      <c r="FC40" s="15">
        <f>AVERAGE(FB40:FB43)</f>
        <v>0.11897573688695527</v>
      </c>
      <c r="FD40" s="36">
        <f>STDEV(FB40:FB43)/FC40</f>
        <v>0.18242823619224249</v>
      </c>
      <c r="FE40" s="13">
        <v>371745453</v>
      </c>
      <c r="FF40" s="16">
        <f t="shared" si="17"/>
        <v>0.63126075209645405</v>
      </c>
      <c r="FG40" s="15">
        <f>AVERAGE(FF40:FF43)</f>
        <v>0.76522463819629549</v>
      </c>
      <c r="FH40" s="36">
        <f>STDEV(FF40:FF43)/FG40</f>
        <v>0.33876126975827059</v>
      </c>
      <c r="FI40" s="13">
        <v>19881387</v>
      </c>
      <c r="FJ40" s="15">
        <f t="shared" si="18"/>
        <v>3.1779761122499556E-2</v>
      </c>
      <c r="FK40" s="17">
        <f>AVERAGE(FJ40:FJ43)</f>
        <v>3.883604974015939E-2</v>
      </c>
      <c r="FL40" s="36">
        <f>STDEV(FJ40:FJ43)/FK40</f>
        <v>0.19843226796026531</v>
      </c>
      <c r="FM40" s="13">
        <v>495010650</v>
      </c>
      <c r="FN40" s="15">
        <f t="shared" si="19"/>
        <v>0.81495897405287454</v>
      </c>
      <c r="FO40" s="16">
        <f>AVERAGE(FN40:FN43)</f>
        <v>0.893914380658696</v>
      </c>
      <c r="FP40" s="36">
        <f>STDEV(FN40:FN43)/FO40</f>
        <v>0.2135926698872154</v>
      </c>
      <c r="FQ40" s="13">
        <v>20668215</v>
      </c>
      <c r="FR40" s="15">
        <f t="shared" si="20"/>
        <v>3.5814476123086178E-2</v>
      </c>
      <c r="FS40" s="15">
        <f>AVERAGE(FR40:FR43)</f>
        <v>3.1673787639775658E-2</v>
      </c>
      <c r="FT40" s="36">
        <f>STDEV(FR40:FR43)/FS40</f>
        <v>0.37715149572203327</v>
      </c>
      <c r="FU40" s="13">
        <v>5584183</v>
      </c>
      <c r="FV40" s="15">
        <f t="shared" si="21"/>
        <v>9.3161294337062873E-3</v>
      </c>
      <c r="FW40" s="15">
        <f>AVERAGE(FV40:FV43)</f>
        <v>1.071335252990469E-2</v>
      </c>
      <c r="FX40" s="36">
        <f>STDEV(FV40:FV43)/FW40</f>
        <v>0.19853463228206705</v>
      </c>
      <c r="FY40" s="13">
        <v>1635720</v>
      </c>
      <c r="FZ40" s="15">
        <f t="shared" si="22"/>
        <v>2.8983055172097931E-3</v>
      </c>
      <c r="GA40" s="15">
        <f>AVERAGE(FZ40:FZ43)</f>
        <v>2.5060401556553165E-3</v>
      </c>
      <c r="GB40" s="36">
        <f>STDEV(FZ40:FZ43)/GA40</f>
        <v>0.36575693149514632</v>
      </c>
      <c r="GC40" s="13">
        <v>159011</v>
      </c>
      <c r="GD40" s="15">
        <f t="shared" si="23"/>
        <v>2.5035365785843519E-4</v>
      </c>
      <c r="GE40" s="15">
        <f>AVERAGE(GD40:GD43)</f>
        <v>1.5106486303294105E-4</v>
      </c>
      <c r="GF40" s="36">
        <f>STDEV(GD40:GD43)/GE40</f>
        <v>0.86299865782829555</v>
      </c>
      <c r="GG40" s="13">
        <v>11283140</v>
      </c>
      <c r="GH40" s="15">
        <f t="shared" si="24"/>
        <v>2.1067999612770519E-2</v>
      </c>
      <c r="GI40" s="15">
        <f>AVERAGE(GH40:GH43)</f>
        <v>1.9946694381889958E-2</v>
      </c>
      <c r="GJ40" s="36">
        <f>STDEV(GH40:GH43)/GI40</f>
        <v>0.6019337547087259</v>
      </c>
      <c r="GK40" s="13">
        <v>4619897</v>
      </c>
      <c r="GL40" s="15">
        <f t="shared" si="25"/>
        <v>7.8028431020978079E-3</v>
      </c>
      <c r="GM40" s="15">
        <f>AVERAGE(GL40:GL43)</f>
        <v>7.9599504846025095E-3</v>
      </c>
      <c r="GN40" s="36">
        <f>STDEV(GL40:GL43)/GM40</f>
        <v>0.38613650333087801</v>
      </c>
      <c r="GO40" s="13">
        <v>9253986</v>
      </c>
      <c r="GP40" s="15">
        <f t="shared" si="26"/>
        <v>1.6251770346060603E-2</v>
      </c>
      <c r="GQ40" s="15">
        <f>AVERAGE(GP40:GP43)</f>
        <v>1.6725056486305581E-2</v>
      </c>
      <c r="GR40" s="36">
        <f>STDEV(GP40:GP43)/GQ40</f>
        <v>0.14086521010603548</v>
      </c>
      <c r="GS40" s="13">
        <v>1354464</v>
      </c>
      <c r="GT40" s="15">
        <f t="shared" si="27"/>
        <v>2.2119484384917378E-3</v>
      </c>
      <c r="GU40" s="15">
        <f>AVERAGE(GT40:GT43)</f>
        <v>2.9321403003613753E-3</v>
      </c>
      <c r="GV40" s="36">
        <f>STDEV(GT40:GT43)/GU40</f>
        <v>0.59477803125073114</v>
      </c>
      <c r="GW40" s="13">
        <v>58573127</v>
      </c>
      <c r="GX40" s="15">
        <f t="shared" si="28"/>
        <v>9.7325298282542314E-2</v>
      </c>
      <c r="GY40" s="15">
        <f>AVERAGE(GX40:GX43)</f>
        <v>0.11371245828004524</v>
      </c>
      <c r="GZ40" s="36">
        <f>STDEV(GX40:GX43)/GY40</f>
        <v>0.21722432758835733</v>
      </c>
      <c r="HA40" s="13">
        <v>27830492</v>
      </c>
      <c r="HB40" s="15">
        <f t="shared" si="29"/>
        <v>4.5044287454452027E-2</v>
      </c>
      <c r="HC40" s="15">
        <f>AVERAGE(HB40:HB43)</f>
        <v>5.4028820445299434E-2</v>
      </c>
      <c r="HD40" s="36">
        <f>STDEV(HB40:HB43)/HC40</f>
        <v>0.19972274634054926</v>
      </c>
      <c r="HE40" s="13">
        <v>459003</v>
      </c>
      <c r="HF40" s="15">
        <f t="shared" si="30"/>
        <v>6.8233016939931931E-4</v>
      </c>
      <c r="HG40" s="15">
        <f>AVERAGE(HF40:HF43)</f>
        <v>9.3394885704497187E-4</v>
      </c>
      <c r="HH40" s="36">
        <f>STDEV(HF40:HF43)/HG40</f>
        <v>0.31774523927039805</v>
      </c>
      <c r="HI40" s="13">
        <v>47837876</v>
      </c>
      <c r="HJ40" s="15">
        <f t="shared" si="31"/>
        <v>7.5535909893104713E-2</v>
      </c>
      <c r="HK40" s="15">
        <f>AVERAGE(HJ40:HJ43)</f>
        <v>8.6903158277345155E-2</v>
      </c>
      <c r="HL40" s="36">
        <f>STDEV(HJ40:HJ43)/HK40</f>
        <v>0.25216063869814986</v>
      </c>
      <c r="HM40" s="13">
        <v>76027</v>
      </c>
      <c r="HN40" s="15">
        <f t="shared" si="32"/>
        <v>1.1110310461634023E-4</v>
      </c>
      <c r="HO40" s="15">
        <f>AVERAGE(HN40:HN43)</f>
        <v>1.7457700645366207E-4</v>
      </c>
      <c r="HP40" s="36">
        <f>STDEV(HN40:HN43)/HO40</f>
        <v>0.47714165200498743</v>
      </c>
      <c r="HQ40" s="13">
        <v>39722820</v>
      </c>
      <c r="HR40" s="15">
        <f t="shared" si="33"/>
        <v>6.6697615481622133E-2</v>
      </c>
      <c r="HS40" s="15">
        <f>AVERAGE(HR40:HR43)</f>
        <v>8.8035807600511967E-2</v>
      </c>
      <c r="HT40" s="36">
        <f>STDEV(HR40:HR43)/HS40</f>
        <v>0.26185457247136301</v>
      </c>
      <c r="HU40" s="13">
        <v>488687</v>
      </c>
      <c r="HV40" s="15">
        <f t="shared" si="34"/>
        <v>7.5821256804109677E-4</v>
      </c>
      <c r="HW40" s="15">
        <f>AVERAGE(HV40:HV43)</f>
        <v>1.909358650317201E-3</v>
      </c>
      <c r="HX40" s="36">
        <f>STDEV(HV40:HV43)/HW40</f>
        <v>0.81849368227832497</v>
      </c>
      <c r="HY40" s="13">
        <v>14578651</v>
      </c>
      <c r="HZ40" s="15">
        <f t="shared" si="35"/>
        <v>2.3283942099312532E-2</v>
      </c>
      <c r="IA40" s="15">
        <f>AVERAGE(HZ40:HZ43)</f>
        <v>3.0772080341254074E-2</v>
      </c>
      <c r="IB40" s="36">
        <f>STDEV(HZ40:HZ43)/IA40</f>
        <v>1.3724043925045277</v>
      </c>
      <c r="IC40" s="13">
        <v>283308</v>
      </c>
      <c r="ID40" s="15">
        <f t="shared" si="36"/>
        <v>4.9024864408665704E-4</v>
      </c>
      <c r="IE40" s="15">
        <f>AVERAGE(ID40:ID43)</f>
        <v>4.7666798178661632E-4</v>
      </c>
      <c r="IF40" s="36">
        <f>STDEV(ID40:ID43)/IE40</f>
        <v>1.1769757629736155</v>
      </c>
      <c r="IG40" s="13">
        <v>3253306</v>
      </c>
      <c r="IH40" s="15">
        <f t="shared" si="37"/>
        <v>5.3357452596193219E-3</v>
      </c>
      <c r="II40" s="15">
        <f>AVERAGE(IH40:IH43)</f>
        <v>5.9504959952017692E-3</v>
      </c>
      <c r="IJ40" s="36">
        <f>STDEV(IH40:IH43)/II40</f>
        <v>0.26127833331373174</v>
      </c>
      <c r="IK40" s="13">
        <v>107995</v>
      </c>
      <c r="IL40" s="15">
        <f t="shared" si="38"/>
        <v>-4.0452692485671681E-4</v>
      </c>
      <c r="IM40" s="15">
        <f>AVERAGE(IL40:IL43)</f>
        <v>8.6949808561886984E-5</v>
      </c>
      <c r="IN40" s="36">
        <f>STDEV(IL40:IL43)/IM40</f>
        <v>5.8329244127994677</v>
      </c>
      <c r="IO40" s="13">
        <v>33556423</v>
      </c>
      <c r="IP40" s="15">
        <f t="shared" si="39"/>
        <v>5.8034931045101205E-2</v>
      </c>
      <c r="IQ40" s="15">
        <f>AVERAGE(IP40:IP43)</f>
        <v>5.6846424541567686E-2</v>
      </c>
      <c r="IR40" s="36">
        <f>STDEV(IP40:IP43)/IQ40</f>
        <v>0.17427098276771819</v>
      </c>
      <c r="IS40" s="13">
        <v>1739155</v>
      </c>
      <c r="IT40" s="15">
        <f t="shared" si="40"/>
        <v>2.9462249712135305E-3</v>
      </c>
      <c r="IU40" s="15">
        <f>AVERAGE(IT40:IT43)</f>
        <v>3.2493020737943902E-3</v>
      </c>
      <c r="IV40" s="36">
        <f>STDEV(IT40:IT43)/IU40</f>
        <v>0.28891651533450008</v>
      </c>
      <c r="IW40" s="13">
        <v>9354478</v>
      </c>
      <c r="IX40" s="15">
        <f t="shared" si="41"/>
        <v>1.6637857076264747E-2</v>
      </c>
      <c r="IY40" s="15">
        <f>AVERAGE(IX40:IX43)</f>
        <v>2.2183598205706583E-2</v>
      </c>
      <c r="IZ40" s="36">
        <f>STDEV(IX40:IX43)/IY40</f>
        <v>1.3127671581597946</v>
      </c>
      <c r="JA40" s="13">
        <v>226187</v>
      </c>
      <c r="JB40" s="15">
        <f t="shared" si="42"/>
        <v>3.8780431177175907E-4</v>
      </c>
      <c r="JC40" s="15">
        <f>AVERAGE(JB40:JB43)</f>
        <v>4.8011597581958836E-4</v>
      </c>
      <c r="JD40" s="36">
        <f>STDEV(JB40:JB43)/JC40</f>
        <v>0.26996314740493332</v>
      </c>
      <c r="JE40" s="13">
        <v>1604313</v>
      </c>
      <c r="JF40" s="15">
        <f t="shared" si="43"/>
        <v>2.3678947911831946E-3</v>
      </c>
      <c r="JG40" s="15">
        <f>AVERAGE(JF40:JF43)</f>
        <v>4.3328345125392739E-3</v>
      </c>
      <c r="JH40" s="36">
        <f>STDEV(JF40:JF43)/JG40</f>
        <v>0.86127095780549778</v>
      </c>
      <c r="JI40" s="13">
        <v>6835403</v>
      </c>
      <c r="JJ40" s="15">
        <f t="shared" si="44"/>
        <v>1.0855908770666856E-2</v>
      </c>
      <c r="JK40" s="15">
        <f>AVERAGE(JJ40:JJ43)</f>
        <v>1.4865991286846864E-2</v>
      </c>
      <c r="JL40" s="36">
        <f>STDEV(JJ40:JJ43)/JK40</f>
        <v>0.32968687021938864</v>
      </c>
      <c r="JM40" s="13">
        <v>781639</v>
      </c>
      <c r="JN40" s="15">
        <f t="shared" si="128"/>
        <v>1.3272194024004553E-3</v>
      </c>
      <c r="JO40" s="15">
        <f>AVERAGE(JN40:JN43)</f>
        <v>1.8964661437113695E-3</v>
      </c>
      <c r="JP40" s="36">
        <f>STDEV(JN40:JN43)/JO40</f>
        <v>0.29214988575610568</v>
      </c>
      <c r="JQ40" s="13">
        <v>7867032</v>
      </c>
      <c r="JR40" s="15">
        <f t="shared" si="129"/>
        <v>1.4349842599967591E-2</v>
      </c>
      <c r="JS40" s="15">
        <f>AVERAGE(JR40:JR43)</f>
        <v>1.5770624718989677E-2</v>
      </c>
      <c r="JT40" s="36">
        <f>STDEV(JR40:JR43)/JS40</f>
        <v>0.86197550507357201</v>
      </c>
      <c r="JU40" s="13">
        <v>12080539</v>
      </c>
      <c r="JV40" s="15">
        <f t="shared" si="130"/>
        <v>2.0295875684499989E-2</v>
      </c>
      <c r="JW40" s="15">
        <f>AVERAGE(JV40:JV43)</f>
        <v>2.4369050340142057E-2</v>
      </c>
      <c r="JX40" s="36">
        <f>STDEV(JV40:JV43)/JW40</f>
        <v>0.18810875429683771</v>
      </c>
      <c r="JY40" s="13">
        <v>6765674</v>
      </c>
      <c r="JZ40" s="15">
        <f t="shared" si="131"/>
        <v>1.2393553828042362E-2</v>
      </c>
      <c r="KA40" s="15">
        <f>AVERAGE(JZ40:JZ43)</f>
        <v>1.5231693589187637E-2</v>
      </c>
      <c r="KB40" s="36">
        <f>STDEV(JZ40:JZ43)/KA40</f>
        <v>0.69938363535052916</v>
      </c>
      <c r="KC40" s="13">
        <v>50875489</v>
      </c>
      <c r="KD40" s="15">
        <f t="shared" si="132"/>
        <v>8.5517390365658794E-2</v>
      </c>
      <c r="KE40" s="15">
        <f>AVERAGE(KD40:KD43)</f>
        <v>8.4208907267948344E-2</v>
      </c>
      <c r="KF40" s="36">
        <f>STDEV(KD40:KD43)/KE40</f>
        <v>0.25161605197385994</v>
      </c>
      <c r="KG40" s="13">
        <v>33383940</v>
      </c>
      <c r="KH40" s="15">
        <f t="shared" si="133"/>
        <v>5.7403821299944494E-2</v>
      </c>
      <c r="KI40" s="15">
        <f>AVERAGE(KH40:KH43)</f>
        <v>5.9141000507366731E-2</v>
      </c>
      <c r="KJ40" s="36">
        <f>STDEV(KH40:KH43)/KI40</f>
        <v>0.25718969185885548</v>
      </c>
      <c r="KK40" s="13">
        <v>2170228</v>
      </c>
      <c r="KL40" s="15">
        <f t="shared" si="134"/>
        <v>3.7068229797055734E-3</v>
      </c>
      <c r="KM40" s="15">
        <f>AVERAGE(KL40:KL43)</f>
        <v>5.1546550181706414E-3</v>
      </c>
      <c r="KN40" s="36">
        <f>STDEV(KL40:KL43)/KM40</f>
        <v>0.79067741878191433</v>
      </c>
      <c r="KO40" s="13">
        <v>2667424</v>
      </c>
      <c r="KP40" s="15">
        <f t="shared" si="135"/>
        <v>4.4980084184393001E-3</v>
      </c>
      <c r="KQ40" s="15">
        <f>AVERAGE(KP40:KP43)</f>
        <v>4.6012293029948021E-3</v>
      </c>
      <c r="KR40" s="36">
        <f>STDEV(KP40:KP43)/KQ40</f>
        <v>0.17707310783420296</v>
      </c>
      <c r="KS40" s="13">
        <v>7032008</v>
      </c>
      <c r="KT40" s="15">
        <f t="shared" si="136"/>
        <v>1.2426912326462735E-2</v>
      </c>
      <c r="KU40" s="15">
        <f>AVERAGE(KT40:KT43)</f>
        <v>1.0445643578962327E-2</v>
      </c>
      <c r="KV40" s="36">
        <f>STDEV(KT40:KT43)/KU40</f>
        <v>0.2749026304433797</v>
      </c>
      <c r="KW40" s="13">
        <v>172773</v>
      </c>
      <c r="KX40" s="15">
        <f t="shared" si="137"/>
        <v>2.9818986180806531E-4</v>
      </c>
      <c r="KY40" s="15">
        <f>AVERAGE(KX40:KX43)</f>
        <v>3.809292062914593E-4</v>
      </c>
      <c r="KZ40" s="36">
        <f>STDEV(KX40:KX43)/KY40</f>
        <v>0.96217799206916488</v>
      </c>
      <c r="LA40" s="13">
        <v>1513934425</v>
      </c>
      <c r="LB40" s="15">
        <f t="shared" si="138"/>
        <v>2.6743873330807739</v>
      </c>
      <c r="LC40" s="15">
        <f>AVERAGE(LB40:LB43)</f>
        <v>2.7559224750689442</v>
      </c>
      <c r="LD40" s="36">
        <f>STDEV(LB40:LB43)/LC40</f>
        <v>0.27006306953357206</v>
      </c>
      <c r="LE40" s="13">
        <v>16943231</v>
      </c>
      <c r="LF40" s="15">
        <f t="shared" si="139"/>
        <v>2.9864354622454296E-2</v>
      </c>
      <c r="LG40" s="15">
        <f>AVERAGE(LF40:LF43)</f>
        <v>3.1939679896150999E-2</v>
      </c>
      <c r="LH40" s="36">
        <f>STDEV(LF40:LF43)/LG40</f>
        <v>0.18750003648431968</v>
      </c>
      <c r="LI40" s="13">
        <v>19665657</v>
      </c>
      <c r="LJ40" s="15">
        <f t="shared" si="140"/>
        <v>3.40118196655693E-2</v>
      </c>
      <c r="LK40" s="15">
        <f>AVERAGE(LJ40:LJ43)</f>
        <v>3.7082999571059025E-2</v>
      </c>
      <c r="LL40" s="36">
        <f>STDEV(LJ40:LJ43)/LK40</f>
        <v>0.15521673712311859</v>
      </c>
      <c r="LM40" s="13">
        <v>1307729</v>
      </c>
      <c r="LN40" s="15">
        <f t="shared" si="141"/>
        <v>2.0336064064863735E-3</v>
      </c>
      <c r="LO40" s="15">
        <f>AVERAGE(LN40:LN43)</f>
        <v>2.4423457608160636E-3</v>
      </c>
      <c r="LP40" s="36">
        <f>STDEV(LN40:LN43)/LO40</f>
        <v>0.13338601309335885</v>
      </c>
      <c r="LQ40" s="13">
        <v>493077</v>
      </c>
      <c r="LR40" s="15">
        <f t="shared" si="142"/>
        <v>8.2410109814265203E-4</v>
      </c>
      <c r="LS40" s="15">
        <f>AVERAGE(LR40:LR43)</f>
        <v>9.7987059999264962E-4</v>
      </c>
      <c r="LT40" s="36">
        <f>STDEV(LR40:LR43)/LS40</f>
        <v>0.28750579922273883</v>
      </c>
      <c r="LU40" s="13">
        <v>329772</v>
      </c>
      <c r="LV40" s="15">
        <f t="shared" si="143"/>
        <v>6.9085722469552566E-4</v>
      </c>
      <c r="LW40" s="15">
        <f>AVERAGE(LV40:LV43)</f>
        <v>2.7240708096070522E-4</v>
      </c>
      <c r="LX40" s="36">
        <f>STDEV(LV40:LV43)/LW40</f>
        <v>2.0745367571874</v>
      </c>
      <c r="LY40" s="13">
        <v>915159</v>
      </c>
      <c r="LZ40" s="15">
        <f t="shared" si="144"/>
        <v>1.560056109297461E-3</v>
      </c>
      <c r="MA40" s="15">
        <f>AVERAGE(LZ40:LZ43)</f>
        <v>1.1844947511893788E-3</v>
      </c>
      <c r="MB40" s="36">
        <f>STDEV(LZ40:LZ43)/MA40</f>
        <v>0.36635371189544513</v>
      </c>
      <c r="MC40" s="13">
        <v>1306716</v>
      </c>
      <c r="MD40" s="15">
        <f t="shared" si="145"/>
        <v>2.0523521661903782E-3</v>
      </c>
      <c r="ME40" s="15">
        <f>AVERAGE(MD40:MD43)</f>
        <v>2.1888927624498546E-3</v>
      </c>
      <c r="MF40" s="36">
        <f>STDEV(MD40:MD43)/ME40</f>
        <v>0.11857618643904169</v>
      </c>
      <c r="MG40" s="13">
        <v>288959761</v>
      </c>
      <c r="MH40" s="15">
        <f t="shared" si="146"/>
        <v>0.48490989216074937</v>
      </c>
      <c r="MI40" s="15">
        <f>AVERAGE(MH40:MH43)</f>
        <v>0.43363078061800198</v>
      </c>
      <c r="MJ40" s="36">
        <f>STDEV(MH40:MH43)/MI40</f>
        <v>0.19418205214324646</v>
      </c>
      <c r="MK40" s="13">
        <v>4657865438</v>
      </c>
      <c r="ML40" s="15">
        <f t="shared" si="147"/>
        <v>8.0980309714613359</v>
      </c>
      <c r="MM40" s="15">
        <f>AVERAGE(ML40:ML43)</f>
        <v>8.4448695565703424</v>
      </c>
      <c r="MN40" s="36">
        <f>STDEV(ML40:ML43)/MM40</f>
        <v>0.31959705929180643</v>
      </c>
      <c r="MO40" s="13">
        <v>33383940</v>
      </c>
      <c r="MP40" s="15">
        <f t="shared" si="148"/>
        <v>5.7403821299944494E-2</v>
      </c>
      <c r="MQ40" s="15">
        <f>AVERAGE(MP40:MP43)</f>
        <v>5.9141000507366731E-2</v>
      </c>
      <c r="MR40" s="36">
        <f>STDEV(MP40:MP43)/MQ40</f>
        <v>0.25718969185885548</v>
      </c>
      <c r="MS40" s="13">
        <v>1949850915</v>
      </c>
      <c r="MT40" s="15">
        <f t="shared" si="149"/>
        <v>3.4298670646888612</v>
      </c>
      <c r="MU40" s="15">
        <f>AVERAGE(MT40:MT43)</f>
        <v>3.248592782197087</v>
      </c>
      <c r="MV40" s="36">
        <f>STDEV(MT40:MT43)/MU40</f>
        <v>0.21419023979502447</v>
      </c>
      <c r="MW40" s="13">
        <v>19109651</v>
      </c>
      <c r="MX40" s="15">
        <f t="shared" si="150"/>
        <v>3.2035435073996088E-2</v>
      </c>
      <c r="MY40" s="15">
        <f>AVERAGE(MX40:MX43)</f>
        <v>3.3028081619326813E-2</v>
      </c>
      <c r="MZ40" s="36">
        <f>STDEV(MX40:MX43)/MY40</f>
        <v>0.15776682299657624</v>
      </c>
      <c r="NA40" s="13">
        <v>18444470</v>
      </c>
      <c r="NB40" s="15">
        <f t="shared" si="151"/>
        <v>2.7773020840833901E-2</v>
      </c>
      <c r="NC40" s="15">
        <f>AVERAGE(NB40:NB43)</f>
        <v>3.3987273431364387E-2</v>
      </c>
      <c r="ND40" s="36">
        <f>STDEV(NB40:NB43)/NC40</f>
        <v>0.4887304904631517</v>
      </c>
      <c r="NE40" s="13">
        <v>820171</v>
      </c>
      <c r="NF40" s="15">
        <f t="shared" si="152"/>
        <v>1.2661895134251685E-3</v>
      </c>
      <c r="NG40" s="15">
        <f>AVERAGE(NF40:NF43)</f>
        <v>9.9597567063884401E-4</v>
      </c>
      <c r="NH40" s="36">
        <f>STDEV(NF40:NF43)/NG40</f>
        <v>0.76267331469475597</v>
      </c>
      <c r="NI40" s="13">
        <v>180075</v>
      </c>
      <c r="NJ40" s="15">
        <f t="shared" si="153"/>
        <v>2.5989785466380206E-4</v>
      </c>
      <c r="NK40" s="15">
        <f>AVERAGE(NJ40:NJ43)</f>
        <v>4.7806244729222075E-4</v>
      </c>
      <c r="NL40" s="36">
        <f>STDEV(NJ40:NJ43)/NK40</f>
        <v>0.66161192238559074</v>
      </c>
    </row>
    <row r="41" spans="2:376" s="13" customFormat="1" x14ac:dyDescent="0.25">
      <c r="B41" s="14" t="s">
        <v>103</v>
      </c>
      <c r="C41" s="17">
        <f t="shared" ref="C41:C43" si="154">0.45/24</f>
        <v>1.8749999999999999E-2</v>
      </c>
      <c r="D41" s="16">
        <v>1996.7499999999418</v>
      </c>
      <c r="E41" s="15">
        <v>10306666.666666666</v>
      </c>
      <c r="F41" s="13">
        <v>1307055667</v>
      </c>
      <c r="G41" s="16">
        <f>F41*Referencias!$D$6/'Metabolitos cuantificables'!$F$45</f>
        <v>0.90491416072182951</v>
      </c>
      <c r="H41" s="16">
        <f>((((G41-G40)/(D41-D40))+(C41*AVERAGE(G40:G41))-C41*Referencias!$H$6)/AVERAGE('Metabolitos cuantificables'!E40:E41))*POWER(10,9)</f>
        <v>-0.9640242077535579</v>
      </c>
      <c r="I41" s="16">
        <f>(((F41-F40)/($D41-$D40))-$C41*Referencias!$F$6+$C41*(AVERAGE(F40:F41)))/AVERAGE($E40:$E41)</f>
        <v>-1.440433463788849</v>
      </c>
      <c r="J41" s="16"/>
      <c r="K41" s="13">
        <v>40731100</v>
      </c>
      <c r="L41" s="16">
        <f>K41*Referencias!$D$7/'Metabolitos cuantificables'!$K$45</f>
        <v>1.7717920827560889E-2</v>
      </c>
      <c r="M41" s="16">
        <f>((((L41-L40)/(D41-D40))+C41*AVERAGE(L40:L41)-C41*Referencias!$H$7)/AVERAGE('Metabolitos cuantificables'!E40:E41))*POWER(10,9)</f>
        <v>-3.048384021323558</v>
      </c>
      <c r="N41" s="16">
        <f>(((K41-K40)/($D41-$D40))-$C41*Referencias!$F$7+$C41*(AVERAGE(K40:K41)))/AVERAGE($E40:$E41)</f>
        <v>-7.2062536106665274</v>
      </c>
      <c r="O41" s="16"/>
      <c r="P41" s="13">
        <v>423956842</v>
      </c>
      <c r="Q41" s="16">
        <f>P41*Referencias!$D$8/'Metabolitos cuantificables'!$P$45</f>
        <v>0.85387874428698984</v>
      </c>
      <c r="R41" s="16">
        <f>((((Q41-Q40)/(D41-D40))+C41*AVERAGE(Q40:Q41)-C41*Referencias!$H$8)/AVERAGE('Metabolitos cuantificables'!E40:E41))*POWER(10,9)</f>
        <v>-2.203901348818464</v>
      </c>
      <c r="S41" s="16">
        <f>(((P41-P40)/($D41-$D40))-$C41*Referencias!$F$8+$C41*(AVERAGE(P40:P41)))/AVERAGE($E40:$E41)</f>
        <v>-1.2141625132834644</v>
      </c>
      <c r="T41" s="16"/>
      <c r="U41" s="13">
        <v>172242839</v>
      </c>
      <c r="V41" s="16">
        <f>U41*Referencias!$D$9/'Metabolitos cuantificables'!$U$45</f>
        <v>0.13592389962207563</v>
      </c>
      <c r="W41" s="16">
        <f>((((V41-V40)/(D41-D40))+C41*AVERAGE(V40:V41)-C41*Referencias!$H$9)/AVERAGE('Metabolitos cuantificables'!E40:E41))*POWER(10,9)</f>
        <v>-0.58940987937490108</v>
      </c>
      <c r="X41" s="16">
        <f>(((U41-U40)/($D41-$D40))-$C41*Referencias!$F$9+$C41*(AVERAGE(U40:U41)))/AVERAGE($E40:$E41)</f>
        <v>-0.70299723516495305</v>
      </c>
      <c r="Y41" s="16"/>
      <c r="Z41" s="13">
        <v>1447824899</v>
      </c>
      <c r="AA41" s="16">
        <f>Z41*Referencias!$D$60/'Metabolitos cuantificables'!$Z$45</f>
        <v>0.77048945733130958</v>
      </c>
      <c r="AB41" s="16">
        <f>((((AA41-AA40)/(D41-D40))+C41*AVERAGE(AA40:AA41)-C41*Referencias!$H$60)/AVERAGE('Metabolitos cuantificables'!E40:E41))*POWER(10,9)</f>
        <v>-8.8699090401155729</v>
      </c>
      <c r="AC41" s="16">
        <f>(((Z41-Z40)/($D41-$D40))-$C41*Referencias!$F$60+$C41*(AVERAGE(Z40:Z41)))/AVERAGE($E40:$E41)</f>
        <v>-16.133313710849958</v>
      </c>
      <c r="AD41" s="16"/>
      <c r="AE41" s="13">
        <v>1215417304</v>
      </c>
      <c r="AF41" s="16">
        <f>AE41*Referencias!$D$12/'Metabolitos cuantificables'!$AE$45</f>
        <v>1.8536288082615502</v>
      </c>
      <c r="AG41" s="16">
        <f>((((AF41-AF40)/(D41-D40))+C41*AVERAGE(AF40:AF41)-C41*Referencias!$H$12)/AVERAGE('Metabolitos cuantificables'!E40:E41))*POWER(10,9)</f>
        <v>1.0628488449740996</v>
      </c>
      <c r="AH41" s="16">
        <f>(((AE41-AE40)/($D41-$D40))-$C41*Referencias!$F$12+$C41*(AVERAGE(AE40:AE41)))/AVERAGE($E40:$E41)</f>
        <v>0.71782324509446482</v>
      </c>
      <c r="AI41" s="16"/>
      <c r="AJ41" s="13">
        <v>5252385</v>
      </c>
      <c r="AK41" s="16">
        <f>AJ41*Referencias!$D$50/'Metabolitos cuantificables'!$AJ$45</f>
        <v>0.19844413659203322</v>
      </c>
      <c r="AL41" s="16">
        <f>((((AK41-AK40)/(D41-D40))+C41*AVERAGE(AK40:AK41)-C41*Referencias!$H$50)/AVERAGE('Metabolitos cuantificables'!E40:E41))*POWER(10,9)</f>
        <v>-42.339447828920527</v>
      </c>
      <c r="AM41" s="16">
        <f>(((AJ41-AJ40)/($D41-$D40))-$C41*Referencias!$F$50+$C41*(AVERAGE(AJ40:AJ41)))/AVERAGE($E40:$E41)</f>
        <v>-1.2919196779937876</v>
      </c>
      <c r="AN41" s="16"/>
      <c r="AO41" s="13">
        <v>119800393</v>
      </c>
      <c r="AP41" s="16">
        <f>AO41*Referencias!$D$5/'Metabolitos cuantificables'!$AO$45</f>
        <v>1.4630862236301965</v>
      </c>
      <c r="AQ41" s="16">
        <f>((((AP41-AP40)/(D41-D40))+C41*AVERAGE(AP40:AP41)-C41*Referencias!$H$5)/AVERAGE('Metabolitos cuantificables'!E40:E41))*POWER(10,9)</f>
        <v>1.751695219172609</v>
      </c>
      <c r="AR41" s="16">
        <f>(((AO41-AO40)/($D41-$D40))-$C41*Referencias!$F$5+$C41*(AVERAGE(AO40:AO41)))/AVERAGE($E40:$E41)</f>
        <v>0.14495990552750726</v>
      </c>
      <c r="AS41" s="16"/>
      <c r="AT41" s="13">
        <v>3103390864</v>
      </c>
      <c r="AU41" s="17">
        <f>AT41*Referencias!$D$14/'Metabolitos cuantificables'!$AT$45</f>
        <v>0.55244575993001233</v>
      </c>
      <c r="AV41" s="17">
        <f>((((AU41-AU40)/(D41-D40))+C41*AVERAGE(AU40:AU41)-C41*Referencias!$H$14)/AVERAGE('Metabolitos cuantificables'!E40:E41))*POWER(10,9)</f>
        <v>-1.5712058159463771</v>
      </c>
      <c r="AW41" s="16">
        <f>(((AT41-AT40)/($D41-$D40))-$C41*Referencias!$F$14+$C41*(AVERAGE(AT40:AT41)))/AVERAGE($E40:$E41)</f>
        <v>-9.2577103259173548</v>
      </c>
      <c r="AX41" s="17"/>
      <c r="AY41" s="13">
        <v>10023510968</v>
      </c>
      <c r="AZ41" s="16">
        <f>AY41*Referencias!$D$59/'Metabolitos cuantificables'!$AY$45</f>
        <v>20.987333733692665</v>
      </c>
      <c r="BA41" s="16">
        <f>((((AZ41-AZ40)/(D41-D40))+C41*AVERAGE(AZ40:AZ41))/AVERAGE(E40:E41))*POWER(10,9)</f>
        <v>30.777175231215665</v>
      </c>
      <c r="BB41" s="16">
        <f t="shared" si="3"/>
        <v>14.699120784404148</v>
      </c>
      <c r="BC41" s="16"/>
      <c r="BD41" s="13">
        <v>3392995016</v>
      </c>
      <c r="BE41" s="16">
        <f>BD41*Referencias!$D$15/'Metabolitos cuantificables'!$BD$45</f>
        <v>0.67026311118118509</v>
      </c>
      <c r="BF41" s="16">
        <f>((((BE41-BE40)/(D41-D40))+C41*AVERAGE(BE40:BE41)-C41*Referencias!$H$15)/AVERAGE('Metabolitos cuantificables'!E40:E41))*POWER(10,9)</f>
        <v>-1.9875891757384241</v>
      </c>
      <c r="BG41" s="16">
        <f>(((BD41-BD40)/($D41-$D40))-$C41*Referencias!$F$15+$C41*(AVERAGE(BD40:BD41)))/AVERAGE($E40:$E41)</f>
        <v>-12.174314246815472</v>
      </c>
      <c r="BH41" s="16"/>
      <c r="BI41" s="13">
        <v>467551264</v>
      </c>
      <c r="BJ41" s="16">
        <f>BI41*Referencias!$D$16/'Metabolitos cuantificables'!$BI$45</f>
        <v>0.62341159111652289</v>
      </c>
      <c r="BK41" s="16">
        <f>((((BJ41-BJ40)/(D41-D40))+C41*AVERAGE(BJ40:BJ41)-C41*Referencias!$H$16)/AVERAGE('Metabolitos cuantificables'!E40:E41))*POWER(10,9)</f>
        <v>-1.7138030703303389</v>
      </c>
      <c r="BL41" s="16">
        <f>(((BI41-BI40)/($D41-$D40))-$C41*Referencias!$F$16+$C41*(AVERAGE(BI40:BI41)))/AVERAGE($E40:$E41)</f>
        <v>-1.4681337492146818</v>
      </c>
      <c r="BM41" s="16"/>
      <c r="BN41" s="13">
        <v>392113536</v>
      </c>
      <c r="BO41" s="16">
        <f>BN41*Referencias!$D$17/'Metabolitos cuantificables'!$BN$45</f>
        <v>0.12131838888074004</v>
      </c>
      <c r="BP41" s="16">
        <f>((((BO41-BO40)/(D41-D40))+C41*AVERAGE(BO40:BO41)-C41*Referencias!$H$17)/AVERAGE('Metabolitos cuantificables'!E40:E41))*POWER(10,9)</f>
        <v>-0.55148413353802761</v>
      </c>
      <c r="BQ41" s="16">
        <f>(((BN41-BN40)/($D41-$D40))-$C41*Referencias!$F$17+$C41*(AVERAGE(BN40:BN41)))/AVERAGE($E40:$E41)</f>
        <v>-4.5457087758511303</v>
      </c>
      <c r="BR41" s="16"/>
      <c r="BS41" s="13">
        <v>2096346814</v>
      </c>
      <c r="BT41" s="16">
        <f>BS41*Referencias!$D$18/'Metabolitos cuantificables'!$BS$45</f>
        <v>0.31183071230033882</v>
      </c>
      <c r="BU41" s="16">
        <f>((((BT41-BT40)/(D41-D40))+C41*AVERAGE(BT40:BT41)-C41*Referencias!$H$18)/AVERAGE('Metabolitos cuantificables'!E40:E41))*POWER(10,9)</f>
        <v>-0.33538149729312944</v>
      </c>
      <c r="BV41" s="16">
        <f>(((BS41-BS40)/($D41-$D40))-$C41*Referencias!$F$18+$C41*(AVERAGE(BS40:BS41)))/AVERAGE($E40:$E41)</f>
        <v>-2.1395686536813656</v>
      </c>
      <c r="BW41" s="16"/>
      <c r="BX41" s="13">
        <v>19670608615</v>
      </c>
      <c r="BY41" s="16">
        <f>BX41*Referencias!$D$19/'Metabolitos cuantificables'!$BX$45</f>
        <v>1.4340557059849082</v>
      </c>
      <c r="BZ41" s="16">
        <f>((((BY41-BY40)/(D41-D40))+C41*AVERAGE(BY40:BY41)-C41*Referencias!$H$19)/AVERAGE('Metabolitos cuantificables'!E40:E41))*POWER(10,9)</f>
        <v>-0.10704058806105622</v>
      </c>
      <c r="CA41" s="16">
        <f>(((BX41-BX40)/($D41-$D40))-$C41*Referencias!$F$19+$C41*(AVERAGE(BX40:BX41)))/AVERAGE($E40:$E41)</f>
        <v>-2.6596797025163239</v>
      </c>
      <c r="CB41" s="16"/>
      <c r="CC41" s="13">
        <v>95329113</v>
      </c>
      <c r="CD41" s="16">
        <f>CC41*Referencias!$D$20/'Metabolitos cuantificables'!$CC$45</f>
        <v>0.18657823222847625</v>
      </c>
      <c r="CE41" s="16">
        <f>((((CD41-CD40)/(D41-D40))+C41*AVERAGE(CD40:CD41)-C41*Referencias!$H$20)/AVERAGE('Metabolitos cuantificables'!E40:E41))*POWER(10,9)</f>
        <v>-2.6086550068311816</v>
      </c>
      <c r="CF41" s="16">
        <f>(((CC41-CC40)/($D41-$D40))-$C41*Referencias!$F$20+$C41*(AVERAGE(CC40:CC41)))/AVERAGE($E40:$E41)</f>
        <v>-1.3219230031083153</v>
      </c>
      <c r="CG41" s="16"/>
      <c r="CH41" s="13">
        <v>557804097</v>
      </c>
      <c r="CI41" s="16">
        <f>CH41*Referencias!$D$21/'Metabolitos cuantificables'!$CH$45</f>
        <v>0.2405245510106912</v>
      </c>
      <c r="CJ41" s="16">
        <f>((((CI41-CI40)/(D41-D40))+C41*AVERAGE(CI40:CI41)-C41*Referencias!$H$21)/AVERAGE('Metabolitos cuantificables'!E40:E41))*POWER(10,9)</f>
        <v>-1.3625352345557065</v>
      </c>
      <c r="CK41" s="16">
        <f>(((CH41-CH40)/($D41-$D40))-$C41*Referencias!$F$21+$C41*(AVERAGE(CH40:CH41)))/AVERAGE($E40:$E41)</f>
        <v>-3.3484428351841098</v>
      </c>
      <c r="CL41" s="16"/>
      <c r="CM41" s="13">
        <v>671042419</v>
      </c>
      <c r="CN41" s="16">
        <f>CM41*Referencias!$D$22/'Metabolitos cuantificables'!$CM$45</f>
        <v>0.10013566720484209</v>
      </c>
      <c r="CO41" s="16">
        <f>((((CN41-CN40)/(D41-D40))+C41*AVERAGE(CN40:CN41)-C41*Referencias!$H$22)/AVERAGE('Metabolitos cuantificables'!E40:E41))*POWER(10,9)</f>
        <v>-0.26887997155791088</v>
      </c>
      <c r="CP41" s="16">
        <f>(((CM41-CM40)/($D41-$D40))-$C41*Referencias!$F$22+$C41*(AVERAGE(CM40:CM41)))/AVERAGE($E40:$E41)</f>
        <v>-1.732394743200947</v>
      </c>
      <c r="CQ41" s="16"/>
      <c r="CR41" s="13">
        <v>403405963</v>
      </c>
      <c r="CS41" s="16">
        <f>CR41*Referencias!$D$23/'Metabolitos cuantificables'!$CR$45</f>
        <v>0.13040845116220764</v>
      </c>
      <c r="CT41" s="16">
        <f>((((CS41-CS40)/(D41-D40))+C41*AVERAGE(CS40:CS41)-C41*Referencias!$H$23)/AVERAGE('Metabolitos cuantificables'!E40:E41))*POWER(10,9)</f>
        <v>-0.46962068543968666</v>
      </c>
      <c r="CU41" s="16">
        <f>(((CR41-CR40)/($D41-$D40))-$C41*Referencias!$F$23+$C41*(AVERAGE(CR40:CR41)))/AVERAGE($E40:$E41)</f>
        <v>-1.8944071546891479</v>
      </c>
      <c r="CV41" s="16"/>
      <c r="CW41" s="13">
        <v>4137635987</v>
      </c>
      <c r="CX41" s="16">
        <f t="shared" si="4"/>
        <v>6.2344669283063707</v>
      </c>
      <c r="CY41" s="16"/>
      <c r="CZ41" s="16"/>
      <c r="DA41" s="13">
        <v>56917870</v>
      </c>
      <c r="DB41" s="16">
        <f t="shared" si="5"/>
        <v>5.8711961851043937E-2</v>
      </c>
      <c r="DC41" s="16"/>
      <c r="DD41" s="16"/>
      <c r="DE41" s="13">
        <v>986513</v>
      </c>
      <c r="DF41" s="15">
        <f t="shared" si="6"/>
        <v>1.3238314336357197E-3</v>
      </c>
      <c r="DG41" s="16"/>
      <c r="DH41" s="16"/>
      <c r="DI41" s="13">
        <v>199801027</v>
      </c>
      <c r="DJ41" s="16">
        <f t="shared" si="7"/>
        <v>0.24685064963066872</v>
      </c>
      <c r="DK41" s="16"/>
      <c r="DL41" s="16"/>
      <c r="DM41" s="13">
        <v>5958416</v>
      </c>
      <c r="DN41" s="15">
        <f t="shared" si="8"/>
        <v>8.7046302876375992E-3</v>
      </c>
      <c r="DO41" s="15"/>
      <c r="DP41" s="15"/>
      <c r="DQ41" s="13">
        <v>130843958</v>
      </c>
      <c r="DR41" s="16">
        <f t="shared" si="9"/>
        <v>0.13697371304369771</v>
      </c>
      <c r="DS41" s="16"/>
      <c r="DT41" s="16"/>
      <c r="DU41" s="13">
        <v>27087389</v>
      </c>
      <c r="DV41" s="15">
        <f t="shared" si="10"/>
        <v>3.6639658304186438E-2</v>
      </c>
      <c r="DW41" s="15"/>
      <c r="DX41" s="15"/>
      <c r="DY41" s="13">
        <v>1125149517</v>
      </c>
      <c r="DZ41" s="15">
        <f t="shared" si="71"/>
        <v>5.7419540743183957</v>
      </c>
      <c r="EA41" s="15"/>
      <c r="EB41" s="15"/>
      <c r="EC41" s="13">
        <v>181474390</v>
      </c>
      <c r="ED41" s="16">
        <f t="shared" si="11"/>
        <v>0.27484321118416716</v>
      </c>
      <c r="EE41" s="16"/>
      <c r="EF41" s="16"/>
      <c r="EG41" s="13">
        <v>21155725</v>
      </c>
      <c r="EH41" s="15">
        <f t="shared" si="12"/>
        <v>3.103786169954189E-2</v>
      </c>
      <c r="EI41" s="15"/>
      <c r="EJ41" s="15"/>
      <c r="EK41" s="13">
        <v>923585</v>
      </c>
      <c r="EL41" s="15">
        <f t="shared" si="13"/>
        <v>1.9167641903137568E-3</v>
      </c>
      <c r="EM41" s="15"/>
      <c r="EN41" s="15"/>
      <c r="EO41" s="13">
        <v>3348697</v>
      </c>
      <c r="EP41" s="15">
        <f t="shared" si="14"/>
        <v>4.3486405987368986E-3</v>
      </c>
      <c r="EQ41" s="15"/>
      <c r="ER41" s="15"/>
      <c r="ES41" s="13">
        <v>1564338</v>
      </c>
      <c r="ET41" s="15">
        <f t="shared" si="15"/>
        <v>4.887289380232021E-4</v>
      </c>
      <c r="EU41" s="15"/>
      <c r="EV41" s="15"/>
      <c r="EW41" s="13">
        <v>279169</v>
      </c>
      <c r="EX41" s="15">
        <f>(((EW41-EW40)/($D41-$D40))+$C41*(AVERAGE(EW40:EW41)))/AVERAGE($E40:$E41)</f>
        <v>5.7200901905774132E-5</v>
      </c>
      <c r="EY41" s="15"/>
      <c r="EZ41" s="15"/>
      <c r="FA41" s="13">
        <v>60409702</v>
      </c>
      <c r="FB41" s="15">
        <f t="shared" si="16"/>
        <v>0.10235545979479767</v>
      </c>
      <c r="FC41" s="15"/>
      <c r="FD41" s="15"/>
      <c r="FE41" s="13">
        <v>342640415</v>
      </c>
      <c r="FF41" s="16">
        <f t="shared" si="17"/>
        <v>0.54970984688097368</v>
      </c>
      <c r="FG41" s="16"/>
      <c r="FH41" s="16"/>
      <c r="FI41" s="13">
        <v>19086168</v>
      </c>
      <c r="FJ41" s="15">
        <f t="shared" si="18"/>
        <v>3.2596451198524327E-2</v>
      </c>
      <c r="FK41" s="17"/>
      <c r="FL41" s="15"/>
      <c r="FM41" s="13">
        <v>442149045</v>
      </c>
      <c r="FN41" s="15">
        <f t="shared" si="19"/>
        <v>0.6727478581282752</v>
      </c>
      <c r="FO41" s="16"/>
      <c r="FP41" s="15"/>
      <c r="FQ41" s="13">
        <v>17316995</v>
      </c>
      <c r="FR41" s="15">
        <f t="shared" si="20"/>
        <v>2.32846773603833E-2</v>
      </c>
      <c r="FS41" s="15"/>
      <c r="FT41" s="15"/>
      <c r="FU41" s="13">
        <v>5242540</v>
      </c>
      <c r="FV41" s="15">
        <f t="shared" si="21"/>
        <v>8.658781384405281E-3</v>
      </c>
      <c r="FW41" s="15"/>
      <c r="FX41" s="15"/>
      <c r="FY41" s="13">
        <v>1202021</v>
      </c>
      <c r="FZ41" s="15">
        <f t="shared" si="22"/>
        <v>1.1352672527972776E-3</v>
      </c>
      <c r="GA41" s="15"/>
      <c r="GB41" s="15"/>
      <c r="GC41" s="13">
        <v>106841</v>
      </c>
      <c r="GD41" s="15">
        <f t="shared" si="23"/>
        <v>6.8326422533122378E-5</v>
      </c>
      <c r="GE41" s="15"/>
      <c r="GF41" s="15"/>
      <c r="GG41" s="13">
        <v>8619006</v>
      </c>
      <c r="GH41" s="15">
        <f t="shared" si="24"/>
        <v>9.2064056371943172E-3</v>
      </c>
      <c r="GI41" s="15"/>
      <c r="GJ41" s="15"/>
      <c r="GK41" s="13">
        <v>3542229</v>
      </c>
      <c r="GL41" s="15">
        <f t="shared" si="25"/>
        <v>3.82486318984411E-3</v>
      </c>
      <c r="GM41" s="15"/>
      <c r="GN41" s="15"/>
      <c r="GO41" s="13">
        <v>8518396</v>
      </c>
      <c r="GP41" s="15">
        <f t="shared" si="26"/>
        <v>1.3637632247585855E-2</v>
      </c>
      <c r="GQ41" s="15"/>
      <c r="GR41" s="15"/>
      <c r="GS41" s="13">
        <v>1236335</v>
      </c>
      <c r="GT41" s="15">
        <f t="shared" si="27"/>
        <v>1.9521345438047923E-3</v>
      </c>
      <c r="GU41" s="15"/>
      <c r="GV41" s="15"/>
      <c r="GW41" s="13">
        <v>54455142</v>
      </c>
      <c r="GX41" s="15">
        <f t="shared" si="28"/>
        <v>8.8578490672479554E-2</v>
      </c>
      <c r="GY41" s="15"/>
      <c r="GZ41" s="15"/>
      <c r="HA41" s="13">
        <v>26946452</v>
      </c>
      <c r="HB41" s="15">
        <f t="shared" si="29"/>
        <v>4.659160606584932E-2</v>
      </c>
      <c r="HC41" s="15"/>
      <c r="HD41" s="15"/>
      <c r="HE41" s="13">
        <v>583577</v>
      </c>
      <c r="HF41" s="15">
        <f t="shared" si="30"/>
        <v>1.3528079374299654E-3</v>
      </c>
      <c r="HG41" s="15"/>
      <c r="HH41" s="15"/>
      <c r="HI41" s="13">
        <v>41979686</v>
      </c>
      <c r="HJ41" s="15">
        <f t="shared" si="31"/>
        <v>6.1866289564588686E-2</v>
      </c>
      <c r="HK41" s="15"/>
      <c r="HL41" s="15"/>
      <c r="HM41" s="13">
        <v>73254</v>
      </c>
      <c r="HN41" s="15">
        <f t="shared" si="32"/>
        <v>1.2577499577730539E-4</v>
      </c>
      <c r="HO41" s="15"/>
      <c r="HP41" s="15"/>
      <c r="HQ41" s="13">
        <v>39324548</v>
      </c>
      <c r="HR41" s="15">
        <f t="shared" si="33"/>
        <v>7.0127211270680903E-2</v>
      </c>
      <c r="HS41" s="15"/>
      <c r="HT41" s="15"/>
      <c r="HU41" s="13">
        <v>886479</v>
      </c>
      <c r="HV41" s="15">
        <f t="shared" si="34"/>
        <v>2.5538471477242765E-3</v>
      </c>
      <c r="HW41" s="15"/>
      <c r="HX41" s="15"/>
      <c r="HY41" s="13">
        <v>14713123</v>
      </c>
      <c r="HZ41" s="15">
        <f t="shared" si="35"/>
        <v>2.6915910788881746E-2</v>
      </c>
      <c r="IA41" s="15"/>
      <c r="IB41" s="15"/>
      <c r="IC41" s="13">
        <v>98162</v>
      </c>
      <c r="ID41" s="15">
        <f t="shared" si="36"/>
        <v>-2.6543989663667524E-4</v>
      </c>
      <c r="IE41" s="15"/>
      <c r="IF41" s="15"/>
      <c r="IG41" s="13">
        <v>2923814</v>
      </c>
      <c r="IH41" s="15">
        <f t="shared" si="37"/>
        <v>4.4967046503196894E-3</v>
      </c>
      <c r="II41" s="15"/>
      <c r="IJ41" s="15"/>
      <c r="IK41" s="13">
        <v>222128</v>
      </c>
      <c r="IL41" s="15">
        <f t="shared" si="38"/>
        <v>6.7450700812817215E-4</v>
      </c>
      <c r="IM41" s="15"/>
      <c r="IN41" s="15"/>
      <c r="IO41" s="13">
        <v>29285181</v>
      </c>
      <c r="IP41" s="15">
        <f t="shared" si="39"/>
        <v>4.2716709830845037E-2</v>
      </c>
      <c r="IQ41" s="15"/>
      <c r="IR41" s="15"/>
      <c r="IS41" s="13">
        <v>1551077</v>
      </c>
      <c r="IT41" s="15">
        <f t="shared" si="40"/>
        <v>2.3537186284687895E-3</v>
      </c>
      <c r="IU41" s="15"/>
      <c r="IV41" s="15"/>
      <c r="IW41" s="13">
        <v>6783101</v>
      </c>
      <c r="IX41" s="15">
        <f t="shared" si="41"/>
        <v>6.1098468835483833E-3</v>
      </c>
      <c r="IY41" s="15"/>
      <c r="IZ41" s="15"/>
      <c r="JA41" s="13">
        <v>221722</v>
      </c>
      <c r="JB41" s="15">
        <f t="shared" si="42"/>
        <v>3.9008650086925714E-4</v>
      </c>
      <c r="JC41" s="15"/>
      <c r="JD41" s="15"/>
      <c r="JE41" s="13">
        <v>2789663</v>
      </c>
      <c r="JF41" s="15">
        <f t="shared" si="43"/>
        <v>7.8777292408213056E-3</v>
      </c>
      <c r="JG41" s="15"/>
      <c r="JH41" s="15"/>
      <c r="JI41" s="13">
        <v>8667410</v>
      </c>
      <c r="JJ41" s="15">
        <f t="shared" si="44"/>
        <v>2.0048675111540935E-2</v>
      </c>
      <c r="JK41" s="15"/>
      <c r="JL41" s="15"/>
      <c r="JM41" s="13">
        <v>926769</v>
      </c>
      <c r="JN41" s="15">
        <f t="shared" si="128"/>
        <v>2.0223040875683869E-3</v>
      </c>
      <c r="JO41" s="15"/>
      <c r="JP41" s="15"/>
      <c r="JQ41" s="13">
        <v>4324374</v>
      </c>
      <c r="JR41" s="15">
        <f t="shared" si="129"/>
        <v>-6.5765567839134011E-4</v>
      </c>
      <c r="JS41" s="15"/>
      <c r="JT41" s="15"/>
      <c r="JU41" s="13">
        <v>11788151</v>
      </c>
      <c r="JV41" s="15">
        <f t="shared" si="130"/>
        <v>2.0607917526654473E-2</v>
      </c>
      <c r="JW41" s="15"/>
      <c r="JX41" s="15"/>
      <c r="JY41" s="13">
        <v>7011088</v>
      </c>
      <c r="JZ41" s="15">
        <f t="shared" si="131"/>
        <v>1.3259707516602399E-2</v>
      </c>
      <c r="KA41" s="15"/>
      <c r="KB41" s="15"/>
      <c r="KC41" s="13">
        <v>43320026</v>
      </c>
      <c r="KD41" s="15">
        <f t="shared" si="132"/>
        <v>6.0229099528397112E-2</v>
      </c>
      <c r="KE41" s="15"/>
      <c r="KF41" s="15"/>
      <c r="KG41" s="13">
        <v>28392424</v>
      </c>
      <c r="KH41" s="15">
        <f t="shared" si="133"/>
        <v>3.9380137484757105E-2</v>
      </c>
      <c r="KI41" s="15"/>
      <c r="KJ41" s="15"/>
      <c r="KK41" s="13">
        <v>2589069</v>
      </c>
      <c r="KL41" s="15">
        <f t="shared" si="134"/>
        <v>5.6816606493268413E-3</v>
      </c>
      <c r="KM41" s="15"/>
      <c r="KN41" s="15"/>
      <c r="KO41" s="13">
        <v>2373729</v>
      </c>
      <c r="KP41" s="15">
        <f t="shared" si="135"/>
        <v>3.5880419030345726E-3</v>
      </c>
      <c r="KQ41" s="15"/>
      <c r="KR41" s="15"/>
      <c r="KS41" s="13">
        <v>5480739</v>
      </c>
      <c r="KT41" s="15">
        <f t="shared" si="136"/>
        <v>6.195902845581208E-3</v>
      </c>
      <c r="KU41" s="15"/>
      <c r="KV41" s="15"/>
      <c r="KW41" s="13">
        <v>209622</v>
      </c>
      <c r="KX41" s="15">
        <f t="shared" si="137"/>
        <v>4.6703868863703782E-4</v>
      </c>
      <c r="KY41" s="15"/>
      <c r="KZ41" s="15"/>
      <c r="LA41" s="13">
        <v>1304425328</v>
      </c>
      <c r="LB41" s="15">
        <f t="shared" si="138"/>
        <v>1.8566277487244374</v>
      </c>
      <c r="LC41" s="15"/>
      <c r="LD41" s="15"/>
      <c r="LE41" s="13">
        <v>16068387</v>
      </c>
      <c r="LF41" s="15">
        <f t="shared" si="139"/>
        <v>2.6951290697506763E-2</v>
      </c>
      <c r="LG41" s="15"/>
      <c r="LH41" s="15"/>
      <c r="LI41" s="13">
        <v>18944737</v>
      </c>
      <c r="LJ41" s="15">
        <f t="shared" si="140"/>
        <v>3.2518535296577354E-2</v>
      </c>
      <c r="LK41" s="15"/>
      <c r="LL41" s="15"/>
      <c r="LM41" s="13">
        <v>1352710</v>
      </c>
      <c r="LN41" s="15">
        <f t="shared" si="141"/>
        <v>2.552644047957452E-3</v>
      </c>
      <c r="LO41" s="15"/>
      <c r="LP41" s="15"/>
      <c r="LQ41" s="13">
        <v>443526</v>
      </c>
      <c r="LR41" s="15">
        <f t="shared" si="142"/>
        <v>6.8315570465443936E-4</v>
      </c>
      <c r="LS41" s="15"/>
      <c r="LT41" s="15"/>
      <c r="LU41" s="13">
        <v>97184</v>
      </c>
      <c r="LV41" s="15">
        <f t="shared" si="143"/>
        <v>-3.8068900987080624E-4</v>
      </c>
      <c r="LW41" s="15"/>
      <c r="LX41" s="15"/>
      <c r="LY41" s="13">
        <v>666243</v>
      </c>
      <c r="LZ41" s="15">
        <f t="shared" si="144"/>
        <v>6.0883949537769418E-4</v>
      </c>
      <c r="MA41" s="15"/>
      <c r="MB41" s="15"/>
      <c r="MC41" s="13">
        <v>1333319</v>
      </c>
      <c r="MD41" s="15">
        <f t="shared" si="145"/>
        <v>2.4736342286475845E-3</v>
      </c>
      <c r="ME41" s="15"/>
      <c r="MF41" s="15"/>
      <c r="MG41" s="13">
        <v>245581269</v>
      </c>
      <c r="MH41" s="15">
        <f t="shared" si="146"/>
        <v>0.34013143850211758</v>
      </c>
      <c r="MI41" s="15"/>
      <c r="MJ41" s="15"/>
      <c r="MK41" s="13">
        <v>4137635987</v>
      </c>
      <c r="ML41" s="15">
        <f t="shared" si="147"/>
        <v>6.2344669283063707</v>
      </c>
      <c r="MM41" s="15"/>
      <c r="MN41" s="15"/>
      <c r="MO41" s="13">
        <v>28392424</v>
      </c>
      <c r="MP41" s="15">
        <f t="shared" si="148"/>
        <v>3.9380137484757105E-2</v>
      </c>
      <c r="MQ41" s="15"/>
      <c r="MR41" s="15"/>
      <c r="MS41" s="13">
        <v>1850725734</v>
      </c>
      <c r="MT41" s="15">
        <f t="shared" si="149"/>
        <v>3.1081148143430521</v>
      </c>
      <c r="MU41" s="15"/>
      <c r="MV41" s="15"/>
      <c r="MW41" s="13">
        <v>19139209</v>
      </c>
      <c r="MX41" s="15">
        <f t="shared" si="150"/>
        <v>3.4665192070809446E-2</v>
      </c>
      <c r="MY41" s="15"/>
      <c r="MZ41" s="15"/>
      <c r="NA41" s="13">
        <v>24111163</v>
      </c>
      <c r="NB41" s="15">
        <f t="shared" si="151"/>
        <v>5.7136133039083624E-2</v>
      </c>
      <c r="NC41" s="15"/>
      <c r="ND41" s="15"/>
      <c r="NE41" s="13">
        <v>923585</v>
      </c>
      <c r="NF41" s="15">
        <f t="shared" si="152"/>
        <v>1.9167641903137568E-3</v>
      </c>
      <c r="NG41" s="15"/>
      <c r="NH41" s="15"/>
      <c r="NI41" s="13">
        <v>215485</v>
      </c>
      <c r="NJ41" s="15">
        <f t="shared" si="153"/>
        <v>4.7419408328389702E-4</v>
      </c>
      <c r="NK41" s="15"/>
      <c r="NL41" s="15"/>
    </row>
    <row r="42" spans="2:376" s="13" customFormat="1" x14ac:dyDescent="0.25">
      <c r="B42" s="14" t="s">
        <v>104</v>
      </c>
      <c r="C42" s="17">
        <f t="shared" si="154"/>
        <v>1.8749999999999999E-2</v>
      </c>
      <c r="D42" s="16">
        <v>2021.1666666667443</v>
      </c>
      <c r="E42" s="15">
        <v>9773333.333333334</v>
      </c>
      <c r="F42" s="13">
        <v>1551330445</v>
      </c>
      <c r="G42" s="16">
        <f>F42*Referencias!$D$6/'Metabolitos cuantificables'!$F$45</f>
        <v>1.0740329758574829</v>
      </c>
      <c r="H42" s="16">
        <f>((((G42-G41)/(D42-D41))+(C42*AVERAGE(G41:G42))-C42*Referencias!$H$6)/AVERAGE('Metabolitos cuantificables'!E41:E42))*POWER(10,9)</f>
        <v>0.20761630414309626</v>
      </c>
      <c r="I42" s="16">
        <f>(((F42-F41)/($D42-$D41))-$C42*Referencias!$F$6+$C42*(AVERAGE(F41:F42)))/AVERAGE($E41:$E42)</f>
        <v>0.25028744762076094</v>
      </c>
      <c r="J42" s="16"/>
      <c r="K42" s="13">
        <v>45501876</v>
      </c>
      <c r="L42" s="16">
        <f>K42*Referencias!$D$7/'Metabolitos cuantificables'!$K$45</f>
        <v>1.9793195776040742E-2</v>
      </c>
      <c r="M42" s="16">
        <f>((((L42-L41)/(D42-D41))+C42*AVERAGE(L41:L42)-C42*Referencias!$H$7)/AVERAGE('Metabolitos cuantificables'!E41:E42))*POWER(10,9)</f>
        <v>-3.1346501848825885</v>
      </c>
      <c r="N42" s="16">
        <f>(((K42-K41)/($D42-$D41))-$C42*Referencias!$F$7+$C42*(AVERAGE(K41:K42)))/AVERAGE($E41:$E42)</f>
        <v>-7.4111558721769288</v>
      </c>
      <c r="O42" s="16"/>
      <c r="P42" s="13">
        <v>472370914</v>
      </c>
      <c r="Q42" s="16">
        <f>P42*Referencias!$D$8/'Metabolitos cuantificables'!$P$45</f>
        <v>0.95138807285487259</v>
      </c>
      <c r="R42" s="16">
        <f>((((Q42-Q41)/(D42-D41))+C42*AVERAGE(Q41:Q42)-C42*Referencias!$H$8)/AVERAGE('Metabolitos cuantificables'!E41:E42))*POWER(10,9)</f>
        <v>-1.5165192569226489</v>
      </c>
      <c r="S42" s="16">
        <f>(((P42-P41)/($D42-$D41))-$C42*Referencias!$F$8+$C42*(AVERAGE(P41:P42)))/AVERAGE($E41:$E42)</f>
        <v>-0.87685351003625656</v>
      </c>
      <c r="T42" s="16"/>
      <c r="U42" s="13">
        <v>197153465</v>
      </c>
      <c r="V42" s="16">
        <f>U42*Referencias!$D$9/'Metabolitos cuantificables'!$U$45</f>
        <v>0.15558189787387558</v>
      </c>
      <c r="W42" s="16">
        <f>((((V42-V41)/(D42-D41))+C42*AVERAGE(V41:V42)-C42*Referencias!$H$9)/AVERAGE('Metabolitos cuantificables'!E41:E42))*POWER(10,9)</f>
        <v>-0.4802242654109421</v>
      </c>
      <c r="X42" s="16">
        <f>(((U42-U41)/($D42-$D41))-$C42*Referencias!$F$9+$C42*(AVERAGE(U41:U42)))/AVERAGE($E41:$E42)</f>
        <v>-0.56317955389675534</v>
      </c>
      <c r="Y42" s="16"/>
      <c r="Z42" s="13">
        <v>1928118910</v>
      </c>
      <c r="AA42" s="16">
        <f>Z42*Referencias!$D$60/'Metabolitos cuantificables'!$Z$45</f>
        <v>1.0260876806734183</v>
      </c>
      <c r="AB42" s="16">
        <f>((((AA42-AA41)/(D42-D41))+C42*AVERAGE(AA41:AA42)-C42*Referencias!$H$60)/AVERAGE('Metabolitos cuantificables'!E41:E42))*POWER(10,9)</f>
        <v>-7.6464799740537055</v>
      </c>
      <c r="AC42" s="16">
        <f>(((Z42-Z41)/($D42-$D41))-$C42*Referencias!$F$60+$C42*(AVERAGE(Z41:Z42)))/AVERAGE($E41:$E42)</f>
        <v>-13.816638299967002</v>
      </c>
      <c r="AD42" s="16"/>
      <c r="AE42" s="13">
        <v>1338677978</v>
      </c>
      <c r="AF42" s="16">
        <f>AE42*Referencias!$D$12/'Metabolitos cuantificables'!$AE$45</f>
        <v>2.0416132441422947</v>
      </c>
      <c r="AG42" s="16">
        <f>((((AF42-AF41)/(D42-D41))+C42*AVERAGE(AF41:AF42)-C42*Referencias!$H$12)/AVERAGE('Metabolitos cuantificables'!E41:E42))*POWER(10,9)</f>
        <v>2.4740276359512667</v>
      </c>
      <c r="AH42" s="16">
        <f>(((AE42-AE41)/($D42-$D41))-$C42*Referencias!$F$12+$C42*(AVERAGE(AE41:AE42)))/AVERAGE($E41:$E42)</f>
        <v>1.6438222353433611</v>
      </c>
      <c r="AI42" s="16"/>
      <c r="AJ42" s="13">
        <v>3281213</v>
      </c>
      <c r="AK42" s="16">
        <f>AJ42*Referencias!$D$50/'Metabolitos cuantificables'!$AJ$45</f>
        <v>0.12396986907082309</v>
      </c>
      <c r="AL42" s="16">
        <f>((((AK42-AK41)/(D42-D41))+C42*AVERAGE(AK41:AK42)-C42*Referencias!$H$50)/AVERAGE('Metabolitos cuantificables'!E41:E42))*POWER(10,9)</f>
        <v>-43.717468311346678</v>
      </c>
      <c r="AM42" s="16">
        <f>(((AJ42-AJ41)/($D42-$D41))-$C42*Referencias!$F$50+$C42*(AVERAGE(AJ41:AJ42)))/AVERAGE($E41:$E42)</f>
        <v>-1.3340796884443433</v>
      </c>
      <c r="AN42" s="16"/>
      <c r="AO42" s="13">
        <v>135348608</v>
      </c>
      <c r="AP42" s="16">
        <f>AO42*Referencias!$D$5/'Metabolitos cuantificables'!$AO$45</f>
        <v>1.6529719042935342</v>
      </c>
      <c r="AQ42" s="16">
        <f>((((AP42-AP41)/(D42-D41))+C42*AVERAGE(AP41:AP42)-C42*Referencias!$H$5)/AVERAGE('Metabolitos cuantificables'!E41:E42))*POWER(10,9)</f>
        <v>3.1052584852035547</v>
      </c>
      <c r="AR42" s="16">
        <f>(((AO42-AO41)/($D42-$D41))-$C42*Referencias!$F$5+$C42*(AVERAGE(AO41:AO42)))/AVERAGE($E41:$E42)</f>
        <v>0.25584306056561712</v>
      </c>
      <c r="AS42" s="16"/>
      <c r="AT42" s="13">
        <v>3678325740</v>
      </c>
      <c r="AU42" s="17">
        <f>AT42*Referencias!$D$14/'Metabolitos cuantificables'!$AT$45</f>
        <v>0.65479198327124577</v>
      </c>
      <c r="AV42" s="17">
        <f>((((AU42-AU41)/(D42-D41))+C42*AVERAGE(AU41:AU42)-C42*Referencias!$H$14)/AVERAGE('Metabolitos cuantificables'!E41:E42))*POWER(10,9)</f>
        <v>-0.95705520245445908</v>
      </c>
      <c r="AW42" s="16">
        <f>(((AT42-AT41)/($D42-$D41))-$C42*Referencias!$F$14+$C42*(AVERAGE(AT41:AT42)))/AVERAGE($E41:$E42)</f>
        <v>-5.822011677608339</v>
      </c>
      <c r="AX42" s="17"/>
      <c r="AY42" s="13">
        <v>11420004534</v>
      </c>
      <c r="AZ42" s="16">
        <f>AY42*Referencias!$D$59/'Metabolitos cuantificables'!$AY$45</f>
        <v>23.9113267956212</v>
      </c>
      <c r="BA42" s="16">
        <f>((((AZ42-AZ41)/(D42-D41))+C42*AVERAGE(AZ41:AZ42))/AVERAGE(E41:E42))*POWER(10,9)</f>
        <v>53.852482521928074</v>
      </c>
      <c r="BB42" s="16">
        <f t="shared" si="3"/>
        <v>25.719843981229698</v>
      </c>
      <c r="BC42" s="16"/>
      <c r="BD42" s="13">
        <v>4555539455</v>
      </c>
      <c r="BE42" s="16">
        <f>BD42*Referencias!$D$15/'Metabolitos cuantificables'!$BD$45</f>
        <v>0.89991586601757056</v>
      </c>
      <c r="BF42" s="16">
        <f>((((BE42-BE41)/(D42-D41))+C42*AVERAGE(BE41:BE42)-C42*Referencias!$H$15)/AVERAGE('Metabolitos cuantificables'!E41:E42))*POWER(10,9)</f>
        <v>-0.6612091553891023</v>
      </c>
      <c r="BG42" s="16">
        <f>(((BD42-BD41)/($D42-$D41))-$C42*Referencias!$F$15+$C42*(AVERAGE(BD41:BD42)))/AVERAGE($E41:$E42)</f>
        <v>-5.5300800631229698</v>
      </c>
      <c r="BH42" s="16"/>
      <c r="BI42" s="13">
        <v>499521365</v>
      </c>
      <c r="BJ42" s="16">
        <f>BI42*Referencias!$D$16/'Metabolitos cuantificables'!$BI$45</f>
        <v>0.66603906978497096</v>
      </c>
      <c r="BK42" s="16">
        <f>((((BJ42-BJ41)/(D42-D41))+C42*AVERAGE(BJ41:BJ42)-C42*Referencias!$H$16)/AVERAGE('Metabolitos cuantificables'!E41:E42))*POWER(10,9)</f>
        <v>-1.3249156344985149</v>
      </c>
      <c r="BL42" s="16">
        <f>(((BI42-BI41)/($D42-$D41))-$C42*Referencias!$F$16+$C42*(AVERAGE(BI41:BI42)))/AVERAGE($E41:$E42)</f>
        <v>-1.1825419259987384</v>
      </c>
      <c r="BM42" s="16"/>
      <c r="BN42" s="13">
        <v>487053340</v>
      </c>
      <c r="BO42" s="16">
        <f>BN42*Referencias!$D$17/'Metabolitos cuantificables'!$BN$45</f>
        <v>0.15069239157248399</v>
      </c>
      <c r="BP42" s="16">
        <f>((((BO42-BO41)/(D42-D41))+C42*AVERAGE(BO41:BO42)-C42*Referencias!$H$17)/AVERAGE('Metabolitos cuantificables'!E41:E42))*POWER(10,9)</f>
        <v>-0.4017736114446161</v>
      </c>
      <c r="BQ42" s="16">
        <f>(((BN42-BN41)/($D42-$D41))-$C42*Referencias!$F$17+$C42*(AVERAGE(BN41:BN42)))/AVERAGE($E41:$E42)</f>
        <v>-4.1535704803684448</v>
      </c>
      <c r="BR42" s="16"/>
      <c r="BS42" s="13">
        <v>2444017768</v>
      </c>
      <c r="BT42" s="16">
        <f>BS42*Referencias!$D$18/'Metabolitos cuantificables'!$BS$45</f>
        <v>0.36354662137985544</v>
      </c>
      <c r="BU42" s="16">
        <f>((((BT42-BT41)/(D42-D41))+C42*AVERAGE(BT41:BT42)-C42*Referencias!$H$18)/AVERAGE('Metabolitos cuantificables'!E41:E42))*POWER(10,9)</f>
        <v>1.6011239917428876E-2</v>
      </c>
      <c r="BV42" s="16">
        <f>(((BS42-BS41)/($D42-$D41))-$C42*Referencias!$F$18+$C42*(AVERAGE(BS41:BS42)))/AVERAGE($E41:$E42)</f>
        <v>0.22656358810446534</v>
      </c>
      <c r="BW42" s="16"/>
      <c r="BX42" s="13">
        <v>22453253002</v>
      </c>
      <c r="BY42" s="16">
        <f>BX42*Referencias!$D$19/'Metabolitos cuantificables'!$BX$45</f>
        <v>1.6369201490230993</v>
      </c>
      <c r="BZ42" s="16">
        <f>((((BY42-BY41)/(D42-D41))+C42*AVERAGE(BY41:BY42)-C42*Referencias!$H$19)/AVERAGE('Metabolitos cuantificables'!E41:E42))*POWER(10,9)</f>
        <v>1.2864272292678718</v>
      </c>
      <c r="CA42" s="16">
        <f>(((BX42-BX41)/($D42-$D41))-$C42*Referencias!$F$19+$C42*(AVERAGE(BX41:BX42)))/AVERAGE($E41:$E42)</f>
        <v>16.414638212210416</v>
      </c>
      <c r="CB42" s="16"/>
      <c r="CC42" s="13">
        <v>112413636</v>
      </c>
      <c r="CD42" s="16">
        <f>CC42*Referencias!$D$20/'Metabolitos cuantificables'!$CC$45</f>
        <v>0.22001607717943833</v>
      </c>
      <c r="CE42" s="16">
        <f>((((CD42-CD41)/(D42-D41))+C42*AVERAGE(CD41:CD42)-C42*Referencias!$H$20)/AVERAGE('Metabolitos cuantificables'!E41:E42))*POWER(10,9)</f>
        <v>-2.4661058362069039</v>
      </c>
      <c r="CF42" s="16">
        <f>(((CC42-CC41)/($D42-$D41))-$C42*Referencias!$F$20+$C42*(AVERAGE(CC41:CC42)))/AVERAGE($E41:$E42)</f>
        <v>-1.2487270460291566</v>
      </c>
      <c r="CG42" s="16"/>
      <c r="CH42" s="13">
        <v>694410142</v>
      </c>
      <c r="CI42" s="16">
        <f>CH42*Referencias!$D$21/'Metabolitos cuantificables'!$CH$45</f>
        <v>0.29942893664658815</v>
      </c>
      <c r="CJ42" s="16">
        <f>((((CI42-CI41)/(D42-D41))+C42*AVERAGE(CI41:CI42)-C42*Referencias!$H$21)/AVERAGE('Metabolitos cuantificables'!E41:E42))*POWER(10,9)</f>
        <v>-0.98210893250327935</v>
      </c>
      <c r="CK42" s="16">
        <f>(((CH42-CH41)/($D42-$D41))-$C42*Referencias!$F$21+$C42*(AVERAGE(CH41:CH42)))/AVERAGE($E41:$E42)</f>
        <v>-2.4724510089982621</v>
      </c>
      <c r="CL42" s="16"/>
      <c r="CM42" s="13">
        <v>789625226</v>
      </c>
      <c r="CN42" s="16">
        <f>CM42*Referencias!$D$22/'Metabolitos cuantificables'!$CM$45</f>
        <v>0.1178310738762466</v>
      </c>
      <c r="CO42" s="16">
        <f>((((CN42-CN41)/(D42-D41))+C42*AVERAGE(CN41:CN42)-C42*Referencias!$H$22)/AVERAGE('Metabolitos cuantificables'!E41:E42))*POWER(10,9)</f>
        <v>-0.15309115381992552</v>
      </c>
      <c r="CP42" s="16">
        <f>(((CM42-CM41)/($D42-$D41))-$C42*Referencias!$F$22+$C42*(AVERAGE(CM41:CM42)))/AVERAGE($E41:$E42)</f>
        <v>-0.95414926612187412</v>
      </c>
      <c r="CQ42" s="16"/>
      <c r="CR42" s="13">
        <v>450326571</v>
      </c>
      <c r="CS42" s="16">
        <f>CR42*Referencias!$D$23/'Metabolitos cuantificables'!$CR$45</f>
        <v>0.14557640696376603</v>
      </c>
      <c r="CT42" s="16">
        <f>((((CS42-CS41)/(D42-D41))+C42*AVERAGE(CS41:CS42)-C42*Referencias!$H$23)/AVERAGE('Metabolitos cuantificables'!E41:E42))*POWER(10,9)</f>
        <v>-0.39231743756227877</v>
      </c>
      <c r="CU42" s="16">
        <f>(((CR42-CR41)/($D42-$D41))-$C42*Referencias!$F$23+$C42*(AVERAGE(CR41:CR42)))/AVERAGE($E41:$E42)</f>
        <v>-1.6699410544054607</v>
      </c>
      <c r="CV42" s="16"/>
      <c r="CW42" s="13">
        <v>5055611624</v>
      </c>
      <c r="CX42" s="16">
        <f t="shared" si="4"/>
        <v>12.328980893968273</v>
      </c>
      <c r="CY42" s="16"/>
      <c r="CZ42" s="16"/>
      <c r="DA42" s="13">
        <v>63696983</v>
      </c>
      <c r="DB42" s="16">
        <f t="shared" si="5"/>
        <v>0.14027959164499768</v>
      </c>
      <c r="DC42" s="16"/>
      <c r="DD42" s="16"/>
      <c r="DE42" s="13">
        <v>1109101</v>
      </c>
      <c r="DF42" s="15">
        <f t="shared" si="6"/>
        <v>2.4568775091585253E-3</v>
      </c>
      <c r="DG42" s="16"/>
      <c r="DH42" s="16"/>
      <c r="DI42" s="13">
        <v>116544508</v>
      </c>
      <c r="DJ42" s="16">
        <f t="shared" si="7"/>
        <v>-4.4231465449232975E-2</v>
      </c>
      <c r="DK42" s="16"/>
      <c r="DL42" s="16"/>
      <c r="DM42" s="13">
        <v>6564710</v>
      </c>
      <c r="DN42" s="15">
        <f t="shared" si="8"/>
        <v>1.416687846947008E-2</v>
      </c>
      <c r="DO42" s="15"/>
      <c r="DP42" s="15"/>
      <c r="DQ42" s="13">
        <v>156194297</v>
      </c>
      <c r="DR42" s="16">
        <f t="shared" si="9"/>
        <v>0.37143653192738701</v>
      </c>
      <c r="DS42" s="16"/>
      <c r="DT42" s="16"/>
      <c r="DU42" s="13">
        <v>29432230</v>
      </c>
      <c r="DV42" s="15">
        <f t="shared" si="10"/>
        <v>6.2341222291879737E-2</v>
      </c>
      <c r="DW42" s="15"/>
      <c r="DX42" s="15"/>
      <c r="DZ42" s="15">
        <f t="shared" si="71"/>
        <v>-2.488511498343196</v>
      </c>
      <c r="EA42" s="15"/>
      <c r="EB42" s="15"/>
      <c r="EC42" s="13">
        <v>185012177</v>
      </c>
      <c r="ED42" s="16">
        <f t="shared" si="11"/>
        <v>0.35664381135114448</v>
      </c>
      <c r="EE42" s="16"/>
      <c r="EF42" s="16"/>
      <c r="EG42" s="13">
        <v>24060090</v>
      </c>
      <c r="EH42" s="15">
        <f t="shared" si="12"/>
        <v>5.4068562551137136E-2</v>
      </c>
      <c r="EI42" s="15"/>
      <c r="EJ42" s="15"/>
      <c r="EK42" s="13">
        <v>704205</v>
      </c>
      <c r="EL42" s="15">
        <f t="shared" si="13"/>
        <v>6.2506821052467376E-4</v>
      </c>
      <c r="EM42" s="15"/>
      <c r="EN42" s="15"/>
      <c r="EO42" s="13">
        <v>2476250</v>
      </c>
      <c r="EP42" s="15">
        <f t="shared" si="14"/>
        <v>1.8802052169082152E-3</v>
      </c>
      <c r="EQ42" s="15"/>
      <c r="ER42" s="15"/>
      <c r="ES42" s="13">
        <v>1900537</v>
      </c>
      <c r="ET42" s="15">
        <f t="shared" si="15"/>
        <v>4.6068172754723628E-3</v>
      </c>
      <c r="EU42" s="15"/>
      <c r="EV42" s="15"/>
      <c r="EW42" s="13">
        <v>105714</v>
      </c>
      <c r="EX42" s="15">
        <f>(((EW42-EW41)/($D42-$D41))+$C42*(AVERAGE(EW41:EW42)))/AVERAGE($E41:$E42)</f>
        <v>-3.4817539037142279E-4</v>
      </c>
      <c r="EY42" s="15"/>
      <c r="EZ42" s="15"/>
      <c r="FA42" s="13">
        <v>67678416</v>
      </c>
      <c r="FB42" s="15">
        <f t="shared" si="16"/>
        <v>0.14925506748798825</v>
      </c>
      <c r="FC42" s="15"/>
      <c r="FD42" s="15"/>
      <c r="FE42" s="13">
        <v>363578034</v>
      </c>
      <c r="FF42" s="16">
        <f t="shared" si="17"/>
        <v>0.74485172963282609</v>
      </c>
      <c r="FG42" s="16"/>
      <c r="FH42" s="16"/>
      <c r="FI42" s="13">
        <v>21193478</v>
      </c>
      <c r="FJ42" s="15">
        <f t="shared" si="18"/>
        <v>4.6207957455539385E-2</v>
      </c>
      <c r="FK42" s="17"/>
      <c r="FL42" s="15"/>
      <c r="FM42" s="13">
        <v>499201502</v>
      </c>
      <c r="FN42" s="15">
        <f t="shared" si="19"/>
        <v>1.111731153130419</v>
      </c>
      <c r="FO42" s="16"/>
      <c r="FP42" s="15"/>
      <c r="FQ42" s="13">
        <v>20176267</v>
      </c>
      <c r="FR42" s="15">
        <f t="shared" si="20"/>
        <v>4.6673567863718887E-2</v>
      </c>
      <c r="FS42" s="15"/>
      <c r="FT42" s="15"/>
      <c r="FU42" s="13">
        <v>5601566</v>
      </c>
      <c r="FV42" s="15">
        <f t="shared" si="21"/>
        <v>1.1590401421184216E-2</v>
      </c>
      <c r="FW42" s="15"/>
      <c r="FX42" s="15"/>
      <c r="FY42" s="13">
        <v>1364995</v>
      </c>
      <c r="FZ42" s="15">
        <f t="shared" si="22"/>
        <v>3.0618006047445443E-3</v>
      </c>
      <c r="GA42" s="15"/>
      <c r="GB42" s="15"/>
      <c r="GC42" s="13">
        <v>121588</v>
      </c>
      <c r="GD42" s="15">
        <f t="shared" si="23"/>
        <v>2.7345563458589385E-4</v>
      </c>
      <c r="GE42" s="15"/>
      <c r="GF42" s="15"/>
      <c r="GG42" s="13">
        <v>12662543</v>
      </c>
      <c r="GH42" s="15">
        <f t="shared" si="24"/>
        <v>3.6366547091193281E-2</v>
      </c>
      <c r="GI42" s="15"/>
      <c r="GJ42" s="15"/>
      <c r="GK42" s="13">
        <v>4038780</v>
      </c>
      <c r="GL42" s="15">
        <f t="shared" si="25"/>
        <v>9.1044341734909679E-3</v>
      </c>
      <c r="GM42" s="15"/>
      <c r="GN42" s="15"/>
      <c r="GO42" s="13">
        <v>8931244</v>
      </c>
      <c r="GP42" s="15">
        <f t="shared" si="26"/>
        <v>1.797797066851109E-2</v>
      </c>
      <c r="GQ42" s="15"/>
      <c r="GR42" s="15"/>
      <c r="GS42" s="13">
        <v>1881459</v>
      </c>
      <c r="GT42" s="15">
        <f t="shared" si="27"/>
        <v>5.5429063247715406E-3</v>
      </c>
      <c r="GU42" s="15"/>
      <c r="GV42" s="15"/>
      <c r="GW42" s="13">
        <v>62158092</v>
      </c>
      <c r="GX42" s="15">
        <f t="shared" si="28"/>
        <v>0.14031157864896585</v>
      </c>
      <c r="GY42" s="15"/>
      <c r="GZ42" s="15"/>
      <c r="HA42" s="13">
        <v>30572908</v>
      </c>
      <c r="HB42" s="15">
        <f t="shared" si="29"/>
        <v>6.8502768448308451E-2</v>
      </c>
      <c r="HC42" s="15"/>
      <c r="HD42" s="15"/>
      <c r="HE42" s="13">
        <v>550895</v>
      </c>
      <c r="HF42" s="15">
        <f t="shared" si="30"/>
        <v>9.2601225643575234E-4</v>
      </c>
      <c r="HG42" s="15"/>
      <c r="HH42" s="15"/>
      <c r="HI42" s="13">
        <v>46646761</v>
      </c>
      <c r="HJ42" s="15">
        <f t="shared" si="31"/>
        <v>0.10179441673674362</v>
      </c>
      <c r="HK42" s="15"/>
      <c r="HL42" s="15"/>
      <c r="HM42" s="13">
        <v>104684</v>
      </c>
      <c r="HN42" s="15">
        <f t="shared" si="32"/>
        <v>2.9436297259695078E-4</v>
      </c>
      <c r="HO42" s="15"/>
      <c r="HP42" s="15"/>
      <c r="HQ42" s="13">
        <v>45172679</v>
      </c>
      <c r="HR42" s="15">
        <f t="shared" si="33"/>
        <v>0.10275651401738936</v>
      </c>
      <c r="HS42" s="15"/>
      <c r="HT42" s="15"/>
      <c r="HU42" s="13">
        <v>1317189</v>
      </c>
      <c r="HV42" s="15">
        <f t="shared" si="34"/>
        <v>3.8146800298707044E-3</v>
      </c>
      <c r="HW42" s="15"/>
      <c r="HX42" s="15"/>
      <c r="HY42" s="13">
        <v>26688370</v>
      </c>
      <c r="HZ42" s="15">
        <f t="shared" si="35"/>
        <v>8.750924292032404E-2</v>
      </c>
      <c r="IA42" s="15"/>
      <c r="IB42" s="15"/>
      <c r="IC42" s="13">
        <v>178884</v>
      </c>
      <c r="ID42" s="15">
        <f t="shared" si="36"/>
        <v>5.8798074978060858E-4</v>
      </c>
      <c r="IE42" s="15"/>
      <c r="IF42" s="15"/>
      <c r="IG42" s="13">
        <v>3456263</v>
      </c>
      <c r="IH42" s="15">
        <f t="shared" si="37"/>
        <v>8.1294827547623346E-3</v>
      </c>
      <c r="II42" s="15"/>
      <c r="IJ42" s="15"/>
      <c r="IK42" s="13">
        <v>87248</v>
      </c>
      <c r="IL42" s="15">
        <f t="shared" si="38"/>
        <v>-2.6132425927382507E-4</v>
      </c>
      <c r="IM42" s="15"/>
      <c r="IN42" s="15"/>
      <c r="IO42" s="13">
        <v>31443602</v>
      </c>
      <c r="IP42" s="15">
        <f t="shared" si="39"/>
        <v>6.5511138994527318E-2</v>
      </c>
      <c r="IQ42" s="15"/>
      <c r="IR42" s="15"/>
      <c r="IS42" s="13">
        <v>1597708</v>
      </c>
      <c r="IT42" s="15">
        <f t="shared" si="40"/>
        <v>3.1304443648178235E-3</v>
      </c>
      <c r="IU42" s="15"/>
      <c r="IV42" s="15"/>
      <c r="IW42" s="13">
        <v>17179541</v>
      </c>
      <c r="IX42" s="15">
        <f t="shared" si="41"/>
        <v>6.4785112873779985E-2</v>
      </c>
      <c r="IY42" s="15"/>
      <c r="IZ42" s="15"/>
      <c r="JA42" s="13">
        <v>234612</v>
      </c>
      <c r="JB42" s="15">
        <f t="shared" si="42"/>
        <v>4.786901731807036E-4</v>
      </c>
      <c r="JC42" s="15"/>
      <c r="JD42" s="15"/>
      <c r="JE42" s="13">
        <v>3149638</v>
      </c>
      <c r="JF42" s="15">
        <f t="shared" si="43"/>
        <v>7.0143376780764221E-3</v>
      </c>
      <c r="JG42" s="15"/>
      <c r="JH42" s="15"/>
      <c r="JI42" s="13">
        <v>9039167</v>
      </c>
      <c r="JJ42" s="15">
        <f t="shared" si="44"/>
        <v>1.8050269127194356E-2</v>
      </c>
      <c r="JK42" s="15"/>
      <c r="JL42" s="15"/>
      <c r="JM42" s="13">
        <v>1102052</v>
      </c>
      <c r="JN42" s="15">
        <f t="shared" si="128"/>
        <v>2.6094644236580298E-3</v>
      </c>
      <c r="JO42" s="15"/>
      <c r="JP42" s="15"/>
      <c r="JQ42" s="13">
        <v>9205112</v>
      </c>
      <c r="JR42" s="15">
        <f t="shared" si="129"/>
        <v>3.2543091407722081E-2</v>
      </c>
      <c r="JS42" s="15"/>
      <c r="JT42" s="15"/>
      <c r="JU42" s="13">
        <v>13218446</v>
      </c>
      <c r="JV42" s="15">
        <f t="shared" si="130"/>
        <v>2.9184808932964226E-2</v>
      </c>
      <c r="JW42" s="15"/>
      <c r="JX42" s="15"/>
      <c r="JY42" s="13">
        <v>10428536</v>
      </c>
      <c r="JZ42" s="15">
        <f t="shared" si="131"/>
        <v>3.0225121077047404E-2</v>
      </c>
      <c r="KA42" s="15"/>
      <c r="KB42" s="15"/>
      <c r="KC42" s="13">
        <v>49436159</v>
      </c>
      <c r="KD42" s="15">
        <f t="shared" si="132"/>
        <v>0.11156168556880557</v>
      </c>
      <c r="KE42" s="15"/>
      <c r="KF42" s="15"/>
      <c r="KG42" s="13">
        <v>32932699</v>
      </c>
      <c r="KH42" s="15">
        <f t="shared" si="133"/>
        <v>7.5784149150946362E-2</v>
      </c>
      <c r="KI42" s="15"/>
      <c r="KJ42" s="15"/>
      <c r="KK42" s="13">
        <v>3712028</v>
      </c>
      <c r="KL42" s="15">
        <f t="shared" si="134"/>
        <v>1.0464569646941259E-2</v>
      </c>
      <c r="KM42" s="15"/>
      <c r="KN42" s="15"/>
      <c r="KO42" s="13">
        <v>2437474</v>
      </c>
      <c r="KP42" s="15">
        <f t="shared" si="135"/>
        <v>4.7525642279417288E-3</v>
      </c>
      <c r="KQ42" s="15"/>
      <c r="KR42" s="15"/>
      <c r="KS42" s="13">
        <v>5689345</v>
      </c>
      <c r="KT42" s="15">
        <f t="shared" si="136"/>
        <v>1.1281188042195068E-2</v>
      </c>
      <c r="KU42" s="15"/>
      <c r="KV42" s="15"/>
      <c r="KW42" s="13">
        <v>295129</v>
      </c>
      <c r="KX42" s="15">
        <f t="shared" si="137"/>
        <v>8.2012288835079218E-4</v>
      </c>
      <c r="KY42" s="15"/>
      <c r="KZ42" s="15"/>
      <c r="LA42" s="13">
        <v>1551330445</v>
      </c>
      <c r="LB42" s="15">
        <f t="shared" si="138"/>
        <v>3.6737913679557854</v>
      </c>
      <c r="LC42" s="15"/>
      <c r="LD42" s="15"/>
      <c r="LE42" s="13">
        <v>16126938</v>
      </c>
      <c r="LF42" s="15">
        <f t="shared" si="139"/>
        <v>3.0301709666239848E-2</v>
      </c>
      <c r="LG42" s="15"/>
      <c r="LH42" s="15"/>
      <c r="LI42" s="13">
        <v>20937870</v>
      </c>
      <c r="LJ42" s="15">
        <f t="shared" si="140"/>
        <v>4.5371460269159523E-2</v>
      </c>
      <c r="LK42" s="15"/>
      <c r="LL42" s="15"/>
      <c r="LM42" s="13">
        <v>1409133</v>
      </c>
      <c r="LN42" s="15">
        <f t="shared" si="141"/>
        <v>2.8090754696644253E-3</v>
      </c>
      <c r="LO42" s="15"/>
      <c r="LP42" s="15"/>
      <c r="LQ42" s="13">
        <v>497306</v>
      </c>
      <c r="LR42" s="15">
        <f t="shared" si="142"/>
        <v>1.0978977944863582E-3</v>
      </c>
      <c r="LS42" s="15"/>
      <c r="LT42" s="15"/>
      <c r="LU42" s="13">
        <v>219619</v>
      </c>
      <c r="LV42" s="15">
        <f t="shared" si="143"/>
        <v>7.9526203738521258E-4</v>
      </c>
      <c r="LW42" s="15"/>
      <c r="LX42" s="15"/>
      <c r="LY42" s="13">
        <v>712259</v>
      </c>
      <c r="LZ42" s="15">
        <f t="shared" si="144"/>
        <v>1.474907428731126E-3</v>
      </c>
      <c r="MA42" s="15"/>
      <c r="MB42" s="15"/>
      <c r="MC42" s="13">
        <v>1301113</v>
      </c>
      <c r="MD42" s="15">
        <f t="shared" si="145"/>
        <v>2.3285640373666258E-3</v>
      </c>
      <c r="ME42" s="15"/>
      <c r="MF42" s="15"/>
      <c r="MG42" s="13">
        <v>258192665</v>
      </c>
      <c r="MH42" s="15">
        <f t="shared" si="146"/>
        <v>0.52185142602131007</v>
      </c>
      <c r="MI42" s="15"/>
      <c r="MJ42" s="15"/>
      <c r="MK42" s="13">
        <v>5055611624</v>
      </c>
      <c r="ML42" s="15">
        <f t="shared" si="147"/>
        <v>12.328980893968273</v>
      </c>
      <c r="MM42" s="15"/>
      <c r="MN42" s="15"/>
      <c r="MO42" s="13">
        <v>32932699</v>
      </c>
      <c r="MP42" s="15">
        <f t="shared" si="148"/>
        <v>7.5784149150946362E-2</v>
      </c>
      <c r="MQ42" s="15"/>
      <c r="MR42" s="15"/>
      <c r="MS42" s="13">
        <v>1972067405</v>
      </c>
      <c r="MT42" s="15">
        <f t="shared" si="149"/>
        <v>4.0645727518875097</v>
      </c>
      <c r="MU42" s="15"/>
      <c r="MV42" s="15"/>
      <c r="MW42" s="13">
        <v>17290930</v>
      </c>
      <c r="MX42" s="15">
        <f t="shared" si="150"/>
        <v>2.6477601561585861E-2</v>
      </c>
      <c r="MY42" s="15"/>
      <c r="MZ42" s="15"/>
      <c r="NA42" s="13">
        <v>21698073</v>
      </c>
      <c r="NB42" s="15">
        <f t="shared" si="151"/>
        <v>3.2931470411072791E-2</v>
      </c>
      <c r="NC42" s="15"/>
      <c r="ND42" s="15"/>
      <c r="NE42" s="13">
        <v>704205</v>
      </c>
      <c r="NF42" s="15">
        <f t="shared" si="152"/>
        <v>6.2506821052467376E-4</v>
      </c>
      <c r="NG42" s="15"/>
      <c r="NH42" s="15"/>
      <c r="NI42" s="13">
        <v>320051</v>
      </c>
      <c r="NJ42" s="15">
        <f t="shared" si="153"/>
        <v>9.2661519450968146E-4</v>
      </c>
      <c r="NK42" s="15"/>
      <c r="NL42" s="15"/>
    </row>
    <row r="43" spans="2:376" s="13" customFormat="1" x14ac:dyDescent="0.25">
      <c r="B43" s="14" t="s">
        <v>105</v>
      </c>
      <c r="C43" s="17">
        <f t="shared" si="154"/>
        <v>1.8749999999999999E-2</v>
      </c>
      <c r="D43" s="16">
        <v>2046.4166666666279</v>
      </c>
      <c r="E43" s="15">
        <v>11000000</v>
      </c>
      <c r="F43" s="13">
        <v>1555237366</v>
      </c>
      <c r="G43" s="16">
        <f>F43*Referencias!$D$6/'Metabolitos cuantificables'!$F$45</f>
        <v>1.0767378554023888</v>
      </c>
      <c r="H43" s="16">
        <f>((((G43-G42)/(D43-D42))+(C43*AVERAGE(G42:G43))-C43*Referencias!$H$6)/AVERAGE('Metabolitos cuantificables'!E42:E43))*POWER(10,9)</f>
        <v>-0.30076339041206634</v>
      </c>
      <c r="I43" s="16">
        <f>(((F43-F42)/($D43-$D42))-$C43*Referencias!$F$6+$C43*(AVERAGE(F42:F43)))/AVERAGE($E42:$E43)</f>
        <v>-0.48235964259337244</v>
      </c>
      <c r="J43" s="16"/>
      <c r="K43" s="13">
        <v>47489072</v>
      </c>
      <c r="L43" s="16">
        <f>K43*Referencias!$D$7/'Metabolitos cuantificables'!$K$45</f>
        <v>2.0657620782899028E-2</v>
      </c>
      <c r="M43" s="16">
        <f>((((L43-L42)/(D43-D42))+C43*AVERAGE(L42:L43)-C43*Referencias!$H$7)/AVERAGE('Metabolitos cuantificables'!E42:E43))*POWER(10,9)</f>
        <v>-3.0322613329182739</v>
      </c>
      <c r="N43" s="16">
        <f>(((K43-K42)/($D43-$D42))-$C43*Referencias!$F$7+$C43*(AVERAGE(K42:K43)))/AVERAGE($E42:$E43)</f>
        <v>-7.1689350077807887</v>
      </c>
      <c r="O43" s="16"/>
      <c r="P43" s="13">
        <v>472030821</v>
      </c>
      <c r="Q43" s="16">
        <f>P43*Referencias!$D$8/'Metabolitos cuantificables'!$P$45</f>
        <v>0.95070310175637374</v>
      </c>
      <c r="R43" s="16">
        <f>((((Q43-Q42)/(D43-D42))+C43*AVERAGE(Q42:Q43)-C43*Referencias!$H$8)/AVERAGE('Metabolitos cuantificables'!E42:E43))*POWER(10,9)</f>
        <v>-1.7656105913303288</v>
      </c>
      <c r="S43" s="16">
        <f>(((P43-P42)/($D43-$D42))-$C43*Referencias!$F$8+$C43*(AVERAGE(P42:P43)))/AVERAGE($E42:$E43)</f>
        <v>-0.99639412112031744</v>
      </c>
      <c r="T43" s="16"/>
      <c r="U43" s="13">
        <v>203033981</v>
      </c>
      <c r="V43" s="16">
        <f>U43*Referencias!$D$9/'Metabolitos cuantificables'!$U$45</f>
        <v>0.16022245460848683</v>
      </c>
      <c r="W43" s="16">
        <f>((((V43-V42)/(D43-D42))+C43*AVERAGE(V42:V43)-C43*Referencias!$H$9)/AVERAGE('Metabolitos cuantificables'!E42:E43))*POWER(10,9)</f>
        <v>-0.50208350228231269</v>
      </c>
      <c r="X43" s="16">
        <f>(((U43-U42)/($D43-$D42))-$C43*Referencias!$F$9+$C43*(AVERAGE(U42:U43)))/AVERAGE($E42:$E43)</f>
        <v>-0.59239356147079414</v>
      </c>
      <c r="Y43" s="16"/>
      <c r="Z43" s="13">
        <v>2072885374</v>
      </c>
      <c r="AA43" s="16">
        <f>Z43*Referencias!$D$60/'Metabolitos cuantificables'!$Z$45</f>
        <v>1.103128097898024</v>
      </c>
      <c r="AB43" s="16">
        <f>((((AA43-AA42)/(D43-D42))+C43*AVERAGE(AA42:AA43)-C43*Referencias!$H$60)/AVERAGE('Metabolitos cuantificables'!E42:E43))*POWER(10,9)</f>
        <v>-7.8051270224303044</v>
      </c>
      <c r="AC43" s="16">
        <f>(((Z43-Z42)/($D43-$D42))-$C43*Referencias!$F$60+$C43*(AVERAGE(Z42:Z43)))/AVERAGE($E42:$E43)</f>
        <v>-14.133170001536538</v>
      </c>
      <c r="AD43" s="16"/>
      <c r="AE43" s="13">
        <v>1364702063</v>
      </c>
      <c r="AF43" s="16">
        <f>AE43*Referencias!$D$12/'Metabolitos cuantificables'!$AE$45</f>
        <v>2.081302487915516</v>
      </c>
      <c r="AG43" s="16">
        <f>((((AF43-AF42)/(D43-D42))+C43*AVERAGE(AF42:AF43)-C43*Referencias!$H$12)/AVERAGE('Metabolitos cuantificables'!E42:E43))*POWER(10,9)</f>
        <v>2.0070450756315545</v>
      </c>
      <c r="AH43" s="16">
        <f>(((AE43-AE42)/($D43-$D42))-$C43*Referencias!$F$12+$C43*(AVERAGE(AE42:AE43)))/AVERAGE($E42:$E43)</f>
        <v>1.3369022426007302</v>
      </c>
      <c r="AI43" s="16"/>
      <c r="AJ43" s="13">
        <v>6561685</v>
      </c>
      <c r="AK43" s="16">
        <f>AJ43*Referencias!$D$50/'Metabolitos cuantificables'!$AJ$45</f>
        <v>0.24791174188752263</v>
      </c>
      <c r="AL43" s="16">
        <f>((((AK43-AK42)/(D43-D42))+C43*AVERAGE(AK42:AK43)-C43*Referencias!$H$50)/AVERAGE('Metabolitos cuantificables'!E42:E43))*POWER(10,9)</f>
        <v>-41.447454432717585</v>
      </c>
      <c r="AM43" s="16">
        <f>(((AJ43-AJ42)/($D43-$D42))-$C43*Referencias!$F$50+$C43*(AVERAGE(AJ42:AJ43)))/AVERAGE($E42:$E43)</f>
        <v>-1.2680906714495588</v>
      </c>
      <c r="AN43" s="16"/>
      <c r="AO43" s="13">
        <v>126694194</v>
      </c>
      <c r="AP43" s="16">
        <f>AO43*Referencias!$D$5/'Metabolitos cuantificables'!$AO$45</f>
        <v>1.54727814503356</v>
      </c>
      <c r="AQ43" s="16">
        <f>((((AP43-AP42)/(D43-D42))+C43*AVERAGE(AP42:AP43)-C43*Referencias!$H$5)/AVERAGE('Metabolitos cuantificables'!E42:E43))*POWER(10,9)</f>
        <v>1.9258647355770973</v>
      </c>
      <c r="AR43" s="16">
        <f>(((AO43-AO42)/($D43-$D42))-$C43*Referencias!$F$5+$C43*(AVERAGE(AO42:AO43)))/AVERAGE($E42:$E43)</f>
        <v>0.15921928889841036</v>
      </c>
      <c r="AS43" s="16"/>
      <c r="AT43" s="13">
        <v>3416478636</v>
      </c>
      <c r="AU43" s="17">
        <f>AT43*Referencias!$D$14/'Metabolitos cuantificables'!$AT$45</f>
        <v>0.60817963932424335</v>
      </c>
      <c r="AV43" s="17">
        <f>((((AU43-AU42)/(D43-D42))+C43*AVERAGE(AU42:AU43)-C43*Referencias!$H$14)/AVERAGE('Metabolitos cuantificables'!E42:E43))*POWER(10,9)</f>
        <v>-1.4560991721976713</v>
      </c>
      <c r="AW43" s="16">
        <f>(((AT43-AT42)/($D43-$D42))-$C43*Referencias!$F$14+$C43*(AVERAGE(AT42:AT43)))/AVERAGE($E42:$E43)</f>
        <v>-8.6105394008960019</v>
      </c>
      <c r="AX43" s="17"/>
      <c r="AY43" s="13">
        <v>11154835734</v>
      </c>
      <c r="AZ43" s="16">
        <f>AY43*Referencias!$D$59/'Metabolitos cuantificables'!$AY$45</f>
        <v>23.356113545580406</v>
      </c>
      <c r="BA43" s="16">
        <f>((((AZ43-AZ42)/(D43-D42))+C43*AVERAGE(AZ42:AZ43))/AVERAGE(E42:E43))*POWER(10,9)</f>
        <v>40.546560619322044</v>
      </c>
      <c r="BB43" s="16">
        <f t="shared" si="3"/>
        <v>19.3649608015712</v>
      </c>
      <c r="BC43" s="16"/>
      <c r="BD43" s="13">
        <v>3879509171</v>
      </c>
      <c r="BE43" s="16">
        <f>BD43*Referencias!$D$15/'Metabolitos cuantificables'!$BD$45</f>
        <v>0.76637067680573345</v>
      </c>
      <c r="BF43" s="16">
        <f>((((BE43-BE42)/(D43-D42))+C43*AVERAGE(BE42:BE43)-C43*Referencias!$H$15)/AVERAGE('Metabolitos cuantificables'!E42:E43))*POWER(10,9)</f>
        <v>-1.9671396136610269</v>
      </c>
      <c r="BG43" s="16">
        <f>(((BD43-BD42)/($D43-$D42))-$C43*Referencias!$F$15+$C43*(AVERAGE(BD42:BD43)))/AVERAGE($E42:$E43)</f>
        <v>-12.068082646363077</v>
      </c>
      <c r="BH43" s="16"/>
      <c r="BI43" s="13">
        <v>583067129</v>
      </c>
      <c r="BJ43" s="16">
        <f>BI43*Referencias!$D$16/'Metabolitos cuantificables'!$BI$45</f>
        <v>0.7774351918287894</v>
      </c>
      <c r="BK43" s="16">
        <f>((((BJ43-BJ42)/(D43-D42))+C43*AVERAGE(BJ42:BJ43)-C43*Referencias!$H$16)/AVERAGE('Metabolitos cuantificables'!E42:E43))*POWER(10,9)</f>
        <v>-0.88500860832371475</v>
      </c>
      <c r="BL43" s="16">
        <f>(((BI43-BI42)/($D43-$D42))-$C43*Referencias!$F$16+$C43*(AVERAGE(BI42:BI43)))/AVERAGE($E42:$E43)</f>
        <v>-0.84631311742027004</v>
      </c>
      <c r="BM43" s="16"/>
      <c r="BN43" s="13">
        <v>486342806</v>
      </c>
      <c r="BO43" s="16">
        <f>BN43*Referencias!$D$17/'Metabolitos cuantificables'!$BN$45</f>
        <v>0.15047255514193295</v>
      </c>
      <c r="BP43" s="16">
        <f>((((BO43-BO42)/(D43-D42))+C43*AVERAGE(BO42:BO43)-C43*Referencias!$H$17)/AVERAGE('Metabolitos cuantificables'!E42:E43))*POWER(10,9)</f>
        <v>-0.47871219227728318</v>
      </c>
      <c r="BQ43" s="16">
        <f>(((BN43-BN42)/($D43-$D42))-$C43*Referencias!$F$17+$C43*(AVERAGE(BN42:BN43)))/AVERAGE($E42:$E43)</f>
        <v>-4.3069551792141683</v>
      </c>
      <c r="BR43" s="16"/>
      <c r="BS43" s="13">
        <v>2361769125</v>
      </c>
      <c r="BT43" s="16">
        <f>BS43*Referencias!$D$18/'Metabolitos cuantificables'!$BS$45</f>
        <v>0.35131217011389893</v>
      </c>
      <c r="BU43" s="16">
        <f>((((BT43-BT42)/(D43-D42))+C43*AVERAGE(BT42:BT43)-C43*Referencias!$H$18)/AVERAGE('Metabolitos cuantificables'!E42:E43))*POWER(10,9)</f>
        <v>-0.19945753376407452</v>
      </c>
      <c r="BV43" s="16">
        <f>(((BS43-BS42)/($D43-$D42))-$C43*Referencias!$F$18+$C43*(AVERAGE(BS42:BS43)))/AVERAGE($E42:$E43)</f>
        <v>-1.225939298781934</v>
      </c>
      <c r="BW43" s="16"/>
      <c r="BX43" s="13">
        <v>22040105247</v>
      </c>
      <c r="BY43" s="16">
        <f>BX43*Referencias!$D$19/'Metabolitos cuantificables'!$BX$45</f>
        <v>1.6068002423608925</v>
      </c>
      <c r="BZ43" s="16">
        <f>((((BY43-BY42)/(D43-D42))+C43*AVERAGE(BY42:BY43)-C43*Referencias!$H$19)/AVERAGE('Metabolitos cuantificables'!E42:E43))*POWER(10,9)</f>
        <v>0.48465023749029879</v>
      </c>
      <c r="CA43" s="16">
        <f>(((BX43-BX42)/($D43-$D42))-$C43*Referencias!$F$19+$C43*(AVERAGE(BX42:BX43)))/AVERAGE($E42:$E43)</f>
        <v>5.4579351816495665</v>
      </c>
      <c r="CB43" s="16"/>
      <c r="CC43" s="13">
        <v>107225869</v>
      </c>
      <c r="CD43" s="16">
        <f>CC43*Referencias!$D$20/'Metabolitos cuantificables'!$CC$45</f>
        <v>0.2098625745860257</v>
      </c>
      <c r="CE43" s="16">
        <f>((((CD43-CD42)/(D43-D42))+C43*AVERAGE(CD42:CD43)-C43*Referencias!$H$20)/AVERAGE('Metabolitos cuantificables'!E42:E43))*POWER(10,9)</f>
        <v>-2.5333439203882464</v>
      </c>
      <c r="CF43" s="16">
        <f>(((CC43-CC42)/($D43-$D42))-$C43*Referencias!$F$20+$C43*(AVERAGE(CC42:CC43)))/AVERAGE($E42:$E43)</f>
        <v>-1.2834580552050219</v>
      </c>
      <c r="CG43" s="16"/>
      <c r="CH43" s="13">
        <v>676286672</v>
      </c>
      <c r="CI43" s="16">
        <f>CH43*Referencias!$D$21/'Metabolitos cuantificables'!$CH$45</f>
        <v>0.2916141150847707</v>
      </c>
      <c r="CJ43" s="16">
        <f>((((CI43-CI42)/(D43-D42))+C43*AVERAGE(CI42:CI43)-C43*Referencias!$H$21)/AVERAGE('Metabolitos cuantificables'!E42:E43))*POWER(10,9)</f>
        <v>-1.1652798339540897</v>
      </c>
      <c r="CK43" s="16">
        <f>(((CH43-CH42)/($D43-$D42))-$C43*Referencias!$F$21+$C43*(AVERAGE(CH42:CH43)))/AVERAGE($E42:$E43)</f>
        <v>-2.8907428116572964</v>
      </c>
      <c r="CL43" s="16"/>
      <c r="CM43" s="13">
        <v>804760029</v>
      </c>
      <c r="CN43" s="16">
        <f>CM43*Referencias!$D$22/'Metabolitos cuantificables'!$CM$45</f>
        <v>0.12008955046954053</v>
      </c>
      <c r="CO43" s="16">
        <f>((((CN43-CN42)/(D43-D42))+C43*AVERAGE(CN42:CN43)-C43*Referencias!$H$22)/AVERAGE('Metabolitos cuantificables'!E42:E43))*POWER(10,9)</f>
        <v>-0.19113441568805487</v>
      </c>
      <c r="CP43" s="16">
        <f>(((CM43-CM42)/($D43-$D42))-$C43*Referencias!$F$22+$C43*(AVERAGE(CM42:CM43)))/AVERAGE($E42:$E43)</f>
        <v>-1.2114850738053631</v>
      </c>
      <c r="CQ43" s="16"/>
      <c r="CR43" s="13">
        <v>441180112</v>
      </c>
      <c r="CS43" s="16">
        <f>CR43*Referencias!$D$23/'Metabolitos cuantificables'!$CR$45</f>
        <v>0.14261964464191448</v>
      </c>
      <c r="CT43" s="16">
        <f>((((CS43-CS42)/(D43-D42))+C43*AVERAGE(CS42:CS43)-C43*Referencias!$H$23)/AVERAGE('Metabolitos cuantificables'!E42:E43))*POWER(10,9)</f>
        <v>-0.43928432339874696</v>
      </c>
      <c r="CU43" s="16">
        <f>(((CR43-CR42)/($D43-$D42))-$C43*Referencias!$F$23+$C43*(AVERAGE(CR42:CR43)))/AVERAGE($E42:$E43)</f>
        <v>-1.7999975608754812</v>
      </c>
      <c r="CV43" s="16"/>
      <c r="CW43" s="13">
        <v>4629705677</v>
      </c>
      <c r="CX43" s="16">
        <f t="shared" si="4"/>
        <v>7.1179994325453917</v>
      </c>
      <c r="CY43" s="16"/>
      <c r="CZ43" s="16"/>
      <c r="DA43" s="13">
        <v>56101279</v>
      </c>
      <c r="DB43" s="16">
        <f t="shared" si="5"/>
        <v>7.916772264305906E-2</v>
      </c>
      <c r="DC43" s="16"/>
      <c r="DD43" s="16"/>
      <c r="DE43" s="13">
        <v>1300343</v>
      </c>
      <c r="DF43" s="15">
        <f t="shared" si="6"/>
        <v>2.9039613055931632E-3</v>
      </c>
      <c r="DG43" s="16"/>
      <c r="DH43" s="16"/>
      <c r="DI43" s="13">
        <v>166878141</v>
      </c>
      <c r="DJ43" s="16">
        <f t="shared" si="7"/>
        <v>0.44773734361087769</v>
      </c>
      <c r="DK43" s="16"/>
      <c r="DL43" s="16"/>
      <c r="DM43" s="13">
        <v>7396104</v>
      </c>
      <c r="DN43" s="15">
        <f t="shared" si="8"/>
        <v>1.5771096883792367E-2</v>
      </c>
      <c r="DO43" s="15"/>
      <c r="DP43" s="15"/>
      <c r="DQ43" s="13">
        <v>162105287</v>
      </c>
      <c r="DR43" s="16">
        <f t="shared" si="9"/>
        <v>0.30983541853618085</v>
      </c>
      <c r="DS43" s="16"/>
      <c r="DT43" s="16"/>
      <c r="DU43" s="13">
        <v>32154632</v>
      </c>
      <c r="DV43" s="15">
        <f t="shared" si="10"/>
        <v>6.5968684105320544E-2</v>
      </c>
      <c r="DW43" s="15"/>
      <c r="DX43" s="15"/>
      <c r="DY43" s="13">
        <v>1342081725</v>
      </c>
      <c r="DZ43" s="15">
        <f t="shared" si="71"/>
        <v>7.5400305355401374</v>
      </c>
      <c r="EA43" s="15"/>
      <c r="EB43" s="15"/>
      <c r="EC43" s="13">
        <v>213445954</v>
      </c>
      <c r="ED43" s="16">
        <f t="shared" si="11"/>
        <v>0.46806500221579073</v>
      </c>
      <c r="EE43" s="16"/>
      <c r="EF43" s="16"/>
      <c r="EG43" s="13">
        <v>27517149</v>
      </c>
      <c r="EH43" s="15">
        <f t="shared" si="12"/>
        <v>5.9735222401964383E-2</v>
      </c>
      <c r="EI43" s="15"/>
      <c r="EJ43" s="15"/>
      <c r="EK43" s="13">
        <v>471921</v>
      </c>
      <c r="EL43" s="15">
        <f t="shared" si="13"/>
        <v>1.7588076829177683E-4</v>
      </c>
      <c r="EM43" s="15"/>
      <c r="EN43" s="15"/>
      <c r="EO43" s="13">
        <v>3417221</v>
      </c>
      <c r="EP43" s="15">
        <f t="shared" si="14"/>
        <v>8.9073301196720411E-3</v>
      </c>
      <c r="EQ43" s="15"/>
      <c r="ER43" s="15"/>
      <c r="ES43" s="13">
        <v>2131548</v>
      </c>
      <c r="ET43" s="15">
        <f t="shared" si="15"/>
        <v>4.5201939059780179E-3</v>
      </c>
      <c r="EU43" s="15"/>
      <c r="EV43" s="15"/>
      <c r="EW43" s="13">
        <v>518184</v>
      </c>
      <c r="EX43" s="15">
        <f>(((EW43-EW42)/($D43-$D42))+$C43*(AVERAGE(EW42:EW43)))/AVERAGE($E42:$E43)</f>
        <v>2.1358622555805295E-3</v>
      </c>
      <c r="EY43" s="15"/>
      <c r="EZ43" s="15"/>
      <c r="FA43" s="13">
        <v>67241327</v>
      </c>
      <c r="FB43" s="15">
        <f t="shared" si="16"/>
        <v>0.12011188721239173</v>
      </c>
      <c r="FC43" s="15"/>
      <c r="FD43" s="15"/>
      <c r="FE43" s="13">
        <v>465102652</v>
      </c>
      <c r="FF43" s="16">
        <f t="shared" si="17"/>
        <v>1.1350762241749279</v>
      </c>
      <c r="FG43" s="16"/>
      <c r="FH43" s="16"/>
      <c r="FI43" s="13">
        <v>22572229</v>
      </c>
      <c r="FJ43" s="15">
        <f t="shared" si="18"/>
        <v>4.4760029184074297E-2</v>
      </c>
      <c r="FK43" s="17"/>
      <c r="FL43" s="15"/>
      <c r="FM43" s="13">
        <v>515119332</v>
      </c>
      <c r="FN43" s="15">
        <f t="shared" si="19"/>
        <v>0.97621953732321531</v>
      </c>
      <c r="FO43" s="16"/>
      <c r="FP43" s="15"/>
      <c r="FQ43" s="13">
        <v>16889331</v>
      </c>
      <c r="FR43" s="15">
        <f t="shared" si="20"/>
        <v>2.0922429211914277E-2</v>
      </c>
      <c r="FS43" s="15"/>
      <c r="FT43" s="15"/>
      <c r="FU43" s="13">
        <v>6275114</v>
      </c>
      <c r="FV43" s="15">
        <f t="shared" si="21"/>
        <v>1.3288097880322976E-2</v>
      </c>
      <c r="FW43" s="15"/>
      <c r="FX43" s="15"/>
      <c r="FY43" s="13">
        <v>1463541</v>
      </c>
      <c r="FZ43" s="15">
        <f>(((FY43-FY42)/($D43-$D42))+$C43*(AVERAGE(FY42:FY43)))/AVERAGE($E42:$E43)</f>
        <v>2.9287872478696506E-3</v>
      </c>
      <c r="GA43" s="15"/>
      <c r="GB43" s="15"/>
      <c r="GC43" s="13">
        <v>77613</v>
      </c>
      <c r="GD43" s="15">
        <f t="shared" si="23"/>
        <v>1.2123737154312766E-5</v>
      </c>
      <c r="GE43" s="15"/>
      <c r="GF43" s="15"/>
      <c r="GG43" s="13">
        <v>10602855</v>
      </c>
      <c r="GH43" s="15">
        <f t="shared" si="24"/>
        <v>1.3145825186401719E-2</v>
      </c>
      <c r="GI43" s="15"/>
      <c r="GJ43" s="15"/>
      <c r="GK43" s="13">
        <v>4848198</v>
      </c>
      <c r="GL43" s="15">
        <f t="shared" si="25"/>
        <v>1.1107661472977154E-2</v>
      </c>
      <c r="GM43" s="15"/>
      <c r="GN43" s="15"/>
      <c r="GO43" s="13">
        <v>9548388</v>
      </c>
      <c r="GP43" s="15">
        <f t="shared" si="26"/>
        <v>1.9032852683064774E-2</v>
      </c>
      <c r="GQ43" s="15"/>
      <c r="GR43" s="15"/>
      <c r="GS43" s="13">
        <v>1589906</v>
      </c>
      <c r="GT43" s="15">
        <f t="shared" si="27"/>
        <v>2.0215718943774287E-3</v>
      </c>
      <c r="GU43" s="15"/>
      <c r="GV43" s="15"/>
      <c r="GW43" s="13">
        <v>65641610</v>
      </c>
      <c r="GX43" s="15">
        <f t="shared" si="28"/>
        <v>0.12863446551619323</v>
      </c>
      <c r="GY43" s="15"/>
      <c r="GZ43" s="15"/>
      <c r="HA43" s="13">
        <v>30739683</v>
      </c>
      <c r="HB43" s="15">
        <f t="shared" si="29"/>
        <v>5.5976619812587926E-2</v>
      </c>
      <c r="HC43" s="15"/>
      <c r="HD43" s="15"/>
      <c r="HE43" s="13">
        <v>504277</v>
      </c>
      <c r="HF43" s="15">
        <f t="shared" si="30"/>
        <v>7.7464506491485032E-4</v>
      </c>
      <c r="HG43" s="15"/>
      <c r="HH43" s="15"/>
      <c r="HI43" s="13">
        <v>51780685</v>
      </c>
      <c r="HJ43" s="15">
        <f t="shared" si="31"/>
        <v>0.10841601691494364</v>
      </c>
      <c r="HK43" s="15"/>
      <c r="HL43" s="15"/>
      <c r="HM43" s="13">
        <v>100038</v>
      </c>
      <c r="HN43" s="15">
        <f t="shared" si="32"/>
        <v>1.6706695282405181E-4</v>
      </c>
      <c r="HO43" s="15"/>
      <c r="HP43" s="15"/>
      <c r="HQ43" s="13">
        <v>51750097</v>
      </c>
      <c r="HR43" s="15">
        <f t="shared" si="33"/>
        <v>0.11256188963235547</v>
      </c>
      <c r="HS43" s="15"/>
      <c r="HT43" s="15"/>
      <c r="HU43" s="13">
        <v>921246</v>
      </c>
      <c r="HV43" s="15">
        <f t="shared" si="34"/>
        <v>5.1069485563272723E-4</v>
      </c>
      <c r="HW43" s="15"/>
      <c r="HX43" s="15"/>
      <c r="HY43" s="13">
        <v>13371059</v>
      </c>
      <c r="HZ43" s="15">
        <f t="shared" si="35"/>
        <v>-1.4620774443502014E-2</v>
      </c>
      <c r="IA43" s="15"/>
      <c r="IB43" s="15"/>
      <c r="IC43" s="13">
        <v>342377</v>
      </c>
      <c r="ID43" s="15">
        <f t="shared" si="36"/>
        <v>1.0938824299158748E-3</v>
      </c>
      <c r="IE43" s="15"/>
      <c r="IF43" s="15"/>
      <c r="IG43" s="13">
        <v>3371609</v>
      </c>
      <c r="IH43" s="15">
        <f t="shared" si="37"/>
        <v>5.8400513161057316E-3</v>
      </c>
      <c r="II43" s="15"/>
      <c r="IJ43" s="15"/>
      <c r="IK43" s="13">
        <v>125768</v>
      </c>
      <c r="IL43" s="15">
        <f t="shared" si="38"/>
        <v>3.3914341024991767E-4</v>
      </c>
      <c r="IM43" s="15"/>
      <c r="IN43" s="15"/>
      <c r="IO43" s="13">
        <v>32368404</v>
      </c>
      <c r="IP43" s="15">
        <f t="shared" si="39"/>
        <v>6.1122918295797204E-2</v>
      </c>
      <c r="IQ43" s="15"/>
      <c r="IR43" s="15"/>
      <c r="IS43" s="13">
        <v>1954535</v>
      </c>
      <c r="IT43" s="15">
        <f t="shared" si="40"/>
        <v>4.566820330677417E-3</v>
      </c>
      <c r="IU43" s="15"/>
      <c r="IV43" s="15"/>
      <c r="IW43" s="13">
        <v>10857724</v>
      </c>
      <c r="IX43" s="15">
        <f t="shared" si="41"/>
        <v>1.2015759892332256E-3</v>
      </c>
      <c r="IY43" s="15"/>
      <c r="IZ43" s="15"/>
      <c r="JA43" s="13">
        <v>285584</v>
      </c>
      <c r="JB43" s="15">
        <f t="shared" si="42"/>
        <v>6.6388291745663375E-4</v>
      </c>
      <c r="JC43" s="15"/>
      <c r="JD43" s="15"/>
      <c r="JE43" s="13">
        <v>1959038</v>
      </c>
      <c r="JF43" s="15">
        <f t="shared" si="43"/>
        <v>7.137634007617313E-5</v>
      </c>
      <c r="JG43" s="15"/>
      <c r="JH43" s="15"/>
      <c r="JI43" s="13">
        <v>7807419</v>
      </c>
      <c r="JJ43" s="15">
        <f t="shared" si="44"/>
        <v>1.0509112137985308E-2</v>
      </c>
      <c r="JK43" s="15"/>
      <c r="JL43" s="15"/>
      <c r="JM43" s="13">
        <v>1025169</v>
      </c>
      <c r="JN43" s="15">
        <f t="shared" si="128"/>
        <v>1.626876661218605E-3</v>
      </c>
      <c r="JO43" s="15"/>
      <c r="JP43" s="15"/>
      <c r="JQ43" s="13">
        <v>9253921</v>
      </c>
      <c r="JR43" s="15">
        <f t="shared" si="129"/>
        <v>1.684722054666038E-2</v>
      </c>
      <c r="JS43" s="15"/>
      <c r="JT43" s="15"/>
      <c r="JU43" s="13">
        <v>13966114</v>
      </c>
      <c r="JV43" s="15">
        <f t="shared" si="130"/>
        <v>2.7387599216449544E-2</v>
      </c>
      <c r="JW43" s="15"/>
      <c r="JX43" s="15"/>
      <c r="JY43" s="13">
        <v>7506892</v>
      </c>
      <c r="JZ43" s="15">
        <f t="shared" si="131"/>
        <v>5.0483919350583851E-3</v>
      </c>
      <c r="KA43" s="15"/>
      <c r="KB43" s="15"/>
      <c r="KC43" s="13">
        <v>47376033</v>
      </c>
      <c r="KD43" s="15">
        <f t="shared" si="132"/>
        <v>7.9527453608931861E-2</v>
      </c>
      <c r="KE43" s="15"/>
      <c r="KF43" s="15"/>
      <c r="KG43" s="13">
        <v>33896703</v>
      </c>
      <c r="KH43" s="15">
        <f t="shared" si="133"/>
        <v>6.3995894093818964E-2</v>
      </c>
      <c r="KI43" s="15"/>
      <c r="KJ43" s="15"/>
      <c r="KK43" s="13">
        <v>2453348</v>
      </c>
      <c r="KL43" s="15">
        <f t="shared" si="134"/>
        <v>7.6556679670889349E-4</v>
      </c>
      <c r="KM43" s="15"/>
      <c r="KN43" s="15"/>
      <c r="KO43" s="13">
        <v>2684778</v>
      </c>
      <c r="KP43" s="15">
        <f t="shared" si="135"/>
        <v>5.5663026625636059E-3</v>
      </c>
      <c r="KQ43" s="15"/>
      <c r="KR43" s="15"/>
      <c r="KS43" s="13">
        <v>6030380</v>
      </c>
      <c r="KT43" s="15">
        <f t="shared" si="136"/>
        <v>1.1878571101610298E-2</v>
      </c>
      <c r="KU43" s="15"/>
      <c r="KV43" s="15"/>
      <c r="KW43" s="13">
        <v>169078</v>
      </c>
      <c r="KX43" s="15">
        <f t="shared" si="137"/>
        <v>-6.163461363005817E-5</v>
      </c>
      <c r="KY43" s="15"/>
      <c r="KZ43" s="15"/>
      <c r="LA43" s="13">
        <v>1555237366</v>
      </c>
      <c r="LB43" s="15">
        <f t="shared" si="138"/>
        <v>2.8188834505147784</v>
      </c>
      <c r="LC43" s="15"/>
      <c r="LD43" s="15"/>
      <c r="LE43" s="13">
        <v>18571829</v>
      </c>
      <c r="LF43" s="15">
        <f t="shared" si="139"/>
        <v>4.0641364598403083E-2</v>
      </c>
      <c r="LG43" s="15"/>
      <c r="LH43" s="15"/>
      <c r="LI43" s="13">
        <v>20648013</v>
      </c>
      <c r="LJ43" s="15">
        <f t="shared" si="140"/>
        <v>3.6430183052929929E-2</v>
      </c>
      <c r="LK43" s="15"/>
      <c r="LL43" s="15"/>
      <c r="LM43" s="13">
        <v>1373144</v>
      </c>
      <c r="LN43" s="15">
        <f t="shared" si="141"/>
        <v>2.3740571191560034E-3</v>
      </c>
      <c r="LO43" s="15"/>
      <c r="LP43" s="15"/>
      <c r="LQ43" s="13">
        <v>585650</v>
      </c>
      <c r="LR43" s="15">
        <f t="shared" si="142"/>
        <v>1.3143278026871489E-3</v>
      </c>
      <c r="LS43" s="15"/>
      <c r="LT43" s="15"/>
      <c r="LU43" s="13">
        <v>132194</v>
      </c>
      <c r="LV43" s="15">
        <f t="shared" si="143"/>
        <v>-1.5801928367110969E-5</v>
      </c>
      <c r="LW43" s="15"/>
      <c r="LX43" s="15"/>
      <c r="LY43" s="13">
        <v>671629</v>
      </c>
      <c r="LZ43" s="15">
        <f t="shared" si="144"/>
        <v>1.0941759713512344E-3</v>
      </c>
      <c r="MA43" s="15"/>
      <c r="MB43" s="15"/>
      <c r="MC43" s="13">
        <v>1206162</v>
      </c>
      <c r="MD43" s="15">
        <f t="shared" si="145"/>
        <v>1.9010206175948301E-3</v>
      </c>
      <c r="ME43" s="15"/>
      <c r="MF43" s="15"/>
      <c r="MG43" s="13">
        <v>241554397</v>
      </c>
      <c r="MH43" s="15">
        <f t="shared" si="146"/>
        <v>0.38763036578783072</v>
      </c>
      <c r="MI43" s="15"/>
      <c r="MJ43" s="15"/>
      <c r="MK43" s="13">
        <v>4629705677</v>
      </c>
      <c r="ML43" s="15">
        <f t="shared" si="147"/>
        <v>7.1179994325453917</v>
      </c>
      <c r="MM43" s="15"/>
      <c r="MN43" s="15"/>
      <c r="MO43" s="13">
        <v>33896703</v>
      </c>
      <c r="MP43" s="15">
        <f t="shared" si="148"/>
        <v>6.3995894093818964E-2</v>
      </c>
      <c r="MQ43" s="15"/>
      <c r="MR43" s="15"/>
      <c r="MS43" s="13">
        <v>1724343422</v>
      </c>
      <c r="MT43" s="15">
        <f t="shared" si="149"/>
        <v>2.3918164978689256</v>
      </c>
      <c r="MU43" s="15"/>
      <c r="MV43" s="15"/>
      <c r="MW43" s="13">
        <v>18928175</v>
      </c>
      <c r="MX43" s="15">
        <f t="shared" si="150"/>
        <v>3.893409777091586E-2</v>
      </c>
      <c r="MY43" s="15"/>
      <c r="MZ43" s="15"/>
      <c r="NA43" s="13">
        <v>17231824</v>
      </c>
      <c r="NB43" s="15">
        <f t="shared" si="151"/>
        <v>1.8108469434467228E-2</v>
      </c>
      <c r="NC43" s="15"/>
      <c r="ND43" s="15"/>
      <c r="NE43" s="13">
        <v>471921</v>
      </c>
      <c r="NF43" s="15">
        <f t="shared" si="152"/>
        <v>1.7588076829177683E-4</v>
      </c>
      <c r="NG43" s="15"/>
      <c r="NH43" s="15"/>
      <c r="NI43" s="13">
        <v>250873</v>
      </c>
      <c r="NJ43" s="15">
        <f t="shared" si="153"/>
        <v>2.5154265671150256E-4</v>
      </c>
      <c r="NK43" s="15"/>
      <c r="NL43" s="15"/>
    </row>
    <row r="44" spans="2:376" x14ac:dyDescent="0.25">
      <c r="AK44" s="1"/>
      <c r="AL44" s="1"/>
      <c r="AM44" s="1"/>
      <c r="AN44" s="1"/>
      <c r="FF44" s="1"/>
      <c r="FG44" s="1"/>
      <c r="FH44" s="1"/>
    </row>
    <row r="45" spans="2:376" s="19" customFormat="1" x14ac:dyDescent="0.25">
      <c r="E45" s="19" t="s">
        <v>33</v>
      </c>
      <c r="F45" s="19">
        <v>72219866</v>
      </c>
      <c r="K45" s="19">
        <v>1607026225.6666667</v>
      </c>
      <c r="P45" s="19">
        <v>24825354</v>
      </c>
      <c r="U45" s="19">
        <v>63360027</v>
      </c>
      <c r="Z45" s="19">
        <v>11274585669.333334</v>
      </c>
      <c r="AE45" s="19">
        <v>32784808.333333332</v>
      </c>
      <c r="AJ45" s="19">
        <v>463334021</v>
      </c>
      <c r="AO45" s="19">
        <v>20470494.333333332</v>
      </c>
      <c r="AT45" s="19">
        <v>2335785271.6666665</v>
      </c>
      <c r="AY45" s="19">
        <v>3820784896.3333335</v>
      </c>
      <c r="BD45" s="19">
        <v>2281846845.6666665</v>
      </c>
      <c r="BI45" s="19">
        <v>373969482.66666669</v>
      </c>
      <c r="BN45" s="19">
        <v>373969482.66666669</v>
      </c>
      <c r="BS45" s="19">
        <v>1445585911</v>
      </c>
      <c r="BX45" s="19">
        <v>2057515116</v>
      </c>
      <c r="CC45" s="19">
        <v>127733433.66666667</v>
      </c>
      <c r="CH45" s="19">
        <v>1041652956.6666666</v>
      </c>
      <c r="CM45" s="19">
        <v>296304048.33333331</v>
      </c>
      <c r="CR45" s="19">
        <v>661229821.66666663</v>
      </c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</row>
    <row r="46" spans="2:376" ht="15.75" thickBot="1" x14ac:dyDescent="0.3"/>
    <row r="47" spans="2:376" x14ac:dyDescent="0.25">
      <c r="BA47" s="21"/>
      <c r="BB47" s="22" t="s">
        <v>120</v>
      </c>
      <c r="BC47" s="23" t="s">
        <v>121</v>
      </c>
      <c r="CW47" t="s">
        <v>19</v>
      </c>
      <c r="CX47" t="s">
        <v>16</v>
      </c>
      <c r="CY47" t="s">
        <v>208</v>
      </c>
      <c r="CZ47" t="s">
        <v>207</v>
      </c>
    </row>
    <row r="48" spans="2:376" x14ac:dyDescent="0.25">
      <c r="BA48" s="24" t="s">
        <v>115</v>
      </c>
      <c r="BB48" s="20">
        <f>AVERAGE(AK10:AK17)</f>
        <v>12.287447779929277</v>
      </c>
      <c r="BC48" s="25">
        <f>AVERAGE(AK40:AK43)</f>
        <v>0.23275744698297254</v>
      </c>
      <c r="CU48" t="s">
        <v>204</v>
      </c>
      <c r="CW48" s="1">
        <f>CG11</f>
        <v>-6.4358186433871918</v>
      </c>
      <c r="CX48" s="1">
        <f>BR11</f>
        <v>0.91795071060238698</v>
      </c>
      <c r="CY48" s="1">
        <f>FK11</f>
        <v>4.7039779379898734E-2</v>
      </c>
      <c r="CZ48" s="1">
        <f>FO11</f>
        <v>1.2411263685238259</v>
      </c>
    </row>
    <row r="49" spans="53:104" x14ac:dyDescent="0.25">
      <c r="BA49" s="24" t="s">
        <v>116</v>
      </c>
      <c r="BB49" s="20">
        <f>AVERAGE(AZ10:AZ17)</f>
        <v>24.706177058433546</v>
      </c>
      <c r="BC49" s="25">
        <f>AVERAGE(AZ40:AZ43)</f>
        <v>23.058627821353745</v>
      </c>
      <c r="CU49" t="s">
        <v>205</v>
      </c>
      <c r="CW49" s="1">
        <f>CG40</f>
        <v>-2.5191946267562808</v>
      </c>
      <c r="CX49" s="1">
        <f>BR40</f>
        <v>-0.481753386933233</v>
      </c>
      <c r="CY49" s="1">
        <f>FK40</f>
        <v>3.883604974015939E-2</v>
      </c>
      <c r="CZ49" s="1">
        <f>FO40</f>
        <v>0.893914380658696</v>
      </c>
    </row>
    <row r="50" spans="53:104" x14ac:dyDescent="0.25">
      <c r="BA50" s="24" t="s">
        <v>117</v>
      </c>
      <c r="BB50" s="20">
        <f>ABS(BB49/(BB48-24))</f>
        <v>2.1093760432586883</v>
      </c>
      <c r="BC50" s="25">
        <f>ABS(BC49/(BC48-24))</f>
        <v>0.9701852358310985</v>
      </c>
      <c r="BO50" s="30"/>
      <c r="CU50" t="s">
        <v>206</v>
      </c>
      <c r="CW50" s="1">
        <f>AVERAGE('[1]Metabolitos cuantificables'!$AK$8,'[1]Metabolitos cuantificables'!$AK$15,'[1]Metabolitos cuantificables'!$AK$24)</f>
        <v>-6.5882358287283393</v>
      </c>
      <c r="CX50" s="1">
        <f>AVERAGE('[1]Metabolitos cuantificables'!$AD$8,'[1]Metabolitos cuantificables'!$AD$15,'[1]Metabolitos cuantificables'!$AD$24)</f>
        <v>-1.1520562538007486</v>
      </c>
      <c r="CY50" s="1">
        <f>AVERAGE([1]TCA!$P$9,[1]TCA!$P$17,[1]TCA!$P$25)</f>
        <v>1.9066666666666666E-2</v>
      </c>
      <c r="CZ50" s="1">
        <f>AVERAGE([1]TCA!$M$9,[1]TCA!$M$18,[1]TCA!$M$26)</f>
        <v>0.46236666666666665</v>
      </c>
    </row>
    <row r="51" spans="53:104" x14ac:dyDescent="0.25">
      <c r="BA51" s="24" t="s">
        <v>118</v>
      </c>
      <c r="BB51" s="20">
        <f>AN11</f>
        <v>-74.638753630661995</v>
      </c>
      <c r="BC51" s="25">
        <f>AN40</f>
        <v>-42.056110479229908</v>
      </c>
    </row>
    <row r="52" spans="53:104" ht="15.75" thickBot="1" x14ac:dyDescent="0.3">
      <c r="BA52" s="26" t="s">
        <v>119</v>
      </c>
      <c r="BB52" s="27">
        <f>BC11</f>
        <v>212.54852654882845</v>
      </c>
      <c r="BC52" s="28">
        <f>BC40</f>
        <v>42.159853625041563</v>
      </c>
    </row>
  </sheetData>
  <mergeCells count="88">
    <mergeCell ref="IC1:IF1"/>
    <mergeCell ref="HY1:IB1"/>
    <mergeCell ref="HU1:HX1"/>
    <mergeCell ref="KW1:KZ1"/>
    <mergeCell ref="KS1:KV1"/>
    <mergeCell ref="KO1:KR1"/>
    <mergeCell ref="KK1:KN1"/>
    <mergeCell ref="KG1:KJ1"/>
    <mergeCell ref="KC1:KF1"/>
    <mergeCell ref="JY1:KB1"/>
    <mergeCell ref="JU1:JX1"/>
    <mergeCell ref="JQ1:JT1"/>
    <mergeCell ref="JM1:JP1"/>
    <mergeCell ref="IS1:IV1"/>
    <mergeCell ref="IO1:IR1"/>
    <mergeCell ref="IK1:IN1"/>
    <mergeCell ref="CW1:CZ1"/>
    <mergeCell ref="DA1:DD1"/>
    <mergeCell ref="DE1:DH1"/>
    <mergeCell ref="DI1:DL1"/>
    <mergeCell ref="DM1:DP1"/>
    <mergeCell ref="DY1:EB1"/>
    <mergeCell ref="DU1:DX1"/>
    <mergeCell ref="DQ1:DT1"/>
    <mergeCell ref="EC1:EF1"/>
    <mergeCell ref="EG1:EJ1"/>
    <mergeCell ref="EK1:EN1"/>
    <mergeCell ref="EO1:ER1"/>
    <mergeCell ref="ES1:EV1"/>
    <mergeCell ref="EW1:EZ1"/>
    <mergeCell ref="FE1:FH1"/>
    <mergeCell ref="FA1:FD1"/>
    <mergeCell ref="FI1:FL1"/>
    <mergeCell ref="FM1:FP1"/>
    <mergeCell ref="FQ1:FT1"/>
    <mergeCell ref="FY1:GB1"/>
    <mergeCell ref="GC1:GF1"/>
    <mergeCell ref="GK1:GN1"/>
    <mergeCell ref="FU1:FX1"/>
    <mergeCell ref="HE1:HH1"/>
    <mergeCell ref="HA1:HD1"/>
    <mergeCell ref="GW1:GZ1"/>
    <mergeCell ref="GS1:GV1"/>
    <mergeCell ref="GO1:GR1"/>
    <mergeCell ref="BN1:BR1"/>
    <mergeCell ref="BI1:BM1"/>
    <mergeCell ref="BD1:BH1"/>
    <mergeCell ref="AY1:BC1"/>
    <mergeCell ref="AT1:AX1"/>
    <mergeCell ref="F1:J1"/>
    <mergeCell ref="AO1:AS1"/>
    <mergeCell ref="AJ1:AN1"/>
    <mergeCell ref="AE1:AI1"/>
    <mergeCell ref="Z1:AD1"/>
    <mergeCell ref="U1:Y1"/>
    <mergeCell ref="P1:T1"/>
    <mergeCell ref="K1:O1"/>
    <mergeCell ref="NI1:NL1"/>
    <mergeCell ref="NE1:NH1"/>
    <mergeCell ref="NA1:ND1"/>
    <mergeCell ref="MW1:MZ1"/>
    <mergeCell ref="MS1:MV1"/>
    <mergeCell ref="MO1:MR1"/>
    <mergeCell ref="LQ1:LT1"/>
    <mergeCell ref="LM1:LP1"/>
    <mergeCell ref="LI1:LL1"/>
    <mergeCell ref="LE1:LH1"/>
    <mergeCell ref="MK1:MN1"/>
    <mergeCell ref="MG1:MJ1"/>
    <mergeCell ref="MC1:MF1"/>
    <mergeCell ref="LY1:MB1"/>
    <mergeCell ref="LU1:LX1"/>
    <mergeCell ref="IG1:IJ1"/>
    <mergeCell ref="CC1:CG1"/>
    <mergeCell ref="BX1:CB1"/>
    <mergeCell ref="BS1:BW1"/>
    <mergeCell ref="LA1:LD1"/>
    <mergeCell ref="JI1:JL1"/>
    <mergeCell ref="JE1:JH1"/>
    <mergeCell ref="JA1:JD1"/>
    <mergeCell ref="IW1:IZ1"/>
    <mergeCell ref="HQ1:HT1"/>
    <mergeCell ref="HM1:HP1"/>
    <mergeCell ref="HI1:HL1"/>
    <mergeCell ref="CR1:CV1"/>
    <mergeCell ref="CM1:CQ1"/>
    <mergeCell ref="CH1:CL1"/>
    <mergeCell ref="GG1:GJ1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10" workbookViewId="0">
      <selection activeCell="H50" sqref="H50"/>
    </sheetView>
  </sheetViews>
  <sheetFormatPr baseColWidth="10" defaultRowHeight="15" x14ac:dyDescent="0.25"/>
  <sheetData>
    <row r="1" spans="1:8" x14ac:dyDescent="0.25">
      <c r="B1" t="s">
        <v>109</v>
      </c>
      <c r="G1" t="s">
        <v>110</v>
      </c>
    </row>
    <row r="3" spans="1:8" ht="26.25" thickBot="1" x14ac:dyDescent="0.3">
      <c r="A3" s="2" t="s">
        <v>34</v>
      </c>
      <c r="B3" s="3" t="s">
        <v>35</v>
      </c>
      <c r="C3" s="3" t="s">
        <v>36</v>
      </c>
      <c r="D3" s="4" t="s">
        <v>37</v>
      </c>
    </row>
    <row r="4" spans="1:8" ht="15.75" thickBot="1" x14ac:dyDescent="0.3">
      <c r="A4" s="39" t="s">
        <v>38</v>
      </c>
      <c r="B4" s="40"/>
      <c r="C4" s="40"/>
      <c r="D4" s="41"/>
      <c r="F4" t="s">
        <v>2</v>
      </c>
      <c r="G4" t="s">
        <v>111</v>
      </c>
      <c r="H4" t="s">
        <v>112</v>
      </c>
    </row>
    <row r="5" spans="1:8" ht="15.75" thickBot="1" x14ac:dyDescent="0.3">
      <c r="A5" s="5" t="s">
        <v>39</v>
      </c>
      <c r="B5" s="6">
        <v>75</v>
      </c>
      <c r="C5" s="6">
        <v>18.75</v>
      </c>
      <c r="D5" s="7">
        <v>0.25</v>
      </c>
      <c r="F5">
        <v>24541041</v>
      </c>
      <c r="G5">
        <v>19788991</v>
      </c>
      <c r="H5">
        <f>D5*F5/G5</f>
        <v>0.31003401082955667</v>
      </c>
    </row>
    <row r="6" spans="1:8" ht="15.75" thickBot="1" x14ac:dyDescent="0.3">
      <c r="A6" s="5" t="s">
        <v>40</v>
      </c>
      <c r="B6" s="6">
        <v>89</v>
      </c>
      <c r="C6" s="6">
        <v>4.45</v>
      </c>
      <c r="D6" s="7">
        <v>4.9999996999999997E-2</v>
      </c>
      <c r="F6">
        <v>1828741951.6666667</v>
      </c>
      <c r="G6">
        <v>73284033</v>
      </c>
      <c r="H6">
        <f t="shared" ref="H6:H60" si="0">D6*F6/G6</f>
        <v>1.2477082435829847</v>
      </c>
    </row>
    <row r="7" spans="1:8" ht="39" thickBot="1" x14ac:dyDescent="0.3">
      <c r="A7" s="5" t="s">
        <v>41</v>
      </c>
      <c r="B7" s="6">
        <v>211</v>
      </c>
      <c r="C7" s="6">
        <v>147.5</v>
      </c>
      <c r="D7" s="7">
        <v>0.69905216000000003</v>
      </c>
      <c r="F7">
        <v>4021964226.6666665</v>
      </c>
      <c r="G7">
        <v>1652121583.6666667</v>
      </c>
      <c r="H7">
        <f t="shared" si="0"/>
        <v>1.7017892677451552</v>
      </c>
    </row>
    <row r="8" spans="1:8" ht="39" thickBot="1" x14ac:dyDescent="0.3">
      <c r="A8" s="5" t="s">
        <v>42</v>
      </c>
      <c r="B8" s="6">
        <v>150</v>
      </c>
      <c r="C8" s="6">
        <v>7.5</v>
      </c>
      <c r="D8" s="7">
        <v>0.05</v>
      </c>
      <c r="F8">
        <v>1023440578.1666666</v>
      </c>
      <c r="G8">
        <v>26546072</v>
      </c>
      <c r="H8">
        <f t="shared" si="0"/>
        <v>1.9276685796803885</v>
      </c>
    </row>
    <row r="9" spans="1:8" ht="26.25" thickBot="1" x14ac:dyDescent="0.3">
      <c r="A9" s="5" t="s">
        <v>43</v>
      </c>
      <c r="B9" s="6">
        <v>133</v>
      </c>
      <c r="C9" s="6">
        <v>6.65</v>
      </c>
      <c r="D9" s="7">
        <v>0.05</v>
      </c>
      <c r="F9">
        <v>540674319.33333337</v>
      </c>
      <c r="G9">
        <v>60636015.333333336</v>
      </c>
      <c r="H9">
        <f t="shared" si="0"/>
        <v>0.44583595769040368</v>
      </c>
    </row>
    <row r="10" spans="1:8" ht="39" thickBot="1" x14ac:dyDescent="0.3">
      <c r="A10" s="5" t="s">
        <v>44</v>
      </c>
      <c r="B10" s="6">
        <v>176</v>
      </c>
      <c r="C10" s="6">
        <v>17.559999999999999</v>
      </c>
      <c r="D10" s="7">
        <v>9.9772719999999995E-2</v>
      </c>
    </row>
    <row r="11" spans="1:8" ht="26.25" thickBot="1" x14ac:dyDescent="0.3">
      <c r="A11" s="5" t="s">
        <v>45</v>
      </c>
      <c r="B11" s="6">
        <v>313</v>
      </c>
      <c r="C11" s="6">
        <v>31.29</v>
      </c>
      <c r="D11" s="7">
        <v>9.9968050000000003E-2</v>
      </c>
    </row>
    <row r="12" spans="1:8" ht="26.25" thickBot="1" x14ac:dyDescent="0.3">
      <c r="A12" s="5" t="s">
        <v>46</v>
      </c>
      <c r="B12" s="6">
        <v>147</v>
      </c>
      <c r="C12" s="6">
        <v>7.35</v>
      </c>
      <c r="D12" s="7">
        <v>0.05</v>
      </c>
      <c r="F12">
        <v>666073960.33333337</v>
      </c>
      <c r="G12">
        <v>32224931</v>
      </c>
      <c r="H12">
        <f t="shared" si="0"/>
        <v>1.0334761621884208</v>
      </c>
    </row>
    <row r="13" spans="1:8" ht="39" thickBot="1" x14ac:dyDescent="0.3">
      <c r="A13" s="5" t="s">
        <v>47</v>
      </c>
      <c r="B13" s="6">
        <v>210</v>
      </c>
      <c r="C13" s="6">
        <v>31.48</v>
      </c>
      <c r="D13" s="7">
        <v>0.14990476</v>
      </c>
    </row>
    <row r="14" spans="1:8" ht="15.75" thickBot="1" x14ac:dyDescent="0.3">
      <c r="A14" s="5" t="s">
        <v>48</v>
      </c>
      <c r="B14" s="6">
        <v>131</v>
      </c>
      <c r="C14" s="6">
        <v>54.47</v>
      </c>
      <c r="D14" s="7">
        <v>0.41580152999999997</v>
      </c>
      <c r="F14">
        <v>7764181934.166667</v>
      </c>
      <c r="G14">
        <v>2409861506</v>
      </c>
      <c r="H14">
        <f t="shared" si="0"/>
        <v>1.3396449212483745</v>
      </c>
    </row>
    <row r="15" spans="1:8" ht="15.75" thickBot="1" x14ac:dyDescent="0.3">
      <c r="A15" s="5" t="s">
        <v>49</v>
      </c>
      <c r="B15" s="6">
        <v>131</v>
      </c>
      <c r="C15" s="6">
        <v>59.05</v>
      </c>
      <c r="D15" s="7">
        <v>0.45076334000000001</v>
      </c>
      <c r="F15">
        <v>9474786988.166666</v>
      </c>
      <c r="G15">
        <v>2602968242.6666665</v>
      </c>
      <c r="H15">
        <f t="shared" si="0"/>
        <v>1.6407755417711687</v>
      </c>
    </row>
    <row r="16" spans="1:8" ht="39" thickBot="1" x14ac:dyDescent="0.3">
      <c r="A16" s="5" t="s">
        <v>50</v>
      </c>
      <c r="B16" s="6">
        <v>183</v>
      </c>
      <c r="C16" s="6">
        <v>91.25</v>
      </c>
      <c r="D16" s="7">
        <v>0.49863390000000002</v>
      </c>
      <c r="F16">
        <v>1186580400.3333333</v>
      </c>
      <c r="G16">
        <v>408813283.66666669</v>
      </c>
      <c r="H16">
        <f t="shared" si="0"/>
        <v>1.4472847050738191</v>
      </c>
    </row>
    <row r="17" spans="1:8" ht="26.25" thickBot="1" x14ac:dyDescent="0.3">
      <c r="A17" s="5" t="s">
        <v>51</v>
      </c>
      <c r="B17" s="6">
        <v>149</v>
      </c>
      <c r="C17" s="6">
        <v>17.239999999999998</v>
      </c>
      <c r="D17" s="7">
        <v>0.11570469</v>
      </c>
      <c r="F17">
        <v>2871059024.1666665</v>
      </c>
      <c r="G17">
        <v>799885061.66666663</v>
      </c>
      <c r="H17">
        <f t="shared" si="0"/>
        <v>0.41530341080596545</v>
      </c>
    </row>
    <row r="18" spans="1:8" ht="39" thickBot="1" x14ac:dyDescent="0.3">
      <c r="A18" s="5" t="s">
        <v>52</v>
      </c>
      <c r="B18" s="6">
        <v>165</v>
      </c>
      <c r="C18" s="6">
        <v>35.479999999999997</v>
      </c>
      <c r="D18" s="7">
        <v>0.21503030000000001</v>
      </c>
      <c r="F18">
        <v>2908282825.1666665</v>
      </c>
      <c r="G18">
        <v>1414611361.3333333</v>
      </c>
      <c r="H18">
        <f t="shared" si="0"/>
        <v>0.44207825942455192</v>
      </c>
    </row>
    <row r="19" spans="1:8" ht="15.75" thickBot="1" x14ac:dyDescent="0.3">
      <c r="A19" s="5" t="s">
        <v>53</v>
      </c>
      <c r="B19" s="6">
        <v>115</v>
      </c>
      <c r="C19" s="6">
        <v>17.25</v>
      </c>
      <c r="D19" s="7">
        <v>0.15</v>
      </c>
      <c r="F19">
        <v>18350570284.666668</v>
      </c>
      <c r="G19">
        <v>2134174538.3333333</v>
      </c>
      <c r="H19">
        <f t="shared" si="0"/>
        <v>1.2897658993015679</v>
      </c>
    </row>
    <row r="20" spans="1:8" ht="15.75" thickBot="1" x14ac:dyDescent="0.3">
      <c r="A20" s="5" t="s">
        <v>54</v>
      </c>
      <c r="B20" s="6">
        <v>105</v>
      </c>
      <c r="C20" s="6">
        <v>26.25</v>
      </c>
      <c r="D20" s="7">
        <v>0.25</v>
      </c>
      <c r="F20">
        <v>809840812.83333337</v>
      </c>
      <c r="G20">
        <v>126787007.33333333</v>
      </c>
      <c r="H20">
        <f t="shared" si="0"/>
        <v>1.5968529226030947</v>
      </c>
    </row>
    <row r="21" spans="1:8" ht="15.75" thickBot="1" x14ac:dyDescent="0.3">
      <c r="A21" s="5" t="s">
        <v>55</v>
      </c>
      <c r="B21" s="6">
        <v>119</v>
      </c>
      <c r="C21" s="6">
        <v>53.45</v>
      </c>
      <c r="D21" s="7">
        <v>0.44915968000000001</v>
      </c>
      <c r="F21">
        <v>2248410850.5</v>
      </c>
      <c r="G21">
        <v>1092336055.6666667</v>
      </c>
      <c r="H21">
        <f t="shared" si="0"/>
        <v>0.92452820986738882</v>
      </c>
    </row>
    <row r="22" spans="1:8" ht="26.25" thickBot="1" x14ac:dyDescent="0.3">
      <c r="A22" s="5" t="s">
        <v>56</v>
      </c>
      <c r="B22" s="6">
        <v>204</v>
      </c>
      <c r="C22" s="6">
        <v>9.02</v>
      </c>
      <c r="D22" s="7">
        <v>4.4215690000000002E-2</v>
      </c>
      <c r="F22">
        <v>1500269415.3333333</v>
      </c>
      <c r="G22">
        <v>288904036.33333331</v>
      </c>
      <c r="H22">
        <f t="shared" si="0"/>
        <v>0.22961066320417561</v>
      </c>
    </row>
    <row r="23" spans="1:8" ht="51.75" thickBot="1" x14ac:dyDescent="0.3">
      <c r="A23" s="5" t="s">
        <v>57</v>
      </c>
      <c r="B23" s="6">
        <v>261</v>
      </c>
      <c r="C23" s="6">
        <v>55.79</v>
      </c>
      <c r="D23" s="7">
        <v>0.21375479</v>
      </c>
      <c r="F23">
        <v>1423552737</v>
      </c>
      <c r="G23">
        <v>798252471.33333337</v>
      </c>
      <c r="H23">
        <f t="shared" si="0"/>
        <v>0.38119671066360483</v>
      </c>
    </row>
    <row r="24" spans="1:8" ht="15.75" thickBot="1" x14ac:dyDescent="0.3">
      <c r="A24" s="5" t="s">
        <v>58</v>
      </c>
      <c r="B24" s="6">
        <v>117</v>
      </c>
      <c r="C24" s="6">
        <v>25.85</v>
      </c>
      <c r="D24" s="7">
        <v>0.22094016999999999</v>
      </c>
    </row>
    <row r="25" spans="1:8" ht="15.75" thickBot="1" x14ac:dyDescent="0.3">
      <c r="A25" s="39" t="s">
        <v>59</v>
      </c>
      <c r="B25" s="40"/>
      <c r="C25" s="40"/>
      <c r="D25" s="41"/>
    </row>
    <row r="26" spans="1:8" ht="15.75" thickBot="1" x14ac:dyDescent="0.3">
      <c r="A26" s="5" t="s">
        <v>60</v>
      </c>
      <c r="B26" s="6">
        <v>244</v>
      </c>
      <c r="C26" s="6">
        <v>3.5000000000000001E-3</v>
      </c>
      <c r="D26" s="8">
        <v>1.4344263E-5</v>
      </c>
    </row>
    <row r="27" spans="1:8" ht="26.25" thickBot="1" x14ac:dyDescent="0.3">
      <c r="A27" s="5" t="s">
        <v>61</v>
      </c>
      <c r="B27" s="6">
        <v>140</v>
      </c>
      <c r="C27" s="6">
        <v>8.98</v>
      </c>
      <c r="D27" s="7">
        <v>6.4142850000000001E-2</v>
      </c>
    </row>
    <row r="28" spans="1:8" ht="39" thickBot="1" x14ac:dyDescent="0.3">
      <c r="A28" s="5" t="s">
        <v>62</v>
      </c>
      <c r="B28" s="6">
        <v>477</v>
      </c>
      <c r="C28" s="6">
        <v>2.2400000000000002</v>
      </c>
      <c r="D28" s="7">
        <v>4.6960166999999997E-3</v>
      </c>
    </row>
    <row r="29" spans="1:8" ht="15.75" thickBot="1" x14ac:dyDescent="0.3">
      <c r="A29" s="5" t="s">
        <v>63</v>
      </c>
      <c r="B29" s="6">
        <v>441</v>
      </c>
      <c r="C29" s="6">
        <v>2.65</v>
      </c>
      <c r="D29" s="7">
        <v>6.0090706999999998E-3</v>
      </c>
    </row>
    <row r="30" spans="1:8" ht="15.75" thickBot="1" x14ac:dyDescent="0.3">
      <c r="A30" s="5" t="s">
        <v>64</v>
      </c>
      <c r="B30" s="6">
        <v>122</v>
      </c>
      <c r="C30" s="6">
        <v>2.02</v>
      </c>
      <c r="D30" s="7">
        <v>1.6557377000000002E-2</v>
      </c>
    </row>
    <row r="31" spans="1:8" ht="39" thickBot="1" x14ac:dyDescent="0.3">
      <c r="A31" s="5" t="s">
        <v>65</v>
      </c>
      <c r="B31" s="6">
        <v>206</v>
      </c>
      <c r="C31" s="6">
        <v>2</v>
      </c>
      <c r="D31" s="7">
        <v>9.7087379999999997E-3</v>
      </c>
    </row>
    <row r="32" spans="1:8" ht="15.75" thickBot="1" x14ac:dyDescent="0.3">
      <c r="A32" s="5" t="s">
        <v>66</v>
      </c>
      <c r="B32" s="6">
        <v>376</v>
      </c>
      <c r="C32" s="6">
        <v>0.219</v>
      </c>
      <c r="D32" s="8">
        <v>5.8244679999999997E-4</v>
      </c>
    </row>
    <row r="33" spans="1:4" ht="39" thickBot="1" x14ac:dyDescent="0.3">
      <c r="A33" s="5" t="s">
        <v>67</v>
      </c>
      <c r="B33" s="6">
        <v>337</v>
      </c>
      <c r="C33" s="6">
        <v>2.17</v>
      </c>
      <c r="D33" s="7">
        <v>6.4391693999999999E-3</v>
      </c>
    </row>
    <row r="34" spans="1:4" ht="15.75" thickBot="1" x14ac:dyDescent="0.3">
      <c r="A34" s="5" t="s">
        <v>68</v>
      </c>
      <c r="B34" s="6">
        <v>1355</v>
      </c>
      <c r="C34" s="6">
        <v>0.68</v>
      </c>
      <c r="D34" s="8">
        <v>5.0184502999999999E-4</v>
      </c>
    </row>
    <row r="35" spans="1:4" ht="15.75" thickBot="1" x14ac:dyDescent="0.3">
      <c r="A35" s="5" t="s">
        <v>69</v>
      </c>
      <c r="B35" s="6">
        <v>180</v>
      </c>
      <c r="C35" s="6">
        <v>12.6</v>
      </c>
      <c r="D35" s="7">
        <v>7.0000000000000007E-2</v>
      </c>
    </row>
    <row r="36" spans="1:4" ht="15.75" thickBot="1" x14ac:dyDescent="0.3">
      <c r="A36" s="39" t="s">
        <v>70</v>
      </c>
      <c r="B36" s="40"/>
      <c r="C36" s="40"/>
      <c r="D36" s="41"/>
    </row>
    <row r="37" spans="1:4" ht="51.75" thickBot="1" x14ac:dyDescent="0.3">
      <c r="A37" s="5" t="s">
        <v>71</v>
      </c>
      <c r="B37" s="6">
        <v>111</v>
      </c>
      <c r="C37" s="6">
        <v>116.6</v>
      </c>
      <c r="D37" s="7">
        <v>1.0504503999999999</v>
      </c>
    </row>
    <row r="38" spans="1:4" ht="51.75" thickBot="1" x14ac:dyDescent="0.3">
      <c r="A38" s="5" t="s">
        <v>72</v>
      </c>
      <c r="B38" s="6">
        <v>250</v>
      </c>
      <c r="C38" s="6">
        <v>1.2999999999999999E-3</v>
      </c>
      <c r="D38" s="8">
        <v>5.2000000000000002E-6</v>
      </c>
    </row>
    <row r="39" spans="1:4" ht="51.75" thickBot="1" x14ac:dyDescent="0.3">
      <c r="A39" s="5" t="s">
        <v>73</v>
      </c>
      <c r="B39" s="6">
        <v>404</v>
      </c>
      <c r="C39" s="6">
        <v>0.05</v>
      </c>
      <c r="D39" s="8">
        <v>1.2376238E-4</v>
      </c>
    </row>
    <row r="40" spans="1:4" ht="51.75" thickBot="1" x14ac:dyDescent="0.3">
      <c r="A40" s="5" t="s">
        <v>74</v>
      </c>
      <c r="B40" s="6">
        <v>278</v>
      </c>
      <c r="C40" s="6">
        <v>0.41699999999999998</v>
      </c>
      <c r="D40" s="7">
        <v>1.5E-3</v>
      </c>
    </row>
    <row r="41" spans="1:4" ht="39" thickBot="1" x14ac:dyDescent="0.3">
      <c r="A41" s="5" t="s">
        <v>75</v>
      </c>
      <c r="B41" s="6">
        <v>95</v>
      </c>
      <c r="C41" s="6">
        <v>28.64</v>
      </c>
      <c r="D41" s="7">
        <v>0.30147368000000002</v>
      </c>
    </row>
    <row r="42" spans="1:4" ht="51.75" thickBot="1" x14ac:dyDescent="0.3">
      <c r="A42" s="5" t="s">
        <v>76</v>
      </c>
      <c r="B42" s="6">
        <v>120</v>
      </c>
      <c r="C42" s="6">
        <v>48.84</v>
      </c>
      <c r="D42" s="7">
        <v>0.40699999999999997</v>
      </c>
    </row>
    <row r="43" spans="1:4" ht="39" thickBot="1" x14ac:dyDescent="0.3">
      <c r="A43" s="5" t="s">
        <v>77</v>
      </c>
      <c r="B43" s="6">
        <v>75</v>
      </c>
      <c r="C43" s="6">
        <v>311.8</v>
      </c>
      <c r="D43" s="7">
        <v>4.1573333999999997</v>
      </c>
    </row>
    <row r="44" spans="1:4" ht="39" thickBot="1" x14ac:dyDescent="0.3">
      <c r="A44" s="5" t="s">
        <v>78</v>
      </c>
      <c r="B44" s="6">
        <v>84</v>
      </c>
      <c r="C44" s="6">
        <v>2438</v>
      </c>
      <c r="D44" s="7">
        <v>29.023810000000001</v>
      </c>
    </row>
    <row r="45" spans="1:4" ht="39" thickBot="1" x14ac:dyDescent="0.3">
      <c r="A45" s="5" t="s">
        <v>79</v>
      </c>
      <c r="B45" s="6">
        <v>58</v>
      </c>
      <c r="C45" s="6">
        <v>6995.5</v>
      </c>
      <c r="D45" s="7">
        <v>120.61207</v>
      </c>
    </row>
    <row r="46" spans="1:4" ht="64.5" thickBot="1" x14ac:dyDescent="0.3">
      <c r="A46" s="5" t="s">
        <v>80</v>
      </c>
      <c r="B46" s="6">
        <v>142</v>
      </c>
      <c r="C46" s="6">
        <v>71.02</v>
      </c>
      <c r="D46" s="7">
        <v>0.50014084999999997</v>
      </c>
    </row>
    <row r="47" spans="1:4" ht="64.5" thickBot="1" x14ac:dyDescent="0.3">
      <c r="A47" s="5" t="s">
        <v>81</v>
      </c>
      <c r="B47" s="6">
        <v>138</v>
      </c>
      <c r="C47" s="6">
        <v>62.5</v>
      </c>
      <c r="D47" s="7">
        <v>0.45289856000000001</v>
      </c>
    </row>
    <row r="48" spans="1:4" ht="39" thickBot="1" x14ac:dyDescent="0.3">
      <c r="A48" s="5" t="s">
        <v>82</v>
      </c>
      <c r="B48" s="6">
        <v>288</v>
      </c>
      <c r="C48" s="6">
        <v>0.432</v>
      </c>
      <c r="D48" s="7">
        <v>1.5E-3</v>
      </c>
    </row>
    <row r="49" spans="1:8" ht="15.75" thickBot="1" x14ac:dyDescent="0.3">
      <c r="A49" s="39" t="s">
        <v>83</v>
      </c>
      <c r="B49" s="40"/>
      <c r="C49" s="40"/>
      <c r="D49" s="41"/>
    </row>
    <row r="50" spans="1:8" ht="26.25" thickBot="1" x14ac:dyDescent="0.3">
      <c r="A50" s="5" t="s">
        <v>84</v>
      </c>
      <c r="B50" s="6">
        <v>180</v>
      </c>
      <c r="C50" s="6">
        <v>3151</v>
      </c>
      <c r="D50" s="7">
        <v>17.505555999999999</v>
      </c>
      <c r="F50">
        <v>714316371.16666663</v>
      </c>
      <c r="G50">
        <v>534202957.66666669</v>
      </c>
      <c r="H50">
        <f t="shared" si="0"/>
        <v>23.407779866650348</v>
      </c>
    </row>
    <row r="51" spans="1:8" ht="26.25" thickBot="1" x14ac:dyDescent="0.3">
      <c r="A51" s="5" t="s">
        <v>85</v>
      </c>
      <c r="B51" s="6">
        <v>159</v>
      </c>
      <c r="C51" s="6">
        <v>2.39</v>
      </c>
      <c r="D51" s="7">
        <v>1.5031447999999999E-2</v>
      </c>
      <c r="F51">
        <v>549823146.16666663</v>
      </c>
      <c r="G51">
        <v>275355325.33333331</v>
      </c>
      <c r="H51">
        <f t="shared" si="0"/>
        <v>3.0014447771423459E-2</v>
      </c>
    </row>
    <row r="52" spans="1:8" ht="26.25" thickBot="1" x14ac:dyDescent="0.3">
      <c r="A52" s="5" t="s">
        <v>86</v>
      </c>
      <c r="B52" s="6">
        <v>280</v>
      </c>
      <c r="C52" s="6">
        <v>4.2000000000000003E-2</v>
      </c>
      <c r="D52" s="8">
        <v>1.4999999E-4</v>
      </c>
    </row>
    <row r="53" spans="1:8" ht="15.75" thickBot="1" x14ac:dyDescent="0.3">
      <c r="A53" s="5" t="s">
        <v>87</v>
      </c>
      <c r="B53" s="6">
        <v>206</v>
      </c>
      <c r="C53" s="6">
        <v>0.105</v>
      </c>
      <c r="D53" s="8">
        <v>5.0970870000000001E-4</v>
      </c>
    </row>
    <row r="54" spans="1:8" ht="15.75" thickBot="1" x14ac:dyDescent="0.3">
      <c r="A54" s="5" t="s">
        <v>88</v>
      </c>
      <c r="B54" s="6">
        <v>376.4</v>
      </c>
      <c r="C54" s="6">
        <v>8.1</v>
      </c>
      <c r="D54" s="7">
        <v>2.1519660999999999E-2</v>
      </c>
      <c r="F54">
        <v>2141214.8333333335</v>
      </c>
      <c r="G54">
        <v>9578059.333333334</v>
      </c>
      <c r="H54">
        <f t="shared" si="0"/>
        <v>4.8108093443464603E-3</v>
      </c>
    </row>
    <row r="55" spans="1:8" ht="26.25" thickBot="1" x14ac:dyDescent="0.3">
      <c r="A55" s="5" t="s">
        <v>89</v>
      </c>
      <c r="B55" s="6">
        <v>161</v>
      </c>
      <c r="C55" s="6">
        <v>8.1000000000000003E-2</v>
      </c>
      <c r="D55" s="8">
        <v>5.0310559999999999E-4</v>
      </c>
    </row>
    <row r="56" spans="1:8" ht="26.25" thickBot="1" x14ac:dyDescent="0.3">
      <c r="A56" s="5" t="s">
        <v>90</v>
      </c>
      <c r="B56" s="6">
        <v>110</v>
      </c>
      <c r="C56" s="6">
        <v>55</v>
      </c>
      <c r="D56" s="7">
        <v>0.5</v>
      </c>
      <c r="F56">
        <v>550678888.33333337</v>
      </c>
      <c r="G56">
        <v>178848487</v>
      </c>
      <c r="H56">
        <f t="shared" si="0"/>
        <v>1.5395122921373481</v>
      </c>
    </row>
    <row r="57" spans="1:8" ht="15.75" thickBot="1" x14ac:dyDescent="0.3">
      <c r="A57" s="9" t="s">
        <v>0</v>
      </c>
      <c r="B57" s="10">
        <v>242</v>
      </c>
      <c r="C57" s="10">
        <v>0.36499999999999999</v>
      </c>
      <c r="D57" s="11">
        <v>1.5082645E-3</v>
      </c>
    </row>
    <row r="59" spans="1:8" x14ac:dyDescent="0.25">
      <c r="A59" s="12" t="s">
        <v>91</v>
      </c>
      <c r="D59" s="12">
        <v>8</v>
      </c>
    </row>
    <row r="60" spans="1:8" x14ac:dyDescent="0.25">
      <c r="A60" s="12" t="s">
        <v>92</v>
      </c>
      <c r="D60" s="12">
        <v>6</v>
      </c>
      <c r="F60">
        <v>10135427531.666666</v>
      </c>
      <c r="G60">
        <v>10955191751.333334</v>
      </c>
      <c r="H60">
        <f t="shared" si="0"/>
        <v>5.5510269989202721</v>
      </c>
    </row>
  </sheetData>
  <mergeCells count="4">
    <mergeCell ref="A4:D4"/>
    <mergeCell ref="A25:D25"/>
    <mergeCell ref="A36:D36"/>
    <mergeCell ref="A49:D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61" workbookViewId="0">
      <selection activeCell="C64" sqref="C6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Metabolitos cuantificables</vt:lpstr>
      <vt:lpstr>Referencias</vt:lpstr>
      <vt:lpstr>Hoja1</vt:lpstr>
      <vt:lpstr>Inoculo_Fecha</vt:lpstr>
      <vt:lpstr>Inoculo_Hora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2022-03-30T23:16:32Z</dcterms:modified>
</cp:coreProperties>
</file>