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2-08\Documents\"/>
    </mc:Choice>
  </mc:AlternateContent>
  <xr:revisionPtr revIDLastSave="0" documentId="13_ncr:1_{A9E41F5A-FEB3-4850-A03A-95B64546C207}" xr6:coauthVersionLast="47" xr6:coauthVersionMax="47" xr10:uidLastSave="{00000000-0000-0000-0000-000000000000}"/>
  <bookViews>
    <workbookView xWindow="-120" yWindow="-120" windowWidth="20730" windowHeight="11160" tabRatio="583" xr2:uid="{571C9F19-22DF-45EE-862F-7763BA873CCE}"/>
  </bookViews>
  <sheets>
    <sheet name="DSD" sheetId="1" r:id="rId1"/>
    <sheet name="CuotaNivelada" sheetId="2" r:id="rId2"/>
    <sheet name="CuotaProporcio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F10" i="2"/>
  <c r="P10" i="2" s="1"/>
  <c r="G16" i="1"/>
  <c r="G17" i="1" s="1"/>
  <c r="G25" i="3"/>
  <c r="H25" i="3"/>
  <c r="I25" i="3"/>
  <c r="J25" i="3"/>
  <c r="F25" i="3"/>
  <c r="K23" i="3"/>
  <c r="G24" i="3"/>
  <c r="H24" i="3"/>
  <c r="I24" i="3"/>
  <c r="J24" i="3"/>
  <c r="K24" i="3" s="1"/>
  <c r="F24" i="3"/>
  <c r="G23" i="3"/>
  <c r="H23" i="3"/>
  <c r="I23" i="3"/>
  <c r="J23" i="3"/>
  <c r="F23" i="3"/>
  <c r="E26" i="3"/>
  <c r="F22" i="3"/>
  <c r="G22" i="3" s="1"/>
  <c r="H22" i="3" s="1"/>
  <c r="I22" i="3" s="1"/>
  <c r="J22" i="3" s="1"/>
  <c r="O12" i="3"/>
  <c r="O10" i="3"/>
  <c r="P11" i="3"/>
  <c r="P10" i="3"/>
  <c r="P9" i="3"/>
  <c r="N12" i="3"/>
  <c r="G11" i="3"/>
  <c r="H11" i="3"/>
  <c r="I11" i="3"/>
  <c r="J11" i="3"/>
  <c r="K11" i="3"/>
  <c r="L11" i="3"/>
  <c r="M11" i="3"/>
  <c r="N11" i="3"/>
  <c r="O11" i="3"/>
  <c r="F11" i="3"/>
  <c r="G9" i="3"/>
  <c r="H9" i="3"/>
  <c r="I9" i="3"/>
  <c r="J9" i="3"/>
  <c r="K9" i="3"/>
  <c r="L9" i="3"/>
  <c r="M9" i="3"/>
  <c r="N9" i="3"/>
  <c r="O9" i="3"/>
  <c r="F9" i="3"/>
  <c r="E12" i="3"/>
  <c r="F10" i="3"/>
  <c r="F8" i="3"/>
  <c r="G8" i="3" s="1"/>
  <c r="H8" i="3" s="1"/>
  <c r="I8" i="3" s="1"/>
  <c r="J8" i="3" s="1"/>
  <c r="K8" i="3" s="1"/>
  <c r="L8" i="3" s="1"/>
  <c r="M8" i="3" s="1"/>
  <c r="N8" i="3" s="1"/>
  <c r="O8" i="3" s="1"/>
  <c r="K19" i="2"/>
  <c r="K18" i="2"/>
  <c r="K17" i="2"/>
  <c r="F9" i="2"/>
  <c r="G10" i="2"/>
  <c r="H10" i="2"/>
  <c r="I10" i="2"/>
  <c r="J10" i="2"/>
  <c r="K10" i="2"/>
  <c r="L10" i="2"/>
  <c r="M10" i="2"/>
  <c r="N10" i="2"/>
  <c r="O10" i="2"/>
  <c r="E11" i="2"/>
  <c r="G19" i="2"/>
  <c r="H19" i="2"/>
  <c r="I19" i="2"/>
  <c r="J19" i="2"/>
  <c r="F19" i="2"/>
  <c r="E20" i="2"/>
  <c r="F18" i="2" s="1"/>
  <c r="F17" i="2" s="1"/>
  <c r="F20" i="2" s="1"/>
  <c r="F16" i="2"/>
  <c r="G16" i="2" s="1"/>
  <c r="H16" i="2" s="1"/>
  <c r="I16" i="2" s="1"/>
  <c r="J16" i="2" s="1"/>
  <c r="F7" i="2"/>
  <c r="G7" i="2" s="1"/>
  <c r="H7" i="2" s="1"/>
  <c r="I7" i="2" s="1"/>
  <c r="J7" i="2" s="1"/>
  <c r="K7" i="2" s="1"/>
  <c r="L7" i="2" s="1"/>
  <c r="M7" i="2" s="1"/>
  <c r="N7" i="2" s="1"/>
  <c r="O7" i="2" s="1"/>
  <c r="H16" i="1"/>
  <c r="I16" i="1"/>
  <c r="J16" i="1"/>
  <c r="K16" i="1"/>
  <c r="L16" i="1"/>
  <c r="M16" i="1"/>
  <c r="N16" i="1"/>
  <c r="F18" i="1"/>
  <c r="G15" i="1"/>
  <c r="N12" i="1"/>
  <c r="H11" i="1"/>
  <c r="I11" i="1" s="1"/>
  <c r="J11" i="1" s="1"/>
  <c r="K11" i="1" s="1"/>
  <c r="L11" i="1" s="1"/>
  <c r="M11" i="1" s="1"/>
  <c r="N11" i="1" s="1"/>
  <c r="H12" i="1"/>
  <c r="I12" i="1" s="1"/>
  <c r="J12" i="1" s="1"/>
  <c r="K12" i="1" s="1"/>
  <c r="L12" i="1" s="1"/>
  <c r="M12" i="1" s="1"/>
  <c r="G12" i="1"/>
  <c r="L10" i="1"/>
  <c r="M10" i="1"/>
  <c r="N10" i="1"/>
  <c r="H10" i="1"/>
  <c r="I10" i="1"/>
  <c r="J10" i="1"/>
  <c r="K10" i="1"/>
  <c r="G10" i="1"/>
  <c r="F12" i="1"/>
  <c r="M9" i="1"/>
  <c r="N9" i="1" s="1"/>
  <c r="H9" i="1"/>
  <c r="I9" i="1" s="1"/>
  <c r="J9" i="1" s="1"/>
  <c r="K9" i="1" s="1"/>
  <c r="L9" i="1" s="1"/>
  <c r="G9" i="1"/>
  <c r="G18" i="1" l="1"/>
  <c r="H18" i="1" s="1"/>
  <c r="I18" i="1" s="1"/>
  <c r="J18" i="1" s="1"/>
  <c r="K18" i="1" s="1"/>
  <c r="L18" i="1" s="1"/>
  <c r="K25" i="3"/>
  <c r="F26" i="3"/>
  <c r="F12" i="3"/>
  <c r="F8" i="2"/>
  <c r="G18" i="2"/>
  <c r="G17" i="2" s="1"/>
  <c r="G20" i="2" s="1"/>
  <c r="H18" i="2" s="1"/>
  <c r="H17" i="2" s="1"/>
  <c r="H20" i="2" s="1"/>
  <c r="H15" i="1"/>
  <c r="F11" i="2" l="1"/>
  <c r="M18" i="1"/>
  <c r="N18" i="1" s="1"/>
  <c r="G10" i="3"/>
  <c r="G12" i="3" s="1"/>
  <c r="I18" i="2"/>
  <c r="I17" i="2" s="1"/>
  <c r="I20" i="2" s="1"/>
  <c r="H17" i="1"/>
  <c r="I15" i="1"/>
  <c r="G9" i="2" l="1"/>
  <c r="H10" i="3"/>
  <c r="H12" i="3" s="1"/>
  <c r="J18" i="2"/>
  <c r="J17" i="2" s="1"/>
  <c r="J20" i="2" s="1"/>
  <c r="J15" i="1"/>
  <c r="I17" i="1"/>
  <c r="G8" i="2" l="1"/>
  <c r="G26" i="3"/>
  <c r="I10" i="3"/>
  <c r="I12" i="3" s="1"/>
  <c r="K15" i="1"/>
  <c r="J17" i="1"/>
  <c r="G11" i="2" l="1"/>
  <c r="H9" i="2" s="1"/>
  <c r="H26" i="3"/>
  <c r="I26" i="3"/>
  <c r="J10" i="3"/>
  <c r="J12" i="3" s="1"/>
  <c r="K17" i="1"/>
  <c r="L15" i="1"/>
  <c r="H8" i="2" l="1"/>
  <c r="K10" i="3"/>
  <c r="K12" i="3" s="1"/>
  <c r="M15" i="1"/>
  <c r="L17" i="1"/>
  <c r="H11" i="2" l="1"/>
  <c r="I9" i="2" s="1"/>
  <c r="J26" i="3"/>
  <c r="L10" i="3"/>
  <c r="L12" i="3" s="1"/>
  <c r="N15" i="1"/>
  <c r="M17" i="1"/>
  <c r="N17" i="1" s="1"/>
  <c r="I8" i="2" l="1"/>
  <c r="M10" i="3"/>
  <c r="M12" i="3" s="1"/>
  <c r="I11" i="2" l="1"/>
  <c r="J9" i="2" s="1"/>
  <c r="N10" i="3"/>
  <c r="J8" i="2" l="1"/>
  <c r="J11" i="2" l="1"/>
  <c r="K9" i="2" s="1"/>
  <c r="K8" i="2" s="1"/>
  <c r="K11" i="2" s="1"/>
  <c r="L9" i="2" s="1"/>
  <c r="L8" i="2" s="1"/>
  <c r="L11" i="2" s="1"/>
  <c r="M9" i="2" s="1"/>
  <c r="M8" i="2" s="1"/>
  <c r="M11" i="2" s="1"/>
  <c r="N9" i="2" s="1"/>
  <c r="N8" i="2" s="1"/>
  <c r="N11" i="2" s="1"/>
  <c r="O9" i="2" s="1"/>
  <c r="O8" i="2" l="1"/>
  <c r="P9" i="2"/>
  <c r="O11" i="2" l="1"/>
  <c r="P8" i="2"/>
</calcChain>
</file>

<file path=xl/sharedStrings.xml><?xml version="1.0" encoding="utf-8"?>
<sst xmlns="http://schemas.openxmlformats.org/spreadsheetml/2006/main" count="56" uniqueCount="17">
  <si>
    <t>Inversion</t>
  </si>
  <si>
    <t>Valor Residual</t>
  </si>
  <si>
    <t xml:space="preserve">Vida util </t>
  </si>
  <si>
    <t>Años</t>
  </si>
  <si>
    <t>Depreciacion Anual</t>
  </si>
  <si>
    <t>Valor en Libro</t>
  </si>
  <si>
    <t>Depreciacion Acumulada</t>
  </si>
  <si>
    <t>Datos</t>
  </si>
  <si>
    <t>Prestamo</t>
  </si>
  <si>
    <t>Plazo(Años)</t>
  </si>
  <si>
    <t>Tasa(anual)</t>
  </si>
  <si>
    <t>Abono a la deuda</t>
  </si>
  <si>
    <t xml:space="preserve">Intereses </t>
  </si>
  <si>
    <t>Cuota</t>
  </si>
  <si>
    <t>Saldo insoluto</t>
  </si>
  <si>
    <t>Calendario de pago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</si>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</sst>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C0A]\ * #,##0.00_-;\-[$$-2C0A]\ * #,##0.00_-;_-[$$-2C0A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5" tint="-0.499984740745262"/>
      <name val="Times New Roman"/>
      <family val="1"/>
    </font>
    <font>
      <sz val="18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164" fontId="1" fillId="0" borderId="1" xfId="0" applyNumberFormat="1" applyFont="1" applyBorder="1"/>
    <xf numFmtId="164" fontId="1" fillId="3" borderId="1" xfId="0" applyNumberFormat="1" applyFont="1" applyFill="1" applyBorder="1"/>
    <xf numFmtId="9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/>
    <xf numFmtId="0" fontId="0" fillId="0" borderId="0" xfId="0" applyBorder="1"/>
    <xf numFmtId="0" fontId="4" fillId="5" borderId="2" xfId="0" applyFont="1" applyFill="1" applyBorder="1" applyAlignment="1"/>
    <xf numFmtId="0" fontId="0" fillId="0" borderId="1" xfId="0" applyBorder="1"/>
    <xf numFmtId="0" fontId="5" fillId="0" borderId="0" xfId="0" applyFont="1"/>
    <xf numFmtId="164" fontId="1" fillId="0" borderId="1" xfId="0" applyNumberFormat="1" applyFont="1" applyBorder="1" applyAlignment="1"/>
    <xf numFmtId="164" fontId="1" fillId="3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3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E01B-EC84-40D4-9A23-EA884D46A7BC}">
  <dimension ref="A1:O18"/>
  <sheetViews>
    <sheetView tabSelected="1" workbookViewId="0">
      <selection activeCell="G10" sqref="G10"/>
    </sheetView>
  </sheetViews>
  <sheetFormatPr baseColWidth="10" defaultRowHeight="15" x14ac:dyDescent="0.25"/>
  <cols>
    <col min="2" max="2" width="14.5703125" customWidth="1"/>
    <col min="5" max="5" width="23.85546875" customWidth="1"/>
    <col min="6" max="6" width="13" bestFit="1" customWidth="1"/>
    <col min="7" max="7" width="13.28515625" bestFit="1" customWidth="1"/>
    <col min="8" max="8" width="13" bestFit="1" customWidth="1"/>
    <col min="9" max="9" width="14.5703125" customWidth="1"/>
    <col min="10" max="10" width="14.7109375" customWidth="1"/>
    <col min="11" max="11" width="14.140625" customWidth="1"/>
    <col min="12" max="12" width="13.5703125" customWidth="1"/>
    <col min="13" max="13" width="13.7109375" customWidth="1"/>
    <col min="14" max="14" width="13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18" t="s">
        <v>7</v>
      </c>
      <c r="C2" s="1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2" t="s">
        <v>0</v>
      </c>
      <c r="C3" s="2">
        <v>180000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2" t="s">
        <v>1</v>
      </c>
      <c r="C4" s="2">
        <v>20000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2" t="s">
        <v>2</v>
      </c>
      <c r="C5" s="2">
        <v>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3" t="s">
        <v>3</v>
      </c>
      <c r="F9" s="2">
        <v>0</v>
      </c>
      <c r="G9" s="2">
        <f>F9+1</f>
        <v>1</v>
      </c>
      <c r="H9" s="2">
        <f t="shared" ref="H9:N9" si="0">G9+1</f>
        <v>2</v>
      </c>
      <c r="I9" s="2">
        <f t="shared" si="0"/>
        <v>3</v>
      </c>
      <c r="J9" s="2">
        <f t="shared" si="0"/>
        <v>4</v>
      </c>
      <c r="K9" s="2">
        <f t="shared" si="0"/>
        <v>5</v>
      </c>
      <c r="L9" s="2">
        <f t="shared" si="0"/>
        <v>6</v>
      </c>
      <c r="M9" s="2">
        <f>L9+1</f>
        <v>7</v>
      </c>
      <c r="N9" s="2">
        <f t="shared" si="0"/>
        <v>8</v>
      </c>
      <c r="O9" s="1"/>
    </row>
    <row r="10" spans="1:15" x14ac:dyDescent="0.25">
      <c r="A10" s="1"/>
      <c r="B10" s="1"/>
      <c r="C10" s="1"/>
      <c r="D10" s="1"/>
      <c r="E10" s="3" t="s">
        <v>4</v>
      </c>
      <c r="F10" s="4">
        <v>0</v>
      </c>
      <c r="G10" s="4">
        <f>DDB($C$3,$C$4,$C$5,G9)</f>
        <v>45000</v>
      </c>
      <c r="H10" s="4">
        <f t="shared" ref="H10:K10" si="1">DDB($C$3,$C$4,$C$5,H9)</f>
        <v>33750</v>
      </c>
      <c r="I10" s="4">
        <f t="shared" si="1"/>
        <v>25312.5</v>
      </c>
      <c r="J10" s="4">
        <f t="shared" si="1"/>
        <v>18984.375</v>
      </c>
      <c r="K10" s="4">
        <f t="shared" si="1"/>
        <v>14238.28125</v>
      </c>
      <c r="L10" s="4">
        <f t="shared" ref="L10" si="2">DDB($C$3,$C$4,$C$5,L9)</f>
        <v>10678.7109375</v>
      </c>
      <c r="M10" s="4">
        <f t="shared" ref="M10" si="3">DDB($C$3,$C$4,$C$5,M9)</f>
        <v>8009.033203125</v>
      </c>
      <c r="N10" s="4">
        <f t="shared" ref="N10" si="4">DDB($C$3,$C$4,$C$5,N9)</f>
        <v>4027.099609375</v>
      </c>
      <c r="O10" s="1"/>
    </row>
    <row r="11" spans="1:15" x14ac:dyDescent="0.25">
      <c r="A11" s="1"/>
      <c r="B11" s="1"/>
      <c r="C11" s="1"/>
      <c r="D11" s="1"/>
      <c r="E11" s="3" t="s">
        <v>6</v>
      </c>
      <c r="F11" s="4">
        <v>0</v>
      </c>
      <c r="G11" s="4">
        <f>F11+G10</f>
        <v>45000</v>
      </c>
      <c r="H11" s="4">
        <f>G11+H10</f>
        <v>78750</v>
      </c>
      <c r="I11" s="4">
        <f t="shared" ref="I11:M11" si="5">H11+I10</f>
        <v>104062.5</v>
      </c>
      <c r="J11" s="4">
        <f t="shared" si="5"/>
        <v>123046.875</v>
      </c>
      <c r="K11" s="4">
        <f t="shared" si="5"/>
        <v>137285.15625</v>
      </c>
      <c r="L11" s="4">
        <f t="shared" si="5"/>
        <v>147963.8671875</v>
      </c>
      <c r="M11" s="4">
        <f t="shared" si="5"/>
        <v>155972.900390625</v>
      </c>
      <c r="N11" s="4">
        <f>M11+N10</f>
        <v>160000</v>
      </c>
      <c r="O11" s="1"/>
    </row>
    <row r="12" spans="1:15" x14ac:dyDescent="0.25">
      <c r="A12" s="1"/>
      <c r="B12" s="1"/>
      <c r="C12" s="1"/>
      <c r="D12" s="1"/>
      <c r="E12" s="3" t="s">
        <v>5</v>
      </c>
      <c r="F12" s="4">
        <f>C3</f>
        <v>180000</v>
      </c>
      <c r="G12" s="4">
        <f>F12-G10</f>
        <v>135000</v>
      </c>
      <c r="H12" s="4">
        <f t="shared" ref="H12:M12" si="6">G12-H10</f>
        <v>101250</v>
      </c>
      <c r="I12" s="4">
        <f t="shared" si="6"/>
        <v>75937.5</v>
      </c>
      <c r="J12" s="4">
        <f t="shared" si="6"/>
        <v>56953.125</v>
      </c>
      <c r="K12" s="4">
        <f t="shared" si="6"/>
        <v>42714.84375</v>
      </c>
      <c r="L12" s="4">
        <f t="shared" si="6"/>
        <v>32036.1328125</v>
      </c>
      <c r="M12" s="4">
        <f t="shared" si="6"/>
        <v>24027.099609375</v>
      </c>
      <c r="N12" s="5">
        <f>M12-N10</f>
        <v>20000</v>
      </c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5" spans="1:15" x14ac:dyDescent="0.25">
      <c r="E15" s="3" t="s">
        <v>3</v>
      </c>
      <c r="F15" s="2">
        <v>0</v>
      </c>
      <c r="G15" s="2">
        <f>F15+1</f>
        <v>1</v>
      </c>
      <c r="H15" s="2">
        <f t="shared" ref="H15:L15" si="7">G15+1</f>
        <v>2</v>
      </c>
      <c r="I15" s="2">
        <f t="shared" si="7"/>
        <v>3</v>
      </c>
      <c r="J15" s="2">
        <f t="shared" si="7"/>
        <v>4</v>
      </c>
      <c r="K15" s="2">
        <f t="shared" si="7"/>
        <v>5</v>
      </c>
      <c r="L15" s="2">
        <f t="shared" si="7"/>
        <v>6</v>
      </c>
      <c r="M15" s="2">
        <f>L15+1</f>
        <v>7</v>
      </c>
      <c r="N15" s="2">
        <f t="shared" ref="N15" si="8">M15+1</f>
        <v>8</v>
      </c>
    </row>
    <row r="16" spans="1:15" x14ac:dyDescent="0.25">
      <c r="E16" s="3" t="s">
        <v>4</v>
      </c>
      <c r="F16" s="4">
        <v>0</v>
      </c>
      <c r="G16" s="4">
        <f>DDB($C$3,$C$4,$C$5,G15,3)</f>
        <v>67500</v>
      </c>
      <c r="H16" s="4">
        <f t="shared" ref="H16:N16" si="9">DDB($C$3,$C$4,$C$5,H15,3)</f>
        <v>42187.5</v>
      </c>
      <c r="I16" s="4">
        <f t="shared" si="9"/>
        <v>26367.1875</v>
      </c>
      <c r="J16" s="4">
        <f t="shared" si="9"/>
        <v>16479.4921875</v>
      </c>
      <c r="K16" s="4">
        <f t="shared" si="9"/>
        <v>7465.8203125</v>
      </c>
      <c r="L16" s="4">
        <f t="shared" si="9"/>
        <v>0</v>
      </c>
      <c r="M16" s="4">
        <f t="shared" si="9"/>
        <v>0</v>
      </c>
      <c r="N16" s="4">
        <f t="shared" si="9"/>
        <v>0</v>
      </c>
    </row>
    <row r="17" spans="5:14" x14ac:dyDescent="0.25">
      <c r="E17" s="3" t="s">
        <v>6</v>
      </c>
      <c r="F17" s="4">
        <v>0</v>
      </c>
      <c r="G17" s="4">
        <f>F17+G16</f>
        <v>67500</v>
      </c>
      <c r="H17" s="4">
        <f>G17+H16</f>
        <v>109687.5</v>
      </c>
      <c r="I17" s="4">
        <f t="shared" ref="I17" si="10">H17+I16</f>
        <v>136054.6875</v>
      </c>
      <c r="J17" s="4">
        <f t="shared" ref="J17" si="11">I17+J16</f>
        <v>152534.1796875</v>
      </c>
      <c r="K17" s="4">
        <f t="shared" ref="K17" si="12">J17+K16</f>
        <v>160000</v>
      </c>
      <c r="L17" s="4">
        <f t="shared" ref="L17" si="13">K17+L16</f>
        <v>160000</v>
      </c>
      <c r="M17" s="4">
        <f t="shared" ref="M17" si="14">L17+M16</f>
        <v>160000</v>
      </c>
      <c r="N17" s="4">
        <f>M17+N16</f>
        <v>160000</v>
      </c>
    </row>
    <row r="18" spans="5:14" x14ac:dyDescent="0.25">
      <c r="E18" s="3" t="s">
        <v>5</v>
      </c>
      <c r="F18" s="4">
        <f>C3</f>
        <v>180000</v>
      </c>
      <c r="G18" s="4">
        <f>F18-G16</f>
        <v>112500</v>
      </c>
      <c r="H18" s="4">
        <f t="shared" ref="H18:N18" si="15">G18-H16</f>
        <v>70312.5</v>
      </c>
      <c r="I18" s="4">
        <f t="shared" si="15"/>
        <v>43945.3125</v>
      </c>
      <c r="J18" s="4">
        <f t="shared" si="15"/>
        <v>27465.8203125</v>
      </c>
      <c r="K18" s="5">
        <f t="shared" si="15"/>
        <v>20000</v>
      </c>
      <c r="L18" s="5">
        <f t="shared" si="15"/>
        <v>20000</v>
      </c>
      <c r="M18" s="5">
        <f>L18-M16</f>
        <v>20000</v>
      </c>
      <c r="N18" s="5">
        <f t="shared" si="15"/>
        <v>20000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F363-5E3B-46AC-B9FD-2378C378D017}">
  <dimension ref="A1:R20"/>
  <sheetViews>
    <sheetView workbookViewId="0">
      <selection activeCell="F11" sqref="F11"/>
    </sheetView>
  </sheetViews>
  <sheetFormatPr baseColWidth="10" defaultRowHeight="15" x14ac:dyDescent="0.25"/>
  <cols>
    <col min="4" max="4" width="17.140625" customWidth="1"/>
    <col min="5" max="7" width="13" bestFit="1" customWidth="1"/>
    <col min="8" max="8" width="13.140625" customWidth="1"/>
    <col min="9" max="10" width="12" bestFit="1" customWidth="1"/>
    <col min="11" max="11" width="13" bestFit="1" customWidth="1"/>
    <col min="12" max="13" width="12" bestFit="1" customWidth="1"/>
    <col min="14" max="14" width="13" bestFit="1" customWidth="1"/>
    <col min="15" max="15" width="13.5703125" customWidth="1"/>
    <col min="16" max="16" width="13" bestFit="1" customWidth="1"/>
  </cols>
  <sheetData>
    <row r="1" spans="1:18" x14ac:dyDescent="0.25">
      <c r="A1" s="1"/>
      <c r="B1" s="13"/>
      <c r="C1" s="13"/>
      <c r="D1" s="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8" x14ac:dyDescent="0.25">
      <c r="A2" s="1"/>
      <c r="B2" s="19" t="s">
        <v>7</v>
      </c>
      <c r="C2" s="1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25">
      <c r="A3" s="1"/>
      <c r="B3" s="3" t="s">
        <v>8</v>
      </c>
      <c r="C3" s="2">
        <v>125000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3" t="s">
        <v>9</v>
      </c>
      <c r="C4" s="2">
        <v>10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25">
      <c r="A5" s="1"/>
      <c r="B5" s="3" t="s">
        <v>10</v>
      </c>
      <c r="C5" s="6">
        <v>0.08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ht="23.25" x14ac:dyDescent="0.35">
      <c r="A6" s="1"/>
      <c r="B6" s="1"/>
      <c r="C6" s="1"/>
      <c r="D6" s="20" t="s">
        <v>15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8" x14ac:dyDescent="0.25">
      <c r="A7" s="1"/>
      <c r="B7" s="1"/>
      <c r="C7" s="1"/>
      <c r="D7" s="3" t="s">
        <v>3</v>
      </c>
      <c r="E7" s="2">
        <v>0</v>
      </c>
      <c r="F7" s="2">
        <f>E7+1</f>
        <v>1</v>
      </c>
      <c r="G7" s="2">
        <f t="shared" ref="G7:N7" si="0">F7+1</f>
        <v>2</v>
      </c>
      <c r="H7" s="2">
        <f t="shared" si="0"/>
        <v>3</v>
      </c>
      <c r="I7" s="2">
        <f t="shared" si="0"/>
        <v>4</v>
      </c>
      <c r="J7" s="2">
        <f t="shared" si="0"/>
        <v>5</v>
      </c>
      <c r="K7" s="2">
        <f t="shared" si="0"/>
        <v>6</v>
      </c>
      <c r="L7" s="2">
        <f t="shared" si="0"/>
        <v>7</v>
      </c>
      <c r="M7" s="2">
        <f t="shared" si="0"/>
        <v>8</v>
      </c>
      <c r="N7" s="2">
        <f t="shared" si="0"/>
        <v>9</v>
      </c>
      <c r="O7" s="2">
        <f>N7+1</f>
        <v>10</v>
      </c>
      <c r="P7" s="2" t="s">
        <v>16</v>
      </c>
    </row>
    <row r="8" spans="1:18" x14ac:dyDescent="0.25">
      <c r="A8" s="1"/>
      <c r="B8" s="1"/>
      <c r="C8" s="1"/>
      <c r="D8" s="3" t="s">
        <v>11</v>
      </c>
      <c r="E8" s="7">
        <v>0</v>
      </c>
      <c r="F8" s="4">
        <f>F10-F9</f>
        <v>8628.6860871344288</v>
      </c>
      <c r="G8" s="4">
        <f t="shared" ref="G8:O8" si="1">G10-G9</f>
        <v>9318.9809741051831</v>
      </c>
      <c r="H8" s="4">
        <f t="shared" si="1"/>
        <v>10064.499452033597</v>
      </c>
      <c r="I8" s="4">
        <f t="shared" si="1"/>
        <v>10869.659408196285</v>
      </c>
      <c r="J8" s="4">
        <f t="shared" si="1"/>
        <v>11739.232160851989</v>
      </c>
      <c r="K8" s="4">
        <f t="shared" si="1"/>
        <v>12678.370733720145</v>
      </c>
      <c r="L8" s="4">
        <f t="shared" si="1"/>
        <v>13692.640392417758</v>
      </c>
      <c r="M8" s="4">
        <f t="shared" si="1"/>
        <v>14788.051623811178</v>
      </c>
      <c r="N8" s="4">
        <f t="shared" si="1"/>
        <v>15971.095753716072</v>
      </c>
      <c r="O8" s="4">
        <f t="shared" si="1"/>
        <v>17248.78341401336</v>
      </c>
      <c r="P8" s="4">
        <f>SUM(F8:O8)</f>
        <v>125000</v>
      </c>
    </row>
    <row r="9" spans="1:18" x14ac:dyDescent="0.25">
      <c r="A9" s="1"/>
      <c r="B9" s="1"/>
      <c r="C9" s="1"/>
      <c r="D9" s="3" t="s">
        <v>12</v>
      </c>
      <c r="E9" s="7">
        <v>0</v>
      </c>
      <c r="F9" s="4">
        <f>E11*$C$5</f>
        <v>10000</v>
      </c>
      <c r="G9" s="4">
        <f t="shared" ref="G9:O9" si="2">F11*$C$5</f>
        <v>9309.7051130292457</v>
      </c>
      <c r="H9" s="4">
        <f t="shared" si="2"/>
        <v>8564.1866351008321</v>
      </c>
      <c r="I9" s="4">
        <f t="shared" si="2"/>
        <v>7759.026678938144</v>
      </c>
      <c r="J9" s="4">
        <f t="shared" si="2"/>
        <v>6889.453926282441</v>
      </c>
      <c r="K9" s="4">
        <f t="shared" si="2"/>
        <v>5950.315353414283</v>
      </c>
      <c r="L9" s="4">
        <f t="shared" si="2"/>
        <v>4936.0456947166704</v>
      </c>
      <c r="M9" s="4">
        <f t="shared" si="2"/>
        <v>3840.6344633232502</v>
      </c>
      <c r="N9" s="4">
        <f t="shared" si="2"/>
        <v>2657.5903334183563</v>
      </c>
      <c r="O9" s="4">
        <f t="shared" si="2"/>
        <v>1379.9026731210704</v>
      </c>
      <c r="P9" s="4">
        <f>SUM(F9:O9)</f>
        <v>61286.860871344288</v>
      </c>
    </row>
    <row r="10" spans="1:18" x14ac:dyDescent="0.25">
      <c r="A10" s="1"/>
      <c r="B10" s="1"/>
      <c r="C10" s="1"/>
      <c r="D10" s="3" t="s">
        <v>13</v>
      </c>
      <c r="E10" s="7">
        <v>0</v>
      </c>
      <c r="F10" s="4">
        <f>PMT($C$5,$C$4,-$C$3)</f>
        <v>18628.686087134429</v>
      </c>
      <c r="G10" s="4">
        <f t="shared" ref="G10:O10" si="3">PMT($C$5,$C$4,-$C$3)</f>
        <v>18628.686087134429</v>
      </c>
      <c r="H10" s="4">
        <f t="shared" si="3"/>
        <v>18628.686087134429</v>
      </c>
      <c r="I10" s="4">
        <f t="shared" si="3"/>
        <v>18628.686087134429</v>
      </c>
      <c r="J10" s="4">
        <f t="shared" si="3"/>
        <v>18628.686087134429</v>
      </c>
      <c r="K10" s="4">
        <f t="shared" si="3"/>
        <v>18628.686087134429</v>
      </c>
      <c r="L10" s="4">
        <f t="shared" si="3"/>
        <v>18628.686087134429</v>
      </c>
      <c r="M10" s="4">
        <f t="shared" si="3"/>
        <v>18628.686087134429</v>
      </c>
      <c r="N10" s="4">
        <f t="shared" si="3"/>
        <v>18628.686087134429</v>
      </c>
      <c r="O10" s="4">
        <f t="shared" si="3"/>
        <v>18628.686087134429</v>
      </c>
      <c r="P10" s="4">
        <f>SUM(F10:O10)</f>
        <v>186286.86087134431</v>
      </c>
    </row>
    <row r="11" spans="1:18" x14ac:dyDescent="0.25">
      <c r="A11" s="1"/>
      <c r="B11" s="19" t="s">
        <v>7</v>
      </c>
      <c r="C11" s="19"/>
      <c r="D11" s="3" t="s">
        <v>14</v>
      </c>
      <c r="E11" s="4">
        <f>C3</f>
        <v>125000</v>
      </c>
      <c r="F11" s="4">
        <f>E11-F8</f>
        <v>116371.31391286557</v>
      </c>
      <c r="G11" s="4">
        <f t="shared" ref="G11:O11" si="4">F11-G8</f>
        <v>107052.33293876039</v>
      </c>
      <c r="H11" s="4">
        <f t="shared" si="4"/>
        <v>96987.833486726799</v>
      </c>
      <c r="I11" s="4">
        <f t="shared" si="4"/>
        <v>86118.174078530516</v>
      </c>
      <c r="J11" s="4">
        <f t="shared" si="4"/>
        <v>74378.94191767853</v>
      </c>
      <c r="K11" s="4">
        <f t="shared" si="4"/>
        <v>61700.571183958382</v>
      </c>
      <c r="L11" s="4">
        <f t="shared" si="4"/>
        <v>48007.930791540624</v>
      </c>
      <c r="M11" s="4">
        <f t="shared" si="4"/>
        <v>33219.87916772945</v>
      </c>
      <c r="N11" s="4">
        <f t="shared" si="4"/>
        <v>17248.783414013378</v>
      </c>
      <c r="O11" s="5">
        <f t="shared" si="4"/>
        <v>0</v>
      </c>
      <c r="P11" s="8"/>
    </row>
    <row r="12" spans="1:18" x14ac:dyDescent="0.25">
      <c r="A12" s="1"/>
      <c r="B12" s="3" t="s">
        <v>8</v>
      </c>
      <c r="C12" s="2">
        <v>285000</v>
      </c>
      <c r="D12" s="1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8" x14ac:dyDescent="0.25">
      <c r="B13" s="3" t="s">
        <v>9</v>
      </c>
      <c r="C13" s="2">
        <v>5</v>
      </c>
    </row>
    <row r="14" spans="1:18" x14ac:dyDescent="0.25">
      <c r="B14" s="3" t="s">
        <v>10</v>
      </c>
      <c r="C14" s="6">
        <v>0.12</v>
      </c>
    </row>
    <row r="15" spans="1:18" ht="23.25" x14ac:dyDescent="0.35">
      <c r="D15" s="20" t="s">
        <v>15</v>
      </c>
      <c r="E15" s="20"/>
      <c r="F15" s="20"/>
      <c r="G15" s="20"/>
      <c r="H15" s="20"/>
      <c r="I15" s="20"/>
      <c r="J15" s="20"/>
      <c r="K15" s="20"/>
      <c r="P15" s="12"/>
    </row>
    <row r="16" spans="1:18" x14ac:dyDescent="0.25">
      <c r="D16" s="3" t="s">
        <v>3</v>
      </c>
      <c r="E16" s="2">
        <v>0</v>
      </c>
      <c r="F16" s="2">
        <f>E16+1</f>
        <v>1</v>
      </c>
      <c r="G16" s="2">
        <f t="shared" ref="G16:J16" si="5">F16+1</f>
        <v>2</v>
      </c>
      <c r="H16" s="2">
        <f t="shared" si="5"/>
        <v>3</v>
      </c>
      <c r="I16" s="2">
        <f t="shared" si="5"/>
        <v>4</v>
      </c>
      <c r="J16" s="2">
        <f t="shared" si="5"/>
        <v>5</v>
      </c>
      <c r="K16" s="2" t="s">
        <v>16</v>
      </c>
      <c r="L16" s="10"/>
      <c r="M16" s="10"/>
      <c r="N16" s="10"/>
      <c r="O16" s="10"/>
    </row>
    <row r="17" spans="4:15" x14ac:dyDescent="0.25">
      <c r="D17" s="3" t="s">
        <v>11</v>
      </c>
      <c r="E17" s="7">
        <v>0</v>
      </c>
      <c r="F17" s="4">
        <f>F19-F18</f>
        <v>44861.773603198948</v>
      </c>
      <c r="G17" s="4">
        <f t="shared" ref="G17:J17" si="6">G19-G18</f>
        <v>50245.186435582822</v>
      </c>
      <c r="H17" s="4">
        <f t="shared" si="6"/>
        <v>56274.608807852754</v>
      </c>
      <c r="I17" s="4">
        <f t="shared" si="6"/>
        <v>63027.561864795091</v>
      </c>
      <c r="J17" s="4">
        <f t="shared" si="6"/>
        <v>70590.869288570495</v>
      </c>
      <c r="K17" s="4">
        <f>SUM(F17:J17)</f>
        <v>285000.00000000012</v>
      </c>
      <c r="L17" s="11"/>
      <c r="M17" s="11"/>
      <c r="N17" s="11"/>
      <c r="O17" s="11"/>
    </row>
    <row r="18" spans="4:15" x14ac:dyDescent="0.25">
      <c r="D18" s="3" t="s">
        <v>12</v>
      </c>
      <c r="E18" s="7">
        <v>0</v>
      </c>
      <c r="F18" s="4">
        <f>E20*$C$14</f>
        <v>34200</v>
      </c>
      <c r="G18" s="4">
        <f>F20*$C$14</f>
        <v>28816.587167616126</v>
      </c>
      <c r="H18" s="4">
        <f>G20*$C$14</f>
        <v>22787.164795346191</v>
      </c>
      <c r="I18" s="4">
        <f>H20*$C$14</f>
        <v>16034.211738403859</v>
      </c>
      <c r="J18" s="4">
        <f>I20*$C$14</f>
        <v>8470.9043146284494</v>
      </c>
      <c r="K18" s="4">
        <f>SUM(F18:J18)</f>
        <v>110308.86801599462</v>
      </c>
      <c r="L18" s="11"/>
      <c r="M18" s="11"/>
      <c r="N18" s="11"/>
      <c r="O18" s="11"/>
    </row>
    <row r="19" spans="4:15" x14ac:dyDescent="0.25">
      <c r="D19" s="3" t="s">
        <v>13</v>
      </c>
      <c r="E19" s="7">
        <v>0</v>
      </c>
      <c r="F19" s="4">
        <f>PMT($C$14,$C$13,-$C$12)</f>
        <v>79061.773603198948</v>
      </c>
      <c r="G19" s="4">
        <f>PMT($C$14,$C$13,-$C$12)</f>
        <v>79061.773603198948</v>
      </c>
      <c r="H19" s="4">
        <f>PMT($C$14,$C$13,-$C$12)</f>
        <v>79061.773603198948</v>
      </c>
      <c r="I19" s="4">
        <f>PMT($C$14,$C$13,-$C$12)</f>
        <v>79061.773603198948</v>
      </c>
      <c r="J19" s="4">
        <f>PMT($C$14,$C$13,-$C$12)</f>
        <v>79061.773603198948</v>
      </c>
      <c r="K19" s="4">
        <f>SUM(F19:J19)</f>
        <v>395308.86801599473</v>
      </c>
      <c r="L19" s="11"/>
      <c r="M19" s="11"/>
      <c r="N19" s="11"/>
      <c r="O19" s="11"/>
    </row>
    <row r="20" spans="4:15" x14ac:dyDescent="0.25">
      <c r="D20" s="3" t="s">
        <v>14</v>
      </c>
      <c r="E20" s="4">
        <f>C12</f>
        <v>285000</v>
      </c>
      <c r="F20" s="4">
        <f>E20-F17</f>
        <v>240138.22639680107</v>
      </c>
      <c r="G20" s="4">
        <f t="shared" ref="G20:J20" si="7">F20-G17</f>
        <v>189893.03996121825</v>
      </c>
      <c r="H20" s="4">
        <f t="shared" si="7"/>
        <v>133618.4311533655</v>
      </c>
      <c r="I20" s="4">
        <f t="shared" si="7"/>
        <v>70590.869288570408</v>
      </c>
      <c r="J20" s="5">
        <f t="shared" si="7"/>
        <v>0</v>
      </c>
      <c r="K20" s="11"/>
      <c r="L20" s="11"/>
      <c r="M20" s="11"/>
      <c r="N20" s="11"/>
      <c r="O20" s="11"/>
    </row>
  </sheetData>
  <mergeCells count="4">
    <mergeCell ref="B11:C11"/>
    <mergeCell ref="B2:C2"/>
    <mergeCell ref="D15:K15"/>
    <mergeCell ref="D6: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56D1-381D-4817-A95A-E26ACE07E9CD}">
  <dimension ref="B2:P26"/>
  <sheetViews>
    <sheetView topLeftCell="E1" zoomScaleNormal="100" workbookViewId="0">
      <selection activeCell="R1" sqref="R1"/>
    </sheetView>
  </sheetViews>
  <sheetFormatPr baseColWidth="10" defaultRowHeight="15" x14ac:dyDescent="0.25"/>
  <cols>
    <col min="4" max="4" width="15.7109375" bestFit="1" customWidth="1"/>
    <col min="5" max="5" width="13" bestFit="1" customWidth="1"/>
    <col min="6" max="6" width="13" customWidth="1"/>
    <col min="7" max="7" width="13" bestFit="1" customWidth="1"/>
    <col min="8" max="8" width="12.7109375" customWidth="1"/>
    <col min="9" max="9" width="12.140625" customWidth="1"/>
    <col min="10" max="10" width="11.7109375" customWidth="1"/>
    <col min="11" max="11" width="13.42578125" customWidth="1"/>
    <col min="12" max="12" width="12.42578125" customWidth="1"/>
    <col min="13" max="13" width="12" bestFit="1" customWidth="1"/>
    <col min="14" max="14" width="12.28515625" customWidth="1"/>
    <col min="15" max="15" width="12.85546875" customWidth="1"/>
    <col min="16" max="16" width="13" bestFit="1" customWidth="1"/>
  </cols>
  <sheetData>
    <row r="2" spans="2:16" x14ac:dyDescent="0.25">
      <c r="B2" s="19" t="s">
        <v>7</v>
      </c>
      <c r="C2" s="19"/>
    </row>
    <row r="3" spans="2:16" x14ac:dyDescent="0.25">
      <c r="B3" s="3" t="s">
        <v>8</v>
      </c>
      <c r="C3" s="2">
        <v>125000</v>
      </c>
    </row>
    <row r="4" spans="2:16" x14ac:dyDescent="0.25">
      <c r="B4" s="3" t="s">
        <v>9</v>
      </c>
      <c r="C4" s="2">
        <v>10</v>
      </c>
    </row>
    <row r="5" spans="2:16" x14ac:dyDescent="0.25">
      <c r="B5" s="3" t="s">
        <v>10</v>
      </c>
      <c r="C5" s="6">
        <v>0.08</v>
      </c>
    </row>
    <row r="7" spans="2:16" ht="23.25" x14ac:dyDescent="0.35">
      <c r="D7" s="20" t="s">
        <v>15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2:16" x14ac:dyDescent="0.25">
      <c r="D8" s="3" t="s">
        <v>3</v>
      </c>
      <c r="E8" s="2">
        <v>0</v>
      </c>
      <c r="F8" s="2">
        <f>E8+1</f>
        <v>1</v>
      </c>
      <c r="G8" s="2">
        <f t="shared" ref="G8:N8" si="0">F8+1</f>
        <v>2</v>
      </c>
      <c r="H8" s="2">
        <f t="shared" si="0"/>
        <v>3</v>
      </c>
      <c r="I8" s="2">
        <f t="shared" si="0"/>
        <v>4</v>
      </c>
      <c r="J8" s="2">
        <f t="shared" si="0"/>
        <v>5</v>
      </c>
      <c r="K8" s="2">
        <f t="shared" si="0"/>
        <v>6</v>
      </c>
      <c r="L8" s="2">
        <f t="shared" si="0"/>
        <v>7</v>
      </c>
      <c r="M8" s="2">
        <f t="shared" si="0"/>
        <v>8</v>
      </c>
      <c r="N8" s="2">
        <f t="shared" si="0"/>
        <v>9</v>
      </c>
      <c r="O8" s="2">
        <f>N8+1</f>
        <v>10</v>
      </c>
      <c r="P8" s="14" t="s">
        <v>16</v>
      </c>
    </row>
    <row r="9" spans="2:16" x14ac:dyDescent="0.25">
      <c r="D9" s="3" t="s">
        <v>11</v>
      </c>
      <c r="E9" s="16">
        <v>0</v>
      </c>
      <c r="F9" s="16">
        <f>$C$3/$C$4</f>
        <v>12500</v>
      </c>
      <c r="G9" s="16">
        <f t="shared" ref="G9:O9" si="1">$C$3/$C$4</f>
        <v>12500</v>
      </c>
      <c r="H9" s="16">
        <f t="shared" si="1"/>
        <v>12500</v>
      </c>
      <c r="I9" s="16">
        <f t="shared" si="1"/>
        <v>12500</v>
      </c>
      <c r="J9" s="16">
        <f t="shared" si="1"/>
        <v>12500</v>
      </c>
      <c r="K9" s="16">
        <f t="shared" si="1"/>
        <v>12500</v>
      </c>
      <c r="L9" s="16">
        <f t="shared" si="1"/>
        <v>12500</v>
      </c>
      <c r="M9" s="16">
        <f t="shared" si="1"/>
        <v>12500</v>
      </c>
      <c r="N9" s="16">
        <f t="shared" si="1"/>
        <v>12500</v>
      </c>
      <c r="O9" s="16">
        <f t="shared" si="1"/>
        <v>12500</v>
      </c>
      <c r="P9" s="4">
        <f>SUM(F9:O9)</f>
        <v>125000</v>
      </c>
    </row>
    <row r="10" spans="2:16" x14ac:dyDescent="0.25">
      <c r="D10" s="3" t="s">
        <v>12</v>
      </c>
      <c r="E10" s="16">
        <v>0</v>
      </c>
      <c r="F10" s="16">
        <f>E12*$C$5</f>
        <v>10000</v>
      </c>
      <c r="G10" s="16">
        <f t="shared" ref="G10:N10" si="2">F12*$C$5</f>
        <v>9000</v>
      </c>
      <c r="H10" s="16">
        <f t="shared" si="2"/>
        <v>8000</v>
      </c>
      <c r="I10" s="16">
        <f t="shared" si="2"/>
        <v>7000</v>
      </c>
      <c r="J10" s="16">
        <f t="shared" si="2"/>
        <v>6000</v>
      </c>
      <c r="K10" s="16">
        <f t="shared" si="2"/>
        <v>5000</v>
      </c>
      <c r="L10" s="16">
        <f t="shared" si="2"/>
        <v>4000</v>
      </c>
      <c r="M10" s="16">
        <f t="shared" si="2"/>
        <v>3000</v>
      </c>
      <c r="N10" s="16">
        <f t="shared" si="2"/>
        <v>2000</v>
      </c>
      <c r="O10" s="16">
        <f>N12*$C$5</f>
        <v>1000</v>
      </c>
      <c r="P10" s="4">
        <f>SUM(F10:O10)</f>
        <v>55000</v>
      </c>
    </row>
    <row r="11" spans="2:16" x14ac:dyDescent="0.25">
      <c r="D11" s="3" t="s">
        <v>13</v>
      </c>
      <c r="E11" s="16">
        <v>0</v>
      </c>
      <c r="F11" s="16">
        <f>F10+F9</f>
        <v>22500</v>
      </c>
      <c r="G11" s="16">
        <f t="shared" ref="G11:O11" si="3">G10+G9</f>
        <v>21500</v>
      </c>
      <c r="H11" s="16">
        <f t="shared" si="3"/>
        <v>20500</v>
      </c>
      <c r="I11" s="16">
        <f t="shared" si="3"/>
        <v>19500</v>
      </c>
      <c r="J11" s="16">
        <f t="shared" si="3"/>
        <v>18500</v>
      </c>
      <c r="K11" s="16">
        <f t="shared" si="3"/>
        <v>17500</v>
      </c>
      <c r="L11" s="16">
        <f t="shared" si="3"/>
        <v>16500</v>
      </c>
      <c r="M11" s="16">
        <f t="shared" si="3"/>
        <v>15500</v>
      </c>
      <c r="N11" s="16">
        <f t="shared" si="3"/>
        <v>14500</v>
      </c>
      <c r="O11" s="16">
        <f t="shared" si="3"/>
        <v>13500</v>
      </c>
      <c r="P11" s="4">
        <f>SUM(P9:P10)</f>
        <v>180000</v>
      </c>
    </row>
    <row r="12" spans="2:16" x14ac:dyDescent="0.25">
      <c r="D12" s="3" t="s">
        <v>14</v>
      </c>
      <c r="E12" s="16">
        <f>C3</f>
        <v>125000</v>
      </c>
      <c r="F12" s="16">
        <f>E12-F9</f>
        <v>112500</v>
      </c>
      <c r="G12" s="16">
        <f t="shared" ref="G12:M12" si="4">F12-G9</f>
        <v>100000</v>
      </c>
      <c r="H12" s="16">
        <f t="shared" si="4"/>
        <v>87500</v>
      </c>
      <c r="I12" s="16">
        <f t="shared" si="4"/>
        <v>75000</v>
      </c>
      <c r="J12" s="16">
        <f t="shared" si="4"/>
        <v>62500</v>
      </c>
      <c r="K12" s="16">
        <f t="shared" si="4"/>
        <v>50000</v>
      </c>
      <c r="L12" s="16">
        <f t="shared" si="4"/>
        <v>37500</v>
      </c>
      <c r="M12" s="16">
        <f t="shared" si="4"/>
        <v>25000</v>
      </c>
      <c r="N12" s="16">
        <f>M12-N9</f>
        <v>12500</v>
      </c>
      <c r="O12" s="17">
        <f>N12-O9</f>
        <v>0</v>
      </c>
    </row>
    <row r="16" spans="2:16" x14ac:dyDescent="0.25">
      <c r="B16" s="19" t="s">
        <v>7</v>
      </c>
      <c r="C16" s="19"/>
    </row>
    <row r="17" spans="2:11" x14ac:dyDescent="0.25">
      <c r="B17" s="3" t="s">
        <v>8</v>
      </c>
      <c r="C17" s="2">
        <v>285000</v>
      </c>
      <c r="H17" s="15"/>
    </row>
    <row r="18" spans="2:11" x14ac:dyDescent="0.25">
      <c r="B18" s="3" t="s">
        <v>9</v>
      </c>
      <c r="C18" s="2">
        <v>5</v>
      </c>
    </row>
    <row r="19" spans="2:11" x14ac:dyDescent="0.25">
      <c r="B19" s="3" t="s">
        <v>10</v>
      </c>
      <c r="C19" s="6">
        <v>0.12</v>
      </c>
    </row>
    <row r="21" spans="2:11" ht="23.25" x14ac:dyDescent="0.35">
      <c r="D21" s="20" t="s">
        <v>15</v>
      </c>
      <c r="E21" s="20"/>
      <c r="F21" s="20"/>
      <c r="G21" s="20"/>
      <c r="H21" s="20"/>
      <c r="I21" s="20"/>
      <c r="J21" s="20"/>
      <c r="K21" s="20"/>
    </row>
    <row r="22" spans="2:11" x14ac:dyDescent="0.25">
      <c r="D22" s="3" t="s">
        <v>3</v>
      </c>
      <c r="E22" s="2">
        <v>0</v>
      </c>
      <c r="F22" s="2">
        <f>E22+1</f>
        <v>1</v>
      </c>
      <c r="G22" s="2">
        <f t="shared" ref="G22:J22" si="5">F22+1</f>
        <v>2</v>
      </c>
      <c r="H22" s="2">
        <f t="shared" si="5"/>
        <v>3</v>
      </c>
      <c r="I22" s="2">
        <f t="shared" si="5"/>
        <v>4</v>
      </c>
      <c r="J22" s="2">
        <f t="shared" si="5"/>
        <v>5</v>
      </c>
      <c r="K22" s="2" t="s">
        <v>16</v>
      </c>
    </row>
    <row r="23" spans="2:11" x14ac:dyDescent="0.25">
      <c r="D23" s="3" t="s">
        <v>11</v>
      </c>
      <c r="E23" s="7">
        <v>0</v>
      </c>
      <c r="F23" s="4">
        <f>$C$17/$C$18</f>
        <v>57000</v>
      </c>
      <c r="G23" s="4">
        <f t="shared" ref="G23:J23" si="6">$C$17/$C$18</f>
        <v>57000</v>
      </c>
      <c r="H23" s="4">
        <f t="shared" si="6"/>
        <v>57000</v>
      </c>
      <c r="I23" s="4">
        <f t="shared" si="6"/>
        <v>57000</v>
      </c>
      <c r="J23" s="4">
        <f t="shared" si="6"/>
        <v>57000</v>
      </c>
      <c r="K23" s="4">
        <f>SUM(F23:J23)</f>
        <v>285000</v>
      </c>
    </row>
    <row r="24" spans="2:11" x14ac:dyDescent="0.25">
      <c r="D24" s="3" t="s">
        <v>12</v>
      </c>
      <c r="E24" s="7">
        <v>0</v>
      </c>
      <c r="F24" s="4">
        <f>E26*$C$19</f>
        <v>34200</v>
      </c>
      <c r="G24" s="4">
        <f t="shared" ref="G24:J24" si="7">F26*$C$19</f>
        <v>27360</v>
      </c>
      <c r="H24" s="4">
        <f t="shared" si="7"/>
        <v>20520</v>
      </c>
      <c r="I24" s="4">
        <f t="shared" si="7"/>
        <v>13680</v>
      </c>
      <c r="J24" s="4">
        <f t="shared" si="7"/>
        <v>6840</v>
      </c>
      <c r="K24" s="4">
        <f>SUM(F24:J24)</f>
        <v>102600</v>
      </c>
    </row>
    <row r="25" spans="2:11" x14ac:dyDescent="0.25">
      <c r="D25" s="3" t="s">
        <v>13</v>
      </c>
      <c r="E25" s="7">
        <v>0</v>
      </c>
      <c r="F25" s="4">
        <f>F23+F24</f>
        <v>91200</v>
      </c>
      <c r="G25" s="4">
        <f t="shared" ref="G25:J25" si="8">G23+G24</f>
        <v>84360</v>
      </c>
      <c r="H25" s="4">
        <f t="shared" si="8"/>
        <v>77520</v>
      </c>
      <c r="I25" s="4">
        <f t="shared" si="8"/>
        <v>70680</v>
      </c>
      <c r="J25" s="4">
        <f t="shared" si="8"/>
        <v>63840</v>
      </c>
      <c r="K25" s="4">
        <f>SUM(F25:J25)</f>
        <v>387600</v>
      </c>
    </row>
    <row r="26" spans="2:11" x14ac:dyDescent="0.25">
      <c r="D26" s="3" t="s">
        <v>14</v>
      </c>
      <c r="E26" s="4">
        <f>C17</f>
        <v>285000</v>
      </c>
      <c r="F26" s="4">
        <f>E26-F23</f>
        <v>228000</v>
      </c>
      <c r="G26" s="4">
        <f t="shared" ref="G26:J26" si="9">F26-G23</f>
        <v>171000</v>
      </c>
      <c r="H26" s="4">
        <f t="shared" si="9"/>
        <v>114000</v>
      </c>
      <c r="I26" s="4">
        <f t="shared" si="9"/>
        <v>57000</v>
      </c>
      <c r="J26" s="5">
        <f t="shared" si="9"/>
        <v>0</v>
      </c>
      <c r="K26" s="11"/>
    </row>
  </sheetData>
  <mergeCells count="4">
    <mergeCell ref="B2:C2"/>
    <mergeCell ref="B16:C16"/>
    <mergeCell ref="D21:K21"/>
    <mergeCell ref="D7:P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DSD</vt:lpstr>
      <vt:lpstr>CuotaNivelada</vt:lpstr>
      <vt:lpstr>CuotaProporcional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SISTEMAS2-01</dc:creator>
  <cp:lastModifiedBy>SISTEMAS2-08</cp:lastModifiedBy>
  <dcterms:created xsi:type="dcterms:W3CDTF">2022-06-06T15:13:49Z</dcterms:created>
  <dcterms:modified xsi:type="dcterms:W3CDTF">2022-06-13T14:54:33Z</dcterms:modified>
</cp:coreProperties>
</file>