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2-08\Documents\"/>
    </mc:Choice>
  </mc:AlternateContent>
  <xr:revisionPtr revIDLastSave="0" documentId="13_ncr:1_{721DB836-1638-4647-85DA-8C4F005172B8}" xr6:coauthVersionLast="47" xr6:coauthVersionMax="47" xr10:uidLastSave="{00000000-0000-0000-0000-000000000000}"/>
  <bookViews>
    <workbookView xWindow="-120" yWindow="-120" windowWidth="20730" windowHeight="11160" activeTab="1" xr2:uid="{BA9D6738-686E-4F07-AAA1-26BD1BF36C69}"/>
  </bookViews>
  <sheets>
    <sheet name="Hoja1" sheetId="1" r:id="rId1"/>
    <sheet name="Ejersicio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15" i="2" l="1"/>
  <c r="I14" i="2"/>
  <c r="J14" i="2"/>
  <c r="K14" i="2"/>
  <c r="L14" i="2"/>
  <c r="M14" i="2"/>
  <c r="N14" i="2"/>
  <c r="O14" i="2"/>
  <c r="P14" i="2"/>
  <c r="Q14" i="2"/>
  <c r="H14" i="2"/>
  <c r="H13" i="2"/>
  <c r="I10" i="1"/>
  <c r="I13" i="2"/>
  <c r="J13" i="2"/>
  <c r="K13" i="2"/>
  <c r="L13" i="2"/>
  <c r="M13" i="2"/>
  <c r="N13" i="2"/>
  <c r="O13" i="2"/>
  <c r="P13" i="2"/>
  <c r="Q13" i="2"/>
  <c r="I12" i="2"/>
  <c r="J12" i="2"/>
  <c r="K12" i="2"/>
  <c r="L12" i="2"/>
  <c r="M12" i="2"/>
  <c r="N12" i="2"/>
  <c r="O12" i="2"/>
  <c r="P12" i="2"/>
  <c r="Q12" i="2"/>
  <c r="H12" i="2"/>
  <c r="J11" i="2"/>
  <c r="I11" i="2"/>
  <c r="K11" i="2"/>
  <c r="L11" i="2"/>
  <c r="M11" i="2"/>
  <c r="N11" i="2"/>
  <c r="O11" i="2"/>
  <c r="P11" i="2"/>
  <c r="Q11" i="2"/>
  <c r="H11" i="2"/>
  <c r="I10" i="2"/>
  <c r="J10" i="2"/>
  <c r="K10" i="2"/>
  <c r="L10" i="2"/>
  <c r="M10" i="2"/>
  <c r="N10" i="2"/>
  <c r="O10" i="2"/>
  <c r="P10" i="2"/>
  <c r="Q10" i="2"/>
  <c r="H10" i="2"/>
  <c r="I9" i="2"/>
  <c r="J9" i="2"/>
  <c r="K9" i="2"/>
  <c r="L9" i="2"/>
  <c r="M9" i="2"/>
  <c r="N9" i="2"/>
  <c r="O9" i="2"/>
  <c r="P9" i="2"/>
  <c r="Q9" i="2"/>
  <c r="H9" i="2"/>
  <c r="H29" i="2"/>
  <c r="H30" i="2"/>
  <c r="H28" i="2" s="1"/>
  <c r="H31" i="2" s="1"/>
  <c r="I23" i="2"/>
  <c r="J23" i="2"/>
  <c r="K23" i="2"/>
  <c r="L23" i="2"/>
  <c r="M23" i="2"/>
  <c r="N23" i="2"/>
  <c r="O23" i="2"/>
  <c r="P23" i="2"/>
  <c r="Q23" i="2"/>
  <c r="H23" i="2"/>
  <c r="H24" i="2" s="1"/>
  <c r="I24" i="2" s="1"/>
  <c r="J24" i="2" s="1"/>
  <c r="I8" i="2"/>
  <c r="J8" i="2"/>
  <c r="K8" i="2"/>
  <c r="L8" i="2"/>
  <c r="M8" i="2"/>
  <c r="N8" i="2"/>
  <c r="O8" i="2"/>
  <c r="P8" i="2"/>
  <c r="Q8" i="2"/>
  <c r="H8" i="2"/>
  <c r="I30" i="2"/>
  <c r="J30" i="2"/>
  <c r="K30" i="2"/>
  <c r="L30" i="2"/>
  <c r="M30" i="2"/>
  <c r="N30" i="2"/>
  <c r="O30" i="2"/>
  <c r="P30" i="2"/>
  <c r="Q30" i="2"/>
  <c r="G31" i="2"/>
  <c r="I7" i="2"/>
  <c r="J7" i="2"/>
  <c r="K7" i="2"/>
  <c r="L7" i="2"/>
  <c r="M7" i="2"/>
  <c r="N7" i="2"/>
  <c r="O7" i="2"/>
  <c r="P7" i="2"/>
  <c r="Q7" i="2"/>
  <c r="I29" i="2" l="1"/>
  <c r="I28" i="2" s="1"/>
  <c r="I31" i="2" s="1"/>
  <c r="K24" i="2"/>
  <c r="L24" i="2" s="1"/>
  <c r="M24" i="2" s="1"/>
  <c r="N24" i="2" s="1"/>
  <c r="O24" i="2" s="1"/>
  <c r="P24" i="2" s="1"/>
  <c r="Q24" i="2" s="1"/>
  <c r="J29" i="2" l="1"/>
  <c r="J28" i="2" s="1"/>
  <c r="J31" i="2" s="1"/>
  <c r="K29" i="2" s="1"/>
  <c r="K28" i="2" s="1"/>
  <c r="K31" i="2" s="1"/>
  <c r="G24" i="2"/>
  <c r="H7" i="2"/>
  <c r="H14" i="1"/>
  <c r="H13" i="1"/>
  <c r="P12" i="1"/>
  <c r="J11" i="1"/>
  <c r="K11" i="1"/>
  <c r="L11" i="1"/>
  <c r="M11" i="1"/>
  <c r="N11" i="1"/>
  <c r="O11" i="1"/>
  <c r="P11" i="1"/>
  <c r="I11" i="1"/>
  <c r="J7" i="1"/>
  <c r="K7" i="1"/>
  <c r="L7" i="1"/>
  <c r="M7" i="1"/>
  <c r="N7" i="1"/>
  <c r="O7" i="1"/>
  <c r="P7" i="1"/>
  <c r="I7" i="1"/>
  <c r="I20" i="1"/>
  <c r="J20" i="1"/>
  <c r="K20" i="1"/>
  <c r="L20" i="1"/>
  <c r="M20" i="1"/>
  <c r="N20" i="1"/>
  <c r="O20" i="1"/>
  <c r="P20" i="1"/>
  <c r="H21" i="1"/>
  <c r="I21" i="1" s="1"/>
  <c r="I6" i="1"/>
  <c r="J6" i="1" s="1"/>
  <c r="K6" i="1" s="1"/>
  <c r="L6" i="1" s="1"/>
  <c r="M6" i="1" s="1"/>
  <c r="N6" i="1" s="1"/>
  <c r="O6" i="1" s="1"/>
  <c r="P6" i="1" s="1"/>
  <c r="P8" i="1" s="1"/>
  <c r="J5" i="1"/>
  <c r="K5" i="1"/>
  <c r="L5" i="1"/>
  <c r="M5" i="1"/>
  <c r="N5" i="1"/>
  <c r="O5" i="1"/>
  <c r="P5" i="1"/>
  <c r="I5" i="1"/>
  <c r="L29" i="2" l="1"/>
  <c r="L28" i="2" s="1"/>
  <c r="L31" i="2" s="1"/>
  <c r="I8" i="1"/>
  <c r="P9" i="1"/>
  <c r="P10" i="1"/>
  <c r="P14" i="1" s="1"/>
  <c r="I9" i="1"/>
  <c r="I14" i="1" s="1"/>
  <c r="L8" i="1"/>
  <c r="O8" i="1"/>
  <c r="K8" i="1"/>
  <c r="M8" i="1"/>
  <c r="N8" i="1"/>
  <c r="J8" i="1"/>
  <c r="J21" i="1"/>
  <c r="K21" i="1" s="1"/>
  <c r="L21" i="1" s="1"/>
  <c r="M21" i="1" s="1"/>
  <c r="N21" i="1" s="1"/>
  <c r="O21" i="1" s="1"/>
  <c r="P21" i="1" s="1"/>
  <c r="M29" i="2" l="1"/>
  <c r="M28" i="2" s="1"/>
  <c r="M31" i="2" s="1"/>
  <c r="M9" i="1"/>
  <c r="M10" i="1"/>
  <c r="M14" i="1" s="1"/>
  <c r="K9" i="1"/>
  <c r="K10" i="1" s="1"/>
  <c r="K14" i="1" s="1"/>
  <c r="J9" i="1"/>
  <c r="J10" i="1" s="1"/>
  <c r="J14" i="1" s="1"/>
  <c r="O9" i="1"/>
  <c r="O10" i="1" s="1"/>
  <c r="O14" i="1" s="1"/>
  <c r="N9" i="1"/>
  <c r="N10" i="1" s="1"/>
  <c r="N14" i="1" s="1"/>
  <c r="L9" i="1"/>
  <c r="L10" i="1"/>
  <c r="L14" i="1" s="1"/>
  <c r="N29" i="2" l="1"/>
  <c r="N28" i="2" s="1"/>
  <c r="N31" i="2" s="1"/>
  <c r="H16" i="1"/>
  <c r="H15" i="1"/>
  <c r="O29" i="2" l="1"/>
  <c r="O28" i="2" s="1"/>
  <c r="O31" i="2" s="1"/>
  <c r="P29" i="2" l="1"/>
  <c r="P28" i="2" s="1"/>
  <c r="P31" i="2" s="1"/>
  <c r="Q29" i="2" l="1"/>
  <c r="Q28" i="2" s="1"/>
  <c r="Q31" i="2" s="1"/>
</calcChain>
</file>

<file path=xl/sharedStrings.xml><?xml version="1.0" encoding="utf-8"?>
<sst xmlns="http://schemas.openxmlformats.org/spreadsheetml/2006/main" count="59" uniqueCount="44">
  <si>
    <t>inversion</t>
  </si>
  <si>
    <t>ingresos</t>
  </si>
  <si>
    <t xml:space="preserve">Incremento </t>
  </si>
  <si>
    <t xml:space="preserve">vida util </t>
  </si>
  <si>
    <t>VR</t>
  </si>
  <si>
    <t>IR</t>
  </si>
  <si>
    <t>ejercisio numero 1</t>
  </si>
  <si>
    <t>c.mantenimiento año 1</t>
  </si>
  <si>
    <t>TMAR</t>
  </si>
  <si>
    <t>Conceptos</t>
  </si>
  <si>
    <t>Ingresos</t>
  </si>
  <si>
    <t>Costos de mante.</t>
  </si>
  <si>
    <t>años</t>
  </si>
  <si>
    <t>depercacion por linea recta</t>
  </si>
  <si>
    <t>dep.anual</t>
  </si>
  <si>
    <t>valor lbro</t>
  </si>
  <si>
    <t>Depreciacion</t>
  </si>
  <si>
    <t>Utilidad antes del ir</t>
  </si>
  <si>
    <t>IR(30%)</t>
  </si>
  <si>
    <t>utilidad  despues de ir</t>
  </si>
  <si>
    <t>vR</t>
  </si>
  <si>
    <t>flujo neto de efectivo</t>
  </si>
  <si>
    <t>VPN</t>
  </si>
  <si>
    <t>TIR</t>
  </si>
  <si>
    <t>costo. Opera</t>
  </si>
  <si>
    <t>prestamo</t>
  </si>
  <si>
    <t>inters</t>
  </si>
  <si>
    <t>deperciacion de digitos</t>
  </si>
  <si>
    <t>cuota nivelada</t>
  </si>
  <si>
    <t>valor en libro</t>
  </si>
  <si>
    <t>suma de digitos</t>
  </si>
  <si>
    <t>abono</t>
  </si>
  <si>
    <t>interes</t>
  </si>
  <si>
    <t>cuota</t>
  </si>
  <si>
    <t>saldo insoluto</t>
  </si>
  <si>
    <t xml:space="preserve"> </t>
  </si>
  <si>
    <t>cuota Nivelada</t>
  </si>
  <si>
    <t>costo de operación</t>
  </si>
  <si>
    <t>depreciacion</t>
  </si>
  <si>
    <t>Interes</t>
  </si>
  <si>
    <t>utilida antes del ir</t>
  </si>
  <si>
    <t>ir</t>
  </si>
  <si>
    <t>utilida despues del ir</t>
  </si>
  <si>
    <t>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</si>
</sst>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#,##0.00\ &quot;€&quot;;[Red]\-#,##0.00\ &quot;€&quot;"/>
    <numFmt numFmtId="44" formatCode="_-* #,##0.00\ &quot;€&quot;_-;\-* #,##0.00\ &quot;€&quot;_-;_-* &quot;-&quot;??\ &quot;€&quot;_-;_-@_-"/>
    <numFmt numFmtId="165" formatCode="#,##0.00\ &quot;€&quot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0" fillId="0" borderId="0" xfId="0" applyAlignment="1">
      <alignment horizontal="center"/>
    </xf>
    <xf numFmtId="0" fontId="0" fillId="2" borderId="0" xfId="0" applyFill="1" applyAlignment="1"/>
    <xf numFmtId="8" fontId="0" fillId="0" borderId="1" xfId="0" applyNumberFormat="1" applyBorder="1"/>
    <xf numFmtId="0" fontId="0" fillId="0" borderId="0" xfId="0" applyBorder="1"/>
    <xf numFmtId="9" fontId="0" fillId="0" borderId="0" xfId="0" applyNumberFormat="1" applyBorder="1"/>
    <xf numFmtId="8" fontId="0" fillId="2" borderId="1" xfId="0" applyNumberFormat="1" applyFill="1" applyBorder="1"/>
    <xf numFmtId="165" fontId="0" fillId="0" borderId="0" xfId="0" applyNumberFormat="1"/>
    <xf numFmtId="0" fontId="0" fillId="2" borderId="2" xfId="0" applyFill="1" applyBorder="1" applyAlignment="1"/>
    <xf numFmtId="165" fontId="0" fillId="0" borderId="1" xfId="0" applyNumberFormat="1" applyBorder="1"/>
    <xf numFmtId="0" fontId="3" fillId="0" borderId="1" xfId="0" applyFont="1" applyBorder="1"/>
    <xf numFmtId="165" fontId="3" fillId="0" borderId="1" xfId="0" applyNumberFormat="1" applyFont="1" applyBorder="1"/>
    <xf numFmtId="0" fontId="0" fillId="0" borderId="1" xfId="0" applyFill="1" applyBorder="1"/>
    <xf numFmtId="0" fontId="0" fillId="2" borderId="1" xfId="0" applyFill="1" applyBorder="1"/>
    <xf numFmtId="165" fontId="0" fillId="2" borderId="1" xfId="0" applyNumberFormat="1" applyFill="1" applyBorder="1"/>
    <xf numFmtId="10" fontId="0" fillId="2" borderId="1" xfId="0" applyNumberFormat="1" applyFill="1" applyBorder="1"/>
    <xf numFmtId="8" fontId="2" fillId="2" borderId="1" xfId="0" applyNumberFormat="1" applyFont="1" applyFill="1" applyBorder="1"/>
    <xf numFmtId="0" fontId="0" fillId="2" borderId="1" xfId="0" applyFill="1" applyBorder="1" applyAlignment="1">
      <alignment horizontal="center"/>
    </xf>
    <xf numFmtId="165" fontId="0" fillId="0" borderId="1" xfId="0" applyNumberFormat="1" applyFont="1" applyBorder="1"/>
    <xf numFmtId="0" fontId="0" fillId="4" borderId="1" xfId="0" applyFill="1" applyBorder="1"/>
    <xf numFmtId="0" fontId="3" fillId="4" borderId="1" xfId="0" applyFont="1" applyFill="1" applyBorder="1"/>
    <xf numFmtId="0" fontId="0" fillId="4" borderId="1" xfId="0" applyFont="1" applyFill="1" applyBorder="1"/>
    <xf numFmtId="0" fontId="0" fillId="0" borderId="1" xfId="0" applyFont="1" applyBorder="1"/>
    <xf numFmtId="2" fontId="0" fillId="0" borderId="1" xfId="0" applyNumberFormat="1" applyBorder="1"/>
    <xf numFmtId="44" fontId="0" fillId="4" borderId="1" xfId="1" applyFont="1" applyFill="1" applyBorder="1"/>
    <xf numFmtId="44" fontId="0" fillId="0" borderId="1" xfId="1" applyFont="1" applyBorder="1"/>
    <xf numFmtId="44" fontId="0" fillId="3" borderId="1" xfId="1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8600F-17CD-440A-B95B-103772408DD8}">
  <dimension ref="C2:P21"/>
  <sheetViews>
    <sheetView topLeftCell="C1" workbookViewId="0">
      <selection activeCell="I11" sqref="I11"/>
    </sheetView>
  </sheetViews>
  <sheetFormatPr baseColWidth="10" defaultRowHeight="15" x14ac:dyDescent="0.25"/>
  <cols>
    <col min="3" max="3" width="25.28515625" customWidth="1"/>
    <col min="6" max="6" width="5" customWidth="1"/>
    <col min="7" max="7" width="20.5703125" customWidth="1"/>
  </cols>
  <sheetData>
    <row r="2" spans="3:16" x14ac:dyDescent="0.25">
      <c r="C2" t="s">
        <v>6</v>
      </c>
    </row>
    <row r="4" spans="3:16" x14ac:dyDescent="0.25">
      <c r="G4" s="1" t="s">
        <v>9</v>
      </c>
      <c r="H4" s="1">
        <v>0</v>
      </c>
      <c r="I4" s="1">
        <v>1</v>
      </c>
      <c r="J4" s="1">
        <v>2</v>
      </c>
      <c r="K4" s="1">
        <v>3</v>
      </c>
      <c r="L4" s="1">
        <v>4</v>
      </c>
      <c r="M4" s="1">
        <v>5</v>
      </c>
      <c r="N4" s="1">
        <v>6</v>
      </c>
      <c r="O4" s="1">
        <v>7</v>
      </c>
      <c r="P4" s="1">
        <v>8</v>
      </c>
    </row>
    <row r="5" spans="3:16" x14ac:dyDescent="0.25">
      <c r="C5" s="1" t="s">
        <v>0</v>
      </c>
      <c r="D5" s="1">
        <v>77000</v>
      </c>
      <c r="G5" s="1" t="s">
        <v>10</v>
      </c>
      <c r="H5" s="1"/>
      <c r="I5" s="11">
        <f>$D$6</f>
        <v>18000</v>
      </c>
      <c r="J5" s="11">
        <f t="shared" ref="J5:P5" si="0">$D$6</f>
        <v>18000</v>
      </c>
      <c r="K5" s="11">
        <f t="shared" si="0"/>
        <v>18000</v>
      </c>
      <c r="L5" s="11">
        <f t="shared" si="0"/>
        <v>18000</v>
      </c>
      <c r="M5" s="11">
        <f t="shared" si="0"/>
        <v>18000</v>
      </c>
      <c r="N5" s="11">
        <f t="shared" si="0"/>
        <v>18000</v>
      </c>
      <c r="O5" s="11">
        <f t="shared" si="0"/>
        <v>18000</v>
      </c>
      <c r="P5" s="11">
        <f t="shared" si="0"/>
        <v>18000</v>
      </c>
    </row>
    <row r="6" spans="3:16" x14ac:dyDescent="0.25">
      <c r="C6" s="1" t="s">
        <v>1</v>
      </c>
      <c r="D6" s="1">
        <v>18000</v>
      </c>
      <c r="G6" s="1" t="s">
        <v>11</v>
      </c>
      <c r="H6" s="1"/>
      <c r="I6" s="11">
        <f>D7</f>
        <v>3800</v>
      </c>
      <c r="J6" s="11">
        <f>I6+$D$8</f>
        <v>4200</v>
      </c>
      <c r="K6" s="11">
        <f t="shared" ref="K6:P6" si="1">J6+$D$8</f>
        <v>4600</v>
      </c>
      <c r="L6" s="11">
        <f t="shared" si="1"/>
        <v>5000</v>
      </c>
      <c r="M6" s="11">
        <f t="shared" si="1"/>
        <v>5400</v>
      </c>
      <c r="N6" s="11">
        <f t="shared" si="1"/>
        <v>5800</v>
      </c>
      <c r="O6" s="11">
        <f t="shared" si="1"/>
        <v>6200</v>
      </c>
      <c r="P6" s="11">
        <f t="shared" si="1"/>
        <v>6600</v>
      </c>
    </row>
    <row r="7" spans="3:16" x14ac:dyDescent="0.25">
      <c r="C7" s="1" t="s">
        <v>7</v>
      </c>
      <c r="D7" s="1">
        <v>3800</v>
      </c>
      <c r="G7" s="1" t="s">
        <v>16</v>
      </c>
      <c r="H7" s="1"/>
      <c r="I7" s="11">
        <f>I20</f>
        <v>9000</v>
      </c>
      <c r="J7" s="11">
        <f t="shared" ref="J7:P7" si="2">J20</f>
        <v>9000</v>
      </c>
      <c r="K7" s="11">
        <f t="shared" si="2"/>
        <v>9000</v>
      </c>
      <c r="L7" s="11">
        <f t="shared" si="2"/>
        <v>9000</v>
      </c>
      <c r="M7" s="11">
        <f t="shared" si="2"/>
        <v>9000</v>
      </c>
      <c r="N7" s="11">
        <f t="shared" si="2"/>
        <v>9000</v>
      </c>
      <c r="O7" s="11">
        <f t="shared" si="2"/>
        <v>9000</v>
      </c>
      <c r="P7" s="11">
        <f t="shared" si="2"/>
        <v>9000</v>
      </c>
    </row>
    <row r="8" spans="3:16" x14ac:dyDescent="0.25">
      <c r="C8" s="1" t="s">
        <v>2</v>
      </c>
      <c r="D8" s="1">
        <v>400</v>
      </c>
      <c r="G8" s="12" t="s">
        <v>17</v>
      </c>
      <c r="H8" s="12"/>
      <c r="I8" s="13">
        <f>I5-I6-I7</f>
        <v>5200</v>
      </c>
      <c r="J8" s="13">
        <f t="shared" ref="J8:P8" si="3">J5-J6-J7</f>
        <v>4800</v>
      </c>
      <c r="K8" s="13">
        <f t="shared" si="3"/>
        <v>4400</v>
      </c>
      <c r="L8" s="13">
        <f t="shared" si="3"/>
        <v>4000</v>
      </c>
      <c r="M8" s="13">
        <f t="shared" si="3"/>
        <v>3600</v>
      </c>
      <c r="N8" s="13">
        <f t="shared" si="3"/>
        <v>3200</v>
      </c>
      <c r="O8" s="13">
        <f t="shared" si="3"/>
        <v>2800</v>
      </c>
      <c r="P8" s="13">
        <f t="shared" si="3"/>
        <v>2400</v>
      </c>
    </row>
    <row r="9" spans="3:16" x14ac:dyDescent="0.25">
      <c r="C9" s="1" t="s">
        <v>3</v>
      </c>
      <c r="D9" s="1">
        <v>8</v>
      </c>
      <c r="G9" s="1" t="s">
        <v>18</v>
      </c>
      <c r="H9" s="1"/>
      <c r="I9" s="11">
        <f>I8*$D$11</f>
        <v>1560</v>
      </c>
      <c r="J9" s="11">
        <f t="shared" ref="J9:P9" si="4">J8*$D$11</f>
        <v>1440</v>
      </c>
      <c r="K9" s="11">
        <f t="shared" si="4"/>
        <v>1320</v>
      </c>
      <c r="L9" s="11">
        <f t="shared" si="4"/>
        <v>1200</v>
      </c>
      <c r="M9" s="11">
        <f t="shared" si="4"/>
        <v>1080</v>
      </c>
      <c r="N9" s="11">
        <f t="shared" si="4"/>
        <v>960</v>
      </c>
      <c r="O9" s="11">
        <f t="shared" si="4"/>
        <v>840</v>
      </c>
      <c r="P9" s="11">
        <f>P8*$D$11</f>
        <v>720</v>
      </c>
    </row>
    <row r="10" spans="3:16" x14ac:dyDescent="0.25">
      <c r="C10" s="1" t="s">
        <v>4</v>
      </c>
      <c r="D10" s="1">
        <v>5000</v>
      </c>
      <c r="G10" s="12" t="s">
        <v>19</v>
      </c>
      <c r="H10" s="12"/>
      <c r="I10" s="13">
        <f>I8-I9</f>
        <v>3640</v>
      </c>
      <c r="J10" s="13">
        <f t="shared" ref="J10:P10" si="5">J8-J9</f>
        <v>3360</v>
      </c>
      <c r="K10" s="13">
        <f t="shared" si="5"/>
        <v>3080</v>
      </c>
      <c r="L10" s="13">
        <f t="shared" si="5"/>
        <v>2800</v>
      </c>
      <c r="M10" s="13">
        <f t="shared" si="5"/>
        <v>2520</v>
      </c>
      <c r="N10" s="13">
        <f t="shared" si="5"/>
        <v>2240</v>
      </c>
      <c r="O10" s="13">
        <f t="shared" si="5"/>
        <v>1960</v>
      </c>
      <c r="P10" s="13">
        <f t="shared" si="5"/>
        <v>1680</v>
      </c>
    </row>
    <row r="11" spans="3:16" x14ac:dyDescent="0.25">
      <c r="C11" s="1" t="s">
        <v>5</v>
      </c>
      <c r="D11" s="2">
        <v>0.3</v>
      </c>
      <c r="G11" s="1" t="s">
        <v>16</v>
      </c>
      <c r="H11" s="11"/>
      <c r="I11" s="11">
        <f>I20</f>
        <v>9000</v>
      </c>
      <c r="J11" s="11">
        <f t="shared" ref="J11:P11" si="6">J20</f>
        <v>9000</v>
      </c>
      <c r="K11" s="11">
        <f t="shared" si="6"/>
        <v>9000</v>
      </c>
      <c r="L11" s="11">
        <f t="shared" si="6"/>
        <v>9000</v>
      </c>
      <c r="M11" s="11">
        <f t="shared" si="6"/>
        <v>9000</v>
      </c>
      <c r="N11" s="11">
        <f t="shared" si="6"/>
        <v>9000</v>
      </c>
      <c r="O11" s="11">
        <f t="shared" si="6"/>
        <v>9000</v>
      </c>
      <c r="P11" s="11">
        <f t="shared" si="6"/>
        <v>9000</v>
      </c>
    </row>
    <row r="12" spans="3:16" x14ac:dyDescent="0.25">
      <c r="C12" s="1" t="s">
        <v>8</v>
      </c>
      <c r="D12" s="2">
        <v>0.05</v>
      </c>
      <c r="G12" s="12" t="s">
        <v>20</v>
      </c>
      <c r="H12" s="11"/>
      <c r="I12" s="11"/>
      <c r="J12" s="11"/>
      <c r="K12" s="11"/>
      <c r="L12" s="11"/>
      <c r="M12" s="11"/>
      <c r="N12" s="11"/>
      <c r="O12" s="11"/>
      <c r="P12" s="11">
        <f>D10</f>
        <v>5000</v>
      </c>
    </row>
    <row r="13" spans="3:16" x14ac:dyDescent="0.25">
      <c r="C13" s="6"/>
      <c r="D13" s="7"/>
      <c r="G13" s="1" t="s">
        <v>0</v>
      </c>
      <c r="H13" s="11">
        <f>D5</f>
        <v>77000</v>
      </c>
      <c r="I13" s="11"/>
      <c r="J13" s="11"/>
      <c r="K13" s="11"/>
      <c r="L13" s="11"/>
      <c r="M13" s="11"/>
      <c r="N13" s="11"/>
      <c r="O13" s="11"/>
      <c r="P13" s="11"/>
    </row>
    <row r="14" spans="3:16" x14ac:dyDescent="0.25">
      <c r="C14" s="6"/>
      <c r="D14" s="7"/>
      <c r="G14" s="12" t="s">
        <v>21</v>
      </c>
      <c r="H14" s="11">
        <f>H10+H11+H12-H13</f>
        <v>-77000</v>
      </c>
      <c r="I14" s="11">
        <f t="shared" ref="I14:P14" si="7">I10+I11+I12-I13</f>
        <v>12640</v>
      </c>
      <c r="J14" s="11">
        <f t="shared" si="7"/>
        <v>12360</v>
      </c>
      <c r="K14" s="11">
        <f t="shared" si="7"/>
        <v>12080</v>
      </c>
      <c r="L14" s="11">
        <f t="shared" si="7"/>
        <v>11800</v>
      </c>
      <c r="M14" s="11">
        <f t="shared" si="7"/>
        <v>11520</v>
      </c>
      <c r="N14" s="11">
        <f t="shared" si="7"/>
        <v>11240</v>
      </c>
      <c r="O14" s="11">
        <f t="shared" si="7"/>
        <v>10960</v>
      </c>
      <c r="P14" s="11">
        <f t="shared" si="7"/>
        <v>15680</v>
      </c>
    </row>
    <row r="15" spans="3:16" x14ac:dyDescent="0.25">
      <c r="C15" s="6"/>
      <c r="D15" s="7"/>
      <c r="G15" s="15" t="s">
        <v>22</v>
      </c>
      <c r="H15" s="16">
        <f>NPV(D12,I14:P14)+H14</f>
        <v>2207.6180553894374</v>
      </c>
      <c r="I15" s="11"/>
      <c r="J15" s="11"/>
      <c r="K15" s="11"/>
      <c r="L15" s="11"/>
      <c r="M15" s="11"/>
      <c r="N15" s="11"/>
      <c r="O15" s="11"/>
      <c r="P15" s="11"/>
    </row>
    <row r="16" spans="3:16" x14ac:dyDescent="0.25">
      <c r="G16" s="15" t="s">
        <v>23</v>
      </c>
      <c r="H16" s="17">
        <f>IRR(H14:P14)</f>
        <v>5.6977955542381942E-2</v>
      </c>
      <c r="I16" s="11"/>
      <c r="J16" s="11"/>
      <c r="K16" s="11"/>
      <c r="L16" s="11"/>
      <c r="M16" s="11"/>
      <c r="N16" s="11"/>
      <c r="O16" s="11"/>
      <c r="P16" s="11"/>
    </row>
    <row r="17" spans="6:16" x14ac:dyDescent="0.25">
      <c r="H17" s="9"/>
      <c r="I17" s="9"/>
      <c r="J17" s="9"/>
      <c r="K17" s="9"/>
      <c r="L17" s="9"/>
      <c r="M17" s="9"/>
      <c r="N17" s="9"/>
      <c r="O17" s="9"/>
      <c r="P17" s="9"/>
    </row>
    <row r="18" spans="6:16" x14ac:dyDescent="0.25">
      <c r="F18" s="4" t="s">
        <v>13</v>
      </c>
      <c r="G18" s="10"/>
      <c r="H18" s="10"/>
      <c r="I18" s="10"/>
      <c r="J18" s="10"/>
    </row>
    <row r="19" spans="6:16" x14ac:dyDescent="0.25">
      <c r="G19" s="1" t="s">
        <v>12</v>
      </c>
      <c r="H19" s="1">
        <v>0</v>
      </c>
      <c r="I19" s="1">
        <v>1</v>
      </c>
      <c r="J19" s="1">
        <v>2</v>
      </c>
      <c r="K19" s="1">
        <v>3</v>
      </c>
      <c r="L19" s="1">
        <v>4</v>
      </c>
      <c r="M19" s="1">
        <v>5</v>
      </c>
      <c r="N19" s="1">
        <v>6</v>
      </c>
      <c r="O19" s="1">
        <v>7</v>
      </c>
      <c r="P19" s="1">
        <v>8</v>
      </c>
    </row>
    <row r="20" spans="6:16" x14ac:dyDescent="0.25">
      <c r="G20" s="1" t="s">
        <v>14</v>
      </c>
      <c r="H20" s="1"/>
      <c r="I20" s="5">
        <f>SLN($D$5,$D$10,$D$9)</f>
        <v>9000</v>
      </c>
      <c r="J20" s="5">
        <f t="shared" ref="J20:P20" si="8">SLN($D$5,$D$10,$D$9)</f>
        <v>9000</v>
      </c>
      <c r="K20" s="5">
        <f t="shared" si="8"/>
        <v>9000</v>
      </c>
      <c r="L20" s="5">
        <f t="shared" si="8"/>
        <v>9000</v>
      </c>
      <c r="M20" s="5">
        <f t="shared" si="8"/>
        <v>9000</v>
      </c>
      <c r="N20" s="5">
        <f t="shared" si="8"/>
        <v>9000</v>
      </c>
      <c r="O20" s="5">
        <f t="shared" si="8"/>
        <v>9000</v>
      </c>
      <c r="P20" s="5">
        <f t="shared" si="8"/>
        <v>9000</v>
      </c>
    </row>
    <row r="21" spans="6:16" x14ac:dyDescent="0.25">
      <c r="G21" s="1" t="s">
        <v>15</v>
      </c>
      <c r="H21" s="1">
        <f>D5</f>
        <v>77000</v>
      </c>
      <c r="I21" s="5">
        <f>H21-I20</f>
        <v>68000</v>
      </c>
      <c r="J21" s="5">
        <f t="shared" ref="J21:P21" si="9">I21-J20</f>
        <v>59000</v>
      </c>
      <c r="K21" s="5">
        <f t="shared" si="9"/>
        <v>50000</v>
      </c>
      <c r="L21" s="5">
        <f t="shared" si="9"/>
        <v>41000</v>
      </c>
      <c r="M21" s="5">
        <f t="shared" si="9"/>
        <v>32000</v>
      </c>
      <c r="N21" s="5">
        <f t="shared" si="9"/>
        <v>23000</v>
      </c>
      <c r="O21" s="5">
        <f t="shared" si="9"/>
        <v>14000</v>
      </c>
      <c r="P21" s="8">
        <f t="shared" si="9"/>
        <v>5000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08F22-30DC-448F-AE8C-F74DF6D56CA4}">
  <dimension ref="B2:Q31"/>
  <sheetViews>
    <sheetView tabSelected="1" topLeftCell="D3" workbookViewId="0">
      <selection activeCell="F16" sqref="F16"/>
    </sheetView>
  </sheetViews>
  <sheetFormatPr baseColWidth="10" defaultRowHeight="15" x14ac:dyDescent="0.25"/>
  <cols>
    <col min="6" max="6" width="22.28515625" customWidth="1"/>
    <col min="17" max="17" width="12" bestFit="1" customWidth="1"/>
  </cols>
  <sheetData>
    <row r="2" spans="2:17" x14ac:dyDescent="0.25">
      <c r="E2" s="3" t="s">
        <v>27</v>
      </c>
      <c r="F2" s="3"/>
    </row>
    <row r="3" spans="2:17" x14ac:dyDescent="0.25">
      <c r="B3" s="1" t="s">
        <v>0</v>
      </c>
      <c r="C3" s="1">
        <v>220000</v>
      </c>
      <c r="E3" s="3" t="s">
        <v>28</v>
      </c>
      <c r="F3" s="3"/>
    </row>
    <row r="4" spans="2:17" x14ac:dyDescent="0.25">
      <c r="B4" s="1" t="s">
        <v>1</v>
      </c>
      <c r="C4" s="1">
        <v>120000</v>
      </c>
    </row>
    <row r="5" spans="2:17" x14ac:dyDescent="0.25">
      <c r="B5" s="1" t="s">
        <v>24</v>
      </c>
      <c r="C5" s="1">
        <v>40000</v>
      </c>
    </row>
    <row r="6" spans="2:17" x14ac:dyDescent="0.25">
      <c r="B6" s="1" t="s">
        <v>2</v>
      </c>
      <c r="C6" s="1">
        <v>400</v>
      </c>
      <c r="F6" s="21" t="s">
        <v>9</v>
      </c>
      <c r="G6" s="1">
        <v>0</v>
      </c>
      <c r="H6" s="1">
        <v>1</v>
      </c>
      <c r="I6" s="1">
        <v>2</v>
      </c>
      <c r="J6" s="1">
        <v>3</v>
      </c>
      <c r="K6" s="1">
        <v>4</v>
      </c>
      <c r="L6" s="1">
        <v>5</v>
      </c>
      <c r="M6" s="1">
        <v>6</v>
      </c>
      <c r="N6" s="1">
        <v>7</v>
      </c>
      <c r="O6" s="1">
        <v>8</v>
      </c>
      <c r="P6" s="14">
        <v>9</v>
      </c>
      <c r="Q6" s="14">
        <v>10</v>
      </c>
    </row>
    <row r="7" spans="2:17" x14ac:dyDescent="0.25">
      <c r="B7" s="1" t="s">
        <v>3</v>
      </c>
      <c r="C7" s="1">
        <v>10</v>
      </c>
      <c r="F7" s="21" t="s">
        <v>10</v>
      </c>
      <c r="G7" s="1"/>
      <c r="H7" s="11">
        <f>$C$4</f>
        <v>120000</v>
      </c>
      <c r="I7" s="11">
        <f t="shared" ref="I7:Q7" si="0">$C$4</f>
        <v>120000</v>
      </c>
      <c r="J7" s="11">
        <f t="shared" si="0"/>
        <v>120000</v>
      </c>
      <c r="K7" s="11">
        <f t="shared" si="0"/>
        <v>120000</v>
      </c>
      <c r="L7" s="11">
        <f t="shared" si="0"/>
        <v>120000</v>
      </c>
      <c r="M7" s="11">
        <f t="shared" si="0"/>
        <v>120000</v>
      </c>
      <c r="N7" s="11">
        <f t="shared" si="0"/>
        <v>120000</v>
      </c>
      <c r="O7" s="11">
        <f t="shared" si="0"/>
        <v>120000</v>
      </c>
      <c r="P7" s="11">
        <f t="shared" si="0"/>
        <v>120000</v>
      </c>
      <c r="Q7" s="11">
        <f t="shared" si="0"/>
        <v>120000</v>
      </c>
    </row>
    <row r="8" spans="2:17" x14ac:dyDescent="0.25">
      <c r="B8" s="1" t="s">
        <v>4</v>
      </c>
      <c r="C8" s="1">
        <v>20000</v>
      </c>
      <c r="F8" s="21" t="s">
        <v>37</v>
      </c>
      <c r="G8" s="1"/>
      <c r="H8" s="11">
        <f>$C$5</f>
        <v>40000</v>
      </c>
      <c r="I8" s="11">
        <f t="shared" ref="I8:Q8" si="1">$C$5</f>
        <v>40000</v>
      </c>
      <c r="J8" s="11">
        <f t="shared" si="1"/>
        <v>40000</v>
      </c>
      <c r="K8" s="11">
        <f t="shared" si="1"/>
        <v>40000</v>
      </c>
      <c r="L8" s="11">
        <f t="shared" si="1"/>
        <v>40000</v>
      </c>
      <c r="M8" s="11">
        <f t="shared" si="1"/>
        <v>40000</v>
      </c>
      <c r="N8" s="11">
        <f t="shared" si="1"/>
        <v>40000</v>
      </c>
      <c r="O8" s="11">
        <f t="shared" si="1"/>
        <v>40000</v>
      </c>
      <c r="P8" s="11">
        <f t="shared" si="1"/>
        <v>40000</v>
      </c>
      <c r="Q8" s="11">
        <f t="shared" si="1"/>
        <v>40000</v>
      </c>
    </row>
    <row r="9" spans="2:17" x14ac:dyDescent="0.25">
      <c r="B9" s="1" t="s">
        <v>5</v>
      </c>
      <c r="C9" s="2">
        <v>0.3</v>
      </c>
      <c r="F9" s="21" t="s">
        <v>38</v>
      </c>
      <c r="G9" s="1"/>
      <c r="H9" s="11">
        <f>H23</f>
        <v>36363.63636363636</v>
      </c>
      <c r="I9" s="11">
        <f t="shared" ref="I9:R9" si="2">I23</f>
        <v>32727.272727272728</v>
      </c>
      <c r="J9" s="11">
        <f t="shared" si="2"/>
        <v>29090.909090909092</v>
      </c>
      <c r="K9" s="11">
        <f t="shared" si="2"/>
        <v>25454.545454545456</v>
      </c>
      <c r="L9" s="11">
        <f t="shared" si="2"/>
        <v>21818.18181818182</v>
      </c>
      <c r="M9" s="11">
        <f t="shared" si="2"/>
        <v>18181.81818181818</v>
      </c>
      <c r="N9" s="11">
        <f t="shared" si="2"/>
        <v>14545.454545454546</v>
      </c>
      <c r="O9" s="11">
        <f t="shared" si="2"/>
        <v>10909.09090909091</v>
      </c>
      <c r="P9" s="11">
        <f t="shared" si="2"/>
        <v>7272.727272727273</v>
      </c>
      <c r="Q9" s="11">
        <f t="shared" si="2"/>
        <v>3636.3636363636365</v>
      </c>
    </row>
    <row r="10" spans="2:17" x14ac:dyDescent="0.25">
      <c r="B10" s="1" t="s">
        <v>8</v>
      </c>
      <c r="C10" s="2">
        <v>0.12</v>
      </c>
      <c r="F10" s="23" t="s">
        <v>39</v>
      </c>
      <c r="G10" s="24"/>
      <c r="H10" s="20">
        <f>H29</f>
        <v>6400</v>
      </c>
      <c r="I10" s="20">
        <f t="shared" ref="I10:Q10" si="3">I29</f>
        <v>5958.2112723387172</v>
      </c>
      <c r="J10" s="20">
        <f t="shared" si="3"/>
        <v>5481.0794464645323</v>
      </c>
      <c r="K10" s="20">
        <f t="shared" si="3"/>
        <v>4965.7770745204125</v>
      </c>
      <c r="L10" s="20">
        <f t="shared" si="3"/>
        <v>4409.2505128207631</v>
      </c>
      <c r="M10" s="20">
        <f t="shared" si="3"/>
        <v>3808.2018261851413</v>
      </c>
      <c r="N10" s="20">
        <f t="shared" si="3"/>
        <v>3159.0692446186695</v>
      </c>
      <c r="O10" s="20">
        <f t="shared" si="3"/>
        <v>2458.0060565268809</v>
      </c>
      <c r="P10" s="20">
        <f t="shared" si="3"/>
        <v>1700.8578133877486</v>
      </c>
      <c r="Q10" s="20">
        <f t="shared" si="3"/>
        <v>883.13771079748597</v>
      </c>
    </row>
    <row r="11" spans="2:17" x14ac:dyDescent="0.25">
      <c r="B11" s="14" t="s">
        <v>25</v>
      </c>
      <c r="C11" s="14">
        <v>80000</v>
      </c>
      <c r="F11" s="22" t="s">
        <v>40</v>
      </c>
      <c r="G11" s="12"/>
      <c r="H11" s="13">
        <f>H7-H8-H9-H10</f>
        <v>37236.36363636364</v>
      </c>
      <c r="I11" s="13">
        <f t="shared" ref="I11:Q11" si="4">I7-I8-I9-I10</f>
        <v>41314.516000388554</v>
      </c>
      <c r="J11" s="13">
        <f>J7-J8-J9-J10</f>
        <v>45428.011462626382</v>
      </c>
      <c r="K11" s="13">
        <f t="shared" si="4"/>
        <v>49579.677470934133</v>
      </c>
      <c r="L11" s="13">
        <f t="shared" si="4"/>
        <v>53772.567668997413</v>
      </c>
      <c r="M11" s="13">
        <f t="shared" si="4"/>
        <v>58009.979991996683</v>
      </c>
      <c r="N11" s="13">
        <f t="shared" si="4"/>
        <v>62295.476209926783</v>
      </c>
      <c r="O11" s="13">
        <f t="shared" si="4"/>
        <v>66632.903034382209</v>
      </c>
      <c r="P11" s="13">
        <f t="shared" si="4"/>
        <v>71026.414913884975</v>
      </c>
      <c r="Q11" s="13">
        <f t="shared" si="4"/>
        <v>75480.498652838884</v>
      </c>
    </row>
    <row r="12" spans="2:17" x14ac:dyDescent="0.25">
      <c r="B12" s="14" t="s">
        <v>26</v>
      </c>
      <c r="C12" s="2">
        <v>0.08</v>
      </c>
      <c r="F12" s="23" t="s">
        <v>41</v>
      </c>
      <c r="G12" s="24"/>
      <c r="H12" s="20">
        <f>H11*$C$9</f>
        <v>11170.909090909092</v>
      </c>
      <c r="I12" s="20">
        <f t="shared" ref="I12:Q12" si="5">I11*$C$9</f>
        <v>12394.354800116565</v>
      </c>
      <c r="J12" s="20">
        <f t="shared" si="5"/>
        <v>13628.403438787915</v>
      </c>
      <c r="K12" s="20">
        <f t="shared" si="5"/>
        <v>14873.903241280239</v>
      </c>
      <c r="L12" s="20">
        <f t="shared" si="5"/>
        <v>16131.770300699223</v>
      </c>
      <c r="M12" s="20">
        <f t="shared" si="5"/>
        <v>17402.993997599006</v>
      </c>
      <c r="N12" s="20">
        <f t="shared" si="5"/>
        <v>18688.642862978035</v>
      </c>
      <c r="O12" s="20">
        <f t="shared" si="5"/>
        <v>19989.870910314661</v>
      </c>
      <c r="P12" s="20">
        <f t="shared" si="5"/>
        <v>21307.924474165491</v>
      </c>
      <c r="Q12" s="20">
        <f t="shared" si="5"/>
        <v>22644.149595851664</v>
      </c>
    </row>
    <row r="13" spans="2:17" x14ac:dyDescent="0.25">
      <c r="F13" s="22" t="s">
        <v>42</v>
      </c>
      <c r="G13" s="13"/>
      <c r="H13" s="13">
        <f>H11-H12</f>
        <v>26065.454545454548</v>
      </c>
      <c r="I13" s="13">
        <f t="shared" ref="I13:Q13" si="6">I11-I12</f>
        <v>28920.161200271988</v>
      </c>
      <c r="J13" s="13">
        <f t="shared" si="6"/>
        <v>31799.608023838467</v>
      </c>
      <c r="K13" s="13">
        <f t="shared" si="6"/>
        <v>34705.774229653893</v>
      </c>
      <c r="L13" s="13">
        <f t="shared" si="6"/>
        <v>37640.79736829819</v>
      </c>
      <c r="M13" s="13">
        <f t="shared" si="6"/>
        <v>40606.985994397677</v>
      </c>
      <c r="N13" s="13">
        <f t="shared" si="6"/>
        <v>43606.833346948748</v>
      </c>
      <c r="O13" s="13">
        <f t="shared" si="6"/>
        <v>46643.032124067548</v>
      </c>
      <c r="P13" s="13">
        <f t="shared" si="6"/>
        <v>49718.490439719484</v>
      </c>
      <c r="Q13" s="13">
        <f t="shared" si="6"/>
        <v>52836.349056987223</v>
      </c>
    </row>
    <row r="14" spans="2:17" x14ac:dyDescent="0.25">
      <c r="F14" s="23" t="s">
        <v>38</v>
      </c>
      <c r="G14" s="20"/>
      <c r="H14" s="20">
        <f>H23</f>
        <v>36363.63636363636</v>
      </c>
      <c r="I14" s="20">
        <f t="shared" ref="I14:Q14" si="7">I23</f>
        <v>32727.272727272728</v>
      </c>
      <c r="J14" s="20">
        <f t="shared" si="7"/>
        <v>29090.909090909092</v>
      </c>
      <c r="K14" s="20">
        <f t="shared" si="7"/>
        <v>25454.545454545456</v>
      </c>
      <c r="L14" s="20">
        <f t="shared" si="7"/>
        <v>21818.18181818182</v>
      </c>
      <c r="M14" s="20">
        <f t="shared" si="7"/>
        <v>18181.81818181818</v>
      </c>
      <c r="N14" s="20">
        <f t="shared" si="7"/>
        <v>14545.454545454546</v>
      </c>
      <c r="O14" s="20">
        <f t="shared" si="7"/>
        <v>10909.09090909091</v>
      </c>
      <c r="P14" s="20">
        <f t="shared" si="7"/>
        <v>7272.727272727273</v>
      </c>
      <c r="Q14" s="20">
        <f t="shared" si="7"/>
        <v>3636.3636363636365</v>
      </c>
    </row>
    <row r="15" spans="2:17" x14ac:dyDescent="0.25">
      <c r="F15" s="26" t="s">
        <v>43</v>
      </c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>
        <f>C8</f>
        <v>20000</v>
      </c>
    </row>
    <row r="16" spans="2:17" x14ac:dyDescent="0.25">
      <c r="F16" s="26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</row>
    <row r="17" spans="6:17" x14ac:dyDescent="0.25">
      <c r="F17" s="26"/>
      <c r="G17" s="28"/>
      <c r="H17" s="27"/>
      <c r="I17" s="27"/>
      <c r="J17" s="27"/>
      <c r="K17" s="27"/>
      <c r="L17" s="27"/>
      <c r="M17" s="27"/>
      <c r="N17" s="27"/>
      <c r="O17" s="27"/>
      <c r="P17" s="27"/>
      <c r="Q17" s="27"/>
    </row>
    <row r="18" spans="6:17" x14ac:dyDescent="0.25">
      <c r="F18" s="26"/>
      <c r="G18" s="28"/>
      <c r="H18" s="27"/>
      <c r="I18" s="27"/>
      <c r="J18" s="27"/>
      <c r="K18" s="27"/>
      <c r="L18" s="27"/>
      <c r="M18" s="27"/>
      <c r="N18" s="27"/>
      <c r="O18" s="27"/>
      <c r="P18" s="27"/>
      <c r="Q18" s="27"/>
    </row>
    <row r="21" spans="6:17" x14ac:dyDescent="0.25">
      <c r="F21" s="19" t="s">
        <v>30</v>
      </c>
      <c r="G21" s="19"/>
      <c r="H21" s="19"/>
    </row>
    <row r="22" spans="6:17" x14ac:dyDescent="0.25">
      <c r="F22" s="21" t="s">
        <v>12</v>
      </c>
      <c r="G22" s="1">
        <v>0</v>
      </c>
      <c r="H22" s="1">
        <v>1</v>
      </c>
      <c r="I22" s="1">
        <v>2</v>
      </c>
      <c r="J22" s="1">
        <v>3</v>
      </c>
      <c r="K22" s="1">
        <v>4</v>
      </c>
      <c r="L22" s="1">
        <v>5</v>
      </c>
      <c r="M22" s="1">
        <v>6</v>
      </c>
      <c r="N22" s="1">
        <v>7</v>
      </c>
      <c r="O22" s="1">
        <v>8</v>
      </c>
      <c r="P22" s="14">
        <v>9</v>
      </c>
      <c r="Q22" s="14">
        <v>10</v>
      </c>
    </row>
    <row r="23" spans="6:17" x14ac:dyDescent="0.25">
      <c r="F23" s="21" t="s">
        <v>14</v>
      </c>
      <c r="G23" s="1"/>
      <c r="H23" s="5">
        <f>SYD($C$3,$C$8,$C$7,H22)</f>
        <v>36363.63636363636</v>
      </c>
      <c r="I23" s="5">
        <f t="shared" ref="I23:Q23" si="8">SYD($C$3,$C$8,$C$7,I22)</f>
        <v>32727.272727272728</v>
      </c>
      <c r="J23" s="5">
        <f t="shared" si="8"/>
        <v>29090.909090909092</v>
      </c>
      <c r="K23" s="5">
        <f t="shared" si="8"/>
        <v>25454.545454545456</v>
      </c>
      <c r="L23" s="5">
        <f t="shared" si="8"/>
        <v>21818.18181818182</v>
      </c>
      <c r="M23" s="5">
        <f t="shared" si="8"/>
        <v>18181.81818181818</v>
      </c>
      <c r="N23" s="5">
        <f t="shared" si="8"/>
        <v>14545.454545454546</v>
      </c>
      <c r="O23" s="5">
        <f t="shared" si="8"/>
        <v>10909.09090909091</v>
      </c>
      <c r="P23" s="5">
        <f t="shared" si="8"/>
        <v>7272.727272727273</v>
      </c>
      <c r="Q23" s="5">
        <f t="shared" si="8"/>
        <v>3636.3636363636365</v>
      </c>
    </row>
    <row r="24" spans="6:17" x14ac:dyDescent="0.25">
      <c r="F24" s="21" t="s">
        <v>29</v>
      </c>
      <c r="G24" s="1">
        <f>C3</f>
        <v>220000</v>
      </c>
      <c r="H24" s="5">
        <f>G24-H23</f>
        <v>183636.36363636365</v>
      </c>
      <c r="I24" s="5">
        <f t="shared" ref="I24:Q24" si="9">H24-I23</f>
        <v>150909.09090909091</v>
      </c>
      <c r="J24" s="5">
        <f t="shared" si="9"/>
        <v>121818.18181818182</v>
      </c>
      <c r="K24" s="5">
        <f>J24-K23</f>
        <v>96363.636363636368</v>
      </c>
      <c r="L24" s="5">
        <f t="shared" si="9"/>
        <v>74545.454545454544</v>
      </c>
      <c r="M24" s="5">
        <f t="shared" si="9"/>
        <v>56363.636363636368</v>
      </c>
      <c r="N24" s="5">
        <f t="shared" si="9"/>
        <v>41818.181818181823</v>
      </c>
      <c r="O24" s="5">
        <f t="shared" si="9"/>
        <v>30909.090909090912</v>
      </c>
      <c r="P24" s="5">
        <f t="shared" si="9"/>
        <v>23636.36363636364</v>
      </c>
      <c r="Q24" s="18">
        <f>P24-Q23</f>
        <v>20000.000000000004</v>
      </c>
    </row>
    <row r="26" spans="6:17" x14ac:dyDescent="0.25">
      <c r="F26" s="19" t="s">
        <v>36</v>
      </c>
      <c r="G26" s="19"/>
      <c r="H26" t="s">
        <v>35</v>
      </c>
    </row>
    <row r="27" spans="6:17" x14ac:dyDescent="0.25">
      <c r="F27" s="21" t="s">
        <v>12</v>
      </c>
      <c r="G27" s="1">
        <v>0</v>
      </c>
      <c r="H27" s="1">
        <v>1</v>
      </c>
      <c r="I27" s="1">
        <v>2</v>
      </c>
      <c r="J27" s="1">
        <v>3</v>
      </c>
      <c r="K27" s="1">
        <v>4</v>
      </c>
      <c r="L27" s="1">
        <v>5</v>
      </c>
      <c r="M27" s="1">
        <v>6</v>
      </c>
      <c r="N27" s="1">
        <v>7</v>
      </c>
      <c r="O27" s="1">
        <v>8</v>
      </c>
      <c r="P27" s="1">
        <v>9</v>
      </c>
      <c r="Q27" s="1">
        <v>10</v>
      </c>
    </row>
    <row r="28" spans="6:17" x14ac:dyDescent="0.25">
      <c r="F28" s="21" t="s">
        <v>31</v>
      </c>
      <c r="G28" s="1"/>
      <c r="H28" s="5">
        <f>H30-H29</f>
        <v>5522.3590957660326</v>
      </c>
      <c r="I28" s="5">
        <f t="shared" ref="I28:Q28" si="10">I30-I29</f>
        <v>5964.1478234273154</v>
      </c>
      <c r="J28" s="5">
        <f t="shared" si="10"/>
        <v>6441.2796493015003</v>
      </c>
      <c r="K28" s="5">
        <f t="shared" si="10"/>
        <v>6956.5820212456201</v>
      </c>
      <c r="L28" s="5">
        <f t="shared" si="10"/>
        <v>7513.1085829452695</v>
      </c>
      <c r="M28" s="5">
        <f t="shared" si="10"/>
        <v>8114.1572695808918</v>
      </c>
      <c r="N28" s="5">
        <f t="shared" si="10"/>
        <v>8763.2898511473632</v>
      </c>
      <c r="O28" s="5">
        <f t="shared" si="10"/>
        <v>9464.3530392391513</v>
      </c>
      <c r="P28" s="5">
        <f t="shared" si="10"/>
        <v>10221.501282378284</v>
      </c>
      <c r="Q28" s="5">
        <f t="shared" si="10"/>
        <v>11039.221384968547</v>
      </c>
    </row>
    <row r="29" spans="6:17" x14ac:dyDescent="0.25">
      <c r="F29" s="21" t="s">
        <v>32</v>
      </c>
      <c r="G29" s="1"/>
      <c r="H29" s="1">
        <f>G31*$C$12</f>
        <v>6400</v>
      </c>
      <c r="I29" s="5">
        <f>H31*$C$12</f>
        <v>5958.2112723387172</v>
      </c>
      <c r="J29" s="1">
        <f t="shared" ref="I29:Q29" si="11">I31*$C$12</f>
        <v>5481.0794464645323</v>
      </c>
      <c r="K29" s="1">
        <f t="shared" si="11"/>
        <v>4965.7770745204125</v>
      </c>
      <c r="L29" s="1">
        <f t="shared" si="11"/>
        <v>4409.2505128207631</v>
      </c>
      <c r="M29" s="1">
        <f t="shared" si="11"/>
        <v>3808.2018261851413</v>
      </c>
      <c r="N29" s="1">
        <f t="shared" si="11"/>
        <v>3159.0692446186695</v>
      </c>
      <c r="O29" s="1">
        <f t="shared" si="11"/>
        <v>2458.0060565268809</v>
      </c>
      <c r="P29" s="1">
        <f t="shared" si="11"/>
        <v>1700.8578133877486</v>
      </c>
      <c r="Q29" s="25">
        <f t="shared" si="11"/>
        <v>883.13771079748597</v>
      </c>
    </row>
    <row r="30" spans="6:17" x14ac:dyDescent="0.25">
      <c r="F30" s="21" t="s">
        <v>33</v>
      </c>
      <c r="G30" s="1"/>
      <c r="H30" s="5">
        <f>PMT($C$12,$C$7,-$C$11)</f>
        <v>11922.359095766033</v>
      </c>
      <c r="I30" s="5">
        <f t="shared" ref="I30:Q30" si="12">PMT($C$12,$C$7,-$C$11)</f>
        <v>11922.359095766033</v>
      </c>
      <c r="J30" s="5">
        <f t="shared" si="12"/>
        <v>11922.359095766033</v>
      </c>
      <c r="K30" s="5">
        <f t="shared" si="12"/>
        <v>11922.359095766033</v>
      </c>
      <c r="L30" s="5">
        <f t="shared" si="12"/>
        <v>11922.359095766033</v>
      </c>
      <c r="M30" s="5">
        <f t="shared" si="12"/>
        <v>11922.359095766033</v>
      </c>
      <c r="N30" s="5">
        <f t="shared" si="12"/>
        <v>11922.359095766033</v>
      </c>
      <c r="O30" s="5">
        <f t="shared" si="12"/>
        <v>11922.359095766033</v>
      </c>
      <c r="P30" s="5">
        <f t="shared" si="12"/>
        <v>11922.359095766033</v>
      </c>
      <c r="Q30" s="5">
        <f t="shared" si="12"/>
        <v>11922.359095766033</v>
      </c>
    </row>
    <row r="31" spans="6:17" x14ac:dyDescent="0.25">
      <c r="F31" s="21" t="s">
        <v>34</v>
      </c>
      <c r="G31" s="1">
        <f>C11</f>
        <v>80000</v>
      </c>
      <c r="H31" s="5">
        <f>G31-H28</f>
        <v>74477.640904233966</v>
      </c>
      <c r="I31" s="5">
        <f t="shared" ref="I31:Q31" si="13">H31-I28</f>
        <v>68513.493080806657</v>
      </c>
      <c r="J31" s="5">
        <f t="shared" si="13"/>
        <v>62072.213431505159</v>
      </c>
      <c r="K31" s="5">
        <f t="shared" si="13"/>
        <v>55115.631410259535</v>
      </c>
      <c r="L31" s="5">
        <f t="shared" si="13"/>
        <v>47602.522827314264</v>
      </c>
      <c r="M31" s="5">
        <f t="shared" si="13"/>
        <v>39488.36555773337</v>
      </c>
      <c r="N31" s="5">
        <f t="shared" si="13"/>
        <v>30725.075706586009</v>
      </c>
      <c r="O31" s="5">
        <f t="shared" si="13"/>
        <v>21260.722667346858</v>
      </c>
      <c r="P31" s="5">
        <f t="shared" si="13"/>
        <v>11039.221384968574</v>
      </c>
      <c r="Q31" s="18">
        <f t="shared" si="13"/>
        <v>2.7284841053187847E-11</v>
      </c>
    </row>
  </sheetData>
  <mergeCells count="4">
    <mergeCell ref="E2:F2"/>
    <mergeCell ref="E3:F3"/>
    <mergeCell ref="F21:H21"/>
    <mergeCell ref="F26:G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Ejersicio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SISTEMAS2-08</dc:creator>
  <cp:lastModifiedBy>SISTEMAS2-08</cp:lastModifiedBy>
  <dcterms:created xsi:type="dcterms:W3CDTF">2022-06-13T14:55:35Z</dcterms:created>
  <dcterms:modified xsi:type="dcterms:W3CDTF">2022-06-13T16:27:03Z</dcterms:modified>
</cp:coreProperties>
</file>