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D:\7to_semestre_UIS\TRABAJO_DE_GRADO_1\Antigenotoxicidad\UIS0440\"/>
    </mc:Choice>
  </mc:AlternateContent>
  <xr:revisionPtr revIDLastSave="0" documentId="13_ncr:1_{E38AE5B0-83CA-4FC6-A869-8154D4D567B8}" xr6:coauthVersionLast="46" xr6:coauthVersionMax="46" xr10:uidLastSave="{00000000-0000-0000-0000-000000000000}"/>
  <bookViews>
    <workbookView xWindow="-120" yWindow="-120" windowWidth="20730" windowHeight="11160" tabRatio="445" xr2:uid="{00000000-000D-0000-FFFF-FFFF00000000}"/>
  </bookViews>
  <sheets>
    <sheet name="UIS0440" sheetId="1" r:id="rId1"/>
  </sheets>
  <calcPr calcId="191029"/>
  <extLst>
    <ext uri="smNativeData">
      <pm:revision xmlns:pm="smNativeData" day="1611341527" val="973" rev="124" rev64="64" revOS="3" revMin="124" revMax="0"/>
      <pm:docPrefs xmlns:pm="smNativeData" id="1611341527" fixedDigits="0" showNotice="1" showFrameBounds="1" autoChart="1" recalcOnPrint="1" recalcOnCopy="1" finalRounding="1" compatTextArt="1" tab="567" useDefinedPrintRange="1" printArea="currentSheet"/>
      <pm:compatibility xmlns:pm="smNativeData" id="1611341527" overlapCells="1"/>
      <pm:defCurrency xmlns:pm="smNativeData" id="1611341527"/>
    </ext>
  </extLst>
</workbook>
</file>

<file path=xl/calcChain.xml><?xml version="1.0" encoding="utf-8"?>
<calcChain xmlns="http://schemas.openxmlformats.org/spreadsheetml/2006/main">
  <c r="D11" i="1" l="1"/>
  <c r="M139" i="1"/>
  <c r="L139" i="1"/>
  <c r="K139" i="1"/>
  <c r="J139" i="1"/>
  <c r="I139" i="1"/>
  <c r="H139" i="1"/>
  <c r="G139" i="1"/>
  <c r="F139" i="1"/>
  <c r="E139" i="1"/>
  <c r="B132" i="1"/>
  <c r="B125" i="1"/>
  <c r="M118" i="1"/>
  <c r="AA31" i="1" s="1"/>
  <c r="L118" i="1"/>
  <c r="K118" i="1"/>
  <c r="J118" i="1"/>
  <c r="X31" i="1" s="1"/>
  <c r="I118" i="1"/>
  <c r="W31" i="1" s="1"/>
  <c r="H118" i="1"/>
  <c r="G118" i="1"/>
  <c r="F118" i="1"/>
  <c r="T31" i="1" s="1"/>
  <c r="E118" i="1"/>
  <c r="S31" i="1" s="1"/>
  <c r="D118" i="1"/>
  <c r="C118" i="1"/>
  <c r="M117" i="1"/>
  <c r="AA30" i="1" s="1"/>
  <c r="L117" i="1"/>
  <c r="K117" i="1"/>
  <c r="J117" i="1"/>
  <c r="I117" i="1"/>
  <c r="W30" i="1" s="1"/>
  <c r="H117" i="1"/>
  <c r="G117" i="1"/>
  <c r="F117" i="1"/>
  <c r="E117" i="1"/>
  <c r="S30" i="1" s="1"/>
  <c r="D117" i="1"/>
  <c r="C117" i="1"/>
  <c r="M116" i="1"/>
  <c r="L116" i="1"/>
  <c r="Z29" i="1" s="1"/>
  <c r="K116" i="1"/>
  <c r="J116" i="1"/>
  <c r="I116" i="1"/>
  <c r="H116" i="1"/>
  <c r="V29" i="1" s="1"/>
  <c r="G116" i="1"/>
  <c r="F116" i="1"/>
  <c r="E116" i="1"/>
  <c r="D116" i="1"/>
  <c r="R29" i="1" s="1"/>
  <c r="C116" i="1"/>
  <c r="M115" i="1"/>
  <c r="L115" i="1"/>
  <c r="K115" i="1"/>
  <c r="Y28" i="1" s="1"/>
  <c r="J115" i="1"/>
  <c r="I115" i="1"/>
  <c r="H115" i="1"/>
  <c r="G115" i="1"/>
  <c r="U28" i="1" s="1"/>
  <c r="F115" i="1"/>
  <c r="E115" i="1"/>
  <c r="D115" i="1"/>
  <c r="R28" i="1" s="1"/>
  <c r="C115" i="1"/>
  <c r="Q28" i="1" s="1"/>
  <c r="B115" i="1"/>
  <c r="M114" i="1"/>
  <c r="L114" i="1"/>
  <c r="L128" i="1" s="1"/>
  <c r="K114" i="1"/>
  <c r="K128" i="1" s="1"/>
  <c r="J114" i="1"/>
  <c r="X14" i="1" s="1"/>
  <c r="I114" i="1"/>
  <c r="H114" i="1"/>
  <c r="G114" i="1"/>
  <c r="U14" i="1" s="1"/>
  <c r="F114" i="1"/>
  <c r="T14" i="1" s="1"/>
  <c r="E114" i="1"/>
  <c r="D114" i="1"/>
  <c r="C114" i="1"/>
  <c r="C128" i="1" s="1"/>
  <c r="M113" i="1"/>
  <c r="L113" i="1"/>
  <c r="K113" i="1"/>
  <c r="J113" i="1"/>
  <c r="I113" i="1"/>
  <c r="H113" i="1"/>
  <c r="V13" i="1" s="1"/>
  <c r="G113" i="1"/>
  <c r="U13" i="1" s="1"/>
  <c r="F113" i="1"/>
  <c r="F127" i="1" s="1"/>
  <c r="E113" i="1"/>
  <c r="D113" i="1"/>
  <c r="C113" i="1"/>
  <c r="Q13" i="1" s="1"/>
  <c r="M112" i="1"/>
  <c r="AA12" i="1" s="1"/>
  <c r="L112" i="1"/>
  <c r="K112" i="1"/>
  <c r="J112" i="1"/>
  <c r="J126" i="1" s="1"/>
  <c r="I112" i="1"/>
  <c r="I126" i="1" s="1"/>
  <c r="H112" i="1"/>
  <c r="G112" i="1"/>
  <c r="F112" i="1"/>
  <c r="T12" i="1" s="1"/>
  <c r="E112" i="1"/>
  <c r="S12" i="1" s="1"/>
  <c r="D112" i="1"/>
  <c r="C112" i="1"/>
  <c r="M111" i="1"/>
  <c r="L111" i="1"/>
  <c r="L125" i="1" s="1"/>
  <c r="K111" i="1"/>
  <c r="Y11" i="1" s="1"/>
  <c r="J111" i="1"/>
  <c r="I111" i="1"/>
  <c r="W11" i="1" s="1"/>
  <c r="H111" i="1"/>
  <c r="V11" i="1" s="1"/>
  <c r="G111" i="1"/>
  <c r="U11" i="1" s="1"/>
  <c r="F111" i="1"/>
  <c r="E111" i="1"/>
  <c r="D111" i="1"/>
  <c r="D125" i="1" s="1"/>
  <c r="C111" i="1"/>
  <c r="Q11" i="1" s="1"/>
  <c r="B111" i="1"/>
  <c r="M109" i="1"/>
  <c r="M110" i="1" s="1"/>
  <c r="L109" i="1"/>
  <c r="L110" i="1" s="1"/>
  <c r="K109" i="1"/>
  <c r="K110" i="1" s="1"/>
  <c r="J109" i="1"/>
  <c r="J110" i="1" s="1"/>
  <c r="I109" i="1"/>
  <c r="I110" i="1" s="1"/>
  <c r="H109" i="1"/>
  <c r="H110" i="1" s="1"/>
  <c r="G109" i="1"/>
  <c r="G110" i="1" s="1"/>
  <c r="F109" i="1"/>
  <c r="F110" i="1" s="1"/>
  <c r="E109" i="1"/>
  <c r="E110" i="1" s="1"/>
  <c r="D109" i="1"/>
  <c r="D110" i="1" s="1"/>
  <c r="C109" i="1"/>
  <c r="C110" i="1" s="1"/>
  <c r="M108" i="1"/>
  <c r="L108" i="1"/>
  <c r="K108" i="1"/>
  <c r="J108" i="1"/>
  <c r="I108" i="1"/>
  <c r="H108" i="1"/>
  <c r="G108" i="1"/>
  <c r="F108" i="1"/>
  <c r="E108" i="1"/>
  <c r="D108" i="1"/>
  <c r="C108" i="1"/>
  <c r="M106" i="1"/>
  <c r="M107" i="1" s="1"/>
  <c r="L106" i="1"/>
  <c r="L107" i="1" s="1"/>
  <c r="K106" i="1"/>
  <c r="K107" i="1" s="1"/>
  <c r="J106" i="1"/>
  <c r="J107" i="1" s="1"/>
  <c r="I106" i="1"/>
  <c r="I107" i="1" s="1"/>
  <c r="H106" i="1"/>
  <c r="H107" i="1" s="1"/>
  <c r="G106" i="1"/>
  <c r="G107" i="1" s="1"/>
  <c r="F106" i="1"/>
  <c r="F107" i="1" s="1"/>
  <c r="E106" i="1"/>
  <c r="E107" i="1" s="1"/>
  <c r="D106" i="1"/>
  <c r="D107" i="1" s="1"/>
  <c r="C106" i="1"/>
  <c r="C107" i="1" s="1"/>
  <c r="M105" i="1"/>
  <c r="L105" i="1"/>
  <c r="K105" i="1"/>
  <c r="J105" i="1"/>
  <c r="I105" i="1"/>
  <c r="H105" i="1"/>
  <c r="G105" i="1"/>
  <c r="F105" i="1"/>
  <c r="E105" i="1"/>
  <c r="D105" i="1"/>
  <c r="C105" i="1"/>
  <c r="M96" i="1"/>
  <c r="L96" i="1"/>
  <c r="K96" i="1"/>
  <c r="J96" i="1"/>
  <c r="I96" i="1"/>
  <c r="H96" i="1"/>
  <c r="G96" i="1"/>
  <c r="F96" i="1"/>
  <c r="E96" i="1"/>
  <c r="E95" i="1"/>
  <c r="M92" i="1"/>
  <c r="L92" i="1"/>
  <c r="K92" i="1"/>
  <c r="J92" i="1"/>
  <c r="I92" i="1"/>
  <c r="H92" i="1"/>
  <c r="G92" i="1"/>
  <c r="F92" i="1"/>
  <c r="E92" i="1"/>
  <c r="B85" i="1"/>
  <c r="B78" i="1"/>
  <c r="M71" i="1"/>
  <c r="L71" i="1"/>
  <c r="K71" i="1"/>
  <c r="J71" i="1"/>
  <c r="I71" i="1"/>
  <c r="H71" i="1"/>
  <c r="V27" i="1" s="1"/>
  <c r="G71" i="1"/>
  <c r="F71" i="1"/>
  <c r="T27" i="1" s="1"/>
  <c r="E71" i="1"/>
  <c r="D71" i="1"/>
  <c r="R27" i="1" s="1"/>
  <c r="C71" i="1"/>
  <c r="M70" i="1"/>
  <c r="AA26" i="1" s="1"/>
  <c r="L70" i="1"/>
  <c r="K70" i="1"/>
  <c r="J70" i="1"/>
  <c r="I70" i="1"/>
  <c r="W26" i="1" s="1"/>
  <c r="H70" i="1"/>
  <c r="V26" i="1" s="1"/>
  <c r="G70" i="1"/>
  <c r="U26" i="1" s="1"/>
  <c r="F70" i="1"/>
  <c r="E70" i="1"/>
  <c r="S26" i="1" s="1"/>
  <c r="D70" i="1"/>
  <c r="R26" i="1" s="1"/>
  <c r="C70" i="1"/>
  <c r="Q26" i="1" s="1"/>
  <c r="M69" i="1"/>
  <c r="L69" i="1"/>
  <c r="Z25" i="1" s="1"/>
  <c r="K69" i="1"/>
  <c r="J69" i="1"/>
  <c r="X25" i="1" s="1"/>
  <c r="I69" i="1"/>
  <c r="H69" i="1"/>
  <c r="G69" i="1"/>
  <c r="F69" i="1"/>
  <c r="E69" i="1"/>
  <c r="D69" i="1"/>
  <c r="R25" i="1" s="1"/>
  <c r="C69" i="1"/>
  <c r="M68" i="1"/>
  <c r="L68" i="1"/>
  <c r="Z24" i="1" s="1"/>
  <c r="K68" i="1"/>
  <c r="Y24" i="1" s="1"/>
  <c r="J68" i="1"/>
  <c r="I68" i="1"/>
  <c r="W24" i="1" s="1"/>
  <c r="H68" i="1"/>
  <c r="V24" i="1" s="1"/>
  <c r="G68" i="1"/>
  <c r="U24" i="1" s="1"/>
  <c r="F68" i="1"/>
  <c r="E68" i="1"/>
  <c r="S24" i="1" s="1"/>
  <c r="D68" i="1"/>
  <c r="C68" i="1"/>
  <c r="Q24" i="1" s="1"/>
  <c r="B68" i="1"/>
  <c r="M67" i="1"/>
  <c r="L67" i="1"/>
  <c r="L81" i="1" s="1"/>
  <c r="K67" i="1"/>
  <c r="Y10" i="1" s="1"/>
  <c r="J67" i="1"/>
  <c r="I67" i="1"/>
  <c r="H67" i="1"/>
  <c r="G67" i="1"/>
  <c r="U10" i="1" s="1"/>
  <c r="F67" i="1"/>
  <c r="E67" i="1"/>
  <c r="D67" i="1"/>
  <c r="C67" i="1"/>
  <c r="M66" i="1"/>
  <c r="L66" i="1"/>
  <c r="K66" i="1"/>
  <c r="K80" i="1" s="1"/>
  <c r="J66" i="1"/>
  <c r="X9" i="1" s="1"/>
  <c r="I66" i="1"/>
  <c r="H66" i="1"/>
  <c r="G66" i="1"/>
  <c r="F66" i="1"/>
  <c r="T9" i="1" s="1"/>
  <c r="E66" i="1"/>
  <c r="D66" i="1"/>
  <c r="C66" i="1"/>
  <c r="C80" i="1" s="1"/>
  <c r="P65" i="1"/>
  <c r="M65" i="1"/>
  <c r="AA8" i="1" s="1"/>
  <c r="L65" i="1"/>
  <c r="K65" i="1"/>
  <c r="J65" i="1"/>
  <c r="I65" i="1"/>
  <c r="W8" i="1" s="1"/>
  <c r="H65" i="1"/>
  <c r="G65" i="1"/>
  <c r="F65" i="1"/>
  <c r="E65" i="1"/>
  <c r="S8" i="1" s="1"/>
  <c r="D65" i="1"/>
  <c r="C65" i="1"/>
  <c r="M64" i="1"/>
  <c r="AA7" i="1" s="1"/>
  <c r="L64" i="1"/>
  <c r="Z7" i="1" s="1"/>
  <c r="K64" i="1"/>
  <c r="J64" i="1"/>
  <c r="I64" i="1"/>
  <c r="W7" i="1" s="1"/>
  <c r="H64" i="1"/>
  <c r="V7" i="1" s="1"/>
  <c r="G64" i="1"/>
  <c r="F64" i="1"/>
  <c r="T7" i="1" s="1"/>
  <c r="E64" i="1"/>
  <c r="S7" i="1" s="1"/>
  <c r="D64" i="1"/>
  <c r="R7" i="1" s="1"/>
  <c r="C64" i="1"/>
  <c r="B64" i="1"/>
  <c r="M62" i="1"/>
  <c r="M63" i="1" s="1"/>
  <c r="L62" i="1"/>
  <c r="L63" i="1" s="1"/>
  <c r="K62" i="1"/>
  <c r="K63" i="1" s="1"/>
  <c r="J62" i="1"/>
  <c r="J63" i="1" s="1"/>
  <c r="I62" i="1"/>
  <c r="I63" i="1" s="1"/>
  <c r="H62" i="1"/>
  <c r="H63" i="1" s="1"/>
  <c r="G62" i="1"/>
  <c r="G63" i="1" s="1"/>
  <c r="F62" i="1"/>
  <c r="F63" i="1" s="1"/>
  <c r="E62" i="1"/>
  <c r="E63" i="1" s="1"/>
  <c r="D62" i="1"/>
  <c r="D63" i="1" s="1"/>
  <c r="C62" i="1"/>
  <c r="C63" i="1" s="1"/>
  <c r="P61" i="1"/>
  <c r="M61" i="1"/>
  <c r="L61" i="1"/>
  <c r="K61" i="1"/>
  <c r="J61" i="1"/>
  <c r="I61" i="1"/>
  <c r="H61" i="1"/>
  <c r="G61" i="1"/>
  <c r="F61" i="1"/>
  <c r="E61" i="1"/>
  <c r="D61" i="1"/>
  <c r="C61" i="1"/>
  <c r="M59" i="1"/>
  <c r="M60" i="1" s="1"/>
  <c r="L59" i="1"/>
  <c r="L60" i="1" s="1"/>
  <c r="K59" i="1"/>
  <c r="K60" i="1" s="1"/>
  <c r="J59" i="1"/>
  <c r="J60" i="1" s="1"/>
  <c r="I59" i="1"/>
  <c r="I60" i="1" s="1"/>
  <c r="H59" i="1"/>
  <c r="H60" i="1" s="1"/>
  <c r="G59" i="1"/>
  <c r="G60" i="1" s="1"/>
  <c r="F59" i="1"/>
  <c r="F60" i="1" s="1"/>
  <c r="E59" i="1"/>
  <c r="E60" i="1" s="1"/>
  <c r="D59" i="1"/>
  <c r="D60" i="1" s="1"/>
  <c r="C59" i="1"/>
  <c r="C60" i="1" s="1"/>
  <c r="M58" i="1"/>
  <c r="L58" i="1"/>
  <c r="K58" i="1"/>
  <c r="J58" i="1"/>
  <c r="I58" i="1"/>
  <c r="H58" i="1"/>
  <c r="G58" i="1"/>
  <c r="F58" i="1"/>
  <c r="E58" i="1"/>
  <c r="D58" i="1"/>
  <c r="C58" i="1"/>
  <c r="P57" i="1"/>
  <c r="M49" i="1"/>
  <c r="L49" i="1"/>
  <c r="K49" i="1"/>
  <c r="J49" i="1"/>
  <c r="I49" i="1"/>
  <c r="H49" i="1"/>
  <c r="G49" i="1"/>
  <c r="E49" i="1"/>
  <c r="E48" i="1"/>
  <c r="P45" i="1"/>
  <c r="M45" i="1"/>
  <c r="L45" i="1"/>
  <c r="K45" i="1"/>
  <c r="J45" i="1"/>
  <c r="I45" i="1"/>
  <c r="H45" i="1"/>
  <c r="G45" i="1"/>
  <c r="F45" i="1"/>
  <c r="E45" i="1"/>
  <c r="P41" i="1"/>
  <c r="B38" i="1"/>
  <c r="P37" i="1"/>
  <c r="Y36" i="1"/>
  <c r="Z31" i="1"/>
  <c r="Y31" i="1"/>
  <c r="V31" i="1"/>
  <c r="U31" i="1"/>
  <c r="R31" i="1"/>
  <c r="Q31" i="1"/>
  <c r="B31" i="1"/>
  <c r="Z30" i="1"/>
  <c r="Y30" i="1"/>
  <c r="X30" i="1"/>
  <c r="V30" i="1"/>
  <c r="U30" i="1"/>
  <c r="T30" i="1"/>
  <c r="R30" i="1"/>
  <c r="Q30" i="1"/>
  <c r="AA29" i="1"/>
  <c r="Y29" i="1"/>
  <c r="X29" i="1"/>
  <c r="W29" i="1"/>
  <c r="U29" i="1"/>
  <c r="T29" i="1"/>
  <c r="S29" i="1"/>
  <c r="Q29" i="1"/>
  <c r="AA28" i="1"/>
  <c r="Z28" i="1"/>
  <c r="X28" i="1"/>
  <c r="W28" i="1"/>
  <c r="V28" i="1"/>
  <c r="T28" i="1"/>
  <c r="S28" i="1"/>
  <c r="P28" i="1"/>
  <c r="AA27" i="1"/>
  <c r="Z27" i="1"/>
  <c r="X27" i="1"/>
  <c r="W27" i="1"/>
  <c r="S27" i="1"/>
  <c r="Z26" i="1"/>
  <c r="Y26" i="1"/>
  <c r="Y25" i="1"/>
  <c r="V25" i="1"/>
  <c r="U25" i="1"/>
  <c r="T25" i="1"/>
  <c r="Q25" i="1"/>
  <c r="AA24" i="1"/>
  <c r="X24" i="1"/>
  <c r="T24" i="1"/>
  <c r="P24" i="1"/>
  <c r="M24" i="1"/>
  <c r="AA23" i="1" s="1"/>
  <c r="L24" i="1"/>
  <c r="Z23" i="1" s="1"/>
  <c r="K24" i="1"/>
  <c r="Y23" i="1" s="1"/>
  <c r="J24" i="1"/>
  <c r="I24" i="1"/>
  <c r="W23" i="1" s="1"/>
  <c r="H24" i="1"/>
  <c r="V23" i="1" s="1"/>
  <c r="G24" i="1"/>
  <c r="U23" i="1" s="1"/>
  <c r="F24" i="1"/>
  <c r="T23" i="1" s="1"/>
  <c r="E24" i="1"/>
  <c r="S23" i="1" s="1"/>
  <c r="D24" i="1"/>
  <c r="R23" i="1" s="1"/>
  <c r="C24" i="1"/>
  <c r="Q23" i="1" s="1"/>
  <c r="X23" i="1"/>
  <c r="M23" i="1"/>
  <c r="AA22" i="1" s="1"/>
  <c r="L23" i="1"/>
  <c r="Z22" i="1" s="1"/>
  <c r="K23" i="1"/>
  <c r="Y22" i="1" s="1"/>
  <c r="J23" i="1"/>
  <c r="I23" i="1"/>
  <c r="W22" i="1" s="1"/>
  <c r="H23" i="1"/>
  <c r="V22" i="1" s="1"/>
  <c r="G23" i="1"/>
  <c r="U22" i="1" s="1"/>
  <c r="F23" i="1"/>
  <c r="T22" i="1" s="1"/>
  <c r="E23" i="1"/>
  <c r="S22" i="1" s="1"/>
  <c r="D23" i="1"/>
  <c r="R22" i="1" s="1"/>
  <c r="C23" i="1"/>
  <c r="Q22" i="1" s="1"/>
  <c r="X22" i="1"/>
  <c r="M22" i="1"/>
  <c r="AA21" i="1" s="1"/>
  <c r="L22" i="1"/>
  <c r="Z21" i="1" s="1"/>
  <c r="K22" i="1"/>
  <c r="Y21" i="1" s="1"/>
  <c r="J22" i="1"/>
  <c r="I22" i="1"/>
  <c r="W21" i="1" s="1"/>
  <c r="H22" i="1"/>
  <c r="V21" i="1" s="1"/>
  <c r="G22" i="1"/>
  <c r="U21" i="1" s="1"/>
  <c r="F22" i="1"/>
  <c r="T21" i="1" s="1"/>
  <c r="E22" i="1"/>
  <c r="S21" i="1" s="1"/>
  <c r="D22" i="1"/>
  <c r="R21" i="1" s="1"/>
  <c r="C22" i="1"/>
  <c r="Q21" i="1" s="1"/>
  <c r="X21" i="1"/>
  <c r="M21" i="1"/>
  <c r="L21" i="1"/>
  <c r="K21" i="1"/>
  <c r="J21" i="1"/>
  <c r="I21" i="1"/>
  <c r="H21" i="1"/>
  <c r="V20" i="1" s="1"/>
  <c r="G21" i="1"/>
  <c r="F21" i="1"/>
  <c r="E21" i="1"/>
  <c r="D21" i="1"/>
  <c r="C21" i="1"/>
  <c r="X20" i="1"/>
  <c r="T20" i="1"/>
  <c r="P20" i="1"/>
  <c r="M20" i="1"/>
  <c r="L20" i="1"/>
  <c r="K20" i="1"/>
  <c r="J20" i="1"/>
  <c r="J34" i="1" s="1"/>
  <c r="I20" i="1"/>
  <c r="H20" i="1"/>
  <c r="G20" i="1"/>
  <c r="F20" i="1"/>
  <c r="E20" i="1"/>
  <c r="D20" i="1"/>
  <c r="C20" i="1"/>
  <c r="M19" i="1"/>
  <c r="AA5" i="1" s="1"/>
  <c r="L19" i="1"/>
  <c r="K19" i="1"/>
  <c r="Y5" i="1" s="1"/>
  <c r="J19" i="1"/>
  <c r="J33" i="1" s="1"/>
  <c r="I19" i="1"/>
  <c r="W5" i="1" s="1"/>
  <c r="H19" i="1"/>
  <c r="G19" i="1"/>
  <c r="U5" i="1" s="1"/>
  <c r="F19" i="1"/>
  <c r="F33" i="1" s="1"/>
  <c r="E19" i="1"/>
  <c r="S5" i="1" s="1"/>
  <c r="D19" i="1"/>
  <c r="C19" i="1"/>
  <c r="M18" i="1"/>
  <c r="L18" i="1"/>
  <c r="K18" i="1"/>
  <c r="J18" i="1"/>
  <c r="I18" i="1"/>
  <c r="I32" i="1" s="1"/>
  <c r="H18" i="1"/>
  <c r="V4" i="1" s="1"/>
  <c r="G18" i="1"/>
  <c r="F18" i="1"/>
  <c r="E18" i="1"/>
  <c r="S4" i="1" s="1"/>
  <c r="D18" i="1"/>
  <c r="C18" i="1"/>
  <c r="M17" i="1"/>
  <c r="L17" i="1"/>
  <c r="K17" i="1"/>
  <c r="J17" i="1"/>
  <c r="I17" i="1"/>
  <c r="H17" i="1"/>
  <c r="V3" i="1" s="1"/>
  <c r="G17" i="1"/>
  <c r="F17" i="1"/>
  <c r="E17" i="1"/>
  <c r="D17" i="1"/>
  <c r="C17" i="1"/>
  <c r="B17" i="1"/>
  <c r="M15" i="1"/>
  <c r="M16" i="1" s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AA14" i="1"/>
  <c r="W14" i="1"/>
  <c r="S14" i="1"/>
  <c r="R14" i="1"/>
  <c r="M14" i="1"/>
  <c r="L14" i="1"/>
  <c r="K14" i="1"/>
  <c r="J14" i="1"/>
  <c r="I14" i="1"/>
  <c r="H14" i="1"/>
  <c r="G14" i="1"/>
  <c r="F14" i="1"/>
  <c r="E14" i="1"/>
  <c r="D14" i="1"/>
  <c r="C14" i="1"/>
  <c r="AA13" i="1"/>
  <c r="Z13" i="1"/>
  <c r="Y13" i="1"/>
  <c r="X13" i="1"/>
  <c r="W13" i="1"/>
  <c r="S13" i="1"/>
  <c r="R13" i="1"/>
  <c r="Z12" i="1"/>
  <c r="Y12" i="1"/>
  <c r="V12" i="1"/>
  <c r="U12" i="1"/>
  <c r="R12" i="1"/>
  <c r="Q12" i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AA11" i="1"/>
  <c r="X11" i="1"/>
  <c r="T11" i="1"/>
  <c r="S11" i="1"/>
  <c r="P11" i="1"/>
  <c r="M11" i="1"/>
  <c r="L11" i="1"/>
  <c r="K11" i="1"/>
  <c r="J11" i="1"/>
  <c r="I11" i="1"/>
  <c r="H11" i="1"/>
  <c r="G11" i="1"/>
  <c r="F11" i="1"/>
  <c r="E11" i="1"/>
  <c r="C11" i="1"/>
  <c r="AA10" i="1"/>
  <c r="V9" i="1"/>
  <c r="Z8" i="1"/>
  <c r="X8" i="1"/>
  <c r="T8" i="1"/>
  <c r="Y7" i="1"/>
  <c r="Q7" i="1"/>
  <c r="P7" i="1"/>
  <c r="Q5" i="1"/>
  <c r="AA4" i="1"/>
  <c r="Z4" i="1"/>
  <c r="X4" i="1"/>
  <c r="R4" i="1"/>
  <c r="Z3" i="1"/>
  <c r="R3" i="1"/>
  <c r="P3" i="1"/>
  <c r="AA2" i="1"/>
  <c r="O86" i="1" s="1"/>
  <c r="Z2" i="1"/>
  <c r="X56" i="1" s="1"/>
  <c r="Y2" i="1"/>
  <c r="O84" i="1" s="1"/>
  <c r="X2" i="1"/>
  <c r="O83" i="1" s="1"/>
  <c r="W2" i="1"/>
  <c r="U56" i="1" s="1"/>
  <c r="V2" i="1"/>
  <c r="T56" i="1" s="1"/>
  <c r="U2" i="1"/>
  <c r="O80" i="1" s="1"/>
  <c r="T2" i="1"/>
  <c r="O79" i="1" s="1"/>
  <c r="S2" i="1"/>
  <c r="O78" i="1" s="1"/>
  <c r="H128" i="1" l="1"/>
  <c r="H81" i="1"/>
  <c r="C79" i="1"/>
  <c r="K79" i="1"/>
  <c r="W12" i="1"/>
  <c r="T13" i="1"/>
  <c r="R11" i="1"/>
  <c r="X12" i="1"/>
  <c r="Q14" i="1"/>
  <c r="Z14" i="1"/>
  <c r="J75" i="1"/>
  <c r="C78" i="1"/>
  <c r="K78" i="1"/>
  <c r="D79" i="1"/>
  <c r="L79" i="1"/>
  <c r="L80" i="1"/>
  <c r="E81" i="1"/>
  <c r="I81" i="1"/>
  <c r="M81" i="1"/>
  <c r="E80" i="1"/>
  <c r="I80" i="1"/>
  <c r="M80" i="1"/>
  <c r="J81" i="1"/>
  <c r="D32" i="1"/>
  <c r="V14" i="1"/>
  <c r="H79" i="1"/>
  <c r="G78" i="1"/>
  <c r="H80" i="1"/>
  <c r="S10" i="1"/>
  <c r="D80" i="1"/>
  <c r="G127" i="1"/>
  <c r="G80" i="1"/>
  <c r="G79" i="1"/>
  <c r="G76" i="1"/>
  <c r="G77" i="1" s="1"/>
  <c r="F126" i="1"/>
  <c r="F81" i="1"/>
  <c r="D128" i="1"/>
  <c r="D81" i="1"/>
  <c r="F34" i="1"/>
  <c r="T5" i="1"/>
  <c r="E32" i="1"/>
  <c r="G123" i="1"/>
  <c r="G124" i="1" s="1"/>
  <c r="D122" i="1"/>
  <c r="H122" i="1"/>
  <c r="L122" i="1"/>
  <c r="F122" i="1"/>
  <c r="J122" i="1"/>
  <c r="C122" i="1"/>
  <c r="K122" i="1"/>
  <c r="K123" i="1"/>
  <c r="K124" i="1" s="1"/>
  <c r="F125" i="1"/>
  <c r="J125" i="1"/>
  <c r="C126" i="1"/>
  <c r="G126" i="1"/>
  <c r="K126" i="1"/>
  <c r="D127" i="1"/>
  <c r="H127" i="1"/>
  <c r="L127" i="1"/>
  <c r="E128" i="1"/>
  <c r="I128" i="1"/>
  <c r="M128" i="1"/>
  <c r="F79" i="1"/>
  <c r="J79" i="1"/>
  <c r="C76" i="1"/>
  <c r="C77" i="1" s="1"/>
  <c r="G81" i="1"/>
  <c r="J29" i="1"/>
  <c r="J30" i="1" s="1"/>
  <c r="F80" i="1"/>
  <c r="C81" i="1"/>
  <c r="C82" i="1" s="1"/>
  <c r="K81" i="1"/>
  <c r="K82" i="1" s="1"/>
  <c r="Q10" i="1"/>
  <c r="Z11" i="1"/>
  <c r="Y14" i="1"/>
  <c r="H120" i="1"/>
  <c r="H121" i="1" s="1"/>
  <c r="E119" i="1"/>
  <c r="I119" i="1"/>
  <c r="M119" i="1"/>
  <c r="C119" i="1"/>
  <c r="K119" i="1"/>
  <c r="E126" i="1"/>
  <c r="M126" i="1"/>
  <c r="G128" i="1"/>
  <c r="U7" i="1"/>
  <c r="V8" i="1"/>
  <c r="R9" i="1"/>
  <c r="Z9" i="1"/>
  <c r="W10" i="1"/>
  <c r="R8" i="1"/>
  <c r="E73" i="1"/>
  <c r="E74" i="1" s="1"/>
  <c r="T6" i="1"/>
  <c r="X6" i="1"/>
  <c r="S9" i="1"/>
  <c r="W9" i="1"/>
  <c r="AA9" i="1"/>
  <c r="T10" i="1"/>
  <c r="X10" i="1"/>
  <c r="I73" i="1"/>
  <c r="I74" i="1" s="1"/>
  <c r="E79" i="1"/>
  <c r="I79" i="1"/>
  <c r="M79" i="1"/>
  <c r="Q9" i="1"/>
  <c r="U9" i="1"/>
  <c r="Y9" i="1"/>
  <c r="R10" i="1"/>
  <c r="V10" i="1"/>
  <c r="Z10" i="1"/>
  <c r="F31" i="1"/>
  <c r="J31" i="1"/>
  <c r="D33" i="1"/>
  <c r="L33" i="1"/>
  <c r="D28" i="1"/>
  <c r="J32" i="1"/>
  <c r="F32" i="1"/>
  <c r="D34" i="1"/>
  <c r="L34" i="1"/>
  <c r="E28" i="1"/>
  <c r="I28" i="1"/>
  <c r="M28" i="1"/>
  <c r="F28" i="1"/>
  <c r="J28" i="1"/>
  <c r="H34" i="1"/>
  <c r="H33" i="1"/>
  <c r="H32" i="1"/>
  <c r="H28" i="1"/>
  <c r="M32" i="1"/>
  <c r="L32" i="1"/>
  <c r="L28" i="1"/>
  <c r="X5" i="1"/>
  <c r="X3" i="1"/>
  <c r="W4" i="1"/>
  <c r="C32" i="1"/>
  <c r="G32" i="1"/>
  <c r="K32" i="1"/>
  <c r="F29" i="1"/>
  <c r="F30" i="1" s="1"/>
  <c r="T4" i="1"/>
  <c r="Z6" i="1"/>
  <c r="R6" i="1"/>
  <c r="J72" i="1"/>
  <c r="J78" i="1"/>
  <c r="J73" i="1"/>
  <c r="J74" i="1" s="1"/>
  <c r="D76" i="1"/>
  <c r="D77" i="1" s="1"/>
  <c r="D75" i="1"/>
  <c r="X7" i="1"/>
  <c r="Q8" i="1"/>
  <c r="Y8" i="1"/>
  <c r="V33" i="1"/>
  <c r="V34" i="1" s="1"/>
  <c r="R24" i="1"/>
  <c r="S25" i="1"/>
  <c r="W25" i="1"/>
  <c r="AA25" i="1"/>
  <c r="T26" i="1"/>
  <c r="T32" i="1" s="1"/>
  <c r="Q79" i="1" s="1"/>
  <c r="X26" i="1"/>
  <c r="X32" i="1" s="1"/>
  <c r="Q83" i="1" s="1"/>
  <c r="Q27" i="1"/>
  <c r="U27" i="1"/>
  <c r="Y27" i="1"/>
  <c r="H29" i="1"/>
  <c r="H30" i="1" s="1"/>
  <c r="E75" i="1"/>
  <c r="I75" i="1"/>
  <c r="M75" i="1"/>
  <c r="G72" i="1"/>
  <c r="D73" i="1"/>
  <c r="D74" i="1" s="1"/>
  <c r="L73" i="1"/>
  <c r="L74" i="1" s="1"/>
  <c r="F75" i="1"/>
  <c r="K76" i="1"/>
  <c r="K77" i="1" s="1"/>
  <c r="J80" i="1"/>
  <c r="L76" i="1"/>
  <c r="L77" i="1" s="1"/>
  <c r="L75" i="1"/>
  <c r="D72" i="1"/>
  <c r="L78" i="1"/>
  <c r="U8" i="1"/>
  <c r="T3" i="1"/>
  <c r="Q4" i="1"/>
  <c r="U4" i="1"/>
  <c r="Y4" i="1"/>
  <c r="R5" i="1"/>
  <c r="V5" i="1"/>
  <c r="Z5" i="1"/>
  <c r="V6" i="1"/>
  <c r="D31" i="1"/>
  <c r="L31" i="1"/>
  <c r="Y19" i="1"/>
  <c r="F76" i="1"/>
  <c r="F77" i="1" s="1"/>
  <c r="J76" i="1"/>
  <c r="J77" i="1" s="1"/>
  <c r="H72" i="1"/>
  <c r="D78" i="1"/>
  <c r="F72" i="1"/>
  <c r="F78" i="1"/>
  <c r="F73" i="1"/>
  <c r="F74" i="1" s="1"/>
  <c r="H76" i="1"/>
  <c r="H77" i="1" s="1"/>
  <c r="H75" i="1"/>
  <c r="L72" i="1"/>
  <c r="R20" i="1"/>
  <c r="Z20" i="1"/>
  <c r="Z33" i="1" s="1"/>
  <c r="Z34" i="1" s="1"/>
  <c r="D29" i="1"/>
  <c r="D30" i="1" s="1"/>
  <c r="L29" i="1"/>
  <c r="L30" i="1" s="1"/>
  <c r="E78" i="1"/>
  <c r="E72" i="1"/>
  <c r="I78" i="1"/>
  <c r="I72" i="1"/>
  <c r="M78" i="1"/>
  <c r="M73" i="1"/>
  <c r="M74" i="1" s="1"/>
  <c r="M72" i="1"/>
  <c r="C75" i="1"/>
  <c r="G75" i="1"/>
  <c r="K75" i="1"/>
  <c r="C72" i="1"/>
  <c r="K72" i="1"/>
  <c r="H73" i="1"/>
  <c r="H74" i="1" s="1"/>
  <c r="H78" i="1"/>
  <c r="E76" i="1"/>
  <c r="E77" i="1" s="1"/>
  <c r="I76" i="1"/>
  <c r="I77" i="1" s="1"/>
  <c r="M76" i="1"/>
  <c r="M77" i="1" s="1"/>
  <c r="D119" i="1"/>
  <c r="L119" i="1"/>
  <c r="I120" i="1"/>
  <c r="I121" i="1" s="1"/>
  <c r="H123" i="1"/>
  <c r="H124" i="1" s="1"/>
  <c r="H125" i="1"/>
  <c r="J127" i="1"/>
  <c r="C73" i="1"/>
  <c r="C74" i="1" s="1"/>
  <c r="G73" i="1"/>
  <c r="G74" i="1" s="1"/>
  <c r="K73" i="1"/>
  <c r="K74" i="1" s="1"/>
  <c r="E123" i="1"/>
  <c r="E124" i="1" s="1"/>
  <c r="I123" i="1"/>
  <c r="I124" i="1" s="1"/>
  <c r="M123" i="1"/>
  <c r="M124" i="1" s="1"/>
  <c r="G119" i="1"/>
  <c r="D120" i="1"/>
  <c r="D121" i="1" s="1"/>
  <c r="L120" i="1"/>
  <c r="L121" i="1" s="1"/>
  <c r="C123" i="1"/>
  <c r="C124" i="1" s="1"/>
  <c r="I125" i="1"/>
  <c r="C127" i="1"/>
  <c r="K127" i="1"/>
  <c r="C125" i="1"/>
  <c r="G125" i="1"/>
  <c r="K125" i="1"/>
  <c r="D126" i="1"/>
  <c r="H126" i="1"/>
  <c r="L126" i="1"/>
  <c r="E127" i="1"/>
  <c r="I127" i="1"/>
  <c r="M127" i="1"/>
  <c r="F128" i="1"/>
  <c r="J128" i="1"/>
  <c r="F123" i="1"/>
  <c r="F124" i="1" s="1"/>
  <c r="J123" i="1"/>
  <c r="J124" i="1" s="1"/>
  <c r="H119" i="1"/>
  <c r="E120" i="1"/>
  <c r="E121" i="1" s="1"/>
  <c r="M120" i="1"/>
  <c r="M121" i="1" s="1"/>
  <c r="G122" i="1"/>
  <c r="D123" i="1"/>
  <c r="D124" i="1" s="1"/>
  <c r="L123" i="1"/>
  <c r="L124" i="1" s="1"/>
  <c r="E125" i="1"/>
  <c r="M125" i="1"/>
  <c r="F119" i="1"/>
  <c r="J119" i="1"/>
  <c r="C120" i="1"/>
  <c r="C121" i="1" s="1"/>
  <c r="G120" i="1"/>
  <c r="G121" i="1" s="1"/>
  <c r="K120" i="1"/>
  <c r="K121" i="1" s="1"/>
  <c r="E122" i="1"/>
  <c r="I122" i="1"/>
  <c r="M122" i="1"/>
  <c r="F120" i="1"/>
  <c r="F121" i="1" s="1"/>
  <c r="J120" i="1"/>
  <c r="J121" i="1" s="1"/>
  <c r="X19" i="1"/>
  <c r="W36" i="1"/>
  <c r="O82" i="1"/>
  <c r="S19" i="1"/>
  <c r="S36" i="1"/>
  <c r="Q56" i="1"/>
  <c r="AA19" i="1"/>
  <c r="Y56" i="1"/>
  <c r="AA36" i="1"/>
  <c r="O85" i="1"/>
  <c r="Z19" i="1"/>
  <c r="Z36" i="1"/>
  <c r="W56" i="1"/>
  <c r="X36" i="1"/>
  <c r="V56" i="1"/>
  <c r="W19" i="1"/>
  <c r="O81" i="1"/>
  <c r="V19" i="1"/>
  <c r="V36" i="1"/>
  <c r="S56" i="1"/>
  <c r="U19" i="1"/>
  <c r="U36" i="1"/>
  <c r="T19" i="1"/>
  <c r="T36" i="1"/>
  <c r="R56" i="1"/>
  <c r="C29" i="1"/>
  <c r="C30" i="1" s="1"/>
  <c r="Q20" i="1"/>
  <c r="E29" i="1"/>
  <c r="E30" i="1" s="1"/>
  <c r="S20" i="1"/>
  <c r="G29" i="1"/>
  <c r="G30" i="1" s="1"/>
  <c r="U20" i="1"/>
  <c r="I29" i="1"/>
  <c r="I30" i="1" s="1"/>
  <c r="W20" i="1"/>
  <c r="K29" i="1"/>
  <c r="K30" i="1" s="1"/>
  <c r="Y20" i="1"/>
  <c r="M29" i="1"/>
  <c r="M30" i="1" s="1"/>
  <c r="AA20" i="1"/>
  <c r="C28" i="1"/>
  <c r="G28" i="1"/>
  <c r="K28" i="1"/>
  <c r="V32" i="1"/>
  <c r="Q81" i="1" s="1"/>
  <c r="C33" i="1"/>
  <c r="E33" i="1"/>
  <c r="G33" i="1"/>
  <c r="I33" i="1"/>
  <c r="K33" i="1"/>
  <c r="M33" i="1"/>
  <c r="C34" i="1"/>
  <c r="E34" i="1"/>
  <c r="G34" i="1"/>
  <c r="I34" i="1"/>
  <c r="K34" i="1"/>
  <c r="M34" i="1"/>
  <c r="H26" i="1"/>
  <c r="H27" i="1" s="1"/>
  <c r="H31" i="1"/>
  <c r="D25" i="1"/>
  <c r="L25" i="1"/>
  <c r="D26" i="1"/>
  <c r="D27" i="1" s="1"/>
  <c r="L26" i="1"/>
  <c r="L27" i="1" s="1"/>
  <c r="Q6" i="1"/>
  <c r="S6" i="1"/>
  <c r="U6" i="1"/>
  <c r="W6" i="1"/>
  <c r="Y6" i="1"/>
  <c r="AA6" i="1"/>
  <c r="H25" i="1"/>
  <c r="C31" i="1"/>
  <c r="C26" i="1"/>
  <c r="C27" i="1" s="1"/>
  <c r="C25" i="1"/>
  <c r="E31" i="1"/>
  <c r="E26" i="1"/>
  <c r="E27" i="1" s="1"/>
  <c r="E25" i="1"/>
  <c r="G31" i="1"/>
  <c r="G26" i="1"/>
  <c r="G27" i="1" s="1"/>
  <c r="G25" i="1"/>
  <c r="I31" i="1"/>
  <c r="I26" i="1"/>
  <c r="I27" i="1" s="1"/>
  <c r="I25" i="1"/>
  <c r="K31" i="1"/>
  <c r="K26" i="1"/>
  <c r="K27" i="1" s="1"/>
  <c r="K25" i="1"/>
  <c r="M31" i="1"/>
  <c r="M26" i="1"/>
  <c r="M27" i="1" s="1"/>
  <c r="M25" i="1"/>
  <c r="Q3" i="1"/>
  <c r="S3" i="1"/>
  <c r="U3" i="1"/>
  <c r="W3" i="1"/>
  <c r="Y3" i="1"/>
  <c r="AA3" i="1"/>
  <c r="F25" i="1"/>
  <c r="J25" i="1"/>
  <c r="F26" i="1"/>
  <c r="F27" i="1" s="1"/>
  <c r="J26" i="1"/>
  <c r="J27" i="1" s="1"/>
  <c r="L130" i="1" l="1"/>
  <c r="L131" i="1" s="1"/>
  <c r="K83" i="1"/>
  <c r="K84" i="1" s="1"/>
  <c r="G83" i="1"/>
  <c r="G84" i="1" s="1"/>
  <c r="R16" i="1"/>
  <c r="R17" i="1" s="1"/>
  <c r="J35" i="1"/>
  <c r="Z32" i="1"/>
  <c r="Q85" i="1" s="1"/>
  <c r="V16" i="1"/>
  <c r="V17" i="1" s="1"/>
  <c r="D129" i="1"/>
  <c r="F130" i="1"/>
  <c r="F131" i="1" s="1"/>
  <c r="D130" i="1"/>
  <c r="D131" i="1" s="1"/>
  <c r="G82" i="1"/>
  <c r="G88" i="1"/>
  <c r="U44" i="1" s="1"/>
  <c r="F36" i="1"/>
  <c r="F37" i="1" s="1"/>
  <c r="L129" i="1"/>
  <c r="J129" i="1"/>
  <c r="J130" i="1"/>
  <c r="J131" i="1" s="1"/>
  <c r="F129" i="1"/>
  <c r="X33" i="1"/>
  <c r="X34" i="1" s="1"/>
  <c r="C83" i="1"/>
  <c r="C84" i="1" s="1"/>
  <c r="R33" i="1"/>
  <c r="R34" i="1" s="1"/>
  <c r="T33" i="1"/>
  <c r="T34" i="1" s="1"/>
  <c r="D36" i="1"/>
  <c r="D37" i="1" s="1"/>
  <c r="M87" i="1"/>
  <c r="AA43" i="1" s="1"/>
  <c r="H86" i="1"/>
  <c r="V42" i="1" s="1"/>
  <c r="C86" i="1"/>
  <c r="Q42" i="1" s="1"/>
  <c r="J86" i="1"/>
  <c r="X42" i="1" s="1"/>
  <c r="E87" i="1"/>
  <c r="S43" i="1" s="1"/>
  <c r="I88" i="1"/>
  <c r="W44" i="1" s="1"/>
  <c r="G87" i="1"/>
  <c r="U43" i="1" s="1"/>
  <c r="E88" i="1"/>
  <c r="S44" i="1" s="1"/>
  <c r="F35" i="1"/>
  <c r="J36" i="1"/>
  <c r="J37" i="1" s="1"/>
  <c r="X15" i="1"/>
  <c r="P83" i="1" s="1"/>
  <c r="T16" i="1"/>
  <c r="T17" i="1" s="1"/>
  <c r="R15" i="1"/>
  <c r="P77" i="1" s="1"/>
  <c r="V15" i="1"/>
  <c r="P81" i="1" s="1"/>
  <c r="L35" i="1"/>
  <c r="D88" i="1"/>
  <c r="R44" i="1" s="1"/>
  <c r="J87" i="1"/>
  <c r="X43" i="1" s="1"/>
  <c r="H87" i="1"/>
  <c r="V43" i="1" s="1"/>
  <c r="K85" i="1"/>
  <c r="T15" i="1"/>
  <c r="P79" i="1" s="1"/>
  <c r="F86" i="1"/>
  <c r="T42" i="1" s="1"/>
  <c r="C87" i="1"/>
  <c r="Q43" i="1" s="1"/>
  <c r="J88" i="1"/>
  <c r="X44" i="1" s="1"/>
  <c r="Z16" i="1"/>
  <c r="Z17" i="1" s="1"/>
  <c r="L88" i="1"/>
  <c r="Z44" i="1" s="1"/>
  <c r="M88" i="1"/>
  <c r="AA44" i="1" s="1"/>
  <c r="D87" i="1"/>
  <c r="R43" i="1" s="1"/>
  <c r="X16" i="1"/>
  <c r="X17" i="1" s="1"/>
  <c r="D35" i="1"/>
  <c r="H36" i="1"/>
  <c r="H37" i="1" s="1"/>
  <c r="R32" i="1"/>
  <c r="Q77" i="1" s="1"/>
  <c r="L36" i="1"/>
  <c r="L37" i="1" s="1"/>
  <c r="Z15" i="1"/>
  <c r="P85" i="1" s="1"/>
  <c r="H35" i="1"/>
  <c r="E130" i="1"/>
  <c r="E131" i="1" s="1"/>
  <c r="E129" i="1"/>
  <c r="C130" i="1"/>
  <c r="C131" i="1" s="1"/>
  <c r="C129" i="1"/>
  <c r="C132" i="1" s="1"/>
  <c r="I129" i="1"/>
  <c r="I130" i="1"/>
  <c r="I131" i="1" s="1"/>
  <c r="H130" i="1"/>
  <c r="H131" i="1" s="1"/>
  <c r="H129" i="1"/>
  <c r="M85" i="1"/>
  <c r="M83" i="1"/>
  <c r="M84" i="1" s="1"/>
  <c r="M82" i="1"/>
  <c r="E85" i="1"/>
  <c r="E83" i="1"/>
  <c r="E84" i="1" s="1"/>
  <c r="E82" i="1"/>
  <c r="F85" i="1"/>
  <c r="F83" i="1"/>
  <c r="F84" i="1" s="1"/>
  <c r="F82" i="1"/>
  <c r="L83" i="1"/>
  <c r="L84" i="1" s="1"/>
  <c r="L85" i="1"/>
  <c r="L82" i="1"/>
  <c r="J85" i="1"/>
  <c r="J83" i="1"/>
  <c r="J84" i="1" s="1"/>
  <c r="J82" i="1"/>
  <c r="L86" i="1"/>
  <c r="Z42" i="1" s="1"/>
  <c r="K88" i="1"/>
  <c r="Y44" i="1" s="1"/>
  <c r="E86" i="1"/>
  <c r="S42" i="1" s="1"/>
  <c r="H83" i="1"/>
  <c r="H84" i="1" s="1"/>
  <c r="H85" i="1"/>
  <c r="H82" i="1"/>
  <c r="L87" i="1"/>
  <c r="Z43" i="1" s="1"/>
  <c r="C85" i="1"/>
  <c r="K87" i="1"/>
  <c r="Y43" i="1" s="1"/>
  <c r="D86" i="1"/>
  <c r="R42" i="1" s="1"/>
  <c r="C88" i="1"/>
  <c r="Q44" i="1" s="1"/>
  <c r="K130" i="1"/>
  <c r="K131" i="1" s="1"/>
  <c r="K129" i="1"/>
  <c r="I85" i="1"/>
  <c r="I83" i="1"/>
  <c r="I84" i="1" s="1"/>
  <c r="I82" i="1"/>
  <c r="F88" i="1"/>
  <c r="T44" i="1" s="1"/>
  <c r="G85" i="1"/>
  <c r="K86" i="1"/>
  <c r="Y42" i="1" s="1"/>
  <c r="H88" i="1"/>
  <c r="V44" i="1" s="1"/>
  <c r="M86" i="1"/>
  <c r="AA42" i="1" s="1"/>
  <c r="M130" i="1"/>
  <c r="M131" i="1" s="1"/>
  <c r="M129" i="1"/>
  <c r="G130" i="1"/>
  <c r="G131" i="1" s="1"/>
  <c r="G129" i="1"/>
  <c r="D83" i="1"/>
  <c r="D84" i="1" s="1"/>
  <c r="D85" i="1"/>
  <c r="D82" i="1"/>
  <c r="G86" i="1"/>
  <c r="U42" i="1" s="1"/>
  <c r="F87" i="1"/>
  <c r="T43" i="1" s="1"/>
  <c r="I86" i="1"/>
  <c r="W42" i="1" s="1"/>
  <c r="I87" i="1"/>
  <c r="W43" i="1" s="1"/>
  <c r="AA33" i="1"/>
  <c r="AA34" i="1" s="1"/>
  <c r="AA32" i="1"/>
  <c r="Q86" i="1" s="1"/>
  <c r="Y33" i="1"/>
  <c r="Y34" i="1" s="1"/>
  <c r="Y32" i="1"/>
  <c r="Q84" i="1" s="1"/>
  <c r="W33" i="1"/>
  <c r="W34" i="1" s="1"/>
  <c r="W32" i="1"/>
  <c r="Q82" i="1" s="1"/>
  <c r="U33" i="1"/>
  <c r="U34" i="1" s="1"/>
  <c r="U32" i="1"/>
  <c r="Q80" i="1" s="1"/>
  <c r="S33" i="1"/>
  <c r="S34" i="1" s="1"/>
  <c r="S32" i="1"/>
  <c r="Q78" i="1" s="1"/>
  <c r="Q33" i="1"/>
  <c r="Q34" i="1" s="1"/>
  <c r="Q32" i="1"/>
  <c r="Q76" i="1" s="1"/>
  <c r="Y16" i="1"/>
  <c r="Y17" i="1" s="1"/>
  <c r="Y15" i="1"/>
  <c r="P84" i="1" s="1"/>
  <c r="U16" i="1"/>
  <c r="U17" i="1" s="1"/>
  <c r="U15" i="1"/>
  <c r="P80" i="1" s="1"/>
  <c r="Q16" i="1"/>
  <c r="Q17" i="1" s="1"/>
  <c r="Q15" i="1"/>
  <c r="P76" i="1" s="1"/>
  <c r="K35" i="1"/>
  <c r="K36" i="1"/>
  <c r="K37" i="1" s="1"/>
  <c r="G35" i="1"/>
  <c r="G36" i="1"/>
  <c r="G37" i="1" s="1"/>
  <c r="C35" i="1"/>
  <c r="G38" i="1" s="1"/>
  <c r="C36" i="1"/>
  <c r="C37" i="1" s="1"/>
  <c r="AA16" i="1"/>
  <c r="AA17" i="1" s="1"/>
  <c r="AA15" i="1"/>
  <c r="P86" i="1" s="1"/>
  <c r="W16" i="1"/>
  <c r="W17" i="1" s="1"/>
  <c r="W15" i="1"/>
  <c r="P82" i="1" s="1"/>
  <c r="S16" i="1"/>
  <c r="S17" i="1" s="1"/>
  <c r="S15" i="1"/>
  <c r="P78" i="1" s="1"/>
  <c r="M35" i="1"/>
  <c r="M36" i="1"/>
  <c r="M37" i="1" s="1"/>
  <c r="I35" i="1"/>
  <c r="I36" i="1"/>
  <c r="I37" i="1" s="1"/>
  <c r="E35" i="1"/>
  <c r="E36" i="1"/>
  <c r="E37" i="1" s="1"/>
  <c r="E134" i="1" l="1"/>
  <c r="S47" i="1" s="1"/>
  <c r="K134" i="1"/>
  <c r="Y47" i="1" s="1"/>
  <c r="H132" i="1"/>
  <c r="V45" i="1" s="1"/>
  <c r="K90" i="1"/>
  <c r="K91" i="1" s="1"/>
  <c r="J134" i="1"/>
  <c r="X47" i="1" s="1"/>
  <c r="K132" i="1"/>
  <c r="Y45" i="1" s="1"/>
  <c r="J135" i="1"/>
  <c r="X48" i="1" s="1"/>
  <c r="C134" i="1"/>
  <c r="Q47" i="1" s="1"/>
  <c r="L133" i="1"/>
  <c r="Z46" i="1" s="1"/>
  <c r="M132" i="1"/>
  <c r="AA45" i="1" s="1"/>
  <c r="D133" i="1"/>
  <c r="R46" i="1" s="1"/>
  <c r="M134" i="1"/>
  <c r="AA47" i="1" s="1"/>
  <c r="G132" i="1"/>
  <c r="F135" i="1"/>
  <c r="T48" i="1" s="1"/>
  <c r="I134" i="1"/>
  <c r="W47" i="1" s="1"/>
  <c r="K89" i="1"/>
  <c r="E38" i="1"/>
  <c r="Y41" i="1"/>
  <c r="H89" i="1"/>
  <c r="H90" i="1"/>
  <c r="H91" i="1" s="1"/>
  <c r="V41" i="1"/>
  <c r="D89" i="1"/>
  <c r="D90" i="1"/>
  <c r="D91" i="1" s="1"/>
  <c r="R41" i="1"/>
  <c r="U45" i="1"/>
  <c r="C90" i="1"/>
  <c r="C91" i="1" s="1"/>
  <c r="C89" i="1"/>
  <c r="Q41" i="1"/>
  <c r="J90" i="1"/>
  <c r="J91" i="1" s="1"/>
  <c r="J89" i="1"/>
  <c r="X41" i="1"/>
  <c r="M89" i="1"/>
  <c r="M90" i="1"/>
  <c r="M91" i="1" s="1"/>
  <c r="AA41" i="1"/>
  <c r="I135" i="1"/>
  <c r="W48" i="1" s="1"/>
  <c r="L134" i="1"/>
  <c r="Z47" i="1" s="1"/>
  <c r="D134" i="1"/>
  <c r="R47" i="1" s="1"/>
  <c r="G133" i="1"/>
  <c r="U46" i="1" s="1"/>
  <c r="J132" i="1"/>
  <c r="K135" i="1"/>
  <c r="Y48" i="1" s="1"/>
  <c r="D135" i="1"/>
  <c r="R48" i="1" s="1"/>
  <c r="M133" i="1"/>
  <c r="AA46" i="1" s="1"/>
  <c r="K133" i="1"/>
  <c r="Y46" i="1" s="1"/>
  <c r="I133" i="1"/>
  <c r="W46" i="1" s="1"/>
  <c r="F133" i="1"/>
  <c r="T46" i="1" s="1"/>
  <c r="H135" i="1"/>
  <c r="V48" i="1" s="1"/>
  <c r="G135" i="1"/>
  <c r="U48" i="1" s="1"/>
  <c r="H134" i="1"/>
  <c r="V47" i="1" s="1"/>
  <c r="L132" i="1"/>
  <c r="F134" i="1"/>
  <c r="T47" i="1" s="1"/>
  <c r="J133" i="1"/>
  <c r="X46" i="1" s="1"/>
  <c r="L135" i="1"/>
  <c r="Z48" i="1" s="1"/>
  <c r="E135" i="1"/>
  <c r="S48" i="1" s="1"/>
  <c r="F132" i="1"/>
  <c r="D132" i="1"/>
  <c r="C135" i="1"/>
  <c r="Q48" i="1" s="1"/>
  <c r="G134" i="1"/>
  <c r="U47" i="1" s="1"/>
  <c r="E133" i="1"/>
  <c r="S46" i="1" s="1"/>
  <c r="C133" i="1"/>
  <c r="Q46" i="1" s="1"/>
  <c r="M135" i="1"/>
  <c r="AA48" i="1" s="1"/>
  <c r="E89" i="1"/>
  <c r="E90" i="1"/>
  <c r="E91" i="1" s="1"/>
  <c r="S41" i="1"/>
  <c r="G90" i="1"/>
  <c r="G91" i="1" s="1"/>
  <c r="G89" i="1"/>
  <c r="U41" i="1"/>
  <c r="Q45" i="1"/>
  <c r="M38" i="1"/>
  <c r="AA37" i="1" s="1"/>
  <c r="C38" i="1"/>
  <c r="Q37" i="1" s="1"/>
  <c r="I89" i="1"/>
  <c r="I90" i="1"/>
  <c r="I91" i="1" s="1"/>
  <c r="W41" i="1"/>
  <c r="L89" i="1"/>
  <c r="L90" i="1"/>
  <c r="L91" i="1" s="1"/>
  <c r="Z41" i="1"/>
  <c r="F90" i="1"/>
  <c r="F91" i="1" s="1"/>
  <c r="F89" i="1"/>
  <c r="T41" i="1"/>
  <c r="I132" i="1"/>
  <c r="H133" i="1"/>
  <c r="V46" i="1" s="1"/>
  <c r="E132" i="1"/>
  <c r="I38" i="1"/>
  <c r="W37" i="1" s="1"/>
  <c r="U37" i="1"/>
  <c r="S37" i="1"/>
  <c r="M39" i="1"/>
  <c r="AA38" i="1" s="1"/>
  <c r="I39" i="1"/>
  <c r="W38" i="1" s="1"/>
  <c r="E39" i="1"/>
  <c r="S38" i="1" s="1"/>
  <c r="F38" i="1"/>
  <c r="C39" i="1"/>
  <c r="Q38" i="1" s="1"/>
  <c r="K39" i="1"/>
  <c r="Y38" i="1" s="1"/>
  <c r="J40" i="1"/>
  <c r="X39" i="1" s="1"/>
  <c r="J41" i="1"/>
  <c r="X40" i="1" s="1"/>
  <c r="E40" i="1"/>
  <c r="S39" i="1" s="1"/>
  <c r="I40" i="1"/>
  <c r="W39" i="1" s="1"/>
  <c r="M40" i="1"/>
  <c r="AA39" i="1" s="1"/>
  <c r="E41" i="1"/>
  <c r="S40" i="1" s="1"/>
  <c r="I41" i="1"/>
  <c r="W40" i="1" s="1"/>
  <c r="M41" i="1"/>
  <c r="AA40" i="1" s="1"/>
  <c r="H39" i="1"/>
  <c r="V38" i="1" s="1"/>
  <c r="D40" i="1"/>
  <c r="R39" i="1" s="1"/>
  <c r="L40" i="1"/>
  <c r="Z39" i="1" s="1"/>
  <c r="H41" i="1"/>
  <c r="V40" i="1" s="1"/>
  <c r="F39" i="1"/>
  <c r="T38" i="1" s="1"/>
  <c r="J38" i="1"/>
  <c r="G39" i="1"/>
  <c r="U38" i="1" s="1"/>
  <c r="F40" i="1"/>
  <c r="T39" i="1" s="1"/>
  <c r="F41" i="1"/>
  <c r="T40" i="1" s="1"/>
  <c r="C40" i="1"/>
  <c r="Q39" i="1" s="1"/>
  <c r="G40" i="1"/>
  <c r="U39" i="1" s="1"/>
  <c r="K40" i="1"/>
  <c r="Y39" i="1" s="1"/>
  <c r="C41" i="1"/>
  <c r="Q40" i="1" s="1"/>
  <c r="G41" i="1"/>
  <c r="U40" i="1" s="1"/>
  <c r="K41" i="1"/>
  <c r="Y40" i="1" s="1"/>
  <c r="D38" i="1"/>
  <c r="H38" i="1"/>
  <c r="L38" i="1"/>
  <c r="D39" i="1"/>
  <c r="R38" i="1" s="1"/>
  <c r="L39" i="1"/>
  <c r="Z38" i="1" s="1"/>
  <c r="H40" i="1"/>
  <c r="V39" i="1" s="1"/>
  <c r="D41" i="1"/>
  <c r="R40" i="1" s="1"/>
  <c r="L41" i="1"/>
  <c r="Z40" i="1" s="1"/>
  <c r="J39" i="1"/>
  <c r="X38" i="1" s="1"/>
  <c r="K38" i="1"/>
  <c r="G137" i="1" l="1"/>
  <c r="G138" i="1" s="1"/>
  <c r="K136" i="1"/>
  <c r="M136" i="1"/>
  <c r="C137" i="1"/>
  <c r="C138" i="1" s="1"/>
  <c r="K137" i="1"/>
  <c r="K138" i="1" s="1"/>
  <c r="M137" i="1"/>
  <c r="M138" i="1" s="1"/>
  <c r="C136" i="1"/>
  <c r="H137" i="1"/>
  <c r="H138" i="1" s="1"/>
  <c r="H136" i="1"/>
  <c r="G136" i="1"/>
  <c r="L136" i="1"/>
  <c r="L137" i="1"/>
  <c r="L138" i="1" s="1"/>
  <c r="Z45" i="1"/>
  <c r="E137" i="1"/>
  <c r="E138" i="1" s="1"/>
  <c r="E136" i="1"/>
  <c r="S45" i="1"/>
  <c r="S49" i="1" s="1"/>
  <c r="I137" i="1"/>
  <c r="I138" i="1" s="1"/>
  <c r="I136" i="1"/>
  <c r="W45" i="1"/>
  <c r="F137" i="1"/>
  <c r="F138" i="1" s="1"/>
  <c r="F136" i="1"/>
  <c r="T45" i="1"/>
  <c r="D136" i="1"/>
  <c r="D137" i="1"/>
  <c r="D138" i="1" s="1"/>
  <c r="R45" i="1"/>
  <c r="J137" i="1"/>
  <c r="J138" i="1" s="1"/>
  <c r="J136" i="1"/>
  <c r="X45" i="1"/>
  <c r="C43" i="1"/>
  <c r="C44" i="1" s="1"/>
  <c r="M42" i="1"/>
  <c r="E43" i="1"/>
  <c r="E44" i="1" s="1"/>
  <c r="G42" i="1"/>
  <c r="I43" i="1"/>
  <c r="I44" i="1" s="1"/>
  <c r="C42" i="1"/>
  <c r="M43" i="1"/>
  <c r="M44" i="1" s="1"/>
  <c r="E42" i="1"/>
  <c r="G43" i="1"/>
  <c r="G44" i="1" s="1"/>
  <c r="I42" i="1"/>
  <c r="K43" i="1"/>
  <c r="K44" i="1" s="1"/>
  <c r="K42" i="1"/>
  <c r="Y37" i="1"/>
  <c r="V37" i="1"/>
  <c r="T57" i="1" s="1"/>
  <c r="H43" i="1"/>
  <c r="H44" i="1" s="1"/>
  <c r="H42" i="1"/>
  <c r="AA49" i="1"/>
  <c r="AA50" i="1"/>
  <c r="AA51" i="1" s="1"/>
  <c r="U49" i="1"/>
  <c r="U50" i="1"/>
  <c r="U51" i="1" s="1"/>
  <c r="Z37" i="1"/>
  <c r="L43" i="1"/>
  <c r="L44" i="1" s="1"/>
  <c r="L42" i="1"/>
  <c r="R37" i="1"/>
  <c r="D43" i="1"/>
  <c r="D44" i="1" s="1"/>
  <c r="D42" i="1"/>
  <c r="X37" i="1"/>
  <c r="J43" i="1"/>
  <c r="J44" i="1" s="1"/>
  <c r="J42" i="1"/>
  <c r="T37" i="1"/>
  <c r="F43" i="1"/>
  <c r="F44" i="1" s="1"/>
  <c r="F42" i="1"/>
  <c r="Q49" i="1"/>
  <c r="Q50" i="1"/>
  <c r="Q51" i="1" s="1"/>
  <c r="W49" i="1"/>
  <c r="W50" i="1" l="1"/>
  <c r="W51" i="1" s="1"/>
  <c r="S50" i="1"/>
  <c r="S51" i="1" s="1"/>
  <c r="R82" i="1"/>
  <c r="R76" i="1"/>
  <c r="T50" i="1"/>
  <c r="T51" i="1" s="1"/>
  <c r="T49" i="1"/>
  <c r="Z50" i="1"/>
  <c r="Z51" i="1" s="1"/>
  <c r="Z49" i="1"/>
  <c r="R80" i="1"/>
  <c r="V50" i="1"/>
  <c r="V51" i="1" s="1"/>
  <c r="V49" i="1"/>
  <c r="R78" i="1"/>
  <c r="X50" i="1"/>
  <c r="X51" i="1" s="1"/>
  <c r="X49" i="1"/>
  <c r="R50" i="1"/>
  <c r="R51" i="1" s="1"/>
  <c r="R49" i="1"/>
  <c r="W53" i="1" s="1"/>
  <c r="R86" i="1"/>
  <c r="Y49" i="1"/>
  <c r="Y50" i="1"/>
  <c r="Y51" i="1" s="1"/>
  <c r="Y53" i="1" l="1"/>
  <c r="X53" i="1"/>
  <c r="AA53" i="1"/>
  <c r="Z53" i="1"/>
  <c r="R60" i="1"/>
  <c r="R58" i="1"/>
  <c r="S57" i="1"/>
  <c r="T59" i="1"/>
  <c r="T58" i="1"/>
  <c r="R64" i="1"/>
  <c r="S67" i="1"/>
  <c r="Q67" i="1"/>
  <c r="Q60" i="1"/>
  <c r="S62" i="1"/>
  <c r="S59" i="1"/>
  <c r="Q59" i="1"/>
  <c r="R59" i="1"/>
  <c r="R57" i="1"/>
  <c r="S65" i="1"/>
  <c r="S61" i="1"/>
  <c r="S63" i="1"/>
  <c r="Q65" i="1"/>
  <c r="T61" i="1"/>
  <c r="T62" i="1"/>
  <c r="T63" i="1"/>
  <c r="S64" i="1"/>
  <c r="R65" i="1"/>
  <c r="R66" i="1"/>
  <c r="R67" i="1"/>
  <c r="Q68" i="1"/>
  <c r="R83" i="1"/>
  <c r="R79" i="1"/>
  <c r="T53" i="1"/>
  <c r="R84" i="1"/>
  <c r="R77" i="1"/>
  <c r="Q57" i="1"/>
  <c r="S53" i="1"/>
  <c r="R81" i="1"/>
  <c r="V53" i="1"/>
  <c r="S58" i="1"/>
  <c r="Q58" i="1"/>
  <c r="U53" i="1"/>
  <c r="R85" i="1"/>
  <c r="S60" i="1"/>
  <c r="T60" i="1"/>
  <c r="Q61" i="1"/>
  <c r="Q62" i="1"/>
  <c r="Q63" i="1"/>
  <c r="S66" i="1"/>
  <c r="T64" i="1"/>
  <c r="R68" i="1"/>
  <c r="Q66" i="1"/>
  <c r="T68" i="1"/>
  <c r="R61" i="1"/>
  <c r="R62" i="1"/>
  <c r="R63" i="1"/>
  <c r="Q64" i="1"/>
  <c r="T65" i="1"/>
  <c r="T66" i="1"/>
  <c r="T67" i="1"/>
  <c r="S68" i="1"/>
  <c r="S70" i="1" l="1"/>
  <c r="S71" i="1" s="1"/>
  <c r="Y69" i="1"/>
  <c r="Y70" i="1"/>
  <c r="Y71" i="1" s="1"/>
  <c r="W70" i="1"/>
  <c r="W71" i="1" s="1"/>
  <c r="V70" i="1"/>
  <c r="V71" i="1" s="1"/>
  <c r="W69" i="1"/>
  <c r="R70" i="1"/>
  <c r="R71" i="1" s="1"/>
  <c r="T69" i="1"/>
  <c r="S69" i="1"/>
  <c r="X70" i="1"/>
  <c r="X71" i="1" s="1"/>
  <c r="X69" i="1"/>
  <c r="T70" i="1"/>
  <c r="T71" i="1" s="1"/>
  <c r="V69" i="1"/>
  <c r="R69" i="1"/>
  <c r="Q70" i="1"/>
  <c r="Q71" i="1" s="1"/>
  <c r="Q69" i="1"/>
  <c r="U70" i="1"/>
  <c r="U71" i="1" s="1"/>
  <c r="U69" i="1"/>
</calcChain>
</file>

<file path=xl/sharedStrings.xml><?xml version="1.0" encoding="utf-8"?>
<sst xmlns="http://schemas.openxmlformats.org/spreadsheetml/2006/main" count="155" uniqueCount="51">
  <si>
    <t xml:space="preserve">1. DATOS ANTIGENOTOXICIDAD </t>
  </si>
  <si>
    <t>C-</t>
  </si>
  <si>
    <t>C+ (10 J/m2)</t>
  </si>
  <si>
    <t>C+</t>
  </si>
  <si>
    <t>Bgal</t>
  </si>
  <si>
    <t>U.E. Bgal</t>
  </si>
  <si>
    <t>FA</t>
  </si>
  <si>
    <t>Bgal media</t>
  </si>
  <si>
    <t>D.E</t>
  </si>
  <si>
    <t>E.E</t>
  </si>
  <si>
    <t>FAsa media</t>
  </si>
  <si>
    <t>U.E Bgal media</t>
  </si>
  <si>
    <t>U.E. FA</t>
  </si>
  <si>
    <t>U.E.FAsa media</t>
  </si>
  <si>
    <t>R</t>
  </si>
  <si>
    <t>U.E.Pasa media</t>
  </si>
  <si>
    <t>I</t>
  </si>
  <si>
    <t>%IG media total</t>
  </si>
  <si>
    <t>%IG</t>
  </si>
  <si>
    <t>Tratamiento</t>
  </si>
  <si>
    <t>U.BG</t>
  </si>
  <si>
    <t>U.FA</t>
  </si>
  <si>
    <t>FISOS</t>
  </si>
  <si>
    <t>Prueba de Normalidad y Homocedasticidad</t>
  </si>
  <si>
    <t>p_KsTestBG</t>
  </si>
  <si>
    <t>p_KsTestFA</t>
  </si>
  <si>
    <t>p_KsFI</t>
  </si>
  <si>
    <t>cn</t>
  </si>
  <si>
    <t>cp</t>
  </si>
  <si>
    <t>d1_001</t>
  </si>
  <si>
    <t>d1_002</t>
  </si>
  <si>
    <t>d1_004</t>
  </si>
  <si>
    <t>d1_008</t>
  </si>
  <si>
    <t>d1_016</t>
  </si>
  <si>
    <t>d1_032</t>
  </si>
  <si>
    <t>d1_064</t>
  </si>
  <si>
    <t>d1_128</t>
  </si>
  <si>
    <t>d1_256</t>
  </si>
  <si>
    <t>p_Levene</t>
  </si>
  <si>
    <t>[1/2]</t>
  </si>
  <si>
    <t>[1/4]</t>
  </si>
  <si>
    <t>[1/8]</t>
  </si>
  <si>
    <t>[1/16]</t>
  </si>
  <si>
    <t>[1/32]</t>
  </si>
  <si>
    <t>[1/64]</t>
  </si>
  <si>
    <t>[1/128]</t>
  </si>
  <si>
    <t>[1/256]</t>
  </si>
  <si>
    <t>[1/512]</t>
  </si>
  <si>
    <t>Concentración en el ensayo</t>
  </si>
  <si>
    <t xml:space="preserve">2. DATOS ANTIGENOTOXICIDAD </t>
  </si>
  <si>
    <t xml:space="preserve">3. DATOS ANTIGENOTOXICIDAD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</si>
</sst>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yy"/>
  </numFmts>
  <fonts count="5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</fills>
  <borders count="58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3C3C3C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medium">
        <color rgb="FF000000"/>
      </bottom>
      <diagonal/>
    </border>
    <border>
      <left style="thin">
        <color rgb="FF3C3C3C"/>
      </left>
      <right/>
      <top/>
      <bottom style="medium">
        <color rgb="FF3C3C3C"/>
      </bottom>
      <diagonal/>
    </border>
    <border>
      <left style="thin">
        <color rgb="FF3C3C3C"/>
      </left>
      <right/>
      <top/>
      <bottom/>
      <diagonal/>
    </border>
    <border>
      <left/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rgb="FF3C3C3C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3C3C3C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000000"/>
      </right>
      <top style="thin">
        <color rgb="FF3C3C3C"/>
      </top>
      <bottom/>
      <diagonal/>
    </border>
    <border>
      <left style="thin">
        <color rgb="FF3C3C3C"/>
      </left>
      <right style="thin">
        <color rgb="FF000000"/>
      </right>
      <top/>
      <bottom/>
      <diagonal/>
    </border>
    <border>
      <left style="thin">
        <color rgb="FF3C3C3C"/>
      </left>
      <right style="thin">
        <color rgb="FF000000"/>
      </right>
      <top/>
      <bottom style="thin">
        <color rgb="FF3C3C3C"/>
      </bottom>
      <diagonal/>
    </border>
    <border>
      <left style="thin">
        <color rgb="FF3C3C3C"/>
      </left>
      <right style="thin">
        <color rgb="FF000000"/>
      </right>
      <top style="medium">
        <color rgb="FF000000"/>
      </top>
      <bottom/>
      <diagonal/>
    </border>
    <border>
      <left style="thin">
        <color rgb="FF3C3C3C"/>
      </left>
      <right style="thin">
        <color rgb="FF000000"/>
      </right>
      <top/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medium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right" vertic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164" fontId="1" fillId="5" borderId="7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64" fontId="1" fillId="8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9" borderId="14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66" fontId="0" fillId="0" borderId="0" xfId="0" applyNumberFormat="1"/>
    <xf numFmtId="165" fontId="0" fillId="9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12" borderId="17" xfId="0" applyNumberFormat="1" applyFill="1" applyBorder="1" applyAlignment="1">
      <alignment horizontal="center"/>
    </xf>
    <xf numFmtId="165" fontId="0" fillId="13" borderId="18" xfId="0" applyNumberFormat="1" applyFill="1" applyBorder="1" applyAlignment="1">
      <alignment horizontal="center"/>
    </xf>
    <xf numFmtId="165" fontId="0" fillId="14" borderId="19" xfId="0" applyNumberFormat="1" applyFill="1" applyBorder="1" applyAlignment="1">
      <alignment horizontal="center"/>
    </xf>
    <xf numFmtId="0" fontId="0" fillId="0" borderId="1" xfId="0" applyBorder="1"/>
    <xf numFmtId="11" fontId="0" fillId="0" borderId="0" xfId="0" applyNumberFormat="1"/>
    <xf numFmtId="165" fontId="0" fillId="15" borderId="20" xfId="0" applyNumberFormat="1" applyFill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2" xfId="0" applyNumberFormat="1" applyFill="1" applyBorder="1" applyAlignment="1">
      <alignment horizontal="center"/>
    </xf>
    <xf numFmtId="165" fontId="0" fillId="18" borderId="23" xfId="0" applyNumberFormat="1" applyFill="1" applyBorder="1" applyAlignment="1">
      <alignment horizontal="center"/>
    </xf>
    <xf numFmtId="165" fontId="0" fillId="19" borderId="24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1" fillId="21" borderId="27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2" fillId="22" borderId="28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10" fontId="1" fillId="8" borderId="10" xfId="1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left"/>
    </xf>
    <xf numFmtId="166" fontId="1" fillId="24" borderId="31" xfId="0" applyNumberFormat="1" applyFont="1" applyFill="1" applyBorder="1" applyAlignment="1">
      <alignment horizontal="center"/>
    </xf>
    <xf numFmtId="0" fontId="1" fillId="24" borderId="31" xfId="0" applyFont="1" applyFill="1" applyBorder="1" applyAlignment="1">
      <alignment horizontal="center"/>
    </xf>
    <xf numFmtId="10" fontId="1" fillId="24" borderId="31" xfId="0" applyNumberFormat="1" applyFont="1" applyFill="1" applyBorder="1" applyAlignment="1">
      <alignment horizontal="center"/>
    </xf>
    <xf numFmtId="1" fontId="0" fillId="12" borderId="17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166" fontId="1" fillId="12" borderId="17" xfId="0" applyNumberFormat="1" applyFont="1" applyFill="1" applyBorder="1" applyAlignment="1">
      <alignment horizontal="center"/>
    </xf>
    <xf numFmtId="164" fontId="0" fillId="24" borderId="31" xfId="0" applyNumberFormat="1" applyFill="1" applyBorder="1" applyAlignment="1">
      <alignment horizontal="center"/>
    </xf>
    <xf numFmtId="165" fontId="0" fillId="25" borderId="32" xfId="0" applyNumberFormat="1" applyFill="1" applyBorder="1" applyAlignment="1">
      <alignment horizontal="center"/>
    </xf>
    <xf numFmtId="165" fontId="0" fillId="26" borderId="33" xfId="0" applyNumberFormat="1" applyFill="1" applyBorder="1" applyAlignment="1">
      <alignment horizontal="center"/>
    </xf>
    <xf numFmtId="166" fontId="1" fillId="27" borderId="34" xfId="0" applyNumberFormat="1" applyFont="1" applyFill="1" applyBorder="1" applyAlignment="1">
      <alignment horizontal="center"/>
    </xf>
    <xf numFmtId="164" fontId="1" fillId="27" borderId="34" xfId="0" applyNumberFormat="1" applyFont="1" applyFill="1" applyBorder="1" applyAlignment="1">
      <alignment horizontal="center"/>
    </xf>
    <xf numFmtId="0" fontId="1" fillId="28" borderId="35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right" vertical="center" wrapText="1"/>
    </xf>
    <xf numFmtId="165" fontId="0" fillId="24" borderId="31" xfId="0" applyNumberFormat="1" applyFill="1" applyBorder="1" applyAlignment="1">
      <alignment horizontal="center"/>
    </xf>
    <xf numFmtId="164" fontId="0" fillId="29" borderId="36" xfId="0" applyNumberFormat="1" applyFill="1" applyBorder="1" applyAlignment="1">
      <alignment horizontal="right" vertical="center" wrapText="1"/>
    </xf>
    <xf numFmtId="164" fontId="0" fillId="0" borderId="37" xfId="0" applyNumberFormat="1" applyBorder="1"/>
    <xf numFmtId="164" fontId="1" fillId="28" borderId="35" xfId="0" applyNumberFormat="1" applyFont="1" applyFill="1" applyBorder="1" applyAlignment="1">
      <alignment horizontal="center"/>
    </xf>
    <xf numFmtId="0" fontId="1" fillId="30" borderId="38" xfId="0" applyFont="1" applyFill="1" applyBorder="1"/>
    <xf numFmtId="164" fontId="0" fillId="29" borderId="36" xfId="0" applyNumberForma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/>
    </xf>
    <xf numFmtId="49" fontId="1" fillId="9" borderId="14" xfId="0" applyNumberFormat="1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49" fontId="1" fillId="8" borderId="10" xfId="1" applyNumberFormat="1" applyFont="1" applyFill="1" applyBorder="1" applyAlignment="1">
      <alignment horizontal="center"/>
    </xf>
    <xf numFmtId="0" fontId="2" fillId="22" borderId="28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24" borderId="31" xfId="0" applyFont="1" applyFill="1" applyBorder="1" applyAlignment="1">
      <alignment horizontal="left"/>
    </xf>
    <xf numFmtId="0" fontId="2" fillId="39" borderId="47" xfId="0" applyFont="1" applyFill="1" applyBorder="1" applyAlignment="1">
      <alignment horizontal="left"/>
    </xf>
    <xf numFmtId="0" fontId="2" fillId="11" borderId="16" xfId="0" applyFont="1" applyFill="1" applyBorder="1" applyAlignment="1">
      <alignment horizontal="left"/>
    </xf>
    <xf numFmtId="166" fontId="1" fillId="24" borderId="31" xfId="0" applyNumberFormat="1" applyFont="1" applyFill="1" applyBorder="1" applyAlignment="1">
      <alignment horizontal="center" vertical="center"/>
    </xf>
    <xf numFmtId="166" fontId="1" fillId="39" borderId="47" xfId="0" applyNumberFormat="1" applyFont="1" applyFill="1" applyBorder="1" applyAlignment="1">
      <alignment horizontal="center" vertical="center"/>
    </xf>
    <xf numFmtId="166" fontId="1" fillId="11" borderId="16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66" fontId="1" fillId="40" borderId="48" xfId="0" applyNumberFormat="1" applyFont="1" applyFill="1" applyBorder="1" applyAlignment="1">
      <alignment horizontal="center" vertical="center"/>
    </xf>
    <xf numFmtId="166" fontId="1" fillId="41" borderId="49" xfId="0" applyNumberFormat="1" applyFont="1" applyFill="1" applyBorder="1" applyAlignment="1">
      <alignment horizontal="center" vertical="center"/>
    </xf>
    <xf numFmtId="166" fontId="1" fillId="42" borderId="50" xfId="0" applyNumberFormat="1" applyFont="1" applyFill="1" applyBorder="1" applyAlignment="1">
      <alignment horizontal="center" vertical="center"/>
    </xf>
    <xf numFmtId="0" fontId="1" fillId="36" borderId="44" xfId="0" applyFont="1" applyFill="1" applyBorder="1" applyAlignment="1">
      <alignment horizontal="center"/>
    </xf>
    <xf numFmtId="0" fontId="1" fillId="37" borderId="45" xfId="0" applyFont="1" applyFill="1" applyBorder="1" applyAlignment="1">
      <alignment horizontal="center"/>
    </xf>
    <xf numFmtId="0" fontId="1" fillId="38" borderId="46" xfId="0" applyFont="1" applyFill="1" applyBorder="1" applyAlignment="1">
      <alignment horizontal="center"/>
    </xf>
    <xf numFmtId="0" fontId="1" fillId="33" borderId="41" xfId="0" applyFont="1" applyFill="1" applyBorder="1" applyAlignment="1">
      <alignment horizontal="left"/>
    </xf>
    <xf numFmtId="0" fontId="1" fillId="34" borderId="42" xfId="0" applyFont="1" applyFill="1" applyBorder="1" applyAlignment="1">
      <alignment horizontal="left"/>
    </xf>
    <xf numFmtId="0" fontId="1" fillId="35" borderId="43" xfId="0" applyFont="1" applyFill="1" applyBorder="1" applyAlignment="1">
      <alignment horizontal="left"/>
    </xf>
    <xf numFmtId="164" fontId="1" fillId="28" borderId="35" xfId="0" applyNumberFormat="1" applyFont="1" applyFill="1" applyBorder="1" applyAlignment="1">
      <alignment horizontal="center" wrapText="1"/>
    </xf>
    <xf numFmtId="164" fontId="1" fillId="46" borderId="54" xfId="0" applyNumberFormat="1" applyFont="1" applyFill="1" applyBorder="1" applyAlignment="1">
      <alignment horizontal="center" wrapText="1"/>
    </xf>
    <xf numFmtId="1" fontId="1" fillId="28" borderId="35" xfId="0" applyNumberFormat="1" applyFont="1" applyFill="1" applyBorder="1" applyAlignment="1">
      <alignment horizontal="center" vertical="center"/>
    </xf>
    <xf numFmtId="165" fontId="1" fillId="45" borderId="53" xfId="0" applyNumberFormat="1" applyFont="1" applyFill="1" applyBorder="1" applyAlignment="1">
      <alignment horizontal="center"/>
    </xf>
    <xf numFmtId="166" fontId="1" fillId="12" borderId="17" xfId="0" applyNumberFormat="1" applyFont="1" applyFill="1" applyBorder="1" applyAlignment="1">
      <alignment horizontal="center" vertical="center"/>
    </xf>
    <xf numFmtId="166" fontId="1" fillId="13" borderId="18" xfId="0" applyNumberFormat="1" applyFont="1" applyFill="1" applyBorder="1" applyAlignment="1">
      <alignment horizontal="center" vertical="center"/>
    </xf>
    <xf numFmtId="166" fontId="1" fillId="32" borderId="4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47" borderId="5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65" fontId="1" fillId="12" borderId="17" xfId="0" applyNumberFormat="1" applyFont="1" applyFill="1" applyBorder="1" applyAlignment="1">
      <alignment horizontal="center"/>
    </xf>
    <xf numFmtId="165" fontId="1" fillId="13" borderId="18" xfId="0" applyNumberFormat="1" applyFont="1" applyFill="1" applyBorder="1" applyAlignment="1">
      <alignment horizontal="center"/>
    </xf>
    <xf numFmtId="0" fontId="2" fillId="45" borderId="53" xfId="0" applyFont="1" applyFill="1" applyBorder="1" applyAlignment="1">
      <alignment horizontal="center"/>
    </xf>
    <xf numFmtId="0" fontId="2" fillId="31" borderId="39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1" fillId="36" borderId="44" xfId="0" applyFont="1" applyFill="1" applyBorder="1" applyAlignment="1">
      <alignment horizontal="center" vertical="center"/>
    </xf>
    <xf numFmtId="0" fontId="1" fillId="37" borderId="45" xfId="0" applyFont="1" applyFill="1" applyBorder="1" applyAlignment="1">
      <alignment horizontal="center" vertical="center"/>
    </xf>
    <xf numFmtId="0" fontId="1" fillId="38" borderId="46" xfId="0" applyFont="1" applyFill="1" applyBorder="1" applyAlignment="1">
      <alignment horizontal="center" vertical="center"/>
    </xf>
    <xf numFmtId="166" fontId="1" fillId="43" borderId="51" xfId="0" applyNumberFormat="1" applyFont="1" applyFill="1" applyBorder="1" applyAlignment="1">
      <alignment horizontal="center" vertical="center"/>
    </xf>
    <xf numFmtId="166" fontId="1" fillId="44" borderId="52" xfId="0" applyNumberFormat="1" applyFont="1" applyFill="1" applyBorder="1" applyAlignment="1">
      <alignment horizontal="center" vertical="center"/>
    </xf>
  </cellXfs>
  <cellStyles count="3">
    <cellStyle name="Normal" xfId="0" builtinId="0" customBuiltin="1"/>
    <cellStyle name="Normal 2" xfId="2" xr:uid="{00000000-0005-0000-0000-000001000000}"/>
    <cellStyle name="Porcentaje" xfId="1" builtinId="5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341527" count="1">
        <pm:charStyle name="Normal" fontId="0" Id="1"/>
      </pm:charStyles>
      <pm:colors xmlns:pm="smNativeData" id="1611341527" count="3">
        <pm:color name="Ivory" rgb="FFFFCC"/>
        <pm:color name="Color 25" rgb="9BBB59"/>
        <pm:color name="Color 26" rgb="3C3C3C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strRef>
              <c:f>'UIS0440'!$Q$2:$AA$2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'UIS0440'!$C$25:$M$25</c:f>
              <c:numCache>
                <c:formatCode>0.000</c:formatCode>
                <c:ptCount val="11"/>
                <c:pt idx="0">
                  <c:v>1.9393750000000001</c:v>
                </c:pt>
                <c:pt idx="1">
                  <c:v>16.60125</c:v>
                </c:pt>
                <c:pt idx="2">
                  <c:v>1.2081249999999999</c:v>
                </c:pt>
                <c:pt idx="3">
                  <c:v>1.30125</c:v>
                </c:pt>
                <c:pt idx="4">
                  <c:v>1.5722499999999999</c:v>
                </c:pt>
                <c:pt idx="5">
                  <c:v>5.4265625000000002</c:v>
                </c:pt>
                <c:pt idx="6">
                  <c:v>11.764375000000001</c:v>
                </c:pt>
                <c:pt idx="7">
                  <c:v>15.571875000000002</c:v>
                </c:pt>
                <c:pt idx="8">
                  <c:v>15.756875000000001</c:v>
                </c:pt>
                <c:pt idx="9">
                  <c:v>16.06625</c:v>
                </c:pt>
                <c:pt idx="10">
                  <c:v>16.384999999999998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5681-4BA8-8462-8EDBCDEE6201}"/>
            </c:ext>
          </c:extLst>
        </c:ser>
        <c:ser>
          <c:idx val="1"/>
          <c:order val="1"/>
          <c:tx>
            <c:v>2</c:v>
          </c:tx>
          <c:cat>
            <c:strRef>
              <c:f>'UIS0440'!$Q$2:$AA$2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'UIS0440'!$C$72:$M$72</c:f>
              <c:numCache>
                <c:formatCode>0.000</c:formatCode>
                <c:ptCount val="11"/>
                <c:pt idx="0">
                  <c:v>1.9987500000000002</c:v>
                </c:pt>
                <c:pt idx="1">
                  <c:v>16.322499999999998</c:v>
                </c:pt>
                <c:pt idx="2">
                  <c:v>1.2093749999999999</c:v>
                </c:pt>
                <c:pt idx="3">
                  <c:v>1.2875000000000001</c:v>
                </c:pt>
                <c:pt idx="4">
                  <c:v>1.5584375000000001</c:v>
                </c:pt>
                <c:pt idx="5">
                  <c:v>5.6587499999999995</c:v>
                </c:pt>
                <c:pt idx="6">
                  <c:v>11.764375000000001</c:v>
                </c:pt>
                <c:pt idx="7">
                  <c:v>15.598749999999999</c:v>
                </c:pt>
                <c:pt idx="8">
                  <c:v>16.854999999999997</c:v>
                </c:pt>
                <c:pt idx="9">
                  <c:v>16.982500000000002</c:v>
                </c:pt>
                <c:pt idx="10">
                  <c:v>17.230624999999996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5681-4BA8-8462-8EDBCDEE6201}"/>
            </c:ext>
          </c:extLst>
        </c:ser>
        <c:ser>
          <c:idx val="2"/>
          <c:order val="2"/>
          <c:tx>
            <c:v>3</c:v>
          </c:tx>
          <c:cat>
            <c:strRef>
              <c:f>'UIS0440'!$Q$2:$AA$2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'UIS0440'!$C$119:$M$119</c:f>
              <c:numCache>
                <c:formatCode>0.000</c:formatCode>
                <c:ptCount val="11"/>
                <c:pt idx="0">
                  <c:v>1.9987500000000002</c:v>
                </c:pt>
                <c:pt idx="1">
                  <c:v>16.322499999999998</c:v>
                </c:pt>
                <c:pt idx="2">
                  <c:v>1.2093749999999999</c:v>
                </c:pt>
                <c:pt idx="3">
                  <c:v>1.2875000000000001</c:v>
                </c:pt>
                <c:pt idx="4">
                  <c:v>1.9745312499999998</c:v>
                </c:pt>
                <c:pt idx="5">
                  <c:v>5.2149999999999999</c:v>
                </c:pt>
                <c:pt idx="6">
                  <c:v>11.764375000000001</c:v>
                </c:pt>
                <c:pt idx="7">
                  <c:v>15.598749999999999</c:v>
                </c:pt>
                <c:pt idx="8">
                  <c:v>16.854999999999997</c:v>
                </c:pt>
                <c:pt idx="9">
                  <c:v>16.982500000000002</c:v>
                </c:pt>
                <c:pt idx="10">
                  <c:v>17.230624999999996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5681-4BA8-8462-8EDBCDEE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97096"/>
        <c:axId val="173998504"/>
        <c:extLst>
          <c:ext xmlns:sm="smo" uri="smo">
            <sm:boxPlot xmlns:sm="smo" val="0"/>
            <sm:turned xmlns:sm="smo" val="0"/>
          </c:ext>
        </c:extLst>
      </c:lineChart>
      <c:catAx>
        <c:axId val="17399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CO" sz="1000" b="0" i="0" u="none" strike="noStrike">
                <a:solidFill>
                  <a:srgbClr val="000000"/>
                </a:solidFill>
                <a:latin typeface="Calibri" charset="0"/>
              </a:defRPr>
            </a:pPr>
            <a:endParaRPr lang="es-CO"/>
          </a:p>
        </c:txPr>
        <c:crossAx val="173998504"/>
        <c:crosses val="autoZero"/>
        <c:auto val="1"/>
        <c:lblAlgn val="l"/>
        <c:lblOffset val="100"/>
        <c:noMultiLvlLbl val="0"/>
      </c:catAx>
      <c:valAx>
        <c:axId val="173998504"/>
        <c:scaling>
          <c:orientation val="minMax"/>
        </c:scaling>
        <c:delete val="0"/>
        <c:axPos val="l"/>
        <c:majorGridlines/>
        <c:title>
          <c:tx>
            <c:rich>
              <a:bodyPr anchor="ctr" anchorCtr="1"/>
              <a:lstStyle/>
              <a:p>
                <a:pPr>
                  <a:defRPr lang="es-CO" sz="1000" b="1" i="0" u="none" strike="noStrike" kern="100">
                    <a:solidFill>
                      <a:srgbClr val="000000"/>
                    </a:solidFill>
                    <a:latin typeface="Calibri" charset="0"/>
                  </a:defRPr>
                </a:pPr>
                <a:r>
                  <a:rPr lang="es-CO"/>
                  <a:t>U.E BG</a:t>
                </a:r>
              </a:p>
            </c:rich>
          </c:tx>
          <c:overlay val="0"/>
          <c:spPr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crossAx val="17399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00000000000005"/>
          <c:y val="0.34975000000000001"/>
          <c:w val="5.3749999999999999E-2"/>
          <c:h val="0.29349999999999998"/>
        </c:manualLayout>
      </c:layout>
      <c:overlay val="0"/>
      <c:spPr>
        <a:ln>
          <a:noFill/>
        </a:ln>
      </c:spPr>
      <c:txPr>
        <a:bodyPr/>
        <a:lstStyle/>
        <a:p>
          <a:pPr>
            <a:defRPr lang="es-CO" sz="920" b="0" i="0" u="none" strike="noStrike" kern="100">
              <a:solidFill>
                <a:srgbClr val="000000"/>
              </a:solidFill>
              <a:latin typeface="Calibri" charset="0"/>
            </a:defRPr>
          </a:pPr>
          <a:endParaRPr lang="es-CO"/>
        </a:p>
      </c:txPr>
    </c:legend>
    <c:plotVisOnly val="1"/>
    <c:dispBlanksAs val="gap"/>
    <c:showDLblsOverMax val="0"/>
  </c:chart>
  <c:txPr>
    <a:bodyPr rot="0" anchor="t"/>
    <a:lstStyle/>
    <a:p>
      <a:pPr>
        <a:defRPr lang="es-CO" sz="1000" b="0" i="0" u="none" strike="noStrike" kern="100">
          <a:solidFill>
            <a:srgbClr val="000000"/>
          </a:solidFill>
          <a:latin typeface="Calibri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11341527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strRef>
              <c:f>'UIS0440'!$Q$19:$AA$19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'UIS0440'!$C$28:$M$28</c:f>
              <c:numCache>
                <c:formatCode>0.000</c:formatCode>
                <c:ptCount val="11"/>
                <c:pt idx="0">
                  <c:v>1.933125</c:v>
                </c:pt>
                <c:pt idx="1">
                  <c:v>2.441875</c:v>
                </c:pt>
                <c:pt idx="2">
                  <c:v>0.55999999999999994</c:v>
                </c:pt>
                <c:pt idx="3">
                  <c:v>0.5625</c:v>
                </c:pt>
                <c:pt idx="4">
                  <c:v>0.41312500000000002</c:v>
                </c:pt>
                <c:pt idx="5">
                  <c:v>0.78625</c:v>
                </c:pt>
                <c:pt idx="6">
                  <c:v>1.5459843750000002</c:v>
                </c:pt>
                <c:pt idx="7">
                  <c:v>1.690625</c:v>
                </c:pt>
                <c:pt idx="8">
                  <c:v>1.5774265624999999</c:v>
                </c:pt>
                <c:pt idx="9">
                  <c:v>1.6101562500000002</c:v>
                </c:pt>
                <c:pt idx="10">
                  <c:v>1.6381250000000001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7C99-4124-93E9-723D34930C55}"/>
            </c:ext>
          </c:extLst>
        </c:ser>
        <c:ser>
          <c:idx val="1"/>
          <c:order val="1"/>
          <c:tx>
            <c:v>2</c:v>
          </c:tx>
          <c:cat>
            <c:strRef>
              <c:f>'UIS0440'!$Q$19:$AA$19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'UIS0440'!$C$75:$M$75</c:f>
              <c:numCache>
                <c:formatCode>0.000</c:formatCode>
                <c:ptCount val="11"/>
                <c:pt idx="0">
                  <c:v>1.98</c:v>
                </c:pt>
                <c:pt idx="1">
                  <c:v>2.4456249999999997</c:v>
                </c:pt>
                <c:pt idx="2">
                  <c:v>0.59687499999999993</c:v>
                </c:pt>
                <c:pt idx="3">
                  <c:v>0.57874999999999999</c:v>
                </c:pt>
                <c:pt idx="4">
                  <c:v>0.41187499999999994</c:v>
                </c:pt>
                <c:pt idx="5">
                  <c:v>0.83001562500000003</c:v>
                </c:pt>
                <c:pt idx="6">
                  <c:v>1.53125</c:v>
                </c:pt>
                <c:pt idx="7">
                  <c:v>1.5531249999999999</c:v>
                </c:pt>
                <c:pt idx="8">
                  <c:v>1.6361406250000001</c:v>
                </c:pt>
                <c:pt idx="9">
                  <c:v>1.6774999999999998</c:v>
                </c:pt>
                <c:pt idx="10">
                  <c:v>1.7081249999999999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7C99-4124-93E9-723D34930C55}"/>
            </c:ext>
          </c:extLst>
        </c:ser>
        <c:ser>
          <c:idx val="2"/>
          <c:order val="2"/>
          <c:tx>
            <c:v>3</c:v>
          </c:tx>
          <c:cat>
            <c:strRef>
              <c:f>'UIS0440'!$Q$19:$AA$19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'UIS0440'!$C$122:$M$122</c:f>
              <c:numCache>
                <c:formatCode>0.000</c:formatCode>
                <c:ptCount val="11"/>
                <c:pt idx="0">
                  <c:v>2.055625</c:v>
                </c:pt>
                <c:pt idx="1">
                  <c:v>2.1475</c:v>
                </c:pt>
                <c:pt idx="2">
                  <c:v>0.51999999999999991</c:v>
                </c:pt>
                <c:pt idx="3">
                  <c:v>0.53562500000000002</c:v>
                </c:pt>
                <c:pt idx="4">
                  <c:v>0.57562500000000005</c:v>
                </c:pt>
                <c:pt idx="5">
                  <c:v>0.79249999999999998</c:v>
                </c:pt>
                <c:pt idx="6">
                  <c:v>1.6981249999999999</c:v>
                </c:pt>
                <c:pt idx="7">
                  <c:v>1.6975000000000002</c:v>
                </c:pt>
                <c:pt idx="8">
                  <c:v>1.730375</c:v>
                </c:pt>
                <c:pt idx="9">
                  <c:v>1.7250000000000001</c:v>
                </c:pt>
                <c:pt idx="10">
                  <c:v>1.7538125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7C99-4124-93E9-723D3493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112"/>
        <c:axId val="174104616"/>
        <c:extLst>
          <c:ext xmlns:sm="smo" uri="smo">
            <sm:boxPlot xmlns:sm="smo" val="0"/>
            <sm:turned xmlns:sm="smo" val="0"/>
          </c:ext>
        </c:extLst>
      </c:lineChart>
      <c:catAx>
        <c:axId val="1740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104616"/>
        <c:crosses val="autoZero"/>
        <c:auto val="1"/>
        <c:lblAlgn val="l"/>
        <c:lblOffset val="100"/>
        <c:noMultiLvlLbl val="0"/>
      </c:catAx>
      <c:valAx>
        <c:axId val="174104616"/>
        <c:scaling>
          <c:orientation val="minMax"/>
        </c:scaling>
        <c:delete val="0"/>
        <c:axPos val="l"/>
        <c:majorGridlines/>
        <c:title>
          <c:tx>
            <c:rich>
              <a:bodyPr anchor="ctr" anchorCtr="1"/>
              <a:lstStyle/>
              <a:p>
                <a:pPr>
                  <a:defRPr lang="es-CO" sz="1000" b="1" i="0" u="none" strike="noStrike" kern="100">
                    <a:solidFill>
                      <a:srgbClr val="000000"/>
                    </a:solidFill>
                    <a:latin typeface="Calibri" charset="0"/>
                  </a:defRPr>
                </a:pPr>
                <a:r>
                  <a:rPr lang="es-CO"/>
                  <a:t>U.E FA</a:t>
                </a:r>
              </a:p>
            </c:rich>
          </c:tx>
          <c:overlay val="0"/>
          <c:spPr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crossAx val="174099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00000000000005"/>
          <c:y val="0.36049999999999999"/>
          <c:w val="5.3749999999999999E-2"/>
          <c:h val="0.26950000000000002"/>
        </c:manualLayout>
      </c:layout>
      <c:overlay val="0"/>
      <c:spPr>
        <a:ln>
          <a:noFill/>
        </a:ln>
      </c:spPr>
      <c:txPr>
        <a:bodyPr/>
        <a:lstStyle/>
        <a:p>
          <a:pPr>
            <a:defRPr lang="es-CO" sz="920" b="0" i="0" u="none" strike="noStrike" kern="100">
              <a:solidFill>
                <a:srgbClr val="000000"/>
              </a:solidFill>
              <a:latin typeface="Calibri" charset="0"/>
            </a:defRPr>
          </a:pPr>
          <a:endParaRPr lang="es-CO"/>
        </a:p>
      </c:txPr>
    </c:legend>
    <c:plotVisOnly val="1"/>
    <c:dispBlanksAs val="gap"/>
    <c:showDLblsOverMax val="0"/>
  </c:chart>
  <c:txPr>
    <a:bodyPr rot="0" anchor="t"/>
    <a:lstStyle/>
    <a:p>
      <a:pPr>
        <a:defRPr lang="es-CO" sz="1000" b="0" i="0" u="none" strike="noStrike" kern="100">
          <a:solidFill>
            <a:srgbClr val="000000"/>
          </a:solidFill>
          <a:latin typeface="Calibri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11341527" val="15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8499999999999995E-2"/>
          <c:y val="5.2499999999999998E-2"/>
          <c:w val="0.82574999999999998"/>
          <c:h val="0.77049999999999996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cat>
            <c:strRef>
              <c:f>'UIS0440'!$Q$36:$AA$36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'UIS0440'!$C$42:$M$42</c:f>
              <c:numCache>
                <c:formatCode>0.0</c:formatCode>
                <c:ptCount val="11"/>
                <c:pt idx="0">
                  <c:v>1</c:v>
                </c:pt>
                <c:pt idx="1">
                  <c:v>6.7753985285241365</c:v>
                </c:pt>
                <c:pt idx="2">
                  <c:v>2.1540414339957339</c:v>
                </c:pt>
                <c:pt idx="3">
                  <c:v>2.3058720916452922</c:v>
                </c:pt>
                <c:pt idx="4">
                  <c:v>3.7924638217088238</c:v>
                </c:pt>
                <c:pt idx="5">
                  <c:v>6.8784067449962247</c:v>
                </c:pt>
                <c:pt idx="6">
                  <c:v>7.5887249008133573</c:v>
                </c:pt>
                <c:pt idx="7">
                  <c:v>9.1811289823561992</c:v>
                </c:pt>
                <c:pt idx="8">
                  <c:v>9.9552259507043317</c:v>
                </c:pt>
                <c:pt idx="9">
                  <c:v>9.9438865502720173</c:v>
                </c:pt>
                <c:pt idx="10">
                  <c:v>9.9682977776994672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3C22-4759-AAB2-55EEF1F9B0D4}"/>
            </c:ext>
          </c:extLst>
        </c:ser>
        <c:ser>
          <c:idx val="1"/>
          <c:order val="1"/>
          <c:tx>
            <c:v>2</c:v>
          </c:tx>
          <c:cat>
            <c:strRef>
              <c:f>'UIS0440'!$Q$36:$AA$36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'UIS0440'!$C$89:$M$89</c:f>
              <c:numCache>
                <c:formatCode>0.0</c:formatCode>
                <c:ptCount val="11"/>
                <c:pt idx="0">
                  <c:v>0.99999999999999978</c:v>
                </c:pt>
                <c:pt idx="1">
                  <c:v>6.6120085058720948</c:v>
                </c:pt>
                <c:pt idx="2">
                  <c:v>2.008195728592673</c:v>
                </c:pt>
                <c:pt idx="3">
                  <c:v>2.2060679304298034</c:v>
                </c:pt>
                <c:pt idx="4">
                  <c:v>3.7486415973344989</c:v>
                </c:pt>
                <c:pt idx="5">
                  <c:v>6.7538689505659022</c:v>
                </c:pt>
                <c:pt idx="6">
                  <c:v>7.6128850635402223</c:v>
                </c:pt>
                <c:pt idx="7">
                  <c:v>9.9497037518260427</c:v>
                </c:pt>
                <c:pt idx="8">
                  <c:v>10.207964506865402</c:v>
                </c:pt>
                <c:pt idx="9">
                  <c:v>10.027957984538881</c:v>
                </c:pt>
                <c:pt idx="10">
                  <c:v>9.9924844607025491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3C22-4759-AAB2-55EEF1F9B0D4}"/>
            </c:ext>
          </c:extLst>
        </c:ser>
        <c:ser>
          <c:idx val="2"/>
          <c:order val="2"/>
          <c:tx>
            <c:v>3</c:v>
          </c:tx>
          <c:cat>
            <c:strRef>
              <c:f>'UIS0440'!$Q$36:$AA$36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'UIS0440'!$C$136:$M$136</c:f>
              <c:numCache>
                <c:formatCode>0.0</c:formatCode>
                <c:ptCount val="11"/>
                <c:pt idx="0">
                  <c:v>1</c:v>
                </c:pt>
                <c:pt idx="1">
                  <c:v>7.8974045337931607</c:v>
                </c:pt>
                <c:pt idx="2">
                  <c:v>2.3925200516382659</c:v>
                </c:pt>
                <c:pt idx="3">
                  <c:v>2.4734747005369924</c:v>
                </c:pt>
                <c:pt idx="4">
                  <c:v>3.5390750446171402</c:v>
                </c:pt>
                <c:pt idx="5">
                  <c:v>6.7657272789003677</c:v>
                </c:pt>
                <c:pt idx="6">
                  <c:v>7.123696564759638</c:v>
                </c:pt>
                <c:pt idx="7">
                  <c:v>9.4482526592377631</c:v>
                </c:pt>
                <c:pt idx="8">
                  <c:v>10.016432814241321</c:v>
                </c:pt>
                <c:pt idx="9">
                  <c:v>10.122165211459331</c:v>
                </c:pt>
                <c:pt idx="10">
                  <c:v>10.101323873564057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3C22-4759-AAB2-55EEF1F9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4272"/>
        <c:axId val="174160800"/>
        <c:extLst>
          <c:ext xmlns:sm="smo" uri="smo">
            <sm:boxPlot xmlns:sm="smo" val="0"/>
            <sm:turned xmlns:sm="smo" val="0"/>
          </c:ext>
        </c:extLst>
      </c:lineChart>
      <c:catAx>
        <c:axId val="1741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160800"/>
        <c:crosses val="autoZero"/>
        <c:auto val="1"/>
        <c:lblAlgn val="l"/>
        <c:lblOffset val="100"/>
        <c:noMultiLvlLbl val="0"/>
      </c:catAx>
      <c:valAx>
        <c:axId val="174160800"/>
        <c:scaling>
          <c:orientation val="minMax"/>
        </c:scaling>
        <c:delete val="0"/>
        <c:axPos val="l"/>
        <c:majorGridlines/>
        <c:title>
          <c:tx>
            <c:rich>
              <a:bodyPr anchor="ctr" anchorCtr="1"/>
              <a:lstStyle/>
              <a:p>
                <a:pPr>
                  <a:defRPr lang="es-CO" sz="1000" b="1" i="0" u="none" strike="noStrike" kern="100">
                    <a:solidFill>
                      <a:srgbClr val="000000"/>
                    </a:solidFill>
                    <a:latin typeface="Calibri" charset="0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ln>
              <a:noFill/>
            </a:ln>
          </c:spPr>
        </c:title>
        <c:numFmt formatCode="0.0" sourceLinked="1"/>
        <c:majorTickMark val="none"/>
        <c:minorTickMark val="none"/>
        <c:tickLblPos val="nextTo"/>
        <c:crossAx val="17415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149999999999999"/>
          <c:y val="0.33324999999999999"/>
          <c:w val="5.5750000000000001E-2"/>
          <c:h val="0.309"/>
        </c:manualLayout>
      </c:layout>
      <c:overlay val="0"/>
      <c:spPr>
        <a:ln>
          <a:noFill/>
        </a:ln>
      </c:spPr>
      <c:txPr>
        <a:bodyPr/>
        <a:lstStyle/>
        <a:p>
          <a:pPr>
            <a:defRPr lang="es-CO" sz="920" b="0" i="0" u="none" strike="noStrike" kern="100">
              <a:solidFill>
                <a:srgbClr val="000000"/>
              </a:solidFill>
              <a:latin typeface="Calibri" charset="0"/>
            </a:defRPr>
          </a:pPr>
          <a:endParaRPr lang="es-CO"/>
        </a:p>
      </c:txPr>
    </c:legend>
    <c:plotVisOnly val="1"/>
    <c:dispBlanksAs val="gap"/>
    <c:showDLblsOverMax val="0"/>
  </c:chart>
  <c:txPr>
    <a:bodyPr rot="0" anchor="t"/>
    <a:lstStyle/>
    <a:p>
      <a:pPr>
        <a:defRPr lang="es-CO" sz="1000" b="0" i="0" u="none" strike="noStrike" kern="100">
          <a:solidFill>
            <a:srgbClr val="000000"/>
          </a:solidFill>
          <a:latin typeface="Calibri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11341527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'UIS0440'!$P$75</c:f>
              <c:strCache>
                <c:ptCount val="1"/>
                <c:pt idx="0">
                  <c:v>U.BG</c:v>
                </c:pt>
              </c:strCache>
            </c:strRef>
          </c:tx>
          <c:cat>
            <c:strRef>
              <c:f>'UIS0440'!$O$76:$O$86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'UIS0440'!$P$76:$P$86</c:f>
              <c:numCache>
                <c:formatCode>0.000</c:formatCode>
                <c:ptCount val="11"/>
                <c:pt idx="0">
                  <c:v>1.9789583333333336</c:v>
                </c:pt>
                <c:pt idx="1">
                  <c:v>16.415416666666669</c:v>
                </c:pt>
                <c:pt idx="2">
                  <c:v>1.2089583333333336</c:v>
                </c:pt>
                <c:pt idx="3">
                  <c:v>1.2920833333333333</c:v>
                </c:pt>
                <c:pt idx="4">
                  <c:v>1.7017395833333335</c:v>
                </c:pt>
                <c:pt idx="5">
                  <c:v>5.4334374999999993</c:v>
                </c:pt>
                <c:pt idx="6">
                  <c:v>11.764374999999999</c:v>
                </c:pt>
                <c:pt idx="7">
                  <c:v>15.589791666666665</c:v>
                </c:pt>
                <c:pt idx="8">
                  <c:v>16.488958333333333</c:v>
                </c:pt>
                <c:pt idx="9">
                  <c:v>16.677083333333332</c:v>
                </c:pt>
                <c:pt idx="10">
                  <c:v>16.94875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3062-4D30-B448-0DC99D0949D1}"/>
            </c:ext>
          </c:extLst>
        </c:ser>
        <c:ser>
          <c:idx val="1"/>
          <c:order val="1"/>
          <c:tx>
            <c:strRef>
              <c:f>'UIS0440'!$Q$75</c:f>
              <c:strCache>
                <c:ptCount val="1"/>
                <c:pt idx="0">
                  <c:v>U.FA</c:v>
                </c:pt>
              </c:strCache>
            </c:strRef>
          </c:tx>
          <c:cat>
            <c:strRef>
              <c:f>'UIS0440'!$O$76:$O$86</c:f>
              <c:strCache>
                <c:ptCount val="11"/>
                <c:pt idx="0">
                  <c:v>C-</c:v>
                </c:pt>
                <c:pt idx="1">
                  <c:v>C+</c:v>
                </c:pt>
                <c:pt idx="2">
                  <c:v>[1/2]</c:v>
                </c:pt>
                <c:pt idx="3">
                  <c:v>[1/4]</c:v>
                </c:pt>
                <c:pt idx="4">
                  <c:v>[1/8]</c:v>
                </c:pt>
                <c:pt idx="5">
                  <c:v>[1/16]</c:v>
                </c:pt>
                <c:pt idx="6">
                  <c:v>[1/32]</c:v>
                </c:pt>
                <c:pt idx="7">
                  <c:v>[1/64]</c:v>
                </c:pt>
                <c:pt idx="8">
                  <c:v>[1/128]</c:v>
                </c:pt>
                <c:pt idx="9">
                  <c:v>[1/256]</c:v>
                </c:pt>
                <c:pt idx="10">
                  <c:v>[1/512]</c:v>
                </c:pt>
              </c:strCache>
            </c:strRef>
          </c:cat>
          <c:val>
            <c:numRef>
              <c:f>'UIS0440'!$Q$76:$Q$86</c:f>
              <c:numCache>
                <c:formatCode>0.000</c:formatCode>
                <c:ptCount val="11"/>
                <c:pt idx="0">
                  <c:v>1.9895833333333333</c:v>
                </c:pt>
                <c:pt idx="1">
                  <c:v>2.3450000000000002</c:v>
                </c:pt>
                <c:pt idx="2">
                  <c:v>0.55895833333333333</c:v>
                </c:pt>
                <c:pt idx="3">
                  <c:v>0.55895833333333333</c:v>
                </c:pt>
                <c:pt idx="4">
                  <c:v>0.46687499999999998</c:v>
                </c:pt>
                <c:pt idx="5">
                  <c:v>0.80292187500000012</c:v>
                </c:pt>
                <c:pt idx="6">
                  <c:v>1.5917864583333332</c:v>
                </c:pt>
                <c:pt idx="7">
                  <c:v>1.6470833333333335</c:v>
                </c:pt>
                <c:pt idx="8">
                  <c:v>1.6479807291666668</c:v>
                </c:pt>
                <c:pt idx="9">
                  <c:v>1.6708854166666667</c:v>
                </c:pt>
                <c:pt idx="10">
                  <c:v>1.7000208333333333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3062-4D30-B448-0DC99D09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98232"/>
        <c:axId val="174298616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'UIS0440'!$R$75</c:f>
              <c:strCache>
                <c:ptCount val="1"/>
                <c:pt idx="0">
                  <c:v>FISOS</c:v>
                </c:pt>
              </c:strCache>
            </c:strRef>
          </c:tx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'UIS0440'!$R$76:$R$86</c:f>
              <c:numCache>
                <c:formatCode>0.0</c:formatCode>
                <c:ptCount val="11"/>
                <c:pt idx="0">
                  <c:v>0.99999999999999989</c:v>
                </c:pt>
                <c:pt idx="1">
                  <c:v>7.0949371893964646</c:v>
                </c:pt>
                <c:pt idx="2">
                  <c:v>2.1849190714088911</c:v>
                </c:pt>
                <c:pt idx="3">
                  <c:v>2.3284715742040292</c:v>
                </c:pt>
                <c:pt idx="4">
                  <c:v>3.6933934878868211</c:v>
                </c:pt>
                <c:pt idx="5">
                  <c:v>6.7993343248208307</c:v>
                </c:pt>
                <c:pt idx="6">
                  <c:v>7.441768843037738</c:v>
                </c:pt>
                <c:pt idx="7">
                  <c:v>9.5263617978066684</c:v>
                </c:pt>
                <c:pt idx="8">
                  <c:v>10.059874423937019</c:v>
                </c:pt>
                <c:pt idx="9">
                  <c:v>10.031336582090075</c:v>
                </c:pt>
                <c:pt idx="10">
                  <c:v>10.020702037322025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3062-4D30-B448-0DC99D09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07192"/>
        <c:axId val="174307576"/>
        <c:extLst>
          <c:ext xmlns:sm="smo" uri="smo">
            <sm:boxPlot xmlns:sm="smo" val="0"/>
            <sm:turned xmlns:sm="smo" val="0"/>
          </c:ext>
        </c:extLst>
      </c:lineChart>
      <c:catAx>
        <c:axId val="1742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18900000"/>
          <a:lstStyle/>
          <a:p>
            <a:pPr>
              <a:defRPr/>
            </a:pPr>
            <a:endParaRPr lang="es-CO"/>
          </a:p>
        </c:txPr>
        <c:crossAx val="174298616"/>
        <c:crosses val="autoZero"/>
        <c:auto val="1"/>
        <c:lblAlgn val="l"/>
        <c:lblOffset val="100"/>
        <c:noMultiLvlLbl val="0"/>
      </c:catAx>
      <c:valAx>
        <c:axId val="174298616"/>
        <c:scaling>
          <c:orientation val="minMax"/>
        </c:scaling>
        <c:delete val="0"/>
        <c:axPos val="l"/>
        <c:majorGridlines/>
        <c:title>
          <c:tx>
            <c:rich>
              <a:bodyPr anchor="ctr" anchorCtr="1"/>
              <a:lstStyle/>
              <a:p>
                <a:pPr>
                  <a:defRPr lang="es-CO" sz="1000" b="1" i="0" u="none" strike="noStrike" kern="100">
                    <a:solidFill>
                      <a:srgbClr val="000000"/>
                    </a:solidFill>
                    <a:latin typeface="Calibri" charset="0"/>
                  </a:defRPr>
                </a:pPr>
                <a:r>
                  <a:rPr lang="es-CO"/>
                  <a:t>U. E</a:t>
                </a:r>
              </a:p>
            </c:rich>
          </c:tx>
          <c:overlay val="0"/>
          <c:spPr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crossAx val="174298232"/>
        <c:crosses val="autoZero"/>
        <c:crossBetween val="between"/>
      </c:valAx>
      <c:catAx>
        <c:axId val="17430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307576"/>
        <c:crosses val="autoZero"/>
        <c:auto val="1"/>
        <c:lblAlgn val="l"/>
        <c:lblOffset val="100"/>
        <c:noMultiLvlLbl val="0"/>
      </c:catAx>
      <c:valAx>
        <c:axId val="17430757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4307192"/>
        <c:crosses val="max"/>
        <c:crossBetween val="between"/>
      </c:valAx>
    </c:plotArea>
    <c:legend>
      <c:legendPos val="t"/>
      <c:overlay val="0"/>
      <c:spPr>
        <a:ln>
          <a:noFill/>
        </a:ln>
      </c:spPr>
      <c:txPr>
        <a:bodyPr numCol="3"/>
        <a:lstStyle/>
        <a:p>
          <a:pPr>
            <a:defRPr lang="es-CO" sz="920" b="0" i="0" u="none" strike="noStrike" kern="100">
              <a:solidFill>
                <a:srgbClr val="000000"/>
              </a:solidFill>
              <a:latin typeface="Calibri" charset="0"/>
            </a:defRPr>
          </a:pPr>
          <a:endParaRPr lang="es-CO"/>
        </a:p>
      </c:txPr>
    </c:legend>
    <c:plotVisOnly val="1"/>
    <c:dispBlanksAs val="gap"/>
    <c:showDLblsOverMax val="0"/>
  </c:chart>
  <c:txPr>
    <a:bodyPr rot="0" anchor="t"/>
    <a:lstStyle/>
    <a:p>
      <a:pPr>
        <a:defRPr lang="es-CO" sz="1000" b="0" i="0" u="none" strike="noStrike" kern="100">
          <a:solidFill>
            <a:srgbClr val="000000"/>
          </a:solidFill>
          <a:latin typeface="Calibri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11341527" val="15"/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761365</xdr:colOff>
      <xdr:row>0</xdr:row>
      <xdr:rowOff>187325</xdr:rowOff>
    </xdr:from>
    <xdr:to>
      <xdr:col>37</xdr:col>
      <xdr:colOff>608330</xdr:colOff>
      <xdr:row>16</xdr:row>
      <xdr:rowOff>135890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15875</xdr:colOff>
      <xdr:row>18</xdr:row>
      <xdr:rowOff>13335</xdr:rowOff>
    </xdr:from>
    <xdr:to>
      <xdr:col>37</xdr:col>
      <xdr:colOff>626745</xdr:colOff>
      <xdr:row>33</xdr:row>
      <xdr:rowOff>146685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17780</xdr:colOff>
      <xdr:row>35</xdr:row>
      <xdr:rowOff>1905</xdr:rowOff>
    </xdr:from>
    <xdr:to>
      <xdr:col>37</xdr:col>
      <xdr:colOff>628015</xdr:colOff>
      <xdr:row>51</xdr:row>
      <xdr:rowOff>52070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32385</xdr:colOff>
      <xdr:row>53</xdr:row>
      <xdr:rowOff>3175</xdr:rowOff>
    </xdr:from>
    <xdr:to>
      <xdr:col>37</xdr:col>
      <xdr:colOff>643890</xdr:colOff>
      <xdr:row>68</xdr:row>
      <xdr:rowOff>125730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89297</xdr:colOff>
      <xdr:row>0</xdr:row>
      <xdr:rowOff>193284</xdr:rowOff>
    </xdr:from>
    <xdr:to>
      <xdr:col>42</xdr:col>
      <xdr:colOff>704455</xdr:colOff>
      <xdr:row>15</xdr:row>
      <xdr:rowOff>109140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0153AA-0CBD-4CF8-B910-BED928D15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09" t="2785" r="8357" b="4833"/>
        <a:stretch/>
      </xdr:blipFill>
      <xdr:spPr>
        <a:xfrm rot="16200000">
          <a:off x="30447659" y="-409375"/>
          <a:ext cx="2465778" cy="3671096"/>
        </a:xfrm>
        <a:prstGeom prst="rect">
          <a:avLst/>
        </a:prstGeom>
      </xdr:spPr>
    </xdr:pic>
    <xdr:clientData/>
  </xdr:twoCellAnchor>
  <xdr:twoCellAnchor editAs="oneCell">
    <xdr:from>
      <xdr:col>38</xdr:col>
      <xdr:colOff>89300</xdr:colOff>
      <xdr:row>17</xdr:row>
      <xdr:rowOff>145718</xdr:rowOff>
    </xdr:from>
    <xdr:to>
      <xdr:col>43</xdr:col>
      <xdr:colOff>29771</xdr:colOff>
      <xdr:row>34</xdr:row>
      <xdr:rowOff>49606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EA51E56-6956-4E42-933B-2BCC71AD8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25" t="5395" r="8502" b="7185"/>
        <a:stretch/>
      </xdr:blipFill>
      <xdr:spPr>
        <a:xfrm rot="16200000">
          <a:off x="30423881" y="2434262"/>
          <a:ext cx="2602638" cy="3760393"/>
        </a:xfrm>
        <a:prstGeom prst="rect">
          <a:avLst/>
        </a:prstGeom>
      </xdr:spPr>
    </xdr:pic>
    <xdr:clientData/>
  </xdr:twoCellAnchor>
  <xdr:twoCellAnchor editAs="oneCell">
    <xdr:from>
      <xdr:col>38</xdr:col>
      <xdr:colOff>138906</xdr:colOff>
      <xdr:row>36</xdr:row>
      <xdr:rowOff>87225</xdr:rowOff>
    </xdr:from>
    <xdr:to>
      <xdr:col>43</xdr:col>
      <xdr:colOff>51245</xdr:colOff>
      <xdr:row>53</xdr:row>
      <xdr:rowOff>157905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7A618BB-3371-46AC-B51F-AC9C1D72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30361142" y="5504364"/>
          <a:ext cx="2799196" cy="373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</a:spPr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1"/>
  <sheetViews>
    <sheetView tabSelected="1" topLeftCell="W10" zoomScale="96" zoomScaleNormal="96" workbookViewId="0">
      <selection activeCell="M69" sqref="A69:XFD69"/>
    </sheetView>
  </sheetViews>
  <sheetFormatPr baseColWidth="10" defaultColWidth="11.42578125" defaultRowHeight="12.75" x14ac:dyDescent="0.2"/>
  <cols>
    <col min="2" max="2" width="13.5703125" customWidth="1"/>
    <col min="3" max="3" width="11.7109375" customWidth="1"/>
    <col min="5" max="11" width="11.5703125" bestFit="1" customWidth="1"/>
    <col min="12" max="13" width="13.28515625" bestFit="1" customWidth="1"/>
    <col min="15" max="15" width="12.85546875" customWidth="1"/>
    <col min="16" max="16" width="14.42578125" customWidth="1"/>
    <col min="17" max="18" width="11.42578125" style="16"/>
    <col min="19" max="19" width="10.140625" style="16" customWidth="1"/>
    <col min="20" max="20" width="12.28515625" style="16" customWidth="1"/>
    <col min="21" max="27" width="11.42578125" style="16"/>
  </cols>
  <sheetData>
    <row r="1" spans="1:27" ht="22.5" customHeight="1" x14ac:dyDescent="0.2">
      <c r="A1" s="94" t="s">
        <v>0</v>
      </c>
      <c r="B1" s="95"/>
      <c r="C1" s="95"/>
      <c r="D1" s="96"/>
      <c r="E1" s="114" t="s">
        <v>48</v>
      </c>
      <c r="F1" s="115"/>
      <c r="G1" s="115"/>
      <c r="H1" s="115"/>
      <c r="I1" s="115"/>
      <c r="J1" s="115"/>
      <c r="K1" s="115"/>
      <c r="L1" s="115"/>
      <c r="M1" s="116"/>
    </row>
    <row r="2" spans="1:27" ht="13.5" thickBot="1" x14ac:dyDescent="0.25">
      <c r="A2" s="1"/>
      <c r="B2" s="45"/>
      <c r="C2" s="15" t="s">
        <v>1</v>
      </c>
      <c r="D2" s="15" t="s">
        <v>2</v>
      </c>
      <c r="E2" s="77" t="s">
        <v>39</v>
      </c>
      <c r="F2" s="77" t="s">
        <v>40</v>
      </c>
      <c r="G2" s="77" t="s">
        <v>41</v>
      </c>
      <c r="H2" s="77" t="s">
        <v>42</v>
      </c>
      <c r="I2" s="77" t="s">
        <v>43</v>
      </c>
      <c r="J2" s="77" t="s">
        <v>44</v>
      </c>
      <c r="K2" s="77" t="s">
        <v>45</v>
      </c>
      <c r="L2" s="77" t="s">
        <v>46</v>
      </c>
      <c r="M2" s="77" t="s">
        <v>47</v>
      </c>
      <c r="O2" s="50"/>
      <c r="P2" s="51"/>
      <c r="Q2" s="52" t="s">
        <v>1</v>
      </c>
      <c r="R2" s="52" t="s">
        <v>3</v>
      </c>
      <c r="S2" s="53" t="str">
        <f t="shared" ref="S2:AA2" si="0">E2</f>
        <v>[1/2]</v>
      </c>
      <c r="T2" s="53" t="str">
        <f t="shared" si="0"/>
        <v>[1/4]</v>
      </c>
      <c r="U2" s="53" t="str">
        <f t="shared" si="0"/>
        <v>[1/8]</v>
      </c>
      <c r="V2" s="53" t="str">
        <f t="shared" si="0"/>
        <v>[1/16]</v>
      </c>
      <c r="W2" s="53" t="str">
        <f t="shared" si="0"/>
        <v>[1/32]</v>
      </c>
      <c r="X2" s="53" t="str">
        <f t="shared" si="0"/>
        <v>[1/64]</v>
      </c>
      <c r="Y2" s="53" t="str">
        <f t="shared" si="0"/>
        <v>[1/128]</v>
      </c>
      <c r="Z2" s="53" t="str">
        <f t="shared" si="0"/>
        <v>[1/256]</v>
      </c>
      <c r="AA2" s="53" t="str">
        <f t="shared" si="0"/>
        <v>[1/512]</v>
      </c>
    </row>
    <row r="3" spans="1:27" x14ac:dyDescent="0.2">
      <c r="A3" s="80" t="s">
        <v>4</v>
      </c>
      <c r="B3" s="88">
        <v>44272</v>
      </c>
      <c r="C3" s="17">
        <v>7.6749999999999999E-2</v>
      </c>
      <c r="D3" s="17">
        <v>0.66844999999999999</v>
      </c>
      <c r="E3" s="17">
        <v>4.8349999999999997E-2</v>
      </c>
      <c r="F3" s="17">
        <v>5.2150000000000002E-2</v>
      </c>
      <c r="G3" s="17">
        <v>6.2E-2</v>
      </c>
      <c r="H3" s="17">
        <v>0.2165</v>
      </c>
      <c r="I3" s="17">
        <v>0.47694999999999999</v>
      </c>
      <c r="J3" s="7">
        <v>0.62965000000000004</v>
      </c>
      <c r="K3" s="17">
        <v>0.62385000000000002</v>
      </c>
      <c r="L3" s="17">
        <v>0.64605000000000001</v>
      </c>
      <c r="M3" s="17">
        <v>0.65164999999999995</v>
      </c>
      <c r="O3" s="111" t="s">
        <v>5</v>
      </c>
      <c r="P3" s="101">
        <f>$B$3</f>
        <v>44272</v>
      </c>
      <c r="Q3" s="7">
        <f t="shared" ref="Q3:AA6" si="1">C17</f>
        <v>1.91875</v>
      </c>
      <c r="R3" s="7">
        <f t="shared" si="1"/>
        <v>16.71125</v>
      </c>
      <c r="S3" s="7">
        <f t="shared" si="1"/>
        <v>1.2087499999999998</v>
      </c>
      <c r="T3" s="7">
        <f t="shared" si="1"/>
        <v>1.30375</v>
      </c>
      <c r="U3" s="7">
        <f t="shared" si="1"/>
        <v>1.55</v>
      </c>
      <c r="V3" s="7">
        <f t="shared" si="1"/>
        <v>5.4124999999999996</v>
      </c>
      <c r="W3" s="7">
        <f t="shared" si="1"/>
        <v>11.92375</v>
      </c>
      <c r="X3" s="7">
        <f t="shared" si="1"/>
        <v>15.741250000000003</v>
      </c>
      <c r="Y3" s="7">
        <f t="shared" si="1"/>
        <v>15.596250000000001</v>
      </c>
      <c r="Z3" s="7">
        <f t="shared" si="1"/>
        <v>16.151250000000001</v>
      </c>
      <c r="AA3" s="7">
        <f t="shared" si="1"/>
        <v>16.291249999999998</v>
      </c>
    </row>
    <row r="4" spans="1:27" x14ac:dyDescent="0.2">
      <c r="A4" s="81"/>
      <c r="B4" s="89"/>
      <c r="C4" s="17">
        <v>7.9250000000000001E-2</v>
      </c>
      <c r="D4" s="17">
        <v>0.65705000000000002</v>
      </c>
      <c r="E4" s="17">
        <v>4.8050000000000002E-2</v>
      </c>
      <c r="F4" s="17">
        <v>5.2249999999999998E-2</v>
      </c>
      <c r="G4" s="17">
        <v>6.3E-2</v>
      </c>
      <c r="H4" s="17">
        <v>0.2175</v>
      </c>
      <c r="I4" s="17">
        <v>0.47384999999999999</v>
      </c>
      <c r="J4" s="17">
        <v>0.62165000000000004</v>
      </c>
      <c r="K4" s="17">
        <v>0.63775000000000004</v>
      </c>
      <c r="L4" s="17">
        <v>0.64134999999999998</v>
      </c>
      <c r="M4" s="17">
        <v>0.65915000000000001</v>
      </c>
      <c r="O4" s="111"/>
      <c r="P4" s="101"/>
      <c r="Q4" s="7">
        <f t="shared" si="1"/>
        <v>1.98125</v>
      </c>
      <c r="R4" s="7">
        <f t="shared" si="1"/>
        <v>16.426250000000003</v>
      </c>
      <c r="S4" s="7">
        <f t="shared" si="1"/>
        <v>1.2012500000000002</v>
      </c>
      <c r="T4" s="7">
        <f t="shared" si="1"/>
        <v>1.3062499999999999</v>
      </c>
      <c r="U4" s="7">
        <f t="shared" si="1"/>
        <v>1.575</v>
      </c>
      <c r="V4" s="7">
        <f t="shared" si="1"/>
        <v>5.4375</v>
      </c>
      <c r="W4" s="7">
        <f t="shared" si="1"/>
        <v>11.84625</v>
      </c>
      <c r="X4" s="7">
        <f t="shared" si="1"/>
        <v>15.541250000000002</v>
      </c>
      <c r="Y4" s="7">
        <f t="shared" si="1"/>
        <v>15.94375</v>
      </c>
      <c r="Z4" s="7">
        <f t="shared" si="1"/>
        <v>16.033750000000001</v>
      </c>
      <c r="AA4" s="7">
        <f t="shared" si="1"/>
        <v>16.478749999999998</v>
      </c>
    </row>
    <row r="5" spans="1:27" x14ac:dyDescent="0.2">
      <c r="A5" s="81"/>
      <c r="B5" s="89"/>
      <c r="C5" s="17">
        <v>7.8350000000000003E-2</v>
      </c>
      <c r="D5" s="17">
        <v>0.66874999999999996</v>
      </c>
      <c r="E5" s="17">
        <v>4.895E-2</v>
      </c>
      <c r="F5" s="17">
        <v>5.185E-2</v>
      </c>
      <c r="G5" s="17">
        <v>6.2E-2</v>
      </c>
      <c r="H5" s="17">
        <v>0.2175</v>
      </c>
      <c r="I5" s="17">
        <v>0.46965000000000001</v>
      </c>
      <c r="J5" s="17">
        <v>0.61855000000000004</v>
      </c>
      <c r="K5" s="17">
        <v>0.62865000000000004</v>
      </c>
      <c r="L5" s="17">
        <v>0.63465000000000005</v>
      </c>
      <c r="M5" s="17">
        <v>0.65405000000000002</v>
      </c>
      <c r="O5" s="111"/>
      <c r="P5" s="101"/>
      <c r="Q5" s="7">
        <f t="shared" si="1"/>
        <v>1.9587500000000002</v>
      </c>
      <c r="R5" s="7">
        <f t="shared" si="1"/>
        <v>16.71875</v>
      </c>
      <c r="S5" s="7">
        <f t="shared" si="1"/>
        <v>1.2237500000000001</v>
      </c>
      <c r="T5" s="7">
        <f t="shared" si="1"/>
        <v>1.2962500000000001</v>
      </c>
      <c r="U5" s="7">
        <f t="shared" si="1"/>
        <v>1.55</v>
      </c>
      <c r="V5" s="7">
        <f t="shared" si="1"/>
        <v>5.4375</v>
      </c>
      <c r="W5" s="7">
        <f t="shared" si="1"/>
        <v>11.741250000000001</v>
      </c>
      <c r="X5" s="7">
        <f t="shared" si="1"/>
        <v>15.463750000000001</v>
      </c>
      <c r="Y5" s="7">
        <f t="shared" si="1"/>
        <v>15.716250000000002</v>
      </c>
      <c r="Z5" s="7">
        <f t="shared" si="1"/>
        <v>15.866250000000003</v>
      </c>
      <c r="AA5" s="7">
        <f t="shared" si="1"/>
        <v>16.35125</v>
      </c>
    </row>
    <row r="6" spans="1:27" ht="13.5" thickBot="1" x14ac:dyDescent="0.25">
      <c r="A6" s="82"/>
      <c r="B6" s="89"/>
      <c r="C6" s="18">
        <v>7.5950000000000004E-2</v>
      </c>
      <c r="D6" s="18">
        <v>0.66195000000000004</v>
      </c>
      <c r="E6" s="18">
        <v>4.795E-2</v>
      </c>
      <c r="F6" s="18">
        <v>5.1950000000000003E-2</v>
      </c>
      <c r="G6" s="18">
        <v>6.4560000000000006E-2</v>
      </c>
      <c r="H6" s="18">
        <v>0.21675</v>
      </c>
      <c r="I6" s="18">
        <v>0.46184999999999998</v>
      </c>
      <c r="J6" s="18">
        <v>0.62165000000000004</v>
      </c>
      <c r="K6" s="18">
        <v>0.63085000000000002</v>
      </c>
      <c r="L6" s="18">
        <v>0.64854999999999996</v>
      </c>
      <c r="M6" s="18">
        <v>0.65674999999999994</v>
      </c>
      <c r="O6" s="112"/>
      <c r="P6" s="102"/>
      <c r="Q6" s="8">
        <f t="shared" si="1"/>
        <v>1.8987500000000002</v>
      </c>
      <c r="R6" s="8">
        <f t="shared" si="1"/>
        <v>16.548750000000002</v>
      </c>
      <c r="S6" s="8">
        <f t="shared" si="1"/>
        <v>1.19875</v>
      </c>
      <c r="T6" s="8">
        <f t="shared" si="1"/>
        <v>1.2987500000000001</v>
      </c>
      <c r="U6" s="8">
        <f t="shared" si="1"/>
        <v>1.6140000000000001</v>
      </c>
      <c r="V6" s="8">
        <f t="shared" si="1"/>
        <v>5.4187500000000002</v>
      </c>
      <c r="W6" s="8">
        <f t="shared" si="1"/>
        <v>11.546249999999999</v>
      </c>
      <c r="X6" s="8">
        <f t="shared" si="1"/>
        <v>15.541250000000002</v>
      </c>
      <c r="Y6" s="8">
        <f t="shared" si="1"/>
        <v>15.77125</v>
      </c>
      <c r="Z6" s="8">
        <f t="shared" si="1"/>
        <v>16.213749999999997</v>
      </c>
      <c r="AA6" s="8">
        <f t="shared" si="1"/>
        <v>16.418749999999999</v>
      </c>
    </row>
    <row r="7" spans="1:27" x14ac:dyDescent="0.2">
      <c r="A7" s="80" t="s">
        <v>6</v>
      </c>
      <c r="B7" s="89"/>
      <c r="C7" s="17">
        <v>7.8424999999999995E-2</v>
      </c>
      <c r="D7" s="17">
        <v>9.8125000000000004E-2</v>
      </c>
      <c r="E7" s="17">
        <v>2.3824999999999999E-2</v>
      </c>
      <c r="F7" s="17">
        <v>2.3025E-2</v>
      </c>
      <c r="G7" s="17">
        <v>1.6424999999999999E-2</v>
      </c>
      <c r="H7" s="17">
        <v>3.1524999999999997E-2</v>
      </c>
      <c r="I7" s="17">
        <v>6.4625000000000002E-2</v>
      </c>
      <c r="J7" s="17">
        <v>6.7824999999999996E-2</v>
      </c>
      <c r="K7" s="17">
        <v>6.2113250000000002E-2</v>
      </c>
      <c r="L7" s="17">
        <v>6.4524999999999999E-2</v>
      </c>
      <c r="M7" s="17">
        <v>6.5424999999999997E-2</v>
      </c>
      <c r="N7" s="16"/>
      <c r="O7" s="113" t="s">
        <v>5</v>
      </c>
      <c r="P7" s="117">
        <f>B50</f>
        <v>44272</v>
      </c>
      <c r="Q7" s="19">
        <f t="shared" ref="Q7:AA10" si="2">C64</f>
        <v>2.0056250000000002</v>
      </c>
      <c r="R7" s="19">
        <f t="shared" si="2"/>
        <v>16.475625000000001</v>
      </c>
      <c r="S7" s="19">
        <f t="shared" si="2"/>
        <v>1.2081250000000001</v>
      </c>
      <c r="T7" s="19">
        <f t="shared" si="2"/>
        <v>1.295625</v>
      </c>
      <c r="U7" s="19">
        <f t="shared" si="2"/>
        <v>1.5562499999999999</v>
      </c>
      <c r="V7" s="19">
        <f t="shared" si="2"/>
        <v>5.6231249999999999</v>
      </c>
      <c r="W7" s="19">
        <f t="shared" si="2"/>
        <v>11.92375</v>
      </c>
      <c r="X7" s="19">
        <f t="shared" si="2"/>
        <v>15.513124999999999</v>
      </c>
      <c r="Y7" s="19">
        <f t="shared" si="2"/>
        <v>16.675625</v>
      </c>
      <c r="Z7" s="19">
        <f t="shared" si="2"/>
        <v>16.660625000000003</v>
      </c>
      <c r="AA7" s="19">
        <f t="shared" si="2"/>
        <v>17.325624999999999</v>
      </c>
    </row>
    <row r="8" spans="1:27" x14ac:dyDescent="0.2">
      <c r="A8" s="81"/>
      <c r="B8" s="89"/>
      <c r="C8" s="17">
        <v>7.6825000000000004E-2</v>
      </c>
      <c r="D8" s="17">
        <v>9.6625000000000003E-2</v>
      </c>
      <c r="E8" s="7">
        <v>2.2724999999999999E-2</v>
      </c>
      <c r="F8" s="17">
        <v>2.2225000000000002E-2</v>
      </c>
      <c r="G8" s="17">
        <v>1.6525000000000001E-2</v>
      </c>
      <c r="H8" s="17">
        <v>3.1224999999999999E-2</v>
      </c>
      <c r="I8" s="17">
        <v>6.0225000000000001E-2</v>
      </c>
      <c r="J8" s="17">
        <v>6.6025E-2</v>
      </c>
      <c r="K8" s="17">
        <v>6.3225000000000003E-2</v>
      </c>
      <c r="L8" s="17">
        <v>6.4524999999999999E-2</v>
      </c>
      <c r="M8" s="17">
        <v>6.5125000000000002E-2</v>
      </c>
      <c r="N8" s="20"/>
      <c r="O8" s="113"/>
      <c r="P8" s="89"/>
      <c r="Q8" s="7">
        <f t="shared" si="2"/>
        <v>2.0106250000000001</v>
      </c>
      <c r="R8" s="7">
        <f t="shared" si="2"/>
        <v>16.465624999999999</v>
      </c>
      <c r="S8" s="7">
        <f t="shared" si="2"/>
        <v>1.203125</v>
      </c>
      <c r="T8" s="7">
        <f t="shared" si="2"/>
        <v>1.278125</v>
      </c>
      <c r="U8" s="7">
        <f t="shared" si="2"/>
        <v>1.5648124999999999</v>
      </c>
      <c r="V8" s="7">
        <f t="shared" si="2"/>
        <v>5.6556250000000006</v>
      </c>
      <c r="W8" s="7">
        <f t="shared" si="2"/>
        <v>11.84625</v>
      </c>
      <c r="X8" s="7">
        <f t="shared" si="2"/>
        <v>15.570624999999998</v>
      </c>
      <c r="Y8" s="7">
        <f t="shared" si="2"/>
        <v>16.745625</v>
      </c>
      <c r="Z8" s="7">
        <f t="shared" si="2"/>
        <v>16.823124999999997</v>
      </c>
      <c r="AA8" s="7">
        <f t="shared" si="2"/>
        <v>17.005625000000002</v>
      </c>
    </row>
    <row r="9" spans="1:27" x14ac:dyDescent="0.2">
      <c r="A9" s="81"/>
      <c r="B9" s="89"/>
      <c r="C9" s="17">
        <v>7.6524999999999996E-2</v>
      </c>
      <c r="D9" s="17">
        <v>9.8824999999999996E-2</v>
      </c>
      <c r="E9" s="17">
        <v>2.1825000000000001E-2</v>
      </c>
      <c r="F9" s="17">
        <v>2.2225000000000002E-2</v>
      </c>
      <c r="G9" s="17">
        <v>1.6424999999999999E-2</v>
      </c>
      <c r="H9" s="17">
        <v>3.1425000000000002E-2</v>
      </c>
      <c r="I9" s="17">
        <v>6.0525000000000002E-2</v>
      </c>
      <c r="J9" s="17">
        <v>6.7924999999999999E-2</v>
      </c>
      <c r="K9" s="17">
        <v>6.3625000000000001E-2</v>
      </c>
      <c r="L9" s="17">
        <v>6.4250000000000002E-2</v>
      </c>
      <c r="M9" s="17">
        <v>6.5824999999999995E-2</v>
      </c>
      <c r="O9" s="113"/>
      <c r="P9" s="89"/>
      <c r="Q9" s="7">
        <f t="shared" si="2"/>
        <v>1.9906250000000001</v>
      </c>
      <c r="R9" s="7">
        <f t="shared" si="2"/>
        <v>16.240625000000001</v>
      </c>
      <c r="S9" s="7">
        <f t="shared" si="2"/>
        <v>1.2181249999999999</v>
      </c>
      <c r="T9" s="7">
        <f t="shared" si="2"/>
        <v>1.2806250000000001</v>
      </c>
      <c r="U9" s="7">
        <f t="shared" si="2"/>
        <v>1.5645624999999999</v>
      </c>
      <c r="V9" s="7">
        <f t="shared" si="2"/>
        <v>5.6831249999999995</v>
      </c>
      <c r="W9" s="7">
        <f t="shared" si="2"/>
        <v>11.741250000000001</v>
      </c>
      <c r="X9" s="7">
        <f t="shared" si="2"/>
        <v>15.490625</v>
      </c>
      <c r="Y9" s="7">
        <f t="shared" si="2"/>
        <v>16.755624999999998</v>
      </c>
      <c r="Z9" s="7">
        <f t="shared" si="2"/>
        <v>17.143125000000001</v>
      </c>
      <c r="AA9" s="7">
        <f t="shared" si="2"/>
        <v>17.128125000000001</v>
      </c>
    </row>
    <row r="10" spans="1:27" ht="13.5" thickBot="1" x14ac:dyDescent="0.25">
      <c r="A10" s="82"/>
      <c r="B10" s="90"/>
      <c r="C10" s="18">
        <v>7.7524999999999997E-2</v>
      </c>
      <c r="D10" s="17">
        <v>9.7125000000000003E-2</v>
      </c>
      <c r="E10" s="18">
        <v>2.1225000000000001E-2</v>
      </c>
      <c r="F10" s="18">
        <v>2.2525E-2</v>
      </c>
      <c r="G10" s="18">
        <v>1.6725E-2</v>
      </c>
      <c r="H10" s="18">
        <v>3.1625E-2</v>
      </c>
      <c r="I10" s="18">
        <v>6.1982500000000003E-2</v>
      </c>
      <c r="J10" s="18">
        <v>6.8724999999999994E-2</v>
      </c>
      <c r="K10" s="18">
        <v>6.3424999999999995E-2</v>
      </c>
      <c r="L10" s="18">
        <v>6.4324999999999993E-2</v>
      </c>
      <c r="M10" s="18">
        <v>6.5725000000000006E-2</v>
      </c>
      <c r="O10" s="110"/>
      <c r="P10" s="118"/>
      <c r="Q10" s="8">
        <f t="shared" si="2"/>
        <v>1.9881249999999997</v>
      </c>
      <c r="R10" s="8">
        <f t="shared" si="2"/>
        <v>16.108125000000001</v>
      </c>
      <c r="S10" s="8">
        <f t="shared" si="2"/>
        <v>1.2081250000000001</v>
      </c>
      <c r="T10" s="8">
        <f t="shared" si="2"/>
        <v>1.295625</v>
      </c>
      <c r="U10" s="8">
        <f t="shared" si="2"/>
        <v>1.5481250000000002</v>
      </c>
      <c r="V10" s="8">
        <f t="shared" si="2"/>
        <v>5.6731249999999998</v>
      </c>
      <c r="W10" s="8">
        <f t="shared" si="2"/>
        <v>11.546249999999999</v>
      </c>
      <c r="X10" s="8">
        <f t="shared" si="2"/>
        <v>15.820624999999998</v>
      </c>
      <c r="Y10" s="8">
        <f t="shared" si="2"/>
        <v>17.243124999999999</v>
      </c>
      <c r="Z10" s="8">
        <f t="shared" si="2"/>
        <v>17.303125000000001</v>
      </c>
      <c r="AA10" s="8">
        <f t="shared" si="2"/>
        <v>17.463124999999998</v>
      </c>
    </row>
    <row r="11" spans="1:27" ht="13.5" thickBot="1" x14ac:dyDescent="0.25">
      <c r="A11" s="78" t="s">
        <v>7</v>
      </c>
      <c r="B11" s="79"/>
      <c r="C11" s="2">
        <f t="shared" ref="C11:M11" si="3">AVERAGE(C3:C6)</f>
        <v>7.7575000000000005E-2</v>
      </c>
      <c r="D11" s="2">
        <f t="shared" si="3"/>
        <v>0.66405000000000003</v>
      </c>
      <c r="E11" s="2">
        <f t="shared" si="3"/>
        <v>4.8325E-2</v>
      </c>
      <c r="F11" s="2">
        <f t="shared" si="3"/>
        <v>5.2049999999999999E-2</v>
      </c>
      <c r="G11" s="2">
        <f t="shared" si="3"/>
        <v>6.2890000000000001E-2</v>
      </c>
      <c r="H11" s="2">
        <f t="shared" si="3"/>
        <v>0.21706249999999999</v>
      </c>
      <c r="I11" s="2">
        <f t="shared" si="3"/>
        <v>0.47057499999999997</v>
      </c>
      <c r="J11" s="2">
        <f t="shared" si="3"/>
        <v>0.62287500000000007</v>
      </c>
      <c r="K11" s="2">
        <f t="shared" si="3"/>
        <v>0.63027500000000003</v>
      </c>
      <c r="L11" s="2">
        <f t="shared" si="3"/>
        <v>0.64264999999999994</v>
      </c>
      <c r="M11" s="2">
        <f t="shared" si="3"/>
        <v>0.65539999999999998</v>
      </c>
      <c r="O11" s="113" t="s">
        <v>5</v>
      </c>
      <c r="P11" s="103">
        <f>B97</f>
        <v>44272</v>
      </c>
      <c r="Q11" s="19">
        <f t="shared" ref="Q11:AA14" si="4">C111</f>
        <v>2.0056250000000002</v>
      </c>
      <c r="R11" s="19">
        <f t="shared" si="4"/>
        <v>16.475625000000001</v>
      </c>
      <c r="S11" s="19">
        <f t="shared" si="4"/>
        <v>1.2081250000000001</v>
      </c>
      <c r="T11" s="19">
        <f t="shared" si="4"/>
        <v>1.295625</v>
      </c>
      <c r="U11" s="19">
        <f t="shared" si="4"/>
        <v>1.90625</v>
      </c>
      <c r="V11" s="19">
        <f t="shared" si="4"/>
        <v>5.1981250000000001</v>
      </c>
      <c r="W11" s="19">
        <f t="shared" si="4"/>
        <v>11.92375</v>
      </c>
      <c r="X11" s="19">
        <f t="shared" si="4"/>
        <v>15.513124999999999</v>
      </c>
      <c r="Y11" s="19">
        <f t="shared" si="4"/>
        <v>16.675625</v>
      </c>
      <c r="Z11" s="19">
        <f t="shared" si="4"/>
        <v>16.660625000000003</v>
      </c>
      <c r="AA11" s="19">
        <f t="shared" si="4"/>
        <v>17.325624999999999</v>
      </c>
    </row>
    <row r="12" spans="1:27" x14ac:dyDescent="0.2">
      <c r="A12" s="78" t="s">
        <v>8</v>
      </c>
      <c r="B12" s="79"/>
      <c r="C12" s="21">
        <f t="shared" ref="C12:M12" si="5">STDEV(C3:C6)</f>
        <v>1.4974979131871936E-3</v>
      </c>
      <c r="D12" s="21">
        <f t="shared" si="5"/>
        <v>5.6231663678037898E-3</v>
      </c>
      <c r="E12" s="21">
        <f t="shared" si="5"/>
        <v>4.4999999999999983E-4</v>
      </c>
      <c r="F12" s="21">
        <f t="shared" si="5"/>
        <v>1.8257418583505429E-4</v>
      </c>
      <c r="G12" s="21">
        <f t="shared" si="5"/>
        <v>1.2090216430376013E-3</v>
      </c>
      <c r="H12" s="21">
        <f t="shared" si="5"/>
        <v>5.1538820320220808E-4</v>
      </c>
      <c r="I12" s="21">
        <f t="shared" si="5"/>
        <v>6.5408332802480151E-3</v>
      </c>
      <c r="J12" s="21">
        <f t="shared" si="5"/>
        <v>4.747192152560642E-3</v>
      </c>
      <c r="K12" s="21">
        <f t="shared" si="5"/>
        <v>5.7771821274158752E-3</v>
      </c>
      <c r="L12" s="21">
        <f t="shared" si="5"/>
        <v>6.1117373416511422E-3</v>
      </c>
      <c r="M12" s="21">
        <f t="shared" si="5"/>
        <v>3.2542280190546095E-3</v>
      </c>
      <c r="O12" s="113"/>
      <c r="P12" s="103"/>
      <c r="Q12" s="7">
        <f t="shared" si="4"/>
        <v>2.0106250000000001</v>
      </c>
      <c r="R12" s="7">
        <f t="shared" si="4"/>
        <v>16.465624999999999</v>
      </c>
      <c r="S12" s="7">
        <f t="shared" si="4"/>
        <v>1.203125</v>
      </c>
      <c r="T12" s="7">
        <f t="shared" si="4"/>
        <v>1.278125</v>
      </c>
      <c r="U12" s="7">
        <f t="shared" si="4"/>
        <v>1.9981249999999999</v>
      </c>
      <c r="V12" s="7">
        <f t="shared" si="4"/>
        <v>5.180625</v>
      </c>
      <c r="W12" s="7">
        <f t="shared" si="4"/>
        <v>11.84625</v>
      </c>
      <c r="X12" s="7">
        <f t="shared" si="4"/>
        <v>15.570624999999998</v>
      </c>
      <c r="Y12" s="7">
        <f t="shared" si="4"/>
        <v>16.745625</v>
      </c>
      <c r="Z12" s="7">
        <f t="shared" si="4"/>
        <v>16.823124999999997</v>
      </c>
      <c r="AA12" s="7">
        <f t="shared" si="4"/>
        <v>17.005625000000002</v>
      </c>
    </row>
    <row r="13" spans="1:27" x14ac:dyDescent="0.2">
      <c r="A13" s="47" t="s">
        <v>9</v>
      </c>
      <c r="B13" s="48"/>
      <c r="C13" s="21">
        <f t="shared" ref="C13:M13" si="6">1.96*(C12)/SQRT(4)</f>
        <v>1.4675479549234496E-3</v>
      </c>
      <c r="D13" s="21">
        <f t="shared" si="6"/>
        <v>5.5107030404477142E-3</v>
      </c>
      <c r="E13" s="21">
        <f t="shared" si="6"/>
        <v>4.4099999999999982E-4</v>
      </c>
      <c r="F13" s="21">
        <f t="shared" si="6"/>
        <v>1.7892270211835321E-4</v>
      </c>
      <c r="G13" s="21">
        <f t="shared" si="6"/>
        <v>1.1848412101768493E-3</v>
      </c>
      <c r="H13" s="21">
        <f t="shared" si="6"/>
        <v>5.0508043913816386E-4</v>
      </c>
      <c r="I13" s="21">
        <f t="shared" si="6"/>
        <v>6.4100166146430545E-3</v>
      </c>
      <c r="J13" s="21">
        <f t="shared" si="6"/>
        <v>4.6522483095094288E-3</v>
      </c>
      <c r="K13" s="21">
        <f t="shared" si="6"/>
        <v>5.6616384848675576E-3</v>
      </c>
      <c r="L13" s="21">
        <f t="shared" si="6"/>
        <v>5.9895025948181191E-3</v>
      </c>
      <c r="M13" s="21">
        <f t="shared" si="6"/>
        <v>3.1891434586735173E-3</v>
      </c>
      <c r="O13" s="113"/>
      <c r="P13" s="103"/>
      <c r="Q13" s="19">
        <f t="shared" si="4"/>
        <v>1.9906250000000001</v>
      </c>
      <c r="R13" s="19">
        <f t="shared" si="4"/>
        <v>16.240625000000001</v>
      </c>
      <c r="S13" s="19">
        <f t="shared" si="4"/>
        <v>1.2181249999999999</v>
      </c>
      <c r="T13" s="19">
        <f t="shared" si="4"/>
        <v>1.2806250000000001</v>
      </c>
      <c r="U13" s="19">
        <f t="shared" si="4"/>
        <v>1.9956249999999998</v>
      </c>
      <c r="V13" s="19">
        <f t="shared" si="4"/>
        <v>5.2331250000000002</v>
      </c>
      <c r="W13" s="19">
        <f t="shared" si="4"/>
        <v>11.741250000000001</v>
      </c>
      <c r="X13" s="19">
        <f t="shared" si="4"/>
        <v>15.490625</v>
      </c>
      <c r="Y13" s="19">
        <f t="shared" si="4"/>
        <v>16.755624999999998</v>
      </c>
      <c r="Z13" s="19">
        <f t="shared" si="4"/>
        <v>17.143125000000001</v>
      </c>
      <c r="AA13" s="19">
        <f t="shared" si="4"/>
        <v>17.128125000000001</v>
      </c>
    </row>
    <row r="14" spans="1:27" x14ac:dyDescent="0.2">
      <c r="A14" s="78" t="s">
        <v>10</v>
      </c>
      <c r="B14" s="79"/>
      <c r="C14" s="3">
        <f t="shared" ref="C14:M14" si="7">AVERAGE(C7:C10)</f>
        <v>7.7325000000000005E-2</v>
      </c>
      <c r="D14" s="3">
        <f t="shared" si="7"/>
        <v>9.7675000000000012E-2</v>
      </c>
      <c r="E14" s="3">
        <f t="shared" si="7"/>
        <v>2.2399999999999996E-2</v>
      </c>
      <c r="F14" s="3">
        <f t="shared" si="7"/>
        <v>2.2500000000000003E-2</v>
      </c>
      <c r="G14" s="3">
        <f t="shared" si="7"/>
        <v>1.6525000000000001E-2</v>
      </c>
      <c r="H14" s="3">
        <f t="shared" si="7"/>
        <v>3.1450000000000006E-2</v>
      </c>
      <c r="I14" s="3">
        <f t="shared" si="7"/>
        <v>6.1839375000000002E-2</v>
      </c>
      <c r="J14" s="3">
        <f t="shared" si="7"/>
        <v>6.7624999999999991E-2</v>
      </c>
      <c r="K14" s="3">
        <f t="shared" si="7"/>
        <v>6.3097062500000009E-2</v>
      </c>
      <c r="L14" s="3">
        <f t="shared" si="7"/>
        <v>6.4406249999999998E-2</v>
      </c>
      <c r="M14" s="3">
        <f t="shared" si="7"/>
        <v>6.5525E-2</v>
      </c>
      <c r="O14" s="110"/>
      <c r="P14" s="103"/>
      <c r="Q14" s="22">
        <f t="shared" si="4"/>
        <v>1.9881249999999997</v>
      </c>
      <c r="R14" s="22">
        <f t="shared" si="4"/>
        <v>16.108125000000001</v>
      </c>
      <c r="S14" s="22">
        <f t="shared" si="4"/>
        <v>1.2081250000000001</v>
      </c>
      <c r="T14" s="22">
        <f t="shared" si="4"/>
        <v>1.295625</v>
      </c>
      <c r="U14" s="22">
        <f t="shared" si="4"/>
        <v>1.9981249999999999</v>
      </c>
      <c r="V14" s="22">
        <f t="shared" si="4"/>
        <v>5.2481249999999999</v>
      </c>
      <c r="W14" s="22">
        <f t="shared" si="4"/>
        <v>11.546249999999999</v>
      </c>
      <c r="X14" s="22">
        <f t="shared" si="4"/>
        <v>15.820624999999998</v>
      </c>
      <c r="Y14" s="22">
        <f t="shared" si="4"/>
        <v>17.243124999999999</v>
      </c>
      <c r="Z14" s="22">
        <f t="shared" si="4"/>
        <v>17.303125000000001</v>
      </c>
      <c r="AA14" s="22">
        <f t="shared" si="4"/>
        <v>17.463124999999998</v>
      </c>
    </row>
    <row r="15" spans="1:27" x14ac:dyDescent="0.2">
      <c r="A15" s="78" t="s">
        <v>8</v>
      </c>
      <c r="B15" s="79"/>
      <c r="C15" s="21">
        <f t="shared" ref="C15:M15" si="8">STDEV(C7:C10)</f>
        <v>8.4459063062132631E-4</v>
      </c>
      <c r="D15" s="21">
        <f t="shared" si="8"/>
        <v>9.8826447202490396E-4</v>
      </c>
      <c r="E15" s="21">
        <f t="shared" si="8"/>
        <v>1.1324751652906115E-3</v>
      </c>
      <c r="F15" s="21">
        <f t="shared" si="8"/>
        <v>3.7749172176353683E-4</v>
      </c>
      <c r="G15" s="21">
        <f t="shared" si="8"/>
        <v>1.4142135623731029E-4</v>
      </c>
      <c r="H15" s="21">
        <f t="shared" si="8"/>
        <v>1.7078251276599329E-4</v>
      </c>
      <c r="I15" s="21">
        <f t="shared" si="8"/>
        <v>2.0094758593142315E-3</v>
      </c>
      <c r="J15" s="21">
        <f t="shared" si="8"/>
        <v>1.1401754250991358E-3</v>
      </c>
      <c r="K15" s="21">
        <f t="shared" si="8"/>
        <v>6.7589842601656141E-4</v>
      </c>
      <c r="L15" s="21">
        <f t="shared" si="8"/>
        <v>1.4049762750072822E-4</v>
      </c>
      <c r="M15" s="21">
        <f t="shared" si="8"/>
        <v>3.1622776601683675E-4</v>
      </c>
      <c r="O15" s="106" t="s">
        <v>11</v>
      </c>
      <c r="P15" s="106"/>
      <c r="Q15" s="2">
        <f t="shared" ref="Q15:AA15" si="9">AVERAGE(Q3:Q14)</f>
        <v>1.9789583333333336</v>
      </c>
      <c r="R15" s="2">
        <f t="shared" si="9"/>
        <v>16.415416666666669</v>
      </c>
      <c r="S15" s="2">
        <f t="shared" si="9"/>
        <v>1.2089583333333336</v>
      </c>
      <c r="T15" s="2">
        <f t="shared" si="9"/>
        <v>1.2920833333333333</v>
      </c>
      <c r="U15" s="2">
        <f t="shared" si="9"/>
        <v>1.7017395833333335</v>
      </c>
      <c r="V15" s="2">
        <f t="shared" si="9"/>
        <v>5.4334374999999993</v>
      </c>
      <c r="W15" s="2">
        <f t="shared" si="9"/>
        <v>11.764374999999999</v>
      </c>
      <c r="X15" s="2">
        <f t="shared" si="9"/>
        <v>15.589791666666665</v>
      </c>
      <c r="Y15" s="2">
        <f t="shared" si="9"/>
        <v>16.488958333333333</v>
      </c>
      <c r="Z15" s="2">
        <f t="shared" si="9"/>
        <v>16.677083333333332</v>
      </c>
      <c r="AA15" s="2">
        <f t="shared" si="9"/>
        <v>16.94875</v>
      </c>
    </row>
    <row r="16" spans="1:27" x14ac:dyDescent="0.2">
      <c r="A16" s="78" t="s">
        <v>9</v>
      </c>
      <c r="B16" s="79"/>
      <c r="C16" s="21">
        <f t="shared" ref="C16:M16" si="10">1.96*(C15)/SQRT(4)</f>
        <v>8.2769881800889974E-4</v>
      </c>
      <c r="D16" s="21">
        <f t="shared" si="10"/>
        <v>9.6849918258440587E-4</v>
      </c>
      <c r="E16" s="21">
        <f t="shared" si="10"/>
        <v>1.1098256619847993E-3</v>
      </c>
      <c r="F16" s="21">
        <f t="shared" si="10"/>
        <v>3.6994188732826608E-4</v>
      </c>
      <c r="G16" s="21">
        <f t="shared" si="10"/>
        <v>1.3859292911256408E-4</v>
      </c>
      <c r="H16" s="21">
        <f t="shared" si="10"/>
        <v>1.6736686251067341E-4</v>
      </c>
      <c r="I16" s="21">
        <f t="shared" si="10"/>
        <v>1.9692863421279468E-3</v>
      </c>
      <c r="J16" s="21">
        <f t="shared" si="10"/>
        <v>1.117371916597153E-3</v>
      </c>
      <c r="K16" s="21">
        <f t="shared" si="10"/>
        <v>6.623804574962302E-4</v>
      </c>
      <c r="L16" s="21">
        <f t="shared" si="10"/>
        <v>1.3768767495071364E-4</v>
      </c>
      <c r="M16" s="21">
        <f t="shared" si="10"/>
        <v>3.0990321069650001E-4</v>
      </c>
      <c r="O16" s="106" t="s">
        <v>8</v>
      </c>
      <c r="P16" s="106"/>
      <c r="Q16" s="21">
        <f t="shared" ref="Q16:AA16" si="11">STDEV(Q3:Q14)</f>
        <v>3.6106035968149888E-2</v>
      </c>
      <c r="R16" s="21">
        <f t="shared" si="11"/>
        <v>0.2044229220528018</v>
      </c>
      <c r="S16" s="21">
        <f t="shared" si="11"/>
        <v>7.5157662566262776E-3</v>
      </c>
      <c r="T16" s="21">
        <f t="shared" si="11"/>
        <v>1.0004733728075756E-2</v>
      </c>
      <c r="U16" s="21">
        <f t="shared" si="11"/>
        <v>0.20360924591892376</v>
      </c>
      <c r="V16" s="21">
        <f t="shared" si="11"/>
        <v>0.19059276925734039</v>
      </c>
      <c r="W16" s="21">
        <f t="shared" si="11"/>
        <v>0.14791015777399261</v>
      </c>
      <c r="X16" s="21">
        <f t="shared" si="11"/>
        <v>0.12872278323685493</v>
      </c>
      <c r="Y16" s="21">
        <f t="shared" si="11"/>
        <v>0.5789932566860152</v>
      </c>
      <c r="Z16" s="21">
        <f t="shared" si="11"/>
        <v>0.50667822330320944</v>
      </c>
      <c r="AA16" s="21">
        <f t="shared" si="11"/>
        <v>0.44468227932474952</v>
      </c>
    </row>
    <row r="17" spans="1:54" x14ac:dyDescent="0.2">
      <c r="A17" s="80" t="s">
        <v>5</v>
      </c>
      <c r="B17" s="83">
        <f>B3</f>
        <v>44272</v>
      </c>
      <c r="C17" s="23">
        <f t="shared" ref="C17:M17" si="12">(1000*C3/40)</f>
        <v>1.91875</v>
      </c>
      <c r="D17" s="23">
        <f t="shared" si="12"/>
        <v>16.71125</v>
      </c>
      <c r="E17" s="23">
        <f t="shared" si="12"/>
        <v>1.2087499999999998</v>
      </c>
      <c r="F17" s="23">
        <f t="shared" si="12"/>
        <v>1.30375</v>
      </c>
      <c r="G17" s="23">
        <f t="shared" si="12"/>
        <v>1.55</v>
      </c>
      <c r="H17" s="23">
        <f t="shared" si="12"/>
        <v>5.4124999999999996</v>
      </c>
      <c r="I17" s="23">
        <f t="shared" si="12"/>
        <v>11.92375</v>
      </c>
      <c r="J17" s="23">
        <f t="shared" si="12"/>
        <v>15.741250000000003</v>
      </c>
      <c r="K17" s="23">
        <f t="shared" si="12"/>
        <v>15.596250000000001</v>
      </c>
      <c r="L17" s="23">
        <f t="shared" si="12"/>
        <v>16.151250000000001</v>
      </c>
      <c r="M17" s="23">
        <f t="shared" si="12"/>
        <v>16.291249999999998</v>
      </c>
      <c r="O17" s="47" t="s">
        <v>9</v>
      </c>
      <c r="P17" s="48"/>
      <c r="Q17" s="21">
        <f t="shared" ref="Q17:AA17" si="13">1.96*(Q16)/SQRT(12)</f>
        <v>2.0428912993870015E-2</v>
      </c>
      <c r="R17" s="21">
        <f t="shared" si="13"/>
        <v>0.11566315649420071</v>
      </c>
      <c r="S17" s="21">
        <f t="shared" si="13"/>
        <v>4.2524450780008979E-3</v>
      </c>
      <c r="T17" s="21">
        <f t="shared" si="13"/>
        <v>5.6607109968535643E-3</v>
      </c>
      <c r="U17" s="21">
        <f t="shared" si="13"/>
        <v>0.1152027758819716</v>
      </c>
      <c r="V17" s="21">
        <f t="shared" si="13"/>
        <v>0.10783801090359528</v>
      </c>
      <c r="W17" s="21">
        <f t="shared" si="13"/>
        <v>8.3688050018560764E-2</v>
      </c>
      <c r="X17" s="21">
        <f t="shared" si="13"/>
        <v>7.2831770881583324E-2</v>
      </c>
      <c r="Y17" s="21">
        <f t="shared" si="13"/>
        <v>0.32759627435451599</v>
      </c>
      <c r="Z17" s="21">
        <f t="shared" si="13"/>
        <v>0.28668019244429671</v>
      </c>
      <c r="AA17" s="21">
        <f t="shared" si="13"/>
        <v>0.25160268499856048</v>
      </c>
    </row>
    <row r="18" spans="1:54" x14ac:dyDescent="0.2">
      <c r="A18" s="81"/>
      <c r="B18" s="84"/>
      <c r="C18" s="23">
        <f t="shared" ref="C18:M18" si="14">(1000*C4/40)</f>
        <v>1.98125</v>
      </c>
      <c r="D18" s="23">
        <f t="shared" si="14"/>
        <v>16.426250000000003</v>
      </c>
      <c r="E18" s="23">
        <f t="shared" si="14"/>
        <v>1.2012500000000002</v>
      </c>
      <c r="F18" s="23">
        <f t="shared" si="14"/>
        <v>1.3062499999999999</v>
      </c>
      <c r="G18" s="23">
        <f t="shared" si="14"/>
        <v>1.575</v>
      </c>
      <c r="H18" s="23">
        <f t="shared" si="14"/>
        <v>5.4375</v>
      </c>
      <c r="I18" s="23">
        <f t="shared" si="14"/>
        <v>11.84625</v>
      </c>
      <c r="J18" s="23">
        <f t="shared" si="14"/>
        <v>15.541250000000002</v>
      </c>
      <c r="K18" s="23">
        <f t="shared" si="14"/>
        <v>15.94375</v>
      </c>
      <c r="L18" s="23">
        <f t="shared" si="14"/>
        <v>16.033750000000001</v>
      </c>
      <c r="M18" s="23">
        <f t="shared" si="14"/>
        <v>16.478749999999998</v>
      </c>
    </row>
    <row r="19" spans="1:54" x14ac:dyDescent="0.2">
      <c r="A19" s="81"/>
      <c r="B19" s="84"/>
      <c r="C19" s="23">
        <f t="shared" ref="C19:M19" si="15">(1000*C5/40)</f>
        <v>1.9587500000000002</v>
      </c>
      <c r="D19" s="23">
        <f t="shared" si="15"/>
        <v>16.71875</v>
      </c>
      <c r="E19" s="23">
        <f t="shared" si="15"/>
        <v>1.2237500000000001</v>
      </c>
      <c r="F19" s="23">
        <f t="shared" si="15"/>
        <v>1.2962500000000001</v>
      </c>
      <c r="G19" s="23">
        <f t="shared" si="15"/>
        <v>1.55</v>
      </c>
      <c r="H19" s="23">
        <f t="shared" si="15"/>
        <v>5.4375</v>
      </c>
      <c r="I19" s="23">
        <f t="shared" si="15"/>
        <v>11.741250000000001</v>
      </c>
      <c r="J19" s="23">
        <f t="shared" si="15"/>
        <v>15.463750000000001</v>
      </c>
      <c r="K19" s="23">
        <f t="shared" si="15"/>
        <v>15.716250000000002</v>
      </c>
      <c r="L19" s="23">
        <f t="shared" si="15"/>
        <v>15.866250000000003</v>
      </c>
      <c r="M19" s="23">
        <f t="shared" si="15"/>
        <v>16.35125</v>
      </c>
      <c r="O19" s="50"/>
      <c r="P19" s="51"/>
      <c r="Q19" s="52" t="s">
        <v>1</v>
      </c>
      <c r="R19" s="52" t="s">
        <v>3</v>
      </c>
      <c r="S19" s="49" t="str">
        <f t="shared" ref="S19:AA19" si="16">S$2</f>
        <v>[1/2]</v>
      </c>
      <c r="T19" s="49" t="str">
        <f t="shared" si="16"/>
        <v>[1/4]</v>
      </c>
      <c r="U19" s="49" t="str">
        <f t="shared" si="16"/>
        <v>[1/8]</v>
      </c>
      <c r="V19" s="49" t="str">
        <f t="shared" si="16"/>
        <v>[1/16]</v>
      </c>
      <c r="W19" s="49" t="str">
        <f t="shared" si="16"/>
        <v>[1/32]</v>
      </c>
      <c r="X19" s="49" t="str">
        <f t="shared" si="16"/>
        <v>[1/64]</v>
      </c>
      <c r="Y19" s="49" t="str">
        <f t="shared" si="16"/>
        <v>[1/128]</v>
      </c>
      <c r="Z19" s="49" t="str">
        <f t="shared" si="16"/>
        <v>[1/256]</v>
      </c>
      <c r="AA19" s="49" t="str">
        <f t="shared" si="16"/>
        <v>[1/512]</v>
      </c>
    </row>
    <row r="20" spans="1:54" x14ac:dyDescent="0.2">
      <c r="A20" s="82"/>
      <c r="B20" s="84"/>
      <c r="C20" s="24">
        <f t="shared" ref="C20:M20" si="17">(1000*C6/40)</f>
        <v>1.8987500000000002</v>
      </c>
      <c r="D20" s="24">
        <f t="shared" si="17"/>
        <v>16.548750000000002</v>
      </c>
      <c r="E20" s="24">
        <f t="shared" si="17"/>
        <v>1.19875</v>
      </c>
      <c r="F20" s="24">
        <f t="shared" si="17"/>
        <v>1.2987500000000001</v>
      </c>
      <c r="G20" s="24">
        <f t="shared" si="17"/>
        <v>1.6140000000000001</v>
      </c>
      <c r="H20" s="24">
        <f t="shared" si="17"/>
        <v>5.4187500000000002</v>
      </c>
      <c r="I20" s="24">
        <f t="shared" si="17"/>
        <v>11.546249999999999</v>
      </c>
      <c r="J20" s="24">
        <f t="shared" si="17"/>
        <v>15.541250000000002</v>
      </c>
      <c r="K20" s="24">
        <f t="shared" si="17"/>
        <v>15.77125</v>
      </c>
      <c r="L20" s="24">
        <f t="shared" si="17"/>
        <v>16.213749999999997</v>
      </c>
      <c r="M20" s="24">
        <f t="shared" si="17"/>
        <v>16.418749999999999</v>
      </c>
      <c r="O20" s="111" t="s">
        <v>12</v>
      </c>
      <c r="P20" s="101">
        <f>$B$3</f>
        <v>44272</v>
      </c>
      <c r="Q20" s="7">
        <f t="shared" ref="Q20:AA23" si="18">C21</f>
        <v>1.9606249999999998</v>
      </c>
      <c r="R20" s="7">
        <f t="shared" si="18"/>
        <v>2.453125</v>
      </c>
      <c r="S20" s="7">
        <f t="shared" si="18"/>
        <v>0.59562499999999996</v>
      </c>
      <c r="T20" s="7">
        <f t="shared" si="18"/>
        <v>0.57562499999999994</v>
      </c>
      <c r="U20" s="7">
        <f t="shared" si="18"/>
        <v>0.41062499999999991</v>
      </c>
      <c r="V20" s="7">
        <f t="shared" si="18"/>
        <v>0.78812499999999996</v>
      </c>
      <c r="W20" s="7">
        <f t="shared" si="18"/>
        <v>1.6156250000000001</v>
      </c>
      <c r="X20" s="7">
        <f t="shared" si="18"/>
        <v>1.6956250000000002</v>
      </c>
      <c r="Y20" s="7">
        <f t="shared" si="18"/>
        <v>1.5528312500000001</v>
      </c>
      <c r="Z20" s="7">
        <f t="shared" si="18"/>
        <v>1.6131250000000001</v>
      </c>
      <c r="AA20" s="7">
        <f t="shared" si="18"/>
        <v>1.6356249999999999</v>
      </c>
    </row>
    <row r="21" spans="1:54" x14ac:dyDescent="0.2">
      <c r="A21" s="80" t="s">
        <v>12</v>
      </c>
      <c r="B21" s="84"/>
      <c r="C21" s="25">
        <f t="shared" ref="C21:M21" si="19">(1000*C7/40)</f>
        <v>1.9606249999999998</v>
      </c>
      <c r="D21" s="25">
        <f t="shared" si="19"/>
        <v>2.453125</v>
      </c>
      <c r="E21" s="25">
        <f t="shared" si="19"/>
        <v>0.59562499999999996</v>
      </c>
      <c r="F21" s="25">
        <f t="shared" si="19"/>
        <v>0.57562499999999994</v>
      </c>
      <c r="G21" s="25">
        <f t="shared" si="19"/>
        <v>0.41062499999999991</v>
      </c>
      <c r="H21" s="25">
        <f t="shared" si="19"/>
        <v>0.78812499999999996</v>
      </c>
      <c r="I21" s="25">
        <f t="shared" si="19"/>
        <v>1.6156250000000001</v>
      </c>
      <c r="J21" s="25">
        <f t="shared" si="19"/>
        <v>1.6956250000000002</v>
      </c>
      <c r="K21" s="25">
        <f t="shared" si="19"/>
        <v>1.5528312500000001</v>
      </c>
      <c r="L21" s="25">
        <f t="shared" si="19"/>
        <v>1.6131250000000001</v>
      </c>
      <c r="M21" s="25">
        <f t="shared" si="19"/>
        <v>1.6356249999999999</v>
      </c>
      <c r="O21" s="111"/>
      <c r="P21" s="101"/>
      <c r="Q21" s="7">
        <f t="shared" si="18"/>
        <v>1.920625</v>
      </c>
      <c r="R21" s="7">
        <f t="shared" si="18"/>
        <v>2.4156249999999999</v>
      </c>
      <c r="S21" s="7">
        <f t="shared" si="18"/>
        <v>0.56812499999999999</v>
      </c>
      <c r="T21" s="7">
        <f t="shared" si="18"/>
        <v>0.55562500000000004</v>
      </c>
      <c r="U21" s="7">
        <f t="shared" si="18"/>
        <v>0.41312500000000008</v>
      </c>
      <c r="V21" s="7">
        <f t="shared" si="18"/>
        <v>0.7806249999999999</v>
      </c>
      <c r="W21" s="7">
        <f t="shared" si="18"/>
        <v>1.505625</v>
      </c>
      <c r="X21" s="7">
        <f t="shared" si="18"/>
        <v>1.6506250000000002</v>
      </c>
      <c r="Y21" s="7">
        <f t="shared" si="18"/>
        <v>1.5806249999999999</v>
      </c>
      <c r="Z21" s="7">
        <f t="shared" si="18"/>
        <v>1.6131250000000001</v>
      </c>
      <c r="AA21" s="7">
        <f t="shared" si="18"/>
        <v>1.628125</v>
      </c>
      <c r="BA21" s="26"/>
    </row>
    <row r="22" spans="1:54" x14ac:dyDescent="0.2">
      <c r="A22" s="81"/>
      <c r="B22" s="84"/>
      <c r="C22" s="23">
        <f t="shared" ref="C22:M22" si="20">(1000*C8/40)</f>
        <v>1.920625</v>
      </c>
      <c r="D22" s="23">
        <f t="shared" si="20"/>
        <v>2.4156249999999999</v>
      </c>
      <c r="E22" s="23">
        <f t="shared" si="20"/>
        <v>0.56812499999999999</v>
      </c>
      <c r="F22" s="23">
        <f t="shared" si="20"/>
        <v>0.55562500000000004</v>
      </c>
      <c r="G22" s="23">
        <f t="shared" si="20"/>
        <v>0.41312500000000008</v>
      </c>
      <c r="H22" s="23">
        <f t="shared" si="20"/>
        <v>0.7806249999999999</v>
      </c>
      <c r="I22" s="23">
        <f t="shared" si="20"/>
        <v>1.505625</v>
      </c>
      <c r="J22" s="23">
        <f t="shared" si="20"/>
        <v>1.6506250000000002</v>
      </c>
      <c r="K22" s="23">
        <f t="shared" si="20"/>
        <v>1.5806249999999999</v>
      </c>
      <c r="L22" s="23">
        <f t="shared" si="20"/>
        <v>1.6131250000000001</v>
      </c>
      <c r="M22" s="23">
        <f t="shared" si="20"/>
        <v>1.628125</v>
      </c>
      <c r="O22" s="111"/>
      <c r="P22" s="101"/>
      <c r="Q22" s="7">
        <f t="shared" si="18"/>
        <v>1.9131249999999997</v>
      </c>
      <c r="R22" s="7">
        <f t="shared" si="18"/>
        <v>2.4706250000000001</v>
      </c>
      <c r="S22" s="7">
        <f t="shared" si="18"/>
        <v>0.54562500000000003</v>
      </c>
      <c r="T22" s="7">
        <f t="shared" si="18"/>
        <v>0.55562500000000004</v>
      </c>
      <c r="U22" s="7">
        <f t="shared" si="18"/>
        <v>0.41062499999999991</v>
      </c>
      <c r="V22" s="7">
        <f t="shared" si="18"/>
        <v>0.78562500000000002</v>
      </c>
      <c r="W22" s="7">
        <f t="shared" si="18"/>
        <v>1.5131250000000001</v>
      </c>
      <c r="X22" s="7">
        <f t="shared" si="18"/>
        <v>1.6981249999999999</v>
      </c>
      <c r="Y22" s="7">
        <f t="shared" si="18"/>
        <v>1.590625</v>
      </c>
      <c r="Z22" s="7">
        <f t="shared" si="18"/>
        <v>1.60625</v>
      </c>
      <c r="AA22" s="7">
        <f t="shared" si="18"/>
        <v>1.6456249999999997</v>
      </c>
    </row>
    <row r="23" spans="1:54" x14ac:dyDescent="0.2">
      <c r="A23" s="81"/>
      <c r="B23" s="84"/>
      <c r="C23" s="23">
        <f t="shared" ref="C23:M23" si="21">(1000*C9/40)</f>
        <v>1.9131249999999997</v>
      </c>
      <c r="D23" s="23">
        <f t="shared" si="21"/>
        <v>2.4706250000000001</v>
      </c>
      <c r="E23" s="23">
        <f t="shared" si="21"/>
        <v>0.54562500000000003</v>
      </c>
      <c r="F23" s="23">
        <f t="shared" si="21"/>
        <v>0.55562500000000004</v>
      </c>
      <c r="G23" s="23">
        <f t="shared" si="21"/>
        <v>0.41062499999999991</v>
      </c>
      <c r="H23" s="23">
        <f t="shared" si="21"/>
        <v>0.78562500000000002</v>
      </c>
      <c r="I23" s="23">
        <f t="shared" si="21"/>
        <v>1.5131250000000001</v>
      </c>
      <c r="J23" s="23">
        <f t="shared" si="21"/>
        <v>1.6981249999999999</v>
      </c>
      <c r="K23" s="23">
        <f t="shared" si="21"/>
        <v>1.590625</v>
      </c>
      <c r="L23" s="23">
        <f t="shared" si="21"/>
        <v>1.60625</v>
      </c>
      <c r="M23" s="23">
        <f t="shared" si="21"/>
        <v>1.6456249999999997</v>
      </c>
      <c r="O23" s="112"/>
      <c r="P23" s="102"/>
      <c r="Q23" s="8">
        <f t="shared" si="18"/>
        <v>1.9381249999999999</v>
      </c>
      <c r="R23" s="8">
        <f t="shared" si="18"/>
        <v>2.4281250000000001</v>
      </c>
      <c r="S23" s="8">
        <f t="shared" si="18"/>
        <v>0.53062500000000001</v>
      </c>
      <c r="T23" s="8">
        <f t="shared" si="18"/>
        <v>0.56312499999999999</v>
      </c>
      <c r="U23" s="8">
        <f t="shared" si="18"/>
        <v>0.41812500000000002</v>
      </c>
      <c r="V23" s="8">
        <f t="shared" si="18"/>
        <v>0.79062500000000002</v>
      </c>
      <c r="W23" s="8">
        <f t="shared" si="18"/>
        <v>1.5495625</v>
      </c>
      <c r="X23" s="8">
        <f t="shared" si="18"/>
        <v>1.7181249999999999</v>
      </c>
      <c r="Y23" s="8">
        <f t="shared" si="18"/>
        <v>1.5856249999999998</v>
      </c>
      <c r="Z23" s="8">
        <f t="shared" si="18"/>
        <v>1.6081249999999998</v>
      </c>
      <c r="AA23" s="8">
        <f t="shared" si="18"/>
        <v>1.6431250000000002</v>
      </c>
    </row>
    <row r="24" spans="1:54" x14ac:dyDescent="0.2">
      <c r="A24" s="82"/>
      <c r="B24" s="85"/>
      <c r="C24" s="24">
        <f t="shared" ref="C24:M24" si="22">(1000*C10/40)</f>
        <v>1.9381249999999999</v>
      </c>
      <c r="D24" s="24">
        <f t="shared" si="22"/>
        <v>2.4281250000000001</v>
      </c>
      <c r="E24" s="24">
        <f t="shared" si="22"/>
        <v>0.53062500000000001</v>
      </c>
      <c r="F24" s="24">
        <f t="shared" si="22"/>
        <v>0.56312499999999999</v>
      </c>
      <c r="G24" s="24">
        <f t="shared" si="22"/>
        <v>0.41812500000000002</v>
      </c>
      <c r="H24" s="24">
        <f t="shared" si="22"/>
        <v>0.79062500000000002</v>
      </c>
      <c r="I24" s="24">
        <f t="shared" si="22"/>
        <v>1.5495625</v>
      </c>
      <c r="J24" s="23">
        <f t="shared" si="22"/>
        <v>1.7181249999999999</v>
      </c>
      <c r="K24" s="23">
        <f t="shared" si="22"/>
        <v>1.5856249999999998</v>
      </c>
      <c r="L24" s="25">
        <f t="shared" si="22"/>
        <v>1.6081249999999998</v>
      </c>
      <c r="M24" s="23">
        <f t="shared" si="22"/>
        <v>1.6431250000000002</v>
      </c>
      <c r="O24" s="109" t="s">
        <v>12</v>
      </c>
      <c r="P24" s="103">
        <f>B50</f>
        <v>44272</v>
      </c>
      <c r="Q24" s="19">
        <f t="shared" ref="Q24:AA27" si="23">C68</f>
        <v>1.9868750000000002</v>
      </c>
      <c r="R24" s="19">
        <f t="shared" si="23"/>
        <v>2.4368750000000001</v>
      </c>
      <c r="S24" s="19">
        <f t="shared" si="23"/>
        <v>0.60437499999999988</v>
      </c>
      <c r="T24" s="19">
        <f t="shared" si="23"/>
        <v>0.57437499999999997</v>
      </c>
      <c r="U24" s="19">
        <f t="shared" si="23"/>
        <v>0.40437499999999993</v>
      </c>
      <c r="V24" s="19">
        <f t="shared" si="23"/>
        <v>0.81687500000000013</v>
      </c>
      <c r="W24" s="19">
        <f t="shared" si="23"/>
        <v>1.5893750000000002</v>
      </c>
      <c r="X24" s="19">
        <f t="shared" si="23"/>
        <v>1.5318750000000001</v>
      </c>
      <c r="Y24" s="19">
        <f t="shared" si="23"/>
        <v>1.6364375</v>
      </c>
      <c r="Z24" s="19">
        <f t="shared" si="23"/>
        <v>1.659375</v>
      </c>
      <c r="AA24" s="19">
        <f t="shared" si="23"/>
        <v>1.7068750000000001</v>
      </c>
      <c r="BB24" s="26"/>
    </row>
    <row r="25" spans="1:54" x14ac:dyDescent="0.2">
      <c r="A25" s="78" t="s">
        <v>11</v>
      </c>
      <c r="B25" s="79"/>
      <c r="C25" s="2">
        <f t="shared" ref="C25:M25" si="24">AVERAGE(C17:C20)</f>
        <v>1.9393750000000001</v>
      </c>
      <c r="D25" s="2">
        <f t="shared" si="24"/>
        <v>16.60125</v>
      </c>
      <c r="E25" s="2">
        <f t="shared" si="24"/>
        <v>1.2081249999999999</v>
      </c>
      <c r="F25" s="2">
        <f t="shared" si="24"/>
        <v>1.30125</v>
      </c>
      <c r="G25" s="2">
        <f t="shared" si="24"/>
        <v>1.5722499999999999</v>
      </c>
      <c r="H25" s="2">
        <f t="shared" si="24"/>
        <v>5.4265625000000002</v>
      </c>
      <c r="I25" s="2">
        <f t="shared" si="24"/>
        <v>11.764375000000001</v>
      </c>
      <c r="J25" s="2">
        <f t="shared" si="24"/>
        <v>15.571875000000002</v>
      </c>
      <c r="K25" s="2">
        <f t="shared" si="24"/>
        <v>15.756875000000001</v>
      </c>
      <c r="L25" s="2">
        <f t="shared" si="24"/>
        <v>16.06625</v>
      </c>
      <c r="M25" s="2">
        <f t="shared" si="24"/>
        <v>16.384999999999998</v>
      </c>
      <c r="O25" s="109"/>
      <c r="P25" s="103"/>
      <c r="Q25" s="19">
        <f t="shared" si="23"/>
        <v>1.9693749999999999</v>
      </c>
      <c r="R25" s="19">
        <f t="shared" si="23"/>
        <v>2.4268749999999999</v>
      </c>
      <c r="S25" s="19">
        <f t="shared" si="23"/>
        <v>0.57687500000000003</v>
      </c>
      <c r="T25" s="19">
        <f t="shared" si="23"/>
        <v>0.60687500000000005</v>
      </c>
      <c r="U25" s="19">
        <f t="shared" si="23"/>
        <v>0.41687499999999994</v>
      </c>
      <c r="V25" s="19">
        <f t="shared" si="23"/>
        <v>0.83187499999999992</v>
      </c>
      <c r="W25" s="19">
        <f t="shared" si="23"/>
        <v>1.5093749999999999</v>
      </c>
      <c r="X25" s="19">
        <f t="shared" si="23"/>
        <v>1.566875</v>
      </c>
      <c r="Y25" s="19">
        <f t="shared" si="23"/>
        <v>1.599375</v>
      </c>
      <c r="Z25" s="19">
        <f t="shared" si="23"/>
        <v>1.6643749999999997</v>
      </c>
      <c r="AA25" s="19">
        <f t="shared" si="23"/>
        <v>1.7093750000000001</v>
      </c>
    </row>
    <row r="26" spans="1:54" x14ac:dyDescent="0.2">
      <c r="A26" s="78" t="s">
        <v>8</v>
      </c>
      <c r="B26" s="79"/>
      <c r="C26" s="21">
        <f t="shared" ref="C26:M26" si="25">STDEV(C17:C20)</f>
        <v>3.743744782967981E-2</v>
      </c>
      <c r="D26" s="21">
        <f t="shared" si="25"/>
        <v>0.14057915919509387</v>
      </c>
      <c r="E26" s="21">
        <f t="shared" si="25"/>
        <v>1.1250000000000024E-2</v>
      </c>
      <c r="F26" s="21">
        <f t="shared" si="25"/>
        <v>4.564354645876287E-3</v>
      </c>
      <c r="G26" s="21">
        <f t="shared" si="25"/>
        <v>3.0225541075939978E-2</v>
      </c>
      <c r="H26" s="21">
        <f t="shared" si="25"/>
        <v>1.2884705080055282E-2</v>
      </c>
      <c r="I26" s="21">
        <f t="shared" si="25"/>
        <v>0.16352083200620079</v>
      </c>
      <c r="J26" s="21">
        <f t="shared" si="25"/>
        <v>0.1186798038140167</v>
      </c>
      <c r="K26" s="21">
        <f t="shared" si="25"/>
        <v>0.14442955318539585</v>
      </c>
      <c r="L26" s="21">
        <f t="shared" si="25"/>
        <v>0.15279343354127742</v>
      </c>
      <c r="M26" s="21">
        <f t="shared" si="25"/>
        <v>8.135570047636477E-2</v>
      </c>
      <c r="O26" s="109"/>
      <c r="P26" s="103"/>
      <c r="Q26" s="19">
        <f t="shared" si="23"/>
        <v>1.9743750000000002</v>
      </c>
      <c r="R26" s="19">
        <f t="shared" si="23"/>
        <v>2.4768750000000002</v>
      </c>
      <c r="S26" s="19">
        <f t="shared" si="23"/>
        <v>0.59187500000000004</v>
      </c>
      <c r="T26" s="19">
        <f t="shared" si="23"/>
        <v>0.55437500000000006</v>
      </c>
      <c r="U26" s="19">
        <f t="shared" si="23"/>
        <v>0.41687499999999994</v>
      </c>
      <c r="V26" s="19">
        <f t="shared" si="23"/>
        <v>0.83437499999999998</v>
      </c>
      <c r="W26" s="19">
        <f t="shared" si="23"/>
        <v>1.5218750000000001</v>
      </c>
      <c r="X26" s="19">
        <f t="shared" si="23"/>
        <v>1.5618750000000001</v>
      </c>
      <c r="Y26" s="19">
        <f t="shared" si="23"/>
        <v>1.6068750000000001</v>
      </c>
      <c r="Z26" s="19">
        <f t="shared" si="23"/>
        <v>1.6893750000000001</v>
      </c>
      <c r="AA26" s="19">
        <f t="shared" si="23"/>
        <v>1.701875</v>
      </c>
    </row>
    <row r="27" spans="1:54" x14ac:dyDescent="0.2">
      <c r="A27" s="47" t="s">
        <v>9</v>
      </c>
      <c r="B27" s="48"/>
      <c r="C27" s="21">
        <f t="shared" ref="C27:M27" si="26">1.96*(C26)/SQRT(4)</f>
        <v>3.6688698873086213E-2</v>
      </c>
      <c r="D27" s="21">
        <f t="shared" si="26"/>
        <v>0.13776757601119199</v>
      </c>
      <c r="E27" s="21">
        <f t="shared" si="26"/>
        <v>1.1025000000000023E-2</v>
      </c>
      <c r="F27" s="21">
        <f t="shared" si="26"/>
        <v>4.4730675529587611E-3</v>
      </c>
      <c r="G27" s="21">
        <f t="shared" si="26"/>
        <v>2.9621030254421178E-2</v>
      </c>
      <c r="H27" s="21">
        <f t="shared" si="26"/>
        <v>1.2627010978454176E-2</v>
      </c>
      <c r="I27" s="21">
        <f t="shared" si="26"/>
        <v>0.16025041536607679</v>
      </c>
      <c r="J27" s="21">
        <f t="shared" si="26"/>
        <v>0.11630620773773637</v>
      </c>
      <c r="K27" s="21">
        <f t="shared" si="26"/>
        <v>0.14154096212168793</v>
      </c>
      <c r="L27" s="21">
        <f t="shared" si="26"/>
        <v>0.14973756487045187</v>
      </c>
      <c r="M27" s="21">
        <f t="shared" si="26"/>
        <v>7.9728586466837476E-2</v>
      </c>
      <c r="O27" s="110"/>
      <c r="P27" s="103"/>
      <c r="Q27" s="8">
        <f t="shared" si="23"/>
        <v>1.9893750000000001</v>
      </c>
      <c r="R27" s="8">
        <f t="shared" si="23"/>
        <v>2.441875</v>
      </c>
      <c r="S27" s="8">
        <f t="shared" si="23"/>
        <v>0.614375</v>
      </c>
      <c r="T27" s="8">
        <f t="shared" si="23"/>
        <v>0.57937499999999997</v>
      </c>
      <c r="U27" s="8">
        <f t="shared" si="23"/>
        <v>0.40937499999999999</v>
      </c>
      <c r="V27" s="8">
        <f t="shared" si="23"/>
        <v>0.8369375</v>
      </c>
      <c r="W27" s="8">
        <f t="shared" si="23"/>
        <v>1.504375</v>
      </c>
      <c r="X27" s="8">
        <f t="shared" si="23"/>
        <v>1.5518749999999999</v>
      </c>
      <c r="Y27" s="8">
        <f t="shared" si="23"/>
        <v>1.701875</v>
      </c>
      <c r="Z27" s="8">
        <f t="shared" si="23"/>
        <v>1.6968749999999999</v>
      </c>
      <c r="AA27" s="8">
        <f t="shared" si="23"/>
        <v>1.714375</v>
      </c>
    </row>
    <row r="28" spans="1:54" x14ac:dyDescent="0.2">
      <c r="A28" s="78" t="s">
        <v>13</v>
      </c>
      <c r="B28" s="79"/>
      <c r="C28" s="3">
        <f t="shared" ref="C28:M28" si="27">AVERAGE(C21:C24)</f>
        <v>1.933125</v>
      </c>
      <c r="D28" s="3">
        <f t="shared" si="27"/>
        <v>2.441875</v>
      </c>
      <c r="E28" s="3">
        <f t="shared" si="27"/>
        <v>0.55999999999999994</v>
      </c>
      <c r="F28" s="3">
        <f t="shared" si="27"/>
        <v>0.5625</v>
      </c>
      <c r="G28" s="3">
        <f t="shared" si="27"/>
        <v>0.41312500000000002</v>
      </c>
      <c r="H28" s="3">
        <f t="shared" si="27"/>
        <v>0.78625</v>
      </c>
      <c r="I28" s="3">
        <f t="shared" si="27"/>
        <v>1.5459843750000002</v>
      </c>
      <c r="J28" s="3">
        <f t="shared" si="27"/>
        <v>1.690625</v>
      </c>
      <c r="K28" s="3">
        <f t="shared" si="27"/>
        <v>1.5774265624999999</v>
      </c>
      <c r="L28" s="3">
        <f t="shared" si="27"/>
        <v>1.6101562500000002</v>
      </c>
      <c r="M28" s="3">
        <f t="shared" si="27"/>
        <v>1.6381250000000001</v>
      </c>
      <c r="O28" s="109" t="s">
        <v>12</v>
      </c>
      <c r="P28" s="103">
        <f>B97</f>
        <v>44272</v>
      </c>
      <c r="Q28" s="19">
        <f t="shared" ref="Q28:AA31" si="28">C115</f>
        <v>2.0100000000000002</v>
      </c>
      <c r="R28" s="19">
        <f t="shared" si="28"/>
        <v>2.2825000000000002</v>
      </c>
      <c r="S28" s="19">
        <f t="shared" si="28"/>
        <v>0.51249999999999996</v>
      </c>
      <c r="T28" s="19">
        <f t="shared" si="28"/>
        <v>0.55249999999999999</v>
      </c>
      <c r="U28" s="76">
        <f t="shared" si="28"/>
        <v>0.6100000000000001</v>
      </c>
      <c r="V28" s="76">
        <f t="shared" si="28"/>
        <v>0.79749999999999999</v>
      </c>
      <c r="W28" s="19">
        <f t="shared" si="28"/>
        <v>1.7075</v>
      </c>
      <c r="X28" s="19">
        <f t="shared" si="28"/>
        <v>1.7050000000000001</v>
      </c>
      <c r="Y28" s="19">
        <f t="shared" si="28"/>
        <v>1.7462499999999999</v>
      </c>
      <c r="Z28" s="19">
        <f t="shared" si="28"/>
        <v>1.7250000000000001</v>
      </c>
      <c r="AA28" s="19">
        <f t="shared" si="28"/>
        <v>1.7524999999999999</v>
      </c>
    </row>
    <row r="29" spans="1:54" x14ac:dyDescent="0.2">
      <c r="A29" s="78" t="s">
        <v>8</v>
      </c>
      <c r="B29" s="79"/>
      <c r="C29" s="21">
        <f t="shared" ref="C29:M29" si="29">STDEV(C21:C24)</f>
        <v>2.111476576553321E-2</v>
      </c>
      <c r="D29" s="21">
        <f t="shared" si="29"/>
        <v>2.4706611800622696E-2</v>
      </c>
      <c r="E29" s="21">
        <f t="shared" si="29"/>
        <v>2.8311879132265284E-2</v>
      </c>
      <c r="F29" s="21">
        <f t="shared" si="29"/>
        <v>9.437293044088392E-3</v>
      </c>
      <c r="G29" s="21">
        <f t="shared" si="29"/>
        <v>3.5355339059327932E-3</v>
      </c>
      <c r="H29" s="21">
        <f t="shared" si="29"/>
        <v>4.2695628191498775E-3</v>
      </c>
      <c r="I29" s="21">
        <f t="shared" si="29"/>
        <v>5.0236896482855807E-2</v>
      </c>
      <c r="J29" s="21">
        <f t="shared" si="29"/>
        <v>2.8504385627478309E-2</v>
      </c>
      <c r="K29" s="21">
        <f t="shared" si="29"/>
        <v>1.6897460650413972E-2</v>
      </c>
      <c r="L29" s="21">
        <f t="shared" si="29"/>
        <v>3.5124406875183356E-3</v>
      </c>
      <c r="M29" s="21">
        <f t="shared" si="29"/>
        <v>7.9056941504208732E-3</v>
      </c>
      <c r="O29" s="109"/>
      <c r="P29" s="103"/>
      <c r="Q29" s="19">
        <f t="shared" si="28"/>
        <v>2.1149999999999998</v>
      </c>
      <c r="R29" s="19">
        <f t="shared" si="28"/>
        <v>2.2725</v>
      </c>
      <c r="S29" s="19">
        <f t="shared" si="28"/>
        <v>0.51749999999999996</v>
      </c>
      <c r="T29" s="19">
        <f t="shared" si="28"/>
        <v>0.51500000000000001</v>
      </c>
      <c r="U29" s="19">
        <f t="shared" si="28"/>
        <v>0.57999999999999996</v>
      </c>
      <c r="V29" s="19">
        <f t="shared" si="28"/>
        <v>0.78749999999999998</v>
      </c>
      <c r="W29" s="19">
        <f t="shared" si="28"/>
        <v>1.6824999999999999</v>
      </c>
      <c r="X29" s="19">
        <f t="shared" si="28"/>
        <v>1.7100000000000002</v>
      </c>
      <c r="Y29" s="19">
        <f t="shared" si="28"/>
        <v>1.7242500000000001</v>
      </c>
      <c r="Z29" s="19">
        <f t="shared" si="28"/>
        <v>1.73</v>
      </c>
      <c r="AA29" s="19">
        <f t="shared" si="28"/>
        <v>1.7552499999999998</v>
      </c>
    </row>
    <row r="30" spans="1:54" x14ac:dyDescent="0.2">
      <c r="A30" s="78" t="s">
        <v>9</v>
      </c>
      <c r="B30" s="79"/>
      <c r="C30" s="21">
        <f t="shared" ref="C30:M30" si="30">1.96*(C29)/SQRT(4)</f>
        <v>2.0692470450222544E-2</v>
      </c>
      <c r="D30" s="21">
        <f t="shared" si="30"/>
        <v>2.4212479564610243E-2</v>
      </c>
      <c r="E30" s="21">
        <f t="shared" si="30"/>
        <v>2.7745641549619976E-2</v>
      </c>
      <c r="F30" s="21">
        <f t="shared" si="30"/>
        <v>9.2485471832066245E-3</v>
      </c>
      <c r="G30" s="21">
        <f t="shared" si="30"/>
        <v>3.4648232278141375E-3</v>
      </c>
      <c r="H30" s="21">
        <f t="shared" si="30"/>
        <v>4.1841715627668795E-3</v>
      </c>
      <c r="I30" s="21">
        <f t="shared" si="30"/>
        <v>4.9232158553198693E-2</v>
      </c>
      <c r="J30" s="21">
        <f t="shared" si="30"/>
        <v>2.7934297914928741E-2</v>
      </c>
      <c r="K30" s="21">
        <f t="shared" si="30"/>
        <v>1.6559511437405694E-2</v>
      </c>
      <c r="L30" s="21">
        <f t="shared" si="30"/>
        <v>3.4421918737679688E-3</v>
      </c>
      <c r="M30" s="21">
        <f t="shared" si="30"/>
        <v>7.7475802674124555E-3</v>
      </c>
      <c r="O30" s="109"/>
      <c r="P30" s="103"/>
      <c r="Q30" s="19">
        <f t="shared" si="28"/>
        <v>2.0475000000000003</v>
      </c>
      <c r="R30" s="19">
        <f t="shared" si="28"/>
        <v>2.2599999999999998</v>
      </c>
      <c r="S30" s="19">
        <f t="shared" si="28"/>
        <v>0.54249999999999998</v>
      </c>
      <c r="T30" s="19">
        <f t="shared" si="28"/>
        <v>0.55000000000000004</v>
      </c>
      <c r="U30" s="19">
        <f t="shared" si="28"/>
        <v>0.52750000000000008</v>
      </c>
      <c r="V30" s="19">
        <f t="shared" si="28"/>
        <v>0.79249999999999998</v>
      </c>
      <c r="W30" s="19">
        <f t="shared" si="28"/>
        <v>1.6850000000000001</v>
      </c>
      <c r="X30" s="19">
        <f t="shared" si="28"/>
        <v>1.6800000000000002</v>
      </c>
      <c r="Y30" s="19">
        <f t="shared" si="28"/>
        <v>1.7410000000000001</v>
      </c>
      <c r="Z30" s="19">
        <f t="shared" si="28"/>
        <v>1.72</v>
      </c>
      <c r="AA30" s="19">
        <f t="shared" si="28"/>
        <v>1.7574999999999998</v>
      </c>
    </row>
    <row r="31" spans="1:54" x14ac:dyDescent="0.2">
      <c r="A31" s="80" t="s">
        <v>14</v>
      </c>
      <c r="B31" s="83">
        <f>B3</f>
        <v>44272</v>
      </c>
      <c r="C31" s="27">
        <f t="shared" ref="C31:M31" si="31">(C17/C21)</f>
        <v>0.9786420146636915</v>
      </c>
      <c r="D31" s="27">
        <f t="shared" si="31"/>
        <v>6.8122292993630573</v>
      </c>
      <c r="E31" s="27">
        <f t="shared" si="31"/>
        <v>2.0293809024134308</v>
      </c>
      <c r="F31" s="27">
        <f t="shared" si="31"/>
        <v>2.2649294245385452</v>
      </c>
      <c r="G31" s="27">
        <f t="shared" si="31"/>
        <v>3.7747336377473375</v>
      </c>
      <c r="H31" s="27">
        <f t="shared" si="31"/>
        <v>6.8675654242664548</v>
      </c>
      <c r="I31" s="27">
        <f t="shared" si="31"/>
        <v>7.3802707930367504</v>
      </c>
      <c r="J31" s="27">
        <f t="shared" si="31"/>
        <v>9.2834500552893484</v>
      </c>
      <c r="K31" s="27">
        <f t="shared" si="31"/>
        <v>10.043750729514235</v>
      </c>
      <c r="L31" s="27">
        <f t="shared" si="31"/>
        <v>10.012398295234405</v>
      </c>
      <c r="M31" s="27">
        <f t="shared" si="31"/>
        <v>9.9602598395108899</v>
      </c>
      <c r="O31" s="110"/>
      <c r="P31" s="103"/>
      <c r="Q31" s="8">
        <f t="shared" si="28"/>
        <v>2.0499999999999998</v>
      </c>
      <c r="R31" s="8">
        <f t="shared" si="28"/>
        <v>1.7749999999999999</v>
      </c>
      <c r="S31" s="8">
        <f t="shared" si="28"/>
        <v>0.50749999999999995</v>
      </c>
      <c r="T31" s="8">
        <f t="shared" si="28"/>
        <v>0.52500000000000002</v>
      </c>
      <c r="U31" s="8">
        <f t="shared" si="28"/>
        <v>0.58500000000000008</v>
      </c>
      <c r="V31" s="8">
        <f t="shared" si="28"/>
        <v>0.79249999999999998</v>
      </c>
      <c r="W31" s="8">
        <f t="shared" si="28"/>
        <v>1.7175</v>
      </c>
      <c r="X31" s="8">
        <f t="shared" si="28"/>
        <v>1.6949999999999998</v>
      </c>
      <c r="Y31" s="8">
        <f t="shared" si="28"/>
        <v>1.7100000000000002</v>
      </c>
      <c r="Z31" s="8">
        <f t="shared" si="28"/>
        <v>1.7250000000000001</v>
      </c>
      <c r="AA31" s="8">
        <f t="shared" si="28"/>
        <v>1.75</v>
      </c>
    </row>
    <row r="32" spans="1:54" x14ac:dyDescent="0.2">
      <c r="A32" s="81"/>
      <c r="B32" s="84"/>
      <c r="C32" s="27">
        <f t="shared" ref="C32:M32" si="32">(C18/C22)</f>
        <v>1.0315652456882525</v>
      </c>
      <c r="D32" s="27">
        <f t="shared" si="32"/>
        <v>6.8000000000000016</v>
      </c>
      <c r="E32" s="27">
        <f t="shared" si="32"/>
        <v>2.1144114411441146</v>
      </c>
      <c r="F32" s="27">
        <f t="shared" si="32"/>
        <v>2.3509561304836892</v>
      </c>
      <c r="G32" s="27">
        <f t="shared" si="32"/>
        <v>3.8124054462934938</v>
      </c>
      <c r="H32" s="27">
        <f t="shared" si="32"/>
        <v>6.965572457966374</v>
      </c>
      <c r="I32" s="27">
        <f t="shared" si="32"/>
        <v>7.8679950186799497</v>
      </c>
      <c r="J32" s="27">
        <f t="shared" si="32"/>
        <v>9.4153729647860658</v>
      </c>
      <c r="K32" s="27">
        <f t="shared" si="32"/>
        <v>10.086990905496243</v>
      </c>
      <c r="L32" s="27">
        <f t="shared" si="32"/>
        <v>9.9395583107322736</v>
      </c>
      <c r="M32" s="27">
        <f t="shared" si="32"/>
        <v>10.121305182341649</v>
      </c>
      <c r="O32" s="104" t="s">
        <v>15</v>
      </c>
      <c r="P32" s="104"/>
      <c r="Q32" s="2">
        <f t="shared" ref="Q32:AA32" si="33">AVERAGE(Q20:Q31)</f>
        <v>1.9895833333333333</v>
      </c>
      <c r="R32" s="2">
        <f t="shared" si="33"/>
        <v>2.3450000000000002</v>
      </c>
      <c r="S32" s="2">
        <f t="shared" si="33"/>
        <v>0.55895833333333333</v>
      </c>
      <c r="T32" s="2">
        <f t="shared" si="33"/>
        <v>0.55895833333333333</v>
      </c>
      <c r="U32" s="2">
        <f t="shared" si="33"/>
        <v>0.46687499999999998</v>
      </c>
      <c r="V32" s="2">
        <f t="shared" si="33"/>
        <v>0.80292187500000012</v>
      </c>
      <c r="W32" s="2">
        <f t="shared" si="33"/>
        <v>1.5917864583333332</v>
      </c>
      <c r="X32" s="2">
        <f t="shared" si="33"/>
        <v>1.6470833333333335</v>
      </c>
      <c r="Y32" s="2">
        <f t="shared" si="33"/>
        <v>1.6479807291666668</v>
      </c>
      <c r="Z32" s="2">
        <f t="shared" si="33"/>
        <v>1.6708854166666667</v>
      </c>
      <c r="AA32" s="2">
        <f t="shared" si="33"/>
        <v>1.7000208333333333</v>
      </c>
    </row>
    <row r="33" spans="1:54" x14ac:dyDescent="0.2">
      <c r="A33" s="81"/>
      <c r="B33" s="84"/>
      <c r="C33" s="27">
        <f t="shared" ref="C33:M33" si="34">(C19/C23)</f>
        <v>1.0238484155504739</v>
      </c>
      <c r="D33" s="27">
        <f t="shared" si="34"/>
        <v>6.7670123956488739</v>
      </c>
      <c r="E33" s="27">
        <f t="shared" si="34"/>
        <v>2.2428407789232532</v>
      </c>
      <c r="F33" s="27">
        <f t="shared" si="34"/>
        <v>2.3329583802024749</v>
      </c>
      <c r="G33" s="27">
        <f t="shared" si="34"/>
        <v>3.7747336377473375</v>
      </c>
      <c r="H33" s="27">
        <f t="shared" si="34"/>
        <v>6.921241050119332</v>
      </c>
      <c r="I33" s="27">
        <f t="shared" si="34"/>
        <v>7.7596034696406448</v>
      </c>
      <c r="J33" s="27">
        <f t="shared" si="34"/>
        <v>9.1063673168936337</v>
      </c>
      <c r="K33" s="27">
        <f t="shared" si="34"/>
        <v>9.8805500982318293</v>
      </c>
      <c r="L33" s="27">
        <f t="shared" si="34"/>
        <v>9.877821011673154</v>
      </c>
      <c r="M33" s="27">
        <f t="shared" si="34"/>
        <v>9.9361944549943058</v>
      </c>
      <c r="O33" s="106" t="s">
        <v>8</v>
      </c>
      <c r="P33" s="106"/>
      <c r="Q33" s="21">
        <f t="shared" ref="Q33:AA33" si="35">STDEV(Q20:Q31)</f>
        <v>5.868670026401885E-2</v>
      </c>
      <c r="R33" s="21">
        <f t="shared" si="35"/>
        <v>0.19600049281014115</v>
      </c>
      <c r="S33" s="21">
        <f t="shared" si="35"/>
        <v>3.7831239095688522E-2</v>
      </c>
      <c r="T33" s="21">
        <f t="shared" si="35"/>
        <v>2.4301803462194967E-2</v>
      </c>
      <c r="U33" s="21">
        <f t="shared" si="35"/>
        <v>8.2416452185889805E-2</v>
      </c>
      <c r="V33" s="21">
        <f t="shared" si="35"/>
        <v>2.0955125298561434E-2</v>
      </c>
      <c r="W33" s="21">
        <f t="shared" si="35"/>
        <v>8.6023056412869586E-2</v>
      </c>
      <c r="X33" s="21">
        <f t="shared" si="35"/>
        <v>7.1823515816495806E-2</v>
      </c>
      <c r="Y33" s="21">
        <f t="shared" si="35"/>
        <v>7.1242860360901702E-2</v>
      </c>
      <c r="Z33" s="21">
        <f t="shared" si="35"/>
        <v>5.0222133225498275E-2</v>
      </c>
      <c r="AA33" s="21">
        <f t="shared" si="35"/>
        <v>4.9965381007677924E-2</v>
      </c>
    </row>
    <row r="34" spans="1:54" x14ac:dyDescent="0.2">
      <c r="A34" s="82"/>
      <c r="B34" s="85"/>
      <c r="C34" s="28">
        <f t="shared" ref="C34:M34" si="36">(C20/C24)</f>
        <v>0.97968397291196407</v>
      </c>
      <c r="D34" s="28">
        <f t="shared" si="36"/>
        <v>6.8154440154440161</v>
      </c>
      <c r="E34" s="28">
        <f t="shared" si="36"/>
        <v>2.259128386336867</v>
      </c>
      <c r="F34" s="28">
        <f t="shared" si="36"/>
        <v>2.3063263041065483</v>
      </c>
      <c r="G34" s="28">
        <f t="shared" si="36"/>
        <v>3.8600896860986547</v>
      </c>
      <c r="H34" s="28">
        <f t="shared" si="36"/>
        <v>6.8537549407114629</v>
      </c>
      <c r="I34" s="28">
        <f t="shared" si="36"/>
        <v>7.4512967369822123</v>
      </c>
      <c r="J34" s="27">
        <f t="shared" si="36"/>
        <v>9.045471080392872</v>
      </c>
      <c r="K34" s="27">
        <f t="shared" si="36"/>
        <v>9.9463933780055189</v>
      </c>
      <c r="L34" s="27">
        <f t="shared" si="36"/>
        <v>10.082394092499028</v>
      </c>
      <c r="M34" s="27">
        <f t="shared" si="36"/>
        <v>9.9923925446937982</v>
      </c>
      <c r="O34" s="106" t="s">
        <v>9</v>
      </c>
      <c r="P34" s="106"/>
      <c r="Q34" s="21">
        <f t="shared" ref="Q34:AA34" si="37">1.96*(Q33)/SQRT(12)</f>
        <v>3.3205126551376522E-2</v>
      </c>
      <c r="R34" s="21">
        <f t="shared" si="37"/>
        <v>0.11089771853952962</v>
      </c>
      <c r="S34" s="21">
        <f t="shared" si="37"/>
        <v>2.1405038554159404E-2</v>
      </c>
      <c r="T34" s="21">
        <f t="shared" si="37"/>
        <v>1.375003971527781E-2</v>
      </c>
      <c r="U34" s="21">
        <f t="shared" si="37"/>
        <v>4.6631497638073852E-2</v>
      </c>
      <c r="V34" s="21">
        <f t="shared" si="37"/>
        <v>1.1856478287386247E-2</v>
      </c>
      <c r="W34" s="21">
        <f t="shared" si="37"/>
        <v>4.8672126080954926E-2</v>
      </c>
      <c r="X34" s="21">
        <f t="shared" si="37"/>
        <v>4.0637979666983216E-2</v>
      </c>
      <c r="Y34" s="21">
        <f t="shared" si="37"/>
        <v>4.0309442915061409E-2</v>
      </c>
      <c r="Z34" s="21">
        <f t="shared" si="37"/>
        <v>2.8415846894278302E-2</v>
      </c>
      <c r="AA34" s="21">
        <f t="shared" si="37"/>
        <v>2.8270575651446164E-2</v>
      </c>
    </row>
    <row r="35" spans="1:54" x14ac:dyDescent="0.2">
      <c r="A35" s="78" t="s">
        <v>14</v>
      </c>
      <c r="B35" s="79"/>
      <c r="C35" s="4">
        <f t="shared" ref="C35:M35" si="38">AVERAGE(C31:C34)</f>
        <v>1.0034349122035955</v>
      </c>
      <c r="D35" s="5">
        <f t="shared" si="38"/>
        <v>6.7986714276139866</v>
      </c>
      <c r="E35" s="5">
        <f t="shared" si="38"/>
        <v>2.1614403772044164</v>
      </c>
      <c r="F35" s="5">
        <f t="shared" si="38"/>
        <v>2.3137925598328146</v>
      </c>
      <c r="G35" s="5">
        <f t="shared" si="38"/>
        <v>3.8054906019717061</v>
      </c>
      <c r="H35" s="5">
        <f t="shared" si="38"/>
        <v>6.9020334682659055</v>
      </c>
      <c r="I35" s="5">
        <f t="shared" si="38"/>
        <v>7.6147915045848888</v>
      </c>
      <c r="J35" s="5">
        <f t="shared" si="38"/>
        <v>9.21266535434048</v>
      </c>
      <c r="K35" s="5">
        <f t="shared" si="38"/>
        <v>9.9894212778119567</v>
      </c>
      <c r="L35" s="5">
        <f t="shared" si="38"/>
        <v>9.978042927534716</v>
      </c>
      <c r="M35" s="5">
        <f t="shared" si="38"/>
        <v>10.002538005385162</v>
      </c>
    </row>
    <row r="36" spans="1:54" x14ac:dyDescent="0.2">
      <c r="A36" s="78" t="s">
        <v>8</v>
      </c>
      <c r="B36" s="79"/>
      <c r="C36" s="29">
        <f t="shared" ref="C36:M36" si="39">STDEV(C31:C34)</f>
        <v>2.8206510279897967E-2</v>
      </c>
      <c r="D36" s="30">
        <f t="shared" si="39"/>
        <v>2.2129881747185283E-2</v>
      </c>
      <c r="E36" s="30">
        <f t="shared" si="39"/>
        <v>0.10927091445467797</v>
      </c>
      <c r="F36" s="30">
        <f t="shared" si="39"/>
        <v>3.738007766765928E-2</v>
      </c>
      <c r="G36" s="30">
        <f t="shared" si="39"/>
        <v>4.0500439323108359E-2</v>
      </c>
      <c r="H36" s="30">
        <f t="shared" si="39"/>
        <v>5.1397135759318577E-2</v>
      </c>
      <c r="I36" s="30">
        <f t="shared" si="39"/>
        <v>0.23580573074171002</v>
      </c>
      <c r="J36" s="30">
        <f t="shared" si="39"/>
        <v>0.16867527701365431</v>
      </c>
      <c r="K36" s="30">
        <f t="shared" si="39"/>
        <v>9.3409234864014243E-2</v>
      </c>
      <c r="L36" s="30">
        <f t="shared" si="39"/>
        <v>8.8684750790995096E-2</v>
      </c>
      <c r="M36" s="30">
        <f t="shared" si="39"/>
        <v>8.2457024529973638E-2</v>
      </c>
      <c r="O36" s="50"/>
      <c r="P36" s="51"/>
      <c r="Q36" s="52" t="s">
        <v>1</v>
      </c>
      <c r="R36" s="52" t="s">
        <v>3</v>
      </c>
      <c r="S36" s="49" t="str">
        <f t="shared" ref="S36:AA36" si="40">S$2</f>
        <v>[1/2]</v>
      </c>
      <c r="T36" s="49" t="str">
        <f t="shared" si="40"/>
        <v>[1/4]</v>
      </c>
      <c r="U36" s="49" t="str">
        <f t="shared" si="40"/>
        <v>[1/8]</v>
      </c>
      <c r="V36" s="49" t="str">
        <f t="shared" si="40"/>
        <v>[1/16]</v>
      </c>
      <c r="W36" s="49" t="str">
        <f t="shared" si="40"/>
        <v>[1/32]</v>
      </c>
      <c r="X36" s="49" t="str">
        <f t="shared" si="40"/>
        <v>[1/64]</v>
      </c>
      <c r="Y36" s="49" t="str">
        <f t="shared" si="40"/>
        <v>[1/128]</v>
      </c>
      <c r="Z36" s="49" t="str">
        <f t="shared" si="40"/>
        <v>[1/256]</v>
      </c>
      <c r="AA36" s="49" t="str">
        <f t="shared" si="40"/>
        <v>[1/512]</v>
      </c>
    </row>
    <row r="37" spans="1:54" x14ac:dyDescent="0.2">
      <c r="A37" s="78" t="s">
        <v>9</v>
      </c>
      <c r="B37" s="79"/>
      <c r="C37" s="30">
        <f t="shared" ref="C37:M37" si="41">1.96*(C36)/SQRT(4)</f>
        <v>2.7642380074300008E-2</v>
      </c>
      <c r="D37" s="30">
        <f t="shared" si="41"/>
        <v>2.1687284112241578E-2</v>
      </c>
      <c r="E37" s="30">
        <f t="shared" si="41"/>
        <v>0.10708549616558441</v>
      </c>
      <c r="F37" s="30">
        <f t="shared" si="41"/>
        <v>3.6632476114306096E-2</v>
      </c>
      <c r="G37" s="30">
        <f t="shared" si="41"/>
        <v>3.9690430536646192E-2</v>
      </c>
      <c r="H37" s="30">
        <f t="shared" si="41"/>
        <v>5.0369193044132204E-2</v>
      </c>
      <c r="I37" s="30">
        <f t="shared" si="41"/>
        <v>0.23108961612687581</v>
      </c>
      <c r="J37" s="30">
        <f t="shared" si="41"/>
        <v>0.16530177147338121</v>
      </c>
      <c r="K37" s="30">
        <f t="shared" si="41"/>
        <v>9.1541050166733959E-2</v>
      </c>
      <c r="L37" s="30">
        <f t="shared" si="41"/>
        <v>8.6911055775175189E-2</v>
      </c>
      <c r="M37" s="30">
        <f t="shared" si="41"/>
        <v>8.0807884039374167E-2</v>
      </c>
      <c r="O37" s="107" t="s">
        <v>16</v>
      </c>
      <c r="P37" s="101">
        <f>$B$3</f>
        <v>44272</v>
      </c>
      <c r="Q37" s="31">
        <f t="shared" ref="Q37:AA40" si="42">C38</f>
        <v>0.97529197236574372</v>
      </c>
      <c r="R37" s="31">
        <f t="shared" si="42"/>
        <v>6.7889099895907012</v>
      </c>
      <c r="S37" s="31">
        <f t="shared" si="42"/>
        <v>2.0224340191201882</v>
      </c>
      <c r="T37" s="31">
        <f t="shared" si="42"/>
        <v>2.2571762223866041</v>
      </c>
      <c r="U37" s="31">
        <f t="shared" si="42"/>
        <v>3.7618121433086529</v>
      </c>
      <c r="V37" s="31">
        <f t="shared" si="42"/>
        <v>6.8440566904184372</v>
      </c>
      <c r="W37" s="31">
        <f t="shared" si="42"/>
        <v>7.3550069897700592</v>
      </c>
      <c r="X37" s="31">
        <f t="shared" si="42"/>
        <v>9.2516713763749827</v>
      </c>
      <c r="Y37" s="31">
        <f t="shared" si="42"/>
        <v>10.009369424328314</v>
      </c>
      <c r="Z37" s="31">
        <f t="shared" si="42"/>
        <v>9.9781243142583662</v>
      </c>
      <c r="AA37" s="31">
        <f t="shared" si="42"/>
        <v>9.9261643364965639</v>
      </c>
    </row>
    <row r="38" spans="1:54" x14ac:dyDescent="0.2">
      <c r="A38" s="80" t="s">
        <v>16</v>
      </c>
      <c r="B38" s="83">
        <f>B3</f>
        <v>44272</v>
      </c>
      <c r="C38" s="27">
        <f t="shared" ref="C38:M38" si="43">(C31/$C$35)</f>
        <v>0.97529197236574372</v>
      </c>
      <c r="D38" s="27">
        <f t="shared" si="43"/>
        <v>6.7889099895907012</v>
      </c>
      <c r="E38" s="27">
        <f t="shared" si="43"/>
        <v>2.0224340191201882</v>
      </c>
      <c r="F38" s="27">
        <f t="shared" si="43"/>
        <v>2.2571762223866041</v>
      </c>
      <c r="G38" s="27">
        <f t="shared" si="43"/>
        <v>3.7618121433086529</v>
      </c>
      <c r="H38" s="27">
        <f t="shared" si="43"/>
        <v>6.8440566904184372</v>
      </c>
      <c r="I38" s="27">
        <f t="shared" si="43"/>
        <v>7.3550069897700592</v>
      </c>
      <c r="J38" s="27">
        <f t="shared" si="43"/>
        <v>9.2516713763749827</v>
      </c>
      <c r="K38" s="27">
        <f t="shared" si="43"/>
        <v>10.009369424328314</v>
      </c>
      <c r="L38" s="27">
        <f t="shared" si="43"/>
        <v>9.9781243142583662</v>
      </c>
      <c r="M38" s="27">
        <f t="shared" si="43"/>
        <v>9.9261643364965639</v>
      </c>
      <c r="O38" s="107"/>
      <c r="P38" s="101"/>
      <c r="Q38" s="31">
        <f t="shared" si="42"/>
        <v>1.0280340390219045</v>
      </c>
      <c r="R38" s="31">
        <f t="shared" si="42"/>
        <v>6.7767225530023136</v>
      </c>
      <c r="S38" s="31">
        <f t="shared" si="42"/>
        <v>2.1071734852246236</v>
      </c>
      <c r="T38" s="31">
        <f t="shared" si="42"/>
        <v>2.3429084456717444</v>
      </c>
      <c r="U38" s="31">
        <f t="shared" si="42"/>
        <v>3.7993549954538182</v>
      </c>
      <c r="V38" s="31">
        <f t="shared" si="42"/>
        <v>6.941728230951834</v>
      </c>
      <c r="W38" s="31">
        <f t="shared" si="42"/>
        <v>7.8410616602938612</v>
      </c>
      <c r="X38" s="31">
        <f t="shared" si="42"/>
        <v>9.3831426934402895</v>
      </c>
      <c r="Y38" s="31">
        <f t="shared" si="42"/>
        <v>10.052461582530235</v>
      </c>
      <c r="Z38" s="31">
        <f t="shared" si="42"/>
        <v>9.9055336722383753</v>
      </c>
      <c r="AA38" s="31">
        <f t="shared" si="42"/>
        <v>10.086658396322621</v>
      </c>
    </row>
    <row r="39" spans="1:54" x14ac:dyDescent="0.2">
      <c r="A39" s="81"/>
      <c r="B39" s="84"/>
      <c r="C39" s="27">
        <f t="shared" ref="C39:M39" si="44">(C32/$C$35)</f>
        <v>1.0280340390219045</v>
      </c>
      <c r="D39" s="27">
        <f t="shared" si="44"/>
        <v>6.7767225530023136</v>
      </c>
      <c r="E39" s="27">
        <f t="shared" si="44"/>
        <v>2.1071734852246236</v>
      </c>
      <c r="F39" s="27">
        <f t="shared" si="44"/>
        <v>2.3429084456717444</v>
      </c>
      <c r="G39" s="27">
        <f t="shared" si="44"/>
        <v>3.7993549954538182</v>
      </c>
      <c r="H39" s="27">
        <f t="shared" si="44"/>
        <v>6.941728230951834</v>
      </c>
      <c r="I39" s="27">
        <f t="shared" si="44"/>
        <v>7.8410616602938612</v>
      </c>
      <c r="J39" s="27">
        <f t="shared" si="44"/>
        <v>9.3831426934402895</v>
      </c>
      <c r="K39" s="27">
        <f t="shared" si="44"/>
        <v>10.052461582530235</v>
      </c>
      <c r="L39" s="27">
        <f t="shared" si="44"/>
        <v>9.9055336722383753</v>
      </c>
      <c r="M39" s="27">
        <f t="shared" si="44"/>
        <v>10.086658396322621</v>
      </c>
      <c r="O39" s="107"/>
      <c r="P39" s="101"/>
      <c r="Q39" s="31">
        <f t="shared" si="42"/>
        <v>1.0203436247818498</v>
      </c>
      <c r="R39" s="31">
        <f t="shared" si="42"/>
        <v>6.7438478702999891</v>
      </c>
      <c r="S39" s="31">
        <f t="shared" si="42"/>
        <v>2.2351631896062472</v>
      </c>
      <c r="T39" s="31">
        <f t="shared" si="42"/>
        <v>2.3249723044608608</v>
      </c>
      <c r="U39" s="31">
        <f t="shared" si="42"/>
        <v>3.7618121433086529</v>
      </c>
      <c r="V39" s="31">
        <f t="shared" si="42"/>
        <v>6.8975485763395703</v>
      </c>
      <c r="W39" s="31">
        <f t="shared" si="42"/>
        <v>7.7330411522159919</v>
      </c>
      <c r="X39" s="31">
        <f t="shared" si="42"/>
        <v>9.0751948194582699</v>
      </c>
      <c r="Y39" s="31">
        <f t="shared" si="42"/>
        <v>9.8467274539348306</v>
      </c>
      <c r="Z39" s="31">
        <f t="shared" si="42"/>
        <v>9.8440077094596425</v>
      </c>
      <c r="AA39" s="31">
        <f t="shared" si="42"/>
        <v>9.9021813314965321</v>
      </c>
    </row>
    <row r="40" spans="1:54" x14ac:dyDescent="0.2">
      <c r="A40" s="81"/>
      <c r="B40" s="84"/>
      <c r="C40" s="27">
        <f t="shared" ref="C40:M40" si="45">(C33/$C$35)</f>
        <v>1.0203436247818498</v>
      </c>
      <c r="D40" s="27">
        <f t="shared" si="45"/>
        <v>6.7438478702999891</v>
      </c>
      <c r="E40" s="27">
        <f t="shared" si="45"/>
        <v>2.2351631896062472</v>
      </c>
      <c r="F40" s="27">
        <f t="shared" si="45"/>
        <v>2.3249723044608608</v>
      </c>
      <c r="G40" s="27">
        <f t="shared" si="45"/>
        <v>3.7618121433086529</v>
      </c>
      <c r="H40" s="27">
        <f t="shared" si="45"/>
        <v>6.8975485763395703</v>
      </c>
      <c r="I40" s="27">
        <f t="shared" si="45"/>
        <v>7.7330411522159919</v>
      </c>
      <c r="J40" s="27">
        <f t="shared" si="45"/>
        <v>9.0751948194582699</v>
      </c>
      <c r="K40" s="27">
        <f t="shared" si="45"/>
        <v>9.8467274539348306</v>
      </c>
      <c r="L40" s="27">
        <f t="shared" si="45"/>
        <v>9.8440077094596425</v>
      </c>
      <c r="M40" s="27">
        <f t="shared" si="45"/>
        <v>9.9021813314965321</v>
      </c>
      <c r="O40" s="108"/>
      <c r="P40" s="102"/>
      <c r="Q40" s="32">
        <f t="shared" si="42"/>
        <v>0.97633036383050187</v>
      </c>
      <c r="R40" s="32">
        <f t="shared" si="42"/>
        <v>6.7921137012035437</v>
      </c>
      <c r="S40" s="32">
        <f t="shared" si="42"/>
        <v>2.2513950420318771</v>
      </c>
      <c r="T40" s="32">
        <f t="shared" si="42"/>
        <v>2.2984313940619581</v>
      </c>
      <c r="U40" s="32">
        <f t="shared" si="42"/>
        <v>3.8468760047641717</v>
      </c>
      <c r="V40" s="32">
        <f t="shared" si="42"/>
        <v>6.8302934822750574</v>
      </c>
      <c r="W40" s="32">
        <f t="shared" si="42"/>
        <v>7.4257898009735133</v>
      </c>
      <c r="X40" s="32">
        <f t="shared" si="42"/>
        <v>9.0145070401512584</v>
      </c>
      <c r="Y40" s="32">
        <f t="shared" si="42"/>
        <v>9.9123453420239471</v>
      </c>
      <c r="Z40" s="32">
        <f t="shared" si="42"/>
        <v>10.047880505131682</v>
      </c>
      <c r="AA40" s="32">
        <f t="shared" si="42"/>
        <v>9.9581870464821503</v>
      </c>
    </row>
    <row r="41" spans="1:54" x14ac:dyDescent="0.2">
      <c r="A41" s="82"/>
      <c r="B41" s="85"/>
      <c r="C41" s="28">
        <f t="shared" ref="C41:M41" si="46">(C34/$C$35)</f>
        <v>0.97633036383050187</v>
      </c>
      <c r="D41" s="28">
        <f t="shared" si="46"/>
        <v>6.7921137012035437</v>
      </c>
      <c r="E41" s="28">
        <f t="shared" si="46"/>
        <v>2.2513950420318771</v>
      </c>
      <c r="F41" s="28">
        <f t="shared" si="46"/>
        <v>2.2984313940619581</v>
      </c>
      <c r="G41" s="28">
        <f t="shared" si="46"/>
        <v>3.8468760047641717</v>
      </c>
      <c r="H41" s="28">
        <f t="shared" si="46"/>
        <v>6.8302934822750574</v>
      </c>
      <c r="I41" s="28">
        <f t="shared" si="46"/>
        <v>7.4257898009735133</v>
      </c>
      <c r="J41" s="27">
        <f t="shared" si="46"/>
        <v>9.0145070401512584</v>
      </c>
      <c r="K41" s="27">
        <f t="shared" si="46"/>
        <v>9.9123453420239471</v>
      </c>
      <c r="L41" s="27">
        <f t="shared" si="46"/>
        <v>10.047880505131682</v>
      </c>
      <c r="M41" s="27">
        <f t="shared" si="46"/>
        <v>9.9581870464821503</v>
      </c>
      <c r="O41" s="100" t="s">
        <v>16</v>
      </c>
      <c r="P41" s="103">
        <f>B50</f>
        <v>44272</v>
      </c>
      <c r="Q41" s="33">
        <f t="shared" ref="Q41:AA44" si="47">C85</f>
        <v>0.99994129334320947</v>
      </c>
      <c r="R41" s="33">
        <f t="shared" si="47"/>
        <v>6.6973648737121252</v>
      </c>
      <c r="S41" s="33">
        <f t="shared" si="47"/>
        <v>1.9801618725459895</v>
      </c>
      <c r="T41" s="33">
        <f t="shared" si="47"/>
        <v>2.2344935470181642</v>
      </c>
      <c r="U41" s="33">
        <f t="shared" si="47"/>
        <v>3.8123290682791668</v>
      </c>
      <c r="V41" s="33">
        <f t="shared" si="47"/>
        <v>6.8189490736835801</v>
      </c>
      <c r="W41" s="33">
        <f t="shared" si="47"/>
        <v>7.431590970269685</v>
      </c>
      <c r="X41" s="33">
        <f t="shared" si="47"/>
        <v>10.031624730342161</v>
      </c>
      <c r="Y41" s="33">
        <f t="shared" si="47"/>
        <v>10.094341918777646</v>
      </c>
      <c r="Z41" s="33">
        <f t="shared" si="47"/>
        <v>9.9458535633467484</v>
      </c>
      <c r="AA41" s="33">
        <f t="shared" si="47"/>
        <v>10.055009998815194</v>
      </c>
    </row>
    <row r="42" spans="1:54" x14ac:dyDescent="0.2">
      <c r="A42" s="106" t="s">
        <v>16</v>
      </c>
      <c r="B42" s="106"/>
      <c r="C42" s="5">
        <f t="shared" ref="C42:M42" si="48">AVERAGE(C38:C41)</f>
        <v>1</v>
      </c>
      <c r="D42" s="5">
        <f t="shared" si="48"/>
        <v>6.7753985285241365</v>
      </c>
      <c r="E42" s="5">
        <f t="shared" si="48"/>
        <v>2.1540414339957339</v>
      </c>
      <c r="F42" s="5">
        <f t="shared" si="48"/>
        <v>2.3058720916452922</v>
      </c>
      <c r="G42" s="5">
        <f t="shared" si="48"/>
        <v>3.7924638217088238</v>
      </c>
      <c r="H42" s="5">
        <f t="shared" si="48"/>
        <v>6.8784067449962247</v>
      </c>
      <c r="I42" s="5">
        <f t="shared" si="48"/>
        <v>7.5887249008133573</v>
      </c>
      <c r="J42" s="5">
        <f t="shared" si="48"/>
        <v>9.1811289823561992</v>
      </c>
      <c r="K42" s="5">
        <f t="shared" si="48"/>
        <v>9.9552259507043317</v>
      </c>
      <c r="L42" s="5">
        <f t="shared" si="48"/>
        <v>9.9438865502720173</v>
      </c>
      <c r="M42" s="5">
        <f t="shared" si="48"/>
        <v>9.9682977776994672</v>
      </c>
      <c r="O42" s="100"/>
      <c r="P42" s="103"/>
      <c r="Q42" s="33">
        <f t="shared" si="47"/>
        <v>1.0113418332660622</v>
      </c>
      <c r="R42" s="33">
        <f t="shared" si="47"/>
        <v>6.7208797714233786</v>
      </c>
      <c r="S42" s="33">
        <f t="shared" si="47"/>
        <v>2.065971598774293</v>
      </c>
      <c r="T42" s="33">
        <f t="shared" si="47"/>
        <v>2.086264636372964</v>
      </c>
      <c r="U42" s="33">
        <f t="shared" si="47"/>
        <v>3.7183628682635228</v>
      </c>
      <c r="V42" s="33">
        <f t="shared" si="47"/>
        <v>6.7346936756918723</v>
      </c>
      <c r="W42" s="33">
        <f t="shared" si="47"/>
        <v>7.7746179248880694</v>
      </c>
      <c r="X42" s="33">
        <f t="shared" si="47"/>
        <v>9.843895804757306</v>
      </c>
      <c r="Y42" s="33">
        <f t="shared" si="47"/>
        <v>10.371614645213633</v>
      </c>
      <c r="Z42" s="33">
        <f t="shared" si="47"/>
        <v>10.012690734469702</v>
      </c>
      <c r="AA42" s="33">
        <f t="shared" si="47"/>
        <v>9.8548623844362737</v>
      </c>
    </row>
    <row r="43" spans="1:54" x14ac:dyDescent="0.2">
      <c r="A43" s="106" t="s">
        <v>8</v>
      </c>
      <c r="B43" s="106"/>
      <c r="C43" s="30">
        <f t="shared" ref="C43:M43" si="49">STDEV(C38:C41)</f>
        <v>2.8109955052246428E-2</v>
      </c>
      <c r="D43" s="30">
        <f t="shared" si="49"/>
        <v>2.2054127754621271E-2</v>
      </c>
      <c r="E43" s="30">
        <f t="shared" si="49"/>
        <v>0.10889686329002976</v>
      </c>
      <c r="F43" s="30">
        <f t="shared" si="49"/>
        <v>3.725211990638292E-2</v>
      </c>
      <c r="G43" s="30">
        <f t="shared" si="49"/>
        <v>4.0361800083442749E-2</v>
      </c>
      <c r="H43" s="30">
        <f t="shared" si="49"/>
        <v>5.1221195449984561E-2</v>
      </c>
      <c r="I43" s="30">
        <f t="shared" si="49"/>
        <v>0.23499853141831409</v>
      </c>
      <c r="J43" s="30">
        <f t="shared" si="49"/>
        <v>0.16809787556946229</v>
      </c>
      <c r="K43" s="30">
        <f t="shared" si="49"/>
        <v>9.3089480670831226E-2</v>
      </c>
      <c r="L43" s="30">
        <f t="shared" si="49"/>
        <v>8.8381169234224566E-2</v>
      </c>
      <c r="M43" s="30">
        <f t="shared" si="49"/>
        <v>8.2174761439078856E-2</v>
      </c>
      <c r="O43" s="100"/>
      <c r="P43" s="103"/>
      <c r="Q43" s="33">
        <f t="shared" si="47"/>
        <v>0.99874616533338634</v>
      </c>
      <c r="R43" s="33">
        <f t="shared" si="47"/>
        <v>6.4952214543751072</v>
      </c>
      <c r="S43" s="33">
        <f t="shared" si="47"/>
        <v>2.0387180791114758</v>
      </c>
      <c r="T43" s="33">
        <f t="shared" si="47"/>
        <v>2.2883036465161193</v>
      </c>
      <c r="U43" s="33">
        <f t="shared" si="47"/>
        <v>3.7177688094117007</v>
      </c>
      <c r="V43" s="33">
        <f t="shared" si="47"/>
        <v>6.7471635807520762</v>
      </c>
      <c r="W43" s="33">
        <f t="shared" si="47"/>
        <v>7.6424158693451423</v>
      </c>
      <c r="X43" s="33">
        <f t="shared" si="47"/>
        <v>9.8246702125625429</v>
      </c>
      <c r="Y43" s="33">
        <f t="shared" si="47"/>
        <v>10.329370426786573</v>
      </c>
      <c r="Z43" s="33">
        <f t="shared" si="47"/>
        <v>10.052156533934115</v>
      </c>
      <c r="AA43" s="33">
        <f t="shared" si="47"/>
        <v>9.9695941520286517</v>
      </c>
    </row>
    <row r="44" spans="1:54" x14ac:dyDescent="0.2">
      <c r="A44" s="106" t="s">
        <v>9</v>
      </c>
      <c r="B44" s="106"/>
      <c r="C44" s="30">
        <f t="shared" ref="C44:M44" si="50">1.96*(C43)/SQRT(4)</f>
        <v>2.75477559512015E-2</v>
      </c>
      <c r="D44" s="30">
        <f t="shared" si="50"/>
        <v>2.1613045199528846E-2</v>
      </c>
      <c r="E44" s="30">
        <f t="shared" si="50"/>
        <v>0.10671892602422917</v>
      </c>
      <c r="F44" s="30">
        <f t="shared" si="50"/>
        <v>3.6507077508255263E-2</v>
      </c>
      <c r="G44" s="30">
        <f t="shared" si="50"/>
        <v>3.9554564081773894E-2</v>
      </c>
      <c r="H44" s="30">
        <f t="shared" si="50"/>
        <v>5.0196771540984869E-2</v>
      </c>
      <c r="I44" s="30">
        <f t="shared" si="50"/>
        <v>0.23029856078994781</v>
      </c>
      <c r="J44" s="30">
        <f t="shared" si="50"/>
        <v>0.16473591805807306</v>
      </c>
      <c r="K44" s="30">
        <f t="shared" si="50"/>
        <v>9.12276910574146E-2</v>
      </c>
      <c r="L44" s="30">
        <f t="shared" si="50"/>
        <v>8.6613545849540077E-2</v>
      </c>
      <c r="M44" s="30">
        <f t="shared" si="50"/>
        <v>8.0531266210297284E-2</v>
      </c>
      <c r="O44" s="100"/>
      <c r="P44" s="103"/>
      <c r="Q44" s="32">
        <f t="shared" si="47"/>
        <v>0.98997070805734144</v>
      </c>
      <c r="R44" s="32">
        <f t="shared" si="47"/>
        <v>6.534567923977769</v>
      </c>
      <c r="S44" s="32">
        <f t="shared" si="47"/>
        <v>1.9479313639389333</v>
      </c>
      <c r="T44" s="32">
        <f t="shared" si="47"/>
        <v>2.2152098918119667</v>
      </c>
      <c r="U44" s="32">
        <f t="shared" si="47"/>
        <v>3.7461056433836055</v>
      </c>
      <c r="V44" s="32">
        <f t="shared" si="47"/>
        <v>6.7146694721360802</v>
      </c>
      <c r="W44" s="32">
        <f t="shared" si="47"/>
        <v>7.60291548965799</v>
      </c>
      <c r="X44" s="32">
        <f t="shared" si="47"/>
        <v>10.098624259642161</v>
      </c>
      <c r="Y44" s="32">
        <f t="shared" si="47"/>
        <v>10.036531036683758</v>
      </c>
      <c r="Z44" s="32">
        <f t="shared" si="47"/>
        <v>10.101131106404958</v>
      </c>
      <c r="AA44" s="32">
        <f t="shared" si="47"/>
        <v>10.090471307530077</v>
      </c>
      <c r="BA44" s="26"/>
    </row>
    <row r="45" spans="1:54" x14ac:dyDescent="0.2">
      <c r="A45" s="1"/>
      <c r="B45" s="34"/>
      <c r="C45" s="49" t="s">
        <v>1</v>
      </c>
      <c r="D45" s="49" t="s">
        <v>3</v>
      </c>
      <c r="E45" s="49" t="str">
        <f t="shared" ref="E45:M45" si="51">E$2</f>
        <v>[1/2]</v>
      </c>
      <c r="F45" s="49" t="str">
        <f t="shared" si="51"/>
        <v>[1/4]</v>
      </c>
      <c r="G45" s="49" t="str">
        <f t="shared" si="51"/>
        <v>[1/8]</v>
      </c>
      <c r="H45" s="49" t="str">
        <f t="shared" si="51"/>
        <v>[1/16]</v>
      </c>
      <c r="I45" s="49" t="str">
        <f t="shared" si="51"/>
        <v>[1/32]</v>
      </c>
      <c r="J45" s="49" t="str">
        <f t="shared" si="51"/>
        <v>[1/64]</v>
      </c>
      <c r="K45" s="49" t="str">
        <f t="shared" si="51"/>
        <v>[1/128]</v>
      </c>
      <c r="L45" s="49" t="str">
        <f t="shared" si="51"/>
        <v>[1/256]</v>
      </c>
      <c r="M45" s="49" t="str">
        <f t="shared" si="51"/>
        <v>[1/512]</v>
      </c>
      <c r="O45" s="100" t="s">
        <v>16</v>
      </c>
      <c r="P45" s="103">
        <f>B97</f>
        <v>44272</v>
      </c>
      <c r="Q45" s="33">
        <f t="shared" ref="Q45:AA48" si="52">C132</f>
        <v>1.0259042293199621</v>
      </c>
      <c r="R45" s="33">
        <f t="shared" si="52"/>
        <v>7.4213729242608775</v>
      </c>
      <c r="S45" s="33">
        <f t="shared" si="52"/>
        <v>2.4236569278804154</v>
      </c>
      <c r="T45" s="33">
        <f t="shared" si="52"/>
        <v>2.4110164875283551</v>
      </c>
      <c r="U45" s="33">
        <f t="shared" si="52"/>
        <v>3.2129440650251224</v>
      </c>
      <c r="V45" s="33">
        <f t="shared" si="52"/>
        <v>6.7014559971947207</v>
      </c>
      <c r="W45" s="33">
        <f t="shared" si="52"/>
        <v>7.1796833818505768</v>
      </c>
      <c r="X45" s="33">
        <f t="shared" si="52"/>
        <v>9.3546609546027657</v>
      </c>
      <c r="Y45" s="33">
        <f t="shared" si="52"/>
        <v>9.8181314930777734</v>
      </c>
      <c r="Z45" s="33">
        <f t="shared" si="52"/>
        <v>9.9301391236376482</v>
      </c>
      <c r="AA45" s="33">
        <f t="shared" si="52"/>
        <v>10.164453343972774</v>
      </c>
    </row>
    <row r="46" spans="1:54" x14ac:dyDescent="0.2">
      <c r="O46" s="100"/>
      <c r="P46" s="103"/>
      <c r="Q46" s="31">
        <f t="shared" si="52"/>
        <v>0.97740340966296191</v>
      </c>
      <c r="R46" s="31">
        <f t="shared" si="52"/>
        <v>7.4495059531869634</v>
      </c>
      <c r="S46" s="31">
        <f t="shared" si="52"/>
        <v>2.3903062126273866</v>
      </c>
      <c r="T46" s="31">
        <f t="shared" si="52"/>
        <v>2.5516390730005347</v>
      </c>
      <c r="U46" s="31">
        <f t="shared" si="52"/>
        <v>3.5419938537535578</v>
      </c>
      <c r="V46" s="31">
        <f t="shared" si="52"/>
        <v>6.763706248887174</v>
      </c>
      <c r="W46" s="31">
        <f t="shared" si="52"/>
        <v>7.2390064556892932</v>
      </c>
      <c r="X46" s="31">
        <f t="shared" si="52"/>
        <v>9.3618801744995164</v>
      </c>
      <c r="Y46" s="31">
        <f t="shared" si="52"/>
        <v>9.985142564502608</v>
      </c>
      <c r="Z46" s="31">
        <f t="shared" si="52"/>
        <v>9.9980133408417604</v>
      </c>
      <c r="AA46" s="31">
        <f t="shared" si="52"/>
        <v>9.9610876017967342</v>
      </c>
    </row>
    <row r="47" spans="1:54" x14ac:dyDescent="0.2">
      <c r="O47" s="100"/>
      <c r="P47" s="103"/>
      <c r="Q47" s="31">
        <f t="shared" si="52"/>
        <v>0.9995825980078159</v>
      </c>
      <c r="R47" s="31">
        <f t="shared" si="52"/>
        <v>7.3883496928918442</v>
      </c>
      <c r="S47" s="31">
        <f t="shared" si="52"/>
        <v>2.3085817447867147</v>
      </c>
      <c r="T47" s="31">
        <f t="shared" si="52"/>
        <v>2.3939354142678102</v>
      </c>
      <c r="U47" s="31">
        <f t="shared" si="52"/>
        <v>3.8896418576778067</v>
      </c>
      <c r="V47" s="31">
        <f t="shared" si="52"/>
        <v>6.7891433833325818</v>
      </c>
      <c r="W47" s="31">
        <f t="shared" si="52"/>
        <v>7.1641978879005297</v>
      </c>
      <c r="X47" s="31">
        <f t="shared" si="52"/>
        <v>9.4800974585294853</v>
      </c>
      <c r="Y47" s="31">
        <f t="shared" si="52"/>
        <v>9.8949818999722599</v>
      </c>
      <c r="Z47" s="31">
        <f t="shared" si="52"/>
        <v>10.247423576694663</v>
      </c>
      <c r="AA47" s="31">
        <f t="shared" si="52"/>
        <v>10.019997963244782</v>
      </c>
      <c r="BB47" s="26"/>
    </row>
    <row r="48" spans="1:54" ht="13.5" customHeight="1" x14ac:dyDescent="0.2">
      <c r="A48" s="94" t="s">
        <v>49</v>
      </c>
      <c r="B48" s="95"/>
      <c r="C48" s="95"/>
      <c r="D48" s="96"/>
      <c r="E48" s="91" t="str">
        <f>E1</f>
        <v>Concentración en el ensayo</v>
      </c>
      <c r="F48" s="92"/>
      <c r="G48" s="92"/>
      <c r="H48" s="92"/>
      <c r="I48" s="92"/>
      <c r="J48" s="92"/>
      <c r="K48" s="92"/>
      <c r="L48" s="92"/>
      <c r="M48" s="93"/>
      <c r="O48" s="100"/>
      <c r="P48" s="103"/>
      <c r="Q48" s="32">
        <f t="shared" si="52"/>
        <v>0.99710976300926002</v>
      </c>
      <c r="R48" s="32">
        <f t="shared" si="52"/>
        <v>9.3303895648329576</v>
      </c>
      <c r="S48" s="32">
        <f t="shared" si="52"/>
        <v>2.4475353212585476</v>
      </c>
      <c r="T48" s="32">
        <f t="shared" si="52"/>
        <v>2.5373078273512686</v>
      </c>
      <c r="U48" s="32">
        <f t="shared" si="52"/>
        <v>3.5117204020120742</v>
      </c>
      <c r="V48" s="32">
        <f t="shared" si="52"/>
        <v>6.8086034861869926</v>
      </c>
      <c r="W48" s="32">
        <f t="shared" si="52"/>
        <v>6.9118985335981504</v>
      </c>
      <c r="X48" s="32">
        <f t="shared" si="52"/>
        <v>9.5963720493192852</v>
      </c>
      <c r="Y48" s="32">
        <f t="shared" si="52"/>
        <v>10.367475299412645</v>
      </c>
      <c r="Z48" s="32">
        <f t="shared" si="52"/>
        <v>10.31308480466325</v>
      </c>
      <c r="AA48" s="32">
        <f t="shared" si="52"/>
        <v>10.259756585241938</v>
      </c>
    </row>
    <row r="49" spans="1:27" ht="13.5" thickBot="1" x14ac:dyDescent="0.25">
      <c r="A49" s="46"/>
      <c r="B49" s="45"/>
      <c r="C49" s="15" t="s">
        <v>1</v>
      </c>
      <c r="D49" s="15" t="s">
        <v>2</v>
      </c>
      <c r="E49" s="49" t="str">
        <f t="shared" ref="E49:M49" si="53">E$2</f>
        <v>[1/2]</v>
      </c>
      <c r="F49" s="77" t="s">
        <v>40</v>
      </c>
      <c r="G49" s="49" t="str">
        <f t="shared" si="53"/>
        <v>[1/8]</v>
      </c>
      <c r="H49" s="49" t="str">
        <f t="shared" si="53"/>
        <v>[1/16]</v>
      </c>
      <c r="I49" s="49" t="str">
        <f t="shared" si="53"/>
        <v>[1/32]</v>
      </c>
      <c r="J49" s="49" t="str">
        <f t="shared" si="53"/>
        <v>[1/64]</v>
      </c>
      <c r="K49" s="49" t="str">
        <f t="shared" si="53"/>
        <v>[1/128]</v>
      </c>
      <c r="L49" s="49" t="str">
        <f t="shared" si="53"/>
        <v>[1/256]</v>
      </c>
      <c r="M49" s="49" t="str">
        <f t="shared" si="53"/>
        <v>[1/512]</v>
      </c>
      <c r="O49" s="104" t="s">
        <v>16</v>
      </c>
      <c r="P49" s="104"/>
      <c r="Q49" s="5">
        <f t="shared" ref="Q49:AA49" si="54">AVERAGE(Q37:Q48)</f>
        <v>0.99999999999999989</v>
      </c>
      <c r="R49" s="5">
        <f t="shared" si="54"/>
        <v>7.0949371893964646</v>
      </c>
      <c r="S49" s="5">
        <f t="shared" si="54"/>
        <v>2.1849190714088911</v>
      </c>
      <c r="T49" s="5">
        <f t="shared" si="54"/>
        <v>2.3284715742040292</v>
      </c>
      <c r="U49" s="5">
        <f t="shared" si="54"/>
        <v>3.6933934878868211</v>
      </c>
      <c r="V49" s="5">
        <f t="shared" si="54"/>
        <v>6.7993343248208307</v>
      </c>
      <c r="W49" s="5">
        <f t="shared" si="54"/>
        <v>7.441768843037738</v>
      </c>
      <c r="X49" s="5">
        <f t="shared" si="54"/>
        <v>9.5263617978066684</v>
      </c>
      <c r="Y49" s="5">
        <f t="shared" si="54"/>
        <v>10.059874423937019</v>
      </c>
      <c r="Z49" s="5">
        <f t="shared" si="54"/>
        <v>10.031336582090075</v>
      </c>
      <c r="AA49" s="5">
        <f t="shared" si="54"/>
        <v>10.020702037322025</v>
      </c>
    </row>
    <row r="50" spans="1:27" x14ac:dyDescent="0.2">
      <c r="A50" s="80" t="s">
        <v>4</v>
      </c>
      <c r="B50" s="88">
        <v>44272</v>
      </c>
      <c r="C50" s="17">
        <v>8.0225000000000005E-2</v>
      </c>
      <c r="D50" s="17">
        <v>0.65902499999999997</v>
      </c>
      <c r="E50" s="17">
        <v>4.8325E-2</v>
      </c>
      <c r="F50" s="17">
        <v>5.1825000000000003E-2</v>
      </c>
      <c r="G50" s="17">
        <v>6.225E-2</v>
      </c>
      <c r="H50" s="17">
        <v>0.22492500000000001</v>
      </c>
      <c r="I50" s="17">
        <v>0.47694999999999999</v>
      </c>
      <c r="J50" s="7">
        <v>0.62052499999999999</v>
      </c>
      <c r="K50" s="17">
        <v>0.66702499999999998</v>
      </c>
      <c r="L50" s="17">
        <v>0.66642500000000005</v>
      </c>
      <c r="M50" s="17">
        <v>0.693025</v>
      </c>
      <c r="O50" s="106" t="s">
        <v>8</v>
      </c>
      <c r="P50" s="106"/>
      <c r="Q50" s="30">
        <f t="shared" ref="Q50:AA50" si="55">STDEV(Q37:Q48)</f>
        <v>1.8565537064615556E-2</v>
      </c>
      <c r="R50" s="30">
        <f t="shared" si="55"/>
        <v>0.78027686628897386</v>
      </c>
      <c r="S50" s="30">
        <f t="shared" si="55"/>
        <v>0.18001025304324481</v>
      </c>
      <c r="T50" s="30">
        <f t="shared" si="55"/>
        <v>0.13234230390090776</v>
      </c>
      <c r="U50" s="30">
        <f t="shared" si="55"/>
        <v>0.18770403412365982</v>
      </c>
      <c r="V50" s="30">
        <f t="shared" si="55"/>
        <v>7.2846662295536921E-2</v>
      </c>
      <c r="W50" s="30">
        <f t="shared" si="55"/>
        <v>0.2855276434459954</v>
      </c>
      <c r="X50" s="30">
        <f t="shared" si="55"/>
        <v>0.35645749399042898</v>
      </c>
      <c r="Y50" s="30">
        <f t="shared" si="55"/>
        <v>0.1970642459994689</v>
      </c>
      <c r="Z50" s="30">
        <f t="shared" si="55"/>
        <v>0.1363186440248586</v>
      </c>
      <c r="AA50" s="30">
        <f t="shared" si="55"/>
        <v>0.11629444813722832</v>
      </c>
    </row>
    <row r="51" spans="1:27" x14ac:dyDescent="0.2">
      <c r="A51" s="81"/>
      <c r="B51" s="89"/>
      <c r="C51" s="17">
        <v>8.0424999999999996E-2</v>
      </c>
      <c r="D51" s="17">
        <v>0.65862500000000002</v>
      </c>
      <c r="E51" s="7">
        <v>4.8125000000000001E-2</v>
      </c>
      <c r="F51" s="17">
        <v>5.1124999999999997E-2</v>
      </c>
      <c r="G51" s="17">
        <v>6.2592499999999995E-2</v>
      </c>
      <c r="H51" s="17">
        <v>0.22622500000000001</v>
      </c>
      <c r="I51" s="17">
        <v>0.47384999999999999</v>
      </c>
      <c r="J51" s="17">
        <v>0.62282499999999996</v>
      </c>
      <c r="K51" s="17">
        <v>0.669825</v>
      </c>
      <c r="L51" s="17">
        <v>0.672925</v>
      </c>
      <c r="M51" s="17">
        <v>0.68022499999999997</v>
      </c>
      <c r="O51" s="106" t="s">
        <v>9</v>
      </c>
      <c r="P51" s="106"/>
      <c r="Q51" s="30">
        <f t="shared" ref="Q51:AA51" si="56">1.96*(Q50)/SQRT(12)</f>
        <v>1.050444146546765E-2</v>
      </c>
      <c r="R51" s="30">
        <f t="shared" si="56"/>
        <v>0.44148319761848914</v>
      </c>
      <c r="S51" s="30">
        <f t="shared" si="56"/>
        <v>0.10185038869038185</v>
      </c>
      <c r="T51" s="30">
        <f t="shared" si="56"/>
        <v>7.4879707486717073E-2</v>
      </c>
      <c r="U51" s="30">
        <f t="shared" si="56"/>
        <v>0.10620355513668822</v>
      </c>
      <c r="V51" s="30">
        <f t="shared" si="56"/>
        <v>4.1216879284176125E-2</v>
      </c>
      <c r="W51" s="30">
        <f t="shared" si="56"/>
        <v>0.16155247256853245</v>
      </c>
      <c r="X51" s="30">
        <f t="shared" si="56"/>
        <v>0.20168481350783293</v>
      </c>
      <c r="Y51" s="30">
        <f t="shared" si="56"/>
        <v>0.11149959356593513</v>
      </c>
      <c r="Z51" s="30">
        <f t="shared" si="56"/>
        <v>7.712953370685055E-2</v>
      </c>
      <c r="AA51" s="30">
        <f t="shared" si="56"/>
        <v>6.5799778318541988E-2</v>
      </c>
    </row>
    <row r="52" spans="1:27" x14ac:dyDescent="0.2">
      <c r="A52" s="81"/>
      <c r="B52" s="89"/>
      <c r="C52" s="17">
        <v>7.9625000000000001E-2</v>
      </c>
      <c r="D52" s="17">
        <v>0.64962500000000001</v>
      </c>
      <c r="E52" s="17">
        <v>4.8724999999999997E-2</v>
      </c>
      <c r="F52" s="17">
        <v>5.1225E-2</v>
      </c>
      <c r="G52" s="17">
        <v>6.2582499999999999E-2</v>
      </c>
      <c r="H52" s="17">
        <v>0.227325</v>
      </c>
      <c r="I52" s="17">
        <v>0.46965000000000001</v>
      </c>
      <c r="J52" s="17">
        <v>0.61962499999999998</v>
      </c>
      <c r="K52" s="17">
        <v>0.67022499999999996</v>
      </c>
      <c r="L52" s="17">
        <v>0.68572500000000003</v>
      </c>
      <c r="M52" s="17">
        <v>0.68512499999999998</v>
      </c>
      <c r="Q52" s="9"/>
      <c r="R52" s="35"/>
      <c r="S52"/>
      <c r="U52"/>
      <c r="V52"/>
      <c r="W52"/>
      <c r="Y52"/>
      <c r="Z52" s="35"/>
    </row>
    <row r="53" spans="1:27" ht="13.5" thickBot="1" x14ac:dyDescent="0.25">
      <c r="A53" s="82"/>
      <c r="B53" s="89"/>
      <c r="C53" s="18">
        <v>7.9524999999999998E-2</v>
      </c>
      <c r="D53" s="18">
        <v>0.64432500000000004</v>
      </c>
      <c r="E53" s="18">
        <v>4.8325E-2</v>
      </c>
      <c r="F53" s="18">
        <v>5.1825000000000003E-2</v>
      </c>
      <c r="G53" s="18">
        <v>6.1925000000000001E-2</v>
      </c>
      <c r="H53" s="18">
        <v>0.22692499999999999</v>
      </c>
      <c r="I53" s="18">
        <v>0.46184999999999998</v>
      </c>
      <c r="J53" s="18">
        <v>0.63282499999999997</v>
      </c>
      <c r="K53" s="18">
        <v>0.68972500000000003</v>
      </c>
      <c r="L53" s="18">
        <v>0.69212499999999999</v>
      </c>
      <c r="M53" s="18">
        <v>0.69852499999999995</v>
      </c>
      <c r="Q53" s="99" t="s">
        <v>17</v>
      </c>
      <c r="R53" s="99"/>
      <c r="S53" s="54">
        <f t="shared" ref="S53:AA53" si="57">(1-((S49-$Q$49)/($R$49-$Q$49)))*100</f>
        <v>80.558961731872671</v>
      </c>
      <c r="T53" s="54">
        <f t="shared" si="57"/>
        <v>78.203687209193745</v>
      </c>
      <c r="U53" s="54">
        <f t="shared" si="57"/>
        <v>55.809331512511818</v>
      </c>
      <c r="V53" s="54">
        <f t="shared" si="57"/>
        <v>4.8499739273753733</v>
      </c>
      <c r="W53" s="54">
        <f t="shared" si="57"/>
        <v>-5.6904877419355016</v>
      </c>
      <c r="X53" s="54">
        <f t="shared" si="57"/>
        <v>-39.892529370773879</v>
      </c>
      <c r="Y53" s="54">
        <f t="shared" si="57"/>
        <v>-48.645903024213943</v>
      </c>
      <c r="Z53" s="54">
        <f t="shared" si="57"/>
        <v>-48.177680941522219</v>
      </c>
      <c r="AA53" s="54">
        <f t="shared" si="57"/>
        <v>-48.003199327723948</v>
      </c>
    </row>
    <row r="54" spans="1:27" x14ac:dyDescent="0.2">
      <c r="A54" s="80" t="s">
        <v>6</v>
      </c>
      <c r="B54" s="89"/>
      <c r="C54" s="17">
        <v>7.9475000000000004E-2</v>
      </c>
      <c r="D54" s="17">
        <v>9.7475000000000006E-2</v>
      </c>
      <c r="E54" s="17">
        <v>2.4174999999999999E-2</v>
      </c>
      <c r="F54" s="17">
        <v>2.2974999999999999E-2</v>
      </c>
      <c r="G54" s="17">
        <v>1.6174999999999998E-2</v>
      </c>
      <c r="H54" s="17">
        <v>3.2675000000000003E-2</v>
      </c>
      <c r="I54" s="17">
        <v>6.3575000000000007E-2</v>
      </c>
      <c r="J54" s="7">
        <v>6.1275000000000003E-2</v>
      </c>
      <c r="K54" s="17">
        <v>6.5457500000000002E-2</v>
      </c>
      <c r="L54" s="17">
        <v>6.6375000000000003E-2</v>
      </c>
      <c r="M54" s="17">
        <v>6.8275000000000002E-2</v>
      </c>
      <c r="Q54"/>
      <c r="R54" s="9"/>
      <c r="S54" s="55">
        <v>86.748278057797606</v>
      </c>
      <c r="T54" s="55">
        <v>90.739938458816198</v>
      </c>
      <c r="U54" s="55">
        <v>95.90700912977681</v>
      </c>
      <c r="V54" s="54">
        <v>92.123609574361126</v>
      </c>
      <c r="W54" s="55">
        <v>48.466349072474358</v>
      </c>
      <c r="X54" s="55">
        <v>27.623681791279463</v>
      </c>
      <c r="Y54" s="55">
        <v>18.355719896750252</v>
      </c>
      <c r="Z54" s="55">
        <v>9.9287089845145768</v>
      </c>
      <c r="AA54" s="55">
        <v>5.4144404389060092</v>
      </c>
    </row>
    <row r="55" spans="1:27" x14ac:dyDescent="0.2">
      <c r="A55" s="81"/>
      <c r="B55" s="89"/>
      <c r="C55" s="17">
        <v>7.8774999999999998E-2</v>
      </c>
      <c r="D55" s="17">
        <v>9.7074999999999995E-2</v>
      </c>
      <c r="E55" s="17">
        <v>2.3074999999999998E-2</v>
      </c>
      <c r="F55" s="17">
        <v>2.4275000000000001E-2</v>
      </c>
      <c r="G55" s="17">
        <v>1.6674999999999999E-2</v>
      </c>
      <c r="H55" s="17">
        <v>3.3274999999999999E-2</v>
      </c>
      <c r="I55" s="17">
        <v>6.0374999999999998E-2</v>
      </c>
      <c r="J55" s="17">
        <v>6.2674999999999995E-2</v>
      </c>
      <c r="K55" s="17">
        <v>6.3975000000000004E-2</v>
      </c>
      <c r="L55" s="17">
        <v>6.6574999999999995E-2</v>
      </c>
      <c r="M55" s="17">
        <v>6.8375000000000005E-2</v>
      </c>
    </row>
    <row r="56" spans="1:27" ht="13.5" thickBot="1" x14ac:dyDescent="0.25">
      <c r="A56" s="81"/>
      <c r="B56" s="89"/>
      <c r="C56" s="17">
        <v>7.8975000000000004E-2</v>
      </c>
      <c r="D56" s="17">
        <v>9.9074999999999996E-2</v>
      </c>
      <c r="E56" s="17">
        <v>2.3675000000000002E-2</v>
      </c>
      <c r="F56" s="17">
        <v>2.2175E-2</v>
      </c>
      <c r="G56" s="17">
        <v>1.6674999999999999E-2</v>
      </c>
      <c r="H56" s="17">
        <v>3.3375000000000002E-2</v>
      </c>
      <c r="I56" s="17">
        <v>6.0874999999999999E-2</v>
      </c>
      <c r="J56" s="17">
        <v>6.2475000000000003E-2</v>
      </c>
      <c r="K56" s="17">
        <v>6.4274999999999999E-2</v>
      </c>
      <c r="L56" s="17">
        <v>6.7574999999999996E-2</v>
      </c>
      <c r="M56" s="17">
        <v>6.8074999999999997E-2</v>
      </c>
      <c r="O56" s="56"/>
      <c r="P56" s="57"/>
      <c r="Q56" s="49" t="str">
        <f t="shared" ref="Q56:Y56" si="58">S$2</f>
        <v>[1/2]</v>
      </c>
      <c r="R56" s="49" t="str">
        <f t="shared" si="58"/>
        <v>[1/4]</v>
      </c>
      <c r="S56" s="49" t="str">
        <f t="shared" si="58"/>
        <v>[1/8]</v>
      </c>
      <c r="T56" s="49" t="str">
        <f t="shared" si="58"/>
        <v>[1/16]</v>
      </c>
      <c r="U56" s="49" t="str">
        <f t="shared" si="58"/>
        <v>[1/32]</v>
      </c>
      <c r="V56" s="49" t="str">
        <f t="shared" si="58"/>
        <v>[1/64]</v>
      </c>
      <c r="W56" s="49" t="str">
        <f t="shared" si="58"/>
        <v>[1/128]</v>
      </c>
      <c r="X56" s="49" t="str">
        <f t="shared" si="58"/>
        <v>[1/256]</v>
      </c>
      <c r="Y56" s="49" t="str">
        <f t="shared" si="58"/>
        <v>[1/512]</v>
      </c>
    </row>
    <row r="57" spans="1:27" ht="13.5" thickBot="1" x14ac:dyDescent="0.25">
      <c r="A57" s="82"/>
      <c r="B57" s="90"/>
      <c r="C57" s="18">
        <v>7.9575000000000007E-2</v>
      </c>
      <c r="D57" s="18">
        <v>9.7674999999999998E-2</v>
      </c>
      <c r="E57" s="18">
        <v>2.4575E-2</v>
      </c>
      <c r="F57" s="18">
        <v>2.3175000000000001E-2</v>
      </c>
      <c r="G57" s="18">
        <v>1.6375000000000001E-2</v>
      </c>
      <c r="H57" s="18">
        <v>3.34775E-2</v>
      </c>
      <c r="I57" s="18">
        <v>6.0174999999999999E-2</v>
      </c>
      <c r="J57" s="18">
        <v>6.2074999999999998E-2</v>
      </c>
      <c r="K57" s="18">
        <v>6.8074999999999997E-2</v>
      </c>
      <c r="L57" s="18">
        <v>6.7875000000000005E-2</v>
      </c>
      <c r="M57" s="18">
        <v>6.8574999999999997E-2</v>
      </c>
      <c r="O57" s="100" t="s">
        <v>18</v>
      </c>
      <c r="P57" s="101">
        <f>$B$3</f>
        <v>44272</v>
      </c>
      <c r="Q57" s="36">
        <f t="shared" ref="Q57:Q68" si="59">(1-((S37-$Q$49)/($R$49-$Q$49)))*100</f>
        <v>83.224863729540218</v>
      </c>
      <c r="R57" s="37">
        <f t="shared" ref="R57:R68" si="60">(1-((T37-$Q$49)/($R$49-$Q$49)))*100</f>
        <v>79.373434322280644</v>
      </c>
      <c r="S57" s="37">
        <f t="shared" ref="S57:S68" si="61">(1-((U37-$Q$49)/($R$49-$Q$49)))*100</f>
        <v>54.686782529712431</v>
      </c>
      <c r="T57" s="37">
        <f>(1-((V37-$Q$49)/($R$49-$Q$49)))*100</f>
        <v>4.1162113928670419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</row>
    <row r="58" spans="1:27" ht="13.5" thickBot="1" x14ac:dyDescent="0.25">
      <c r="A58" s="78" t="s">
        <v>7</v>
      </c>
      <c r="B58" s="79"/>
      <c r="C58" s="2">
        <f t="shared" ref="C58:M58" si="62">AVERAGE(C50:C53)</f>
        <v>7.9950000000000007E-2</v>
      </c>
      <c r="D58" s="2">
        <f t="shared" si="62"/>
        <v>0.65290000000000004</v>
      </c>
      <c r="E58" s="2">
        <f t="shared" si="62"/>
        <v>4.8375000000000001E-2</v>
      </c>
      <c r="F58" s="2">
        <f t="shared" si="62"/>
        <v>5.1500000000000004E-2</v>
      </c>
      <c r="G58" s="2">
        <f t="shared" si="62"/>
        <v>6.2337500000000004E-2</v>
      </c>
      <c r="H58" s="2">
        <f t="shared" si="62"/>
        <v>0.22635</v>
      </c>
      <c r="I58" s="2">
        <f t="shared" si="62"/>
        <v>0.47057499999999997</v>
      </c>
      <c r="J58" s="2">
        <f t="shared" si="62"/>
        <v>0.62395</v>
      </c>
      <c r="K58" s="2">
        <f t="shared" si="62"/>
        <v>0.67420000000000002</v>
      </c>
      <c r="L58" s="2">
        <f t="shared" si="62"/>
        <v>0.67930000000000001</v>
      </c>
      <c r="M58" s="2">
        <f t="shared" si="62"/>
        <v>0.68922499999999998</v>
      </c>
      <c r="O58" s="100"/>
      <c r="P58" s="101"/>
      <c r="Q58" s="38">
        <f t="shared" si="59"/>
        <v>81.834538227058275</v>
      </c>
      <c r="R58" s="31">
        <f t="shared" si="60"/>
        <v>77.966820593195933</v>
      </c>
      <c r="S58" s="31">
        <f t="shared" si="61"/>
        <v>54.070814702997502</v>
      </c>
      <c r="T58" s="31">
        <f t="shared" ref="T58:T68" si="63">(1-((V38-$Q$49)/($R$49-$Q$49)))*100</f>
        <v>2.5137085696497863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</row>
    <row r="59" spans="1:27" ht="13.5" thickBot="1" x14ac:dyDescent="0.25">
      <c r="A59" s="78" t="s">
        <v>8</v>
      </c>
      <c r="B59" s="79"/>
      <c r="C59" s="21">
        <f t="shared" ref="C59:M59" si="64">STDEV(C50:C53)</f>
        <v>4.4253060157839165E-4</v>
      </c>
      <c r="D59" s="21">
        <f t="shared" si="64"/>
        <v>7.1774531230327839E-3</v>
      </c>
      <c r="E59" s="21">
        <f t="shared" si="64"/>
        <v>2.5166114784235682E-4</v>
      </c>
      <c r="F59" s="21">
        <f t="shared" si="64"/>
        <v>3.7749172176354035E-4</v>
      </c>
      <c r="G59" s="21">
        <f t="shared" si="64"/>
        <v>3.1773285424498599E-4</v>
      </c>
      <c r="H59" s="21">
        <f t="shared" si="64"/>
        <v>1.053169818531963E-3</v>
      </c>
      <c r="I59" s="21">
        <f t="shared" si="64"/>
        <v>6.5408332802480151E-3</v>
      </c>
      <c r="J59" s="21">
        <f t="shared" si="64"/>
        <v>6.0681545794417533E-3</v>
      </c>
      <c r="K59" s="21">
        <f t="shared" si="64"/>
        <v>1.044744785422101E-2</v>
      </c>
      <c r="L59" s="21">
        <f t="shared" si="64"/>
        <v>1.172131249761162E-2</v>
      </c>
      <c r="M59" s="21">
        <f t="shared" si="64"/>
        <v>8.1392055304351785E-3</v>
      </c>
      <c r="O59" s="100"/>
      <c r="P59" s="101"/>
      <c r="Q59" s="38">
        <f t="shared" si="59"/>
        <v>79.734603471302449</v>
      </c>
      <c r="R59" s="31">
        <f t="shared" si="60"/>
        <v>78.261099937732709</v>
      </c>
      <c r="S59" s="31">
        <f t="shared" si="61"/>
        <v>54.686782529712431</v>
      </c>
      <c r="T59" s="31">
        <f t="shared" si="63"/>
        <v>3.2385668124734202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</row>
    <row r="60" spans="1:27" ht="13.5" thickBot="1" x14ac:dyDescent="0.25">
      <c r="A60" s="47" t="s">
        <v>9</v>
      </c>
      <c r="B60" s="48"/>
      <c r="C60" s="30">
        <f t="shared" ref="C60:M60" si="65">1.96*(C59)/SQRT(4)</f>
        <v>4.3367998954682379E-4</v>
      </c>
      <c r="D60" s="30">
        <f t="shared" si="65"/>
        <v>7.0339040605721277E-3</v>
      </c>
      <c r="E60" s="30">
        <f t="shared" si="65"/>
        <v>2.4662792488550967E-4</v>
      </c>
      <c r="F60" s="30">
        <f t="shared" si="65"/>
        <v>3.6994188732826955E-4</v>
      </c>
      <c r="G60" s="30">
        <f t="shared" si="65"/>
        <v>3.1137819716008628E-4</v>
      </c>
      <c r="H60" s="30">
        <f t="shared" si="65"/>
        <v>1.0321064221613238E-3</v>
      </c>
      <c r="I60" s="30">
        <f t="shared" si="65"/>
        <v>6.4100166146430545E-3</v>
      </c>
      <c r="J60" s="30">
        <f t="shared" si="65"/>
        <v>5.9467914878529185E-3</v>
      </c>
      <c r="K60" s="30">
        <f t="shared" si="65"/>
        <v>1.0238498897136589E-2</v>
      </c>
      <c r="L60" s="30">
        <f t="shared" si="65"/>
        <v>1.1486886247659388E-2</v>
      </c>
      <c r="M60" s="30">
        <f t="shared" si="65"/>
        <v>7.9764214198264748E-3</v>
      </c>
      <c r="O60" s="100"/>
      <c r="P60" s="102"/>
      <c r="Q60" s="39">
        <f t="shared" si="59"/>
        <v>79.46828649507718</v>
      </c>
      <c r="R60" s="32">
        <f t="shared" si="60"/>
        <v>78.696558246393806</v>
      </c>
      <c r="S60" s="32">
        <f t="shared" si="61"/>
        <v>53.291134653250197</v>
      </c>
      <c r="T60" s="32">
        <f t="shared" si="63"/>
        <v>4.342025174300657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</row>
    <row r="61" spans="1:27" ht="13.5" thickBot="1" x14ac:dyDescent="0.25">
      <c r="A61" s="78" t="s">
        <v>10</v>
      </c>
      <c r="B61" s="79"/>
      <c r="C61" s="3">
        <f t="shared" ref="C61:M61" si="66">AVERAGE(C54:C57)</f>
        <v>7.9200000000000007E-2</v>
      </c>
      <c r="D61" s="3">
        <f t="shared" si="66"/>
        <v>9.7825000000000009E-2</v>
      </c>
      <c r="E61" s="3">
        <f t="shared" si="66"/>
        <v>2.3875E-2</v>
      </c>
      <c r="F61" s="3">
        <f t="shared" si="66"/>
        <v>2.315E-2</v>
      </c>
      <c r="G61" s="3">
        <f t="shared" si="66"/>
        <v>1.6475E-2</v>
      </c>
      <c r="H61" s="3">
        <f t="shared" si="66"/>
        <v>3.3200625000000004E-2</v>
      </c>
      <c r="I61" s="3">
        <f t="shared" si="66"/>
        <v>6.1250000000000006E-2</v>
      </c>
      <c r="J61" s="3">
        <f t="shared" si="66"/>
        <v>6.2125E-2</v>
      </c>
      <c r="K61" s="3">
        <f t="shared" si="66"/>
        <v>6.5445625000000007E-2</v>
      </c>
      <c r="L61" s="3">
        <f t="shared" si="66"/>
        <v>6.7100000000000007E-2</v>
      </c>
      <c r="M61" s="3">
        <f t="shared" si="66"/>
        <v>6.8324999999999997E-2</v>
      </c>
      <c r="O61" s="100" t="s">
        <v>18</v>
      </c>
      <c r="P61" s="103">
        <f>B50</f>
        <v>44272</v>
      </c>
      <c r="Q61" s="36">
        <f t="shared" si="59"/>
        <v>83.918425373583744</v>
      </c>
      <c r="R61" s="37">
        <f t="shared" si="60"/>
        <v>79.745590337405815</v>
      </c>
      <c r="S61" s="37">
        <f t="shared" si="61"/>
        <v>53.857948312053885</v>
      </c>
      <c r="T61" s="37">
        <f t="shared" si="63"/>
        <v>4.5281535664227874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</row>
    <row r="62" spans="1:27" ht="13.5" thickBot="1" x14ac:dyDescent="0.25">
      <c r="A62" s="78" t="s">
        <v>8</v>
      </c>
      <c r="B62" s="79"/>
      <c r="C62" s="21">
        <f t="shared" ref="C62:M62" si="67">STDEV(C54:C57)</f>
        <v>3.8622100754188553E-4</v>
      </c>
      <c r="D62" s="21">
        <f t="shared" si="67"/>
        <v>8.6986589004665838E-4</v>
      </c>
      <c r="E62" s="21">
        <f t="shared" si="67"/>
        <v>6.4807406984078615E-4</v>
      </c>
      <c r="F62" s="21">
        <f t="shared" si="67"/>
        <v>8.6554414483991956E-4</v>
      </c>
      <c r="G62" s="21">
        <f t="shared" si="67"/>
        <v>2.4494897427831773E-4</v>
      </c>
      <c r="H62" s="21">
        <f t="shared" si="67"/>
        <v>3.6003689047096172E-4</v>
      </c>
      <c r="I62" s="21">
        <f t="shared" si="67"/>
        <v>1.5777093099385193E-3</v>
      </c>
      <c r="J62" s="21">
        <f t="shared" si="67"/>
        <v>6.1913918736688795E-4</v>
      </c>
      <c r="K62" s="21">
        <f t="shared" si="67"/>
        <v>1.8660881264917059E-3</v>
      </c>
      <c r="L62" s="21">
        <f t="shared" si="67"/>
        <v>7.3654599313281266E-4</v>
      </c>
      <c r="M62" s="21">
        <f t="shared" si="67"/>
        <v>2.0816659994661368E-4</v>
      </c>
      <c r="O62" s="100"/>
      <c r="P62" s="103"/>
      <c r="Q62" s="38">
        <f t="shared" si="59"/>
        <v>82.510540049062456</v>
      </c>
      <c r="R62" s="31">
        <f t="shared" si="60"/>
        <v>82.177590964140379</v>
      </c>
      <c r="S62" s="31">
        <f t="shared" si="61"/>
        <v>55.399657391174827</v>
      </c>
      <c r="T62" s="31">
        <f t="shared" si="63"/>
        <v>5.9105369343480429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</row>
    <row r="63" spans="1:27" ht="13.5" thickBot="1" x14ac:dyDescent="0.25">
      <c r="A63" s="78" t="s">
        <v>9</v>
      </c>
      <c r="B63" s="79"/>
      <c r="C63" s="30">
        <f t="shared" ref="C63:M63" si="68">1.96*(C62)/SQRT(4)</f>
        <v>3.7849658739104783E-4</v>
      </c>
      <c r="D63" s="30">
        <f t="shared" si="68"/>
        <v>8.524685722457252E-4</v>
      </c>
      <c r="E63" s="30">
        <f t="shared" si="68"/>
        <v>6.3511258844397038E-4</v>
      </c>
      <c r="F63" s="30">
        <f t="shared" si="68"/>
        <v>8.4823326194312116E-4</v>
      </c>
      <c r="G63" s="30">
        <f t="shared" si="68"/>
        <v>2.4004999479275137E-4</v>
      </c>
      <c r="H63" s="30">
        <f t="shared" si="68"/>
        <v>3.5283615266154246E-4</v>
      </c>
      <c r="I63" s="30">
        <f t="shared" si="68"/>
        <v>1.5461551237397489E-3</v>
      </c>
      <c r="J63" s="30">
        <f t="shared" si="68"/>
        <v>6.0675640361955018E-4</v>
      </c>
      <c r="K63" s="30">
        <f t="shared" si="68"/>
        <v>1.8287663639618718E-3</v>
      </c>
      <c r="L63" s="30">
        <f t="shared" si="68"/>
        <v>7.2181507327015644E-4</v>
      </c>
      <c r="M63" s="30">
        <f t="shared" si="68"/>
        <v>2.040032679476814E-4</v>
      </c>
      <c r="O63" s="100"/>
      <c r="P63" s="103"/>
      <c r="Q63" s="38">
        <f t="shared" si="59"/>
        <v>82.957690180654154</v>
      </c>
      <c r="R63" s="31">
        <f t="shared" si="60"/>
        <v>78.862724807772949</v>
      </c>
      <c r="S63" s="31">
        <f t="shared" si="61"/>
        <v>55.409404150384354</v>
      </c>
      <c r="T63" s="31">
        <f t="shared" si="63"/>
        <v>5.7059424541637593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</row>
    <row r="64" spans="1:27" ht="13.5" thickBot="1" x14ac:dyDescent="0.25">
      <c r="A64" s="80" t="s">
        <v>5</v>
      </c>
      <c r="B64" s="88">
        <f>B50</f>
        <v>44272</v>
      </c>
      <c r="C64" s="58">
        <f t="shared" ref="C64:M64" si="69">(1000*C50/40)</f>
        <v>2.0056250000000002</v>
      </c>
      <c r="D64" s="58">
        <f t="shared" si="69"/>
        <v>16.475625000000001</v>
      </c>
      <c r="E64" s="58">
        <f t="shared" si="69"/>
        <v>1.2081250000000001</v>
      </c>
      <c r="F64" s="58">
        <f t="shared" si="69"/>
        <v>1.295625</v>
      </c>
      <c r="G64" s="58">
        <f t="shared" si="69"/>
        <v>1.5562499999999999</v>
      </c>
      <c r="H64" s="58">
        <f t="shared" si="69"/>
        <v>5.6231249999999999</v>
      </c>
      <c r="I64" s="23">
        <f t="shared" si="69"/>
        <v>11.92375</v>
      </c>
      <c r="J64" s="58">
        <f t="shared" si="69"/>
        <v>15.513124999999999</v>
      </c>
      <c r="K64" s="58">
        <f t="shared" si="69"/>
        <v>16.675625</v>
      </c>
      <c r="L64" s="58">
        <f t="shared" si="69"/>
        <v>16.660625000000003</v>
      </c>
      <c r="M64" s="58">
        <f t="shared" si="69"/>
        <v>17.325624999999999</v>
      </c>
      <c r="O64" s="100"/>
      <c r="P64" s="103"/>
      <c r="Q64" s="39">
        <f t="shared" si="59"/>
        <v>84.447233261270085</v>
      </c>
      <c r="R64" s="32">
        <f t="shared" si="60"/>
        <v>80.061978424878561</v>
      </c>
      <c r="S64" s="32">
        <f t="shared" si="61"/>
        <v>54.944480015953509</v>
      </c>
      <c r="T64" s="32">
        <f t="shared" si="63"/>
        <v>6.2390752430057317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</row>
    <row r="65" spans="1:54" ht="13.5" thickBot="1" x14ac:dyDescent="0.25">
      <c r="A65" s="81"/>
      <c r="B65" s="89"/>
      <c r="C65" s="23">
        <f t="shared" ref="C65:M65" si="70">(1000*C51/40)</f>
        <v>2.0106250000000001</v>
      </c>
      <c r="D65" s="23">
        <f t="shared" si="70"/>
        <v>16.465624999999999</v>
      </c>
      <c r="E65" s="23">
        <f t="shared" si="70"/>
        <v>1.203125</v>
      </c>
      <c r="F65" s="23">
        <f t="shared" si="70"/>
        <v>1.278125</v>
      </c>
      <c r="G65" s="23">
        <f t="shared" si="70"/>
        <v>1.5648124999999999</v>
      </c>
      <c r="H65" s="23">
        <f t="shared" si="70"/>
        <v>5.6556250000000006</v>
      </c>
      <c r="I65" s="23">
        <f t="shared" si="70"/>
        <v>11.84625</v>
      </c>
      <c r="J65" s="23">
        <f t="shared" si="70"/>
        <v>15.570624999999998</v>
      </c>
      <c r="K65" s="23">
        <f t="shared" si="70"/>
        <v>16.745625</v>
      </c>
      <c r="L65" s="23">
        <f t="shared" si="70"/>
        <v>16.823124999999997</v>
      </c>
      <c r="M65" s="23">
        <f t="shared" si="70"/>
        <v>17.005625000000002</v>
      </c>
      <c r="O65" s="100" t="s">
        <v>18</v>
      </c>
      <c r="P65" s="103">
        <f>B97</f>
        <v>44272</v>
      </c>
      <c r="Q65" s="40">
        <f t="shared" si="59"/>
        <v>76.641975402844324</v>
      </c>
      <c r="R65" s="41">
        <f t="shared" si="60"/>
        <v>76.84936786578966</v>
      </c>
      <c r="S65" s="41">
        <f t="shared" si="61"/>
        <v>63.692094007547048</v>
      </c>
      <c r="T65" s="41">
        <f t="shared" si="63"/>
        <v>6.4558695188244748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</row>
    <row r="66" spans="1:54" ht="13.5" thickBot="1" x14ac:dyDescent="0.25">
      <c r="A66" s="81"/>
      <c r="B66" s="89"/>
      <c r="C66" s="23">
        <f t="shared" ref="C66:M66" si="71">(1000*C52/40)</f>
        <v>1.9906250000000001</v>
      </c>
      <c r="D66" s="23">
        <f t="shared" si="71"/>
        <v>16.240625000000001</v>
      </c>
      <c r="E66" s="23">
        <f t="shared" si="71"/>
        <v>1.2181249999999999</v>
      </c>
      <c r="F66" s="23">
        <f t="shared" si="71"/>
        <v>1.2806250000000001</v>
      </c>
      <c r="G66" s="23">
        <f t="shared" si="71"/>
        <v>1.5645624999999999</v>
      </c>
      <c r="H66" s="23">
        <f t="shared" si="71"/>
        <v>5.6831249999999995</v>
      </c>
      <c r="I66" s="23">
        <f t="shared" si="71"/>
        <v>11.741250000000001</v>
      </c>
      <c r="J66" s="23">
        <f t="shared" si="71"/>
        <v>15.490625</v>
      </c>
      <c r="K66" s="23">
        <f t="shared" si="71"/>
        <v>16.755624999999998</v>
      </c>
      <c r="L66" s="23">
        <f t="shared" si="71"/>
        <v>17.143125000000001</v>
      </c>
      <c r="M66" s="23">
        <f t="shared" si="71"/>
        <v>17.128125000000001</v>
      </c>
      <c r="O66" s="100"/>
      <c r="P66" s="103"/>
      <c r="Q66" s="59">
        <f t="shared" si="59"/>
        <v>77.189162588153621</v>
      </c>
      <c r="R66" s="60">
        <f t="shared" si="60"/>
        <v>74.542164672345351</v>
      </c>
      <c r="S66" s="60">
        <f t="shared" si="61"/>
        <v>58.293354389673823</v>
      </c>
      <c r="T66" s="60">
        <f t="shared" si="63"/>
        <v>5.4345259059526025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</row>
    <row r="67" spans="1:54" ht="13.5" thickBot="1" x14ac:dyDescent="0.25">
      <c r="A67" s="82"/>
      <c r="B67" s="89"/>
      <c r="C67" s="24">
        <f t="shared" ref="C67:M67" si="72">(1000*C53/40)</f>
        <v>1.9881249999999997</v>
      </c>
      <c r="D67" s="24">
        <f t="shared" si="72"/>
        <v>16.108125000000001</v>
      </c>
      <c r="E67" s="24">
        <f t="shared" si="72"/>
        <v>1.2081250000000001</v>
      </c>
      <c r="F67" s="24">
        <f t="shared" si="72"/>
        <v>1.295625</v>
      </c>
      <c r="G67" s="24">
        <f t="shared" si="72"/>
        <v>1.5481250000000002</v>
      </c>
      <c r="H67" s="24">
        <f t="shared" si="72"/>
        <v>5.6731249999999998</v>
      </c>
      <c r="I67" s="24">
        <f t="shared" si="72"/>
        <v>11.546249999999999</v>
      </c>
      <c r="J67" s="24">
        <f t="shared" si="72"/>
        <v>15.820624999999998</v>
      </c>
      <c r="K67" s="24">
        <f t="shared" si="72"/>
        <v>17.243124999999999</v>
      </c>
      <c r="L67" s="24">
        <f t="shared" si="72"/>
        <v>17.303125000000001</v>
      </c>
      <c r="M67" s="24">
        <f t="shared" si="72"/>
        <v>17.463124999999998</v>
      </c>
      <c r="O67" s="100"/>
      <c r="P67" s="103"/>
      <c r="Q67" s="59">
        <f t="shared" si="59"/>
        <v>78.530020833302572</v>
      </c>
      <c r="R67" s="60">
        <f t="shared" si="60"/>
        <v>77.12961805918394</v>
      </c>
      <c r="S67" s="60">
        <f t="shared" si="61"/>
        <v>52.589472739686329</v>
      </c>
      <c r="T67" s="60">
        <f t="shared" si="63"/>
        <v>5.0171773155575856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</row>
    <row r="68" spans="1:54" ht="13.5" thickBot="1" x14ac:dyDescent="0.25">
      <c r="A68" s="80" t="s">
        <v>12</v>
      </c>
      <c r="B68" s="89">
        <f>B50</f>
        <v>44272</v>
      </c>
      <c r="C68" s="25">
        <f t="shared" ref="C68:M68" si="73">(1000*C54/40)</f>
        <v>1.9868750000000002</v>
      </c>
      <c r="D68" s="25">
        <f t="shared" si="73"/>
        <v>2.4368750000000001</v>
      </c>
      <c r="E68" s="25">
        <f t="shared" si="73"/>
        <v>0.60437499999999988</v>
      </c>
      <c r="F68" s="25">
        <f t="shared" si="73"/>
        <v>0.57437499999999997</v>
      </c>
      <c r="G68" s="25">
        <f t="shared" si="73"/>
        <v>0.40437499999999993</v>
      </c>
      <c r="H68" s="25">
        <f t="shared" si="73"/>
        <v>0.81687500000000013</v>
      </c>
      <c r="I68" s="25">
        <f t="shared" si="73"/>
        <v>1.5893750000000002</v>
      </c>
      <c r="J68" s="25">
        <f t="shared" si="73"/>
        <v>1.5318750000000001</v>
      </c>
      <c r="K68" s="25">
        <f t="shared" si="73"/>
        <v>1.6364375</v>
      </c>
      <c r="L68" s="25">
        <f t="shared" si="73"/>
        <v>1.659375</v>
      </c>
      <c r="M68" s="25">
        <f t="shared" si="73"/>
        <v>1.7068750000000001</v>
      </c>
      <c r="O68" s="100"/>
      <c r="P68" s="103"/>
      <c r="Q68" s="39">
        <f t="shared" si="59"/>
        <v>76.250201170622958</v>
      </c>
      <c r="R68" s="32">
        <f t="shared" si="60"/>
        <v>74.777298279205127</v>
      </c>
      <c r="S68" s="32">
        <f t="shared" si="61"/>
        <v>58.790052727995537</v>
      </c>
      <c r="T68" s="32">
        <f t="shared" si="63"/>
        <v>4.6978942409384388</v>
      </c>
      <c r="U68" s="37">
        <v>0</v>
      </c>
      <c r="V68" s="32">
        <v>0</v>
      </c>
      <c r="W68" s="37">
        <v>0</v>
      </c>
      <c r="X68" s="37">
        <v>0</v>
      </c>
      <c r="Y68" s="37">
        <v>0</v>
      </c>
    </row>
    <row r="69" spans="1:54" x14ac:dyDescent="0.2">
      <c r="A69" s="81"/>
      <c r="B69" s="89"/>
      <c r="C69" s="58">
        <f t="shared" ref="C69:M69" si="74">(1000*C55/40)</f>
        <v>1.9693749999999999</v>
      </c>
      <c r="D69" s="58">
        <f t="shared" si="74"/>
        <v>2.4268749999999999</v>
      </c>
      <c r="E69" s="58">
        <f t="shared" si="74"/>
        <v>0.57687500000000003</v>
      </c>
      <c r="F69" s="58">
        <f t="shared" si="74"/>
        <v>0.60687500000000005</v>
      </c>
      <c r="G69" s="58">
        <f t="shared" si="74"/>
        <v>0.41687499999999994</v>
      </c>
      <c r="H69" s="58">
        <f t="shared" si="74"/>
        <v>0.83187499999999992</v>
      </c>
      <c r="I69" s="58">
        <f t="shared" si="74"/>
        <v>1.5093749999999999</v>
      </c>
      <c r="J69" s="58">
        <f t="shared" si="74"/>
        <v>1.566875</v>
      </c>
      <c r="K69" s="58">
        <f t="shared" si="74"/>
        <v>1.599375</v>
      </c>
      <c r="L69" s="58">
        <f t="shared" si="74"/>
        <v>1.6643749999999997</v>
      </c>
      <c r="M69" s="58">
        <f t="shared" si="74"/>
        <v>1.7093750000000001</v>
      </c>
      <c r="O69" s="104" t="s">
        <v>16</v>
      </c>
      <c r="P69" s="105"/>
      <c r="Q69" s="14">
        <f t="shared" ref="Q69:Y69" si="75">AVERAGE(Q57:Q68)</f>
        <v>80.558961731872671</v>
      </c>
      <c r="R69" s="14">
        <f t="shared" si="75"/>
        <v>78.203687209193745</v>
      </c>
      <c r="S69" s="14">
        <f t="shared" si="75"/>
        <v>55.809331512511825</v>
      </c>
      <c r="T69" s="14">
        <f t="shared" si="75"/>
        <v>4.8499739273753599</v>
      </c>
      <c r="U69" s="14">
        <f t="shared" si="75"/>
        <v>0</v>
      </c>
      <c r="V69" s="14">
        <f t="shared" si="75"/>
        <v>0</v>
      </c>
      <c r="W69" s="14">
        <f t="shared" si="75"/>
        <v>0</v>
      </c>
      <c r="X69" s="14">
        <f t="shared" si="75"/>
        <v>0</v>
      </c>
      <c r="Y69" s="14">
        <f t="shared" si="75"/>
        <v>0</v>
      </c>
    </row>
    <row r="70" spans="1:54" x14ac:dyDescent="0.2">
      <c r="A70" s="81"/>
      <c r="B70" s="89"/>
      <c r="C70" s="23">
        <f t="shared" ref="C70:M70" si="76">(1000*C56/40)</f>
        <v>1.9743750000000002</v>
      </c>
      <c r="D70" s="23">
        <f t="shared" si="76"/>
        <v>2.4768750000000002</v>
      </c>
      <c r="E70" s="23">
        <f t="shared" si="76"/>
        <v>0.59187500000000004</v>
      </c>
      <c r="F70" s="23">
        <f t="shared" si="76"/>
        <v>0.55437500000000006</v>
      </c>
      <c r="G70" s="23">
        <f t="shared" si="76"/>
        <v>0.41687499999999994</v>
      </c>
      <c r="H70" s="23">
        <f t="shared" si="76"/>
        <v>0.83437499999999998</v>
      </c>
      <c r="I70" s="23">
        <f t="shared" si="76"/>
        <v>1.5218750000000001</v>
      </c>
      <c r="J70" s="23">
        <f t="shared" si="76"/>
        <v>1.5618750000000001</v>
      </c>
      <c r="K70" s="23">
        <f t="shared" si="76"/>
        <v>1.6068750000000001</v>
      </c>
      <c r="L70" s="23">
        <f t="shared" si="76"/>
        <v>1.6893750000000001</v>
      </c>
      <c r="M70" s="23">
        <f t="shared" si="76"/>
        <v>1.701875</v>
      </c>
      <c r="O70" s="106" t="s">
        <v>8</v>
      </c>
      <c r="P70" s="106"/>
      <c r="Q70" s="29">
        <f t="shared" ref="Q70:Y70" si="77">STDEV(Q57:Q68)</f>
        <v>2.95343901749166</v>
      </c>
      <c r="R70" s="29">
        <f t="shared" si="77"/>
        <v>2.1713481171085305</v>
      </c>
      <c r="S70" s="29">
        <f t="shared" si="77"/>
        <v>3.0796713450995665</v>
      </c>
      <c r="T70" s="29">
        <f t="shared" si="77"/>
        <v>1.1951995571385126</v>
      </c>
      <c r="U70" s="29">
        <f t="shared" si="77"/>
        <v>0</v>
      </c>
      <c r="V70" s="29">
        <f t="shared" si="77"/>
        <v>0</v>
      </c>
      <c r="W70" s="29">
        <f t="shared" si="77"/>
        <v>0</v>
      </c>
      <c r="X70" s="29">
        <f t="shared" si="77"/>
        <v>0</v>
      </c>
      <c r="Y70" s="29">
        <f t="shared" si="77"/>
        <v>0</v>
      </c>
    </row>
    <row r="71" spans="1:54" x14ac:dyDescent="0.2">
      <c r="A71" s="82"/>
      <c r="B71" s="90"/>
      <c r="C71" s="23">
        <f t="shared" ref="C71:M71" si="78">(1000*C57/40)</f>
        <v>1.9893750000000001</v>
      </c>
      <c r="D71" s="24">
        <f t="shared" si="78"/>
        <v>2.441875</v>
      </c>
      <c r="E71" s="24">
        <f t="shared" si="78"/>
        <v>0.614375</v>
      </c>
      <c r="F71" s="24">
        <f t="shared" si="78"/>
        <v>0.57937499999999997</v>
      </c>
      <c r="G71" s="24">
        <f t="shared" si="78"/>
        <v>0.40937499999999999</v>
      </c>
      <c r="H71" s="24">
        <f t="shared" si="78"/>
        <v>0.8369375</v>
      </c>
      <c r="I71" s="24">
        <f t="shared" si="78"/>
        <v>1.504375</v>
      </c>
      <c r="J71" s="24">
        <f t="shared" si="78"/>
        <v>1.5518749999999999</v>
      </c>
      <c r="K71" s="24">
        <f t="shared" si="78"/>
        <v>1.701875</v>
      </c>
      <c r="L71" s="24">
        <f t="shared" si="78"/>
        <v>1.6968749999999999</v>
      </c>
      <c r="M71" s="24">
        <f t="shared" si="78"/>
        <v>1.714375</v>
      </c>
      <c r="O71" s="106" t="s">
        <v>9</v>
      </c>
      <c r="P71" s="106"/>
      <c r="Q71" s="30">
        <f t="shared" ref="Q71:Y71" si="79">1.96*(Q70)/SQRT(12)</f>
        <v>1.6710654355482748</v>
      </c>
      <c r="R71" s="30">
        <f t="shared" si="79"/>
        <v>1.2285558515186572</v>
      </c>
      <c r="S71" s="30">
        <f t="shared" si="79"/>
        <v>1.7424880985066356</v>
      </c>
      <c r="T71" s="30">
        <f t="shared" si="79"/>
        <v>0.67624781032825687</v>
      </c>
      <c r="U71" s="30">
        <f t="shared" si="79"/>
        <v>0</v>
      </c>
      <c r="V71" s="30">
        <f t="shared" si="79"/>
        <v>0</v>
      </c>
      <c r="W71" s="30">
        <f t="shared" si="79"/>
        <v>0</v>
      </c>
      <c r="X71" s="30">
        <f t="shared" si="79"/>
        <v>0</v>
      </c>
      <c r="Y71" s="30">
        <f t="shared" si="79"/>
        <v>0</v>
      </c>
      <c r="BB71" s="26"/>
    </row>
    <row r="72" spans="1:54" x14ac:dyDescent="0.2">
      <c r="A72" s="78" t="s">
        <v>11</v>
      </c>
      <c r="B72" s="79"/>
      <c r="C72" s="2">
        <f t="shared" ref="C72:M72" si="80">AVERAGE(C64:C67)</f>
        <v>1.9987500000000002</v>
      </c>
      <c r="D72" s="2">
        <f t="shared" si="80"/>
        <v>16.322499999999998</v>
      </c>
      <c r="E72" s="2">
        <f t="shared" si="80"/>
        <v>1.2093749999999999</v>
      </c>
      <c r="F72" s="2">
        <f t="shared" si="80"/>
        <v>1.2875000000000001</v>
      </c>
      <c r="G72" s="2">
        <f t="shared" si="80"/>
        <v>1.5584375000000001</v>
      </c>
      <c r="H72" s="2">
        <f t="shared" si="80"/>
        <v>5.6587499999999995</v>
      </c>
      <c r="I72" s="2">
        <f t="shared" si="80"/>
        <v>11.764375000000001</v>
      </c>
      <c r="J72" s="2">
        <f t="shared" si="80"/>
        <v>15.598749999999999</v>
      </c>
      <c r="K72" s="2">
        <f t="shared" si="80"/>
        <v>16.854999999999997</v>
      </c>
      <c r="L72" s="2">
        <f t="shared" si="80"/>
        <v>16.982500000000002</v>
      </c>
      <c r="M72" s="2">
        <f t="shared" si="80"/>
        <v>17.230624999999996</v>
      </c>
    </row>
    <row r="73" spans="1:54" x14ac:dyDescent="0.2">
      <c r="A73" s="78" t="s">
        <v>8</v>
      </c>
      <c r="B73" s="79"/>
      <c r="C73" s="21">
        <f t="shared" ref="C73:M73" si="81">STDEV(C64:C67)</f>
        <v>1.1063265039459952E-2</v>
      </c>
      <c r="D73" s="21">
        <f t="shared" si="81"/>
        <v>0.17943632807581947</v>
      </c>
      <c r="E73" s="21">
        <f t="shared" si="81"/>
        <v>6.2915286960588974E-3</v>
      </c>
      <c r="F73" s="21">
        <f t="shared" si="81"/>
        <v>9.4372930440884371E-3</v>
      </c>
      <c r="G73" s="21">
        <f t="shared" si="81"/>
        <v>7.9433213561245653E-3</v>
      </c>
      <c r="H73" s="21">
        <f t="shared" si="81"/>
        <v>2.6329245463299119E-2</v>
      </c>
      <c r="I73" s="21">
        <f t="shared" si="81"/>
        <v>0.16352083200620079</v>
      </c>
      <c r="J73" s="21">
        <f t="shared" si="81"/>
        <v>0.15170386448604345</v>
      </c>
      <c r="K73" s="21">
        <f t="shared" si="81"/>
        <v>0.26118619635552431</v>
      </c>
      <c r="L73" s="21">
        <f t="shared" si="81"/>
        <v>0.29303281244029089</v>
      </c>
      <c r="M73" s="21">
        <f t="shared" si="81"/>
        <v>0.20348013826087777</v>
      </c>
    </row>
    <row r="74" spans="1:54" x14ac:dyDescent="0.2">
      <c r="A74" s="47" t="s">
        <v>9</v>
      </c>
      <c r="B74" s="48"/>
      <c r="C74" s="21">
        <f t="shared" ref="C74:M74" si="82">1.96*(C73)/SQRT(4)</f>
        <v>1.0841999738670753E-2</v>
      </c>
      <c r="D74" s="21">
        <f t="shared" si="82"/>
        <v>0.17584760151430306</v>
      </c>
      <c r="E74" s="21">
        <f t="shared" si="82"/>
        <v>6.165698122137719E-3</v>
      </c>
      <c r="F74" s="21">
        <f t="shared" si="82"/>
        <v>9.2485471832066679E-3</v>
      </c>
      <c r="G74" s="21">
        <f t="shared" si="82"/>
        <v>7.7844549290020737E-3</v>
      </c>
      <c r="H74" s="21">
        <f t="shared" si="82"/>
        <v>2.5802660554033137E-2</v>
      </c>
      <c r="I74" s="21">
        <f t="shared" si="82"/>
        <v>0.16025041536607679</v>
      </c>
      <c r="J74" s="21">
        <f t="shared" si="82"/>
        <v>0.14866978719632257</v>
      </c>
      <c r="K74" s="21">
        <f t="shared" si="82"/>
        <v>0.2559624724284138</v>
      </c>
      <c r="L74" s="21">
        <f t="shared" si="82"/>
        <v>0.28717215619148506</v>
      </c>
      <c r="M74" s="21">
        <f t="shared" si="82"/>
        <v>0.19941053549566021</v>
      </c>
    </row>
    <row r="75" spans="1:54" x14ac:dyDescent="0.2">
      <c r="A75" s="78" t="s">
        <v>13</v>
      </c>
      <c r="B75" s="79"/>
      <c r="C75" s="2">
        <f t="shared" ref="C75:M75" si="83">AVERAGE(C68:C71)</f>
        <v>1.98</v>
      </c>
      <c r="D75" s="2">
        <f t="shared" si="83"/>
        <v>2.4456249999999997</v>
      </c>
      <c r="E75" s="2">
        <f t="shared" si="83"/>
        <v>0.59687499999999993</v>
      </c>
      <c r="F75" s="2">
        <f t="shared" si="83"/>
        <v>0.57874999999999999</v>
      </c>
      <c r="G75" s="2">
        <f t="shared" si="83"/>
        <v>0.41187499999999994</v>
      </c>
      <c r="H75" s="2">
        <f t="shared" si="83"/>
        <v>0.83001562500000003</v>
      </c>
      <c r="I75" s="2">
        <f t="shared" si="83"/>
        <v>1.53125</v>
      </c>
      <c r="J75" s="2">
        <f t="shared" si="83"/>
        <v>1.5531249999999999</v>
      </c>
      <c r="K75" s="2">
        <f t="shared" si="83"/>
        <v>1.6361406250000001</v>
      </c>
      <c r="L75" s="2">
        <f t="shared" si="83"/>
        <v>1.6774999999999998</v>
      </c>
      <c r="M75" s="2">
        <f t="shared" si="83"/>
        <v>1.7081249999999999</v>
      </c>
      <c r="O75" s="61" t="s">
        <v>19</v>
      </c>
      <c r="P75" s="62" t="s">
        <v>20</v>
      </c>
      <c r="Q75" s="62" t="s">
        <v>21</v>
      </c>
      <c r="R75" s="62" t="s">
        <v>22</v>
      </c>
      <c r="T75" s="97" t="s">
        <v>23</v>
      </c>
      <c r="U75" s="97"/>
      <c r="V75" s="97"/>
      <c r="W75" s="97"/>
    </row>
    <row r="76" spans="1:54" x14ac:dyDescent="0.2">
      <c r="A76" s="78" t="s">
        <v>8</v>
      </c>
      <c r="B76" s="79"/>
      <c r="C76" s="21">
        <f>STDEV(C67:C70)</f>
        <v>9.2632225314231709E-3</v>
      </c>
      <c r="D76" s="21">
        <f t="shared" ref="D76:M76" si="84">STDEV(D68:D71)</f>
        <v>2.1746647251166571E-2</v>
      </c>
      <c r="E76" s="21">
        <f t="shared" si="84"/>
        <v>1.6201851746019621E-2</v>
      </c>
      <c r="F76" s="21">
        <f t="shared" si="84"/>
        <v>2.1638603620997975E-2</v>
      </c>
      <c r="G76" s="21">
        <f t="shared" si="84"/>
        <v>6.1237243569579429E-3</v>
      </c>
      <c r="H76" s="21">
        <f t="shared" si="84"/>
        <v>9.0009222617739963E-3</v>
      </c>
      <c r="I76" s="21">
        <f t="shared" si="84"/>
        <v>3.9442732748462994E-2</v>
      </c>
      <c r="J76" s="21">
        <f t="shared" si="84"/>
        <v>1.5478479684172243E-2</v>
      </c>
      <c r="K76" s="21">
        <f t="shared" si="84"/>
        <v>4.665220316229271E-2</v>
      </c>
      <c r="L76" s="21">
        <f t="shared" si="84"/>
        <v>1.8413649828320333E-2</v>
      </c>
      <c r="M76" s="21">
        <f t="shared" si="84"/>
        <v>5.20416499866531E-3</v>
      </c>
      <c r="O76" s="63" t="s">
        <v>1</v>
      </c>
      <c r="P76" s="7">
        <f>Q15</f>
        <v>1.9789583333333336</v>
      </c>
      <c r="Q76" s="7">
        <f>Q32</f>
        <v>1.9895833333333333</v>
      </c>
      <c r="R76" s="64">
        <f>Q49</f>
        <v>0.99999999999999989</v>
      </c>
      <c r="T76" s="98"/>
      <c r="U76" s="98"/>
      <c r="V76" s="98"/>
      <c r="W76" s="98"/>
    </row>
    <row r="77" spans="1:54" x14ac:dyDescent="0.2">
      <c r="A77" s="78" t="s">
        <v>9</v>
      </c>
      <c r="B77" s="79"/>
      <c r="C77" s="21">
        <f t="shared" ref="C77:M77" si="85">1.96*(C76)/SQRT(4)</f>
        <v>9.0779580807947065E-3</v>
      </c>
      <c r="D77" s="21">
        <f t="shared" si="85"/>
        <v>2.1311714306143238E-2</v>
      </c>
      <c r="E77" s="21">
        <f t="shared" si="85"/>
        <v>1.5877814711099229E-2</v>
      </c>
      <c r="F77" s="21">
        <f t="shared" si="85"/>
        <v>2.1205831548578014E-2</v>
      </c>
      <c r="G77" s="21">
        <f t="shared" si="85"/>
        <v>6.001249869818784E-3</v>
      </c>
      <c r="H77" s="21">
        <f t="shared" si="85"/>
        <v>8.8209038165385171E-3</v>
      </c>
      <c r="I77" s="21">
        <f t="shared" si="85"/>
        <v>3.8653878093493736E-2</v>
      </c>
      <c r="J77" s="21">
        <f t="shared" si="85"/>
        <v>1.5168910090488798E-2</v>
      </c>
      <c r="K77" s="21">
        <f t="shared" si="85"/>
        <v>4.5719159099046856E-2</v>
      </c>
      <c r="L77" s="21">
        <f t="shared" si="85"/>
        <v>1.8045376831753925E-2</v>
      </c>
      <c r="M77" s="21">
        <f t="shared" si="85"/>
        <v>5.1000816986920038E-3</v>
      </c>
      <c r="O77" s="13" t="s">
        <v>3</v>
      </c>
      <c r="P77" s="42">
        <f>R15</f>
        <v>16.415416666666669</v>
      </c>
      <c r="Q77" s="42">
        <f>R32</f>
        <v>2.3450000000000002</v>
      </c>
      <c r="R77" s="43">
        <f>R49</f>
        <v>7.0949371893964646</v>
      </c>
      <c r="T77" s="10" t="s">
        <v>19</v>
      </c>
      <c r="U77" s="11" t="s">
        <v>24</v>
      </c>
      <c r="V77" s="11" t="s">
        <v>25</v>
      </c>
      <c r="W77" s="12" t="s">
        <v>26</v>
      </c>
    </row>
    <row r="78" spans="1:54" x14ac:dyDescent="0.2">
      <c r="A78" s="80" t="s">
        <v>14</v>
      </c>
      <c r="B78" s="83">
        <f>B50</f>
        <v>44272</v>
      </c>
      <c r="C78" s="27">
        <f t="shared" ref="C78:M78" si="86">(C64/C68)</f>
        <v>1.0094369298521548</v>
      </c>
      <c r="D78" s="27">
        <f t="shared" si="86"/>
        <v>6.7609643498332908</v>
      </c>
      <c r="E78" s="27">
        <f t="shared" si="86"/>
        <v>1.9989658738366087</v>
      </c>
      <c r="F78" s="27">
        <f t="shared" si="86"/>
        <v>2.2557127312295977</v>
      </c>
      <c r="G78" s="27">
        <f t="shared" si="86"/>
        <v>3.8485316846986093</v>
      </c>
      <c r="H78" s="27">
        <f t="shared" si="86"/>
        <v>6.8837031369548569</v>
      </c>
      <c r="I78" s="27">
        <f t="shared" si="86"/>
        <v>7.5021627998427043</v>
      </c>
      <c r="J78" s="27">
        <f t="shared" si="86"/>
        <v>10.12688698490412</v>
      </c>
      <c r="K78" s="27">
        <f t="shared" si="86"/>
        <v>10.190199747928045</v>
      </c>
      <c r="L78" s="27">
        <f t="shared" si="86"/>
        <v>10.040301318267421</v>
      </c>
      <c r="M78" s="27">
        <f t="shared" si="86"/>
        <v>10.150494324423287</v>
      </c>
      <c r="O78" s="49" t="str">
        <f>S$2</f>
        <v>[1/2]</v>
      </c>
      <c r="P78" s="65">
        <f>S15</f>
        <v>1.2089583333333336</v>
      </c>
      <c r="Q78" s="65">
        <f>S32</f>
        <v>0.55895833333333333</v>
      </c>
      <c r="R78" s="66">
        <f>S49</f>
        <v>2.1849190714088911</v>
      </c>
      <c r="T78" s="63" t="s">
        <v>27</v>
      </c>
      <c r="U78" s="67"/>
      <c r="V78" s="67"/>
      <c r="W78" s="67"/>
    </row>
    <row r="79" spans="1:54" x14ac:dyDescent="0.2">
      <c r="A79" s="81"/>
      <c r="B79" s="84"/>
      <c r="C79" s="27">
        <f t="shared" ref="C79:M79" si="87">(C65/C69)</f>
        <v>1.0209457315138053</v>
      </c>
      <c r="D79" s="27">
        <f t="shared" si="87"/>
        <v>6.784702549575071</v>
      </c>
      <c r="E79" s="27">
        <f t="shared" si="87"/>
        <v>2.0855904658721558</v>
      </c>
      <c r="F79" s="27">
        <f t="shared" si="87"/>
        <v>2.1060762100926875</v>
      </c>
      <c r="G79" s="27">
        <f t="shared" si="87"/>
        <v>3.7536731634182914</v>
      </c>
      <c r="H79" s="27">
        <f t="shared" si="87"/>
        <v>6.7986476333583781</v>
      </c>
      <c r="I79" s="27">
        <f t="shared" si="87"/>
        <v>7.8484472049689442</v>
      </c>
      <c r="J79" s="27">
        <f t="shared" si="87"/>
        <v>9.9373753490227354</v>
      </c>
      <c r="K79" s="27">
        <f t="shared" si="87"/>
        <v>10.47010550996483</v>
      </c>
      <c r="L79" s="27">
        <f t="shared" si="87"/>
        <v>10.107773188133685</v>
      </c>
      <c r="M79" s="27">
        <f t="shared" si="87"/>
        <v>9.9484460694698367</v>
      </c>
      <c r="O79" s="49" t="str">
        <f>T$2</f>
        <v>[1/4]</v>
      </c>
      <c r="P79" s="65">
        <f>T15</f>
        <v>1.2920833333333333</v>
      </c>
      <c r="Q79" s="65">
        <f>T32</f>
        <v>0.55895833333333333</v>
      </c>
      <c r="R79" s="66">
        <f>T49</f>
        <v>2.3284715742040292</v>
      </c>
      <c r="T79" s="63" t="s">
        <v>28</v>
      </c>
      <c r="U79" s="67"/>
      <c r="V79" s="67"/>
      <c r="W79" s="67"/>
    </row>
    <row r="80" spans="1:54" x14ac:dyDescent="0.2">
      <c r="A80" s="81"/>
      <c r="B80" s="84"/>
      <c r="C80" s="68">
        <f t="shared" ref="C80:M80" si="88">(C66/C70)</f>
        <v>1.0082304526748971</v>
      </c>
      <c r="D80" s="68">
        <f t="shared" si="88"/>
        <v>6.5569013373706788</v>
      </c>
      <c r="E80" s="68">
        <f t="shared" si="88"/>
        <v>2.0580781414994718</v>
      </c>
      <c r="F80" s="68">
        <f t="shared" si="88"/>
        <v>2.3100338218714769</v>
      </c>
      <c r="G80" s="68">
        <f t="shared" si="88"/>
        <v>3.753073463268366</v>
      </c>
      <c r="H80" s="68">
        <f t="shared" si="88"/>
        <v>6.8112359550561798</v>
      </c>
      <c r="I80" s="68">
        <f t="shared" si="88"/>
        <v>7.7149897330595483</v>
      </c>
      <c r="J80" s="68">
        <f t="shared" si="88"/>
        <v>9.9179671868747494</v>
      </c>
      <c r="K80" s="68">
        <f t="shared" si="88"/>
        <v>10.427460132244262</v>
      </c>
      <c r="L80" s="68">
        <f t="shared" si="88"/>
        <v>10.147613762486127</v>
      </c>
      <c r="M80" s="68">
        <f t="shared" si="88"/>
        <v>10.064267352185091</v>
      </c>
      <c r="O80" s="49" t="str">
        <f>U$2</f>
        <v>[1/8]</v>
      </c>
      <c r="P80" s="65">
        <f>U15</f>
        <v>1.7017395833333335</v>
      </c>
      <c r="Q80" s="65">
        <f>U32</f>
        <v>0.46687499999999998</v>
      </c>
      <c r="R80" s="66">
        <f>U49</f>
        <v>3.6933934878868211</v>
      </c>
      <c r="T80" s="63" t="s">
        <v>29</v>
      </c>
      <c r="U80" s="67"/>
      <c r="V80" s="67"/>
      <c r="W80" s="67"/>
    </row>
    <row r="81" spans="1:25" x14ac:dyDescent="0.2">
      <c r="A81" s="82"/>
      <c r="B81" s="85"/>
      <c r="C81" s="68">
        <f t="shared" ref="C81:M81" si="89">(C67/C71)</f>
        <v>0.99937166195413107</v>
      </c>
      <c r="D81" s="32">
        <f t="shared" si="89"/>
        <v>6.5966214486818533</v>
      </c>
      <c r="E81" s="32">
        <f t="shared" si="89"/>
        <v>1.9664292980671416</v>
      </c>
      <c r="F81" s="32">
        <f t="shared" si="89"/>
        <v>2.2362459546925568</v>
      </c>
      <c r="G81" s="32">
        <f t="shared" si="89"/>
        <v>3.7816793893129779</v>
      </c>
      <c r="H81" s="32">
        <f t="shared" si="89"/>
        <v>6.7784332760809498</v>
      </c>
      <c r="I81" s="32">
        <f t="shared" si="89"/>
        <v>7.6751142501038627</v>
      </c>
      <c r="J81" s="32">
        <f t="shared" si="89"/>
        <v>10.194522754732178</v>
      </c>
      <c r="K81" s="32">
        <f t="shared" si="89"/>
        <v>10.131839882482556</v>
      </c>
      <c r="L81" s="32">
        <f t="shared" si="89"/>
        <v>10.19705340699816</v>
      </c>
      <c r="M81" s="32">
        <f t="shared" si="89"/>
        <v>10.186292380605176</v>
      </c>
      <c r="O81" s="49" t="str">
        <f>V$2</f>
        <v>[1/16]</v>
      </c>
      <c r="P81" s="65">
        <f>V15</f>
        <v>5.4334374999999993</v>
      </c>
      <c r="Q81" s="65">
        <f>V32</f>
        <v>0.80292187500000012</v>
      </c>
      <c r="R81" s="66">
        <f>V49</f>
        <v>6.7993343248208307</v>
      </c>
      <c r="T81" s="63" t="s">
        <v>30</v>
      </c>
      <c r="U81" s="67"/>
      <c r="V81" s="69"/>
      <c r="W81" s="67"/>
    </row>
    <row r="82" spans="1:25" x14ac:dyDescent="0.2">
      <c r="A82" s="78" t="s">
        <v>14</v>
      </c>
      <c r="B82" s="79"/>
      <c r="C82" s="5">
        <f t="shared" ref="C82:M82" si="90">AVERAGE(C78:C81)</f>
        <v>1.0094961939987472</v>
      </c>
      <c r="D82" s="5">
        <f t="shared" si="90"/>
        <v>6.6747974213652235</v>
      </c>
      <c r="E82" s="5">
        <f t="shared" si="90"/>
        <v>2.0272659448188444</v>
      </c>
      <c r="F82" s="5">
        <f t="shared" si="90"/>
        <v>2.2270171794715794</v>
      </c>
      <c r="G82" s="5">
        <f t="shared" si="90"/>
        <v>3.7842394251745608</v>
      </c>
      <c r="H82" s="5">
        <f t="shared" si="90"/>
        <v>6.8180050003625912</v>
      </c>
      <c r="I82" s="5">
        <f t="shared" si="90"/>
        <v>7.6851784969937649</v>
      </c>
      <c r="J82" s="5">
        <f t="shared" si="90"/>
        <v>10.044188068883445</v>
      </c>
      <c r="K82" s="5">
        <f t="shared" si="90"/>
        <v>10.304901318154922</v>
      </c>
      <c r="L82" s="5">
        <f t="shared" si="90"/>
        <v>10.123185418971348</v>
      </c>
      <c r="M82" s="5">
        <f t="shared" si="90"/>
        <v>10.087375031670847</v>
      </c>
      <c r="O82" s="49" t="str">
        <f>W$2</f>
        <v>[1/32]</v>
      </c>
      <c r="P82" s="65">
        <f>W15</f>
        <v>11.764374999999999</v>
      </c>
      <c r="Q82" s="65">
        <f>W32</f>
        <v>1.5917864583333332</v>
      </c>
      <c r="R82" s="66">
        <f>W49</f>
        <v>7.441768843037738</v>
      </c>
      <c r="T82" s="63" t="s">
        <v>31</v>
      </c>
      <c r="U82" s="67"/>
      <c r="V82" s="67"/>
      <c r="W82" s="67"/>
    </row>
    <row r="83" spans="1:25" x14ac:dyDescent="0.2">
      <c r="A83" s="78" t="s">
        <v>8</v>
      </c>
      <c r="B83" s="79"/>
      <c r="C83" s="29">
        <f t="shared" ref="C83:M83" si="91">STDEV(C78:C81)</f>
        <v>8.8544465622110782E-3</v>
      </c>
      <c r="D83" s="29">
        <f t="shared" si="91"/>
        <v>0.11476765818336893</v>
      </c>
      <c r="E83" s="29">
        <f t="shared" si="91"/>
        <v>5.4323514938974249E-2</v>
      </c>
      <c r="F83" s="29">
        <f t="shared" si="91"/>
        <v>8.6462103398801157E-2</v>
      </c>
      <c r="G83" s="29">
        <f t="shared" si="91"/>
        <v>4.4891209078583745E-2</v>
      </c>
      <c r="H83" s="29">
        <f t="shared" si="91"/>
        <v>4.5835554416538186E-2</v>
      </c>
      <c r="I83" s="29">
        <f t="shared" si="91"/>
        <v>0.14276018967579149</v>
      </c>
      <c r="J83" s="29">
        <f t="shared" si="91"/>
        <v>0.13757458178424214</v>
      </c>
      <c r="K83" s="29">
        <f t="shared" si="91"/>
        <v>0.168740232934178</v>
      </c>
      <c r="L83" s="29">
        <f t="shared" si="91"/>
        <v>6.6233261107738195E-2</v>
      </c>
      <c r="M83" s="29">
        <f t="shared" si="91"/>
        <v>0.10583620745792387</v>
      </c>
      <c r="O83" s="49" t="str">
        <f>X$2</f>
        <v>[1/64]</v>
      </c>
      <c r="P83" s="65">
        <f>X15</f>
        <v>15.589791666666665</v>
      </c>
      <c r="Q83" s="65">
        <f>X32</f>
        <v>1.6470833333333335</v>
      </c>
      <c r="R83" s="66">
        <f>X49</f>
        <v>9.5263617978066684</v>
      </c>
      <c r="T83" s="63" t="s">
        <v>32</v>
      </c>
      <c r="U83" s="67"/>
      <c r="V83" s="67"/>
      <c r="W83" s="67"/>
    </row>
    <row r="84" spans="1:25" x14ac:dyDescent="0.2">
      <c r="A84" s="78" t="s">
        <v>9</v>
      </c>
      <c r="B84" s="79"/>
      <c r="C84" s="30">
        <f t="shared" ref="C84:M84" si="92">1.96*(C83)/SQRT(4)</f>
        <v>8.677357630966857E-3</v>
      </c>
      <c r="D84" s="30">
        <f t="shared" si="92"/>
        <v>0.11247230501970154</v>
      </c>
      <c r="E84" s="30">
        <f t="shared" si="92"/>
        <v>5.3237044640194763E-2</v>
      </c>
      <c r="F84" s="30">
        <f t="shared" si="92"/>
        <v>8.4732861330825138E-2</v>
      </c>
      <c r="G84" s="30">
        <f t="shared" si="92"/>
        <v>4.3993384897012072E-2</v>
      </c>
      <c r="H84" s="30">
        <f t="shared" si="92"/>
        <v>4.491884332820742E-2</v>
      </c>
      <c r="I84" s="30">
        <f t="shared" si="92"/>
        <v>0.13990498588227565</v>
      </c>
      <c r="J84" s="30">
        <f t="shared" si="92"/>
        <v>0.13482309014855731</v>
      </c>
      <c r="K84" s="30">
        <f t="shared" si="92"/>
        <v>0.16536542827549444</v>
      </c>
      <c r="L84" s="30">
        <f t="shared" si="92"/>
        <v>6.4908595885583426E-2</v>
      </c>
      <c r="M84" s="30">
        <f t="shared" si="92"/>
        <v>0.10371948330876539</v>
      </c>
      <c r="O84" s="49" t="str">
        <f>Y$2</f>
        <v>[1/128]</v>
      </c>
      <c r="P84" s="65">
        <f>Y15</f>
        <v>16.488958333333333</v>
      </c>
      <c r="Q84" s="65">
        <f>Y32</f>
        <v>1.6479807291666668</v>
      </c>
      <c r="R84" s="66">
        <f>Y49</f>
        <v>10.059874423937019</v>
      </c>
      <c r="T84" s="63" t="s">
        <v>33</v>
      </c>
      <c r="U84" s="67"/>
      <c r="V84" s="67"/>
      <c r="W84" s="67"/>
    </row>
    <row r="85" spans="1:25" x14ac:dyDescent="0.2">
      <c r="A85" s="80" t="s">
        <v>16</v>
      </c>
      <c r="B85" s="83">
        <f>B50</f>
        <v>44272</v>
      </c>
      <c r="C85" s="27">
        <f t="shared" ref="C85:M85" si="93">C78/$C$82</f>
        <v>0.99994129334320947</v>
      </c>
      <c r="D85" s="27">
        <f t="shared" si="93"/>
        <v>6.6973648737121252</v>
      </c>
      <c r="E85" s="27">
        <f t="shared" si="93"/>
        <v>1.9801618725459895</v>
      </c>
      <c r="F85" s="27">
        <f t="shared" si="93"/>
        <v>2.2344935470181642</v>
      </c>
      <c r="G85" s="27">
        <f t="shared" si="93"/>
        <v>3.8123290682791668</v>
      </c>
      <c r="H85" s="27">
        <f t="shared" si="93"/>
        <v>6.8189490736835801</v>
      </c>
      <c r="I85" s="27">
        <f t="shared" si="93"/>
        <v>7.431590970269685</v>
      </c>
      <c r="J85" s="27">
        <f t="shared" si="93"/>
        <v>10.031624730342161</v>
      </c>
      <c r="K85" s="27">
        <f t="shared" si="93"/>
        <v>10.094341918777646</v>
      </c>
      <c r="L85" s="27">
        <f t="shared" si="93"/>
        <v>9.9458535633467484</v>
      </c>
      <c r="M85" s="27">
        <f t="shared" si="93"/>
        <v>10.055009998815194</v>
      </c>
      <c r="O85" s="49" t="str">
        <f>Z$2</f>
        <v>[1/256]</v>
      </c>
      <c r="P85" s="65">
        <f>Z15</f>
        <v>16.677083333333332</v>
      </c>
      <c r="Q85" s="65">
        <f>Z32</f>
        <v>1.6708854166666667</v>
      </c>
      <c r="R85" s="66">
        <f>Z49</f>
        <v>10.031336582090075</v>
      </c>
      <c r="S85"/>
      <c r="T85" s="63" t="s">
        <v>34</v>
      </c>
      <c r="U85" s="67"/>
      <c r="V85" s="67"/>
      <c r="W85" s="67"/>
      <c r="X85"/>
      <c r="Y85"/>
    </row>
    <row r="86" spans="1:25" x14ac:dyDescent="0.2">
      <c r="A86" s="81"/>
      <c r="B86" s="84"/>
      <c r="C86" s="27">
        <f t="shared" ref="C86:M86" si="94">C79/$C$82</f>
        <v>1.0113418332660622</v>
      </c>
      <c r="D86" s="27">
        <f t="shared" si="94"/>
        <v>6.7208797714233786</v>
      </c>
      <c r="E86" s="27">
        <f t="shared" si="94"/>
        <v>2.065971598774293</v>
      </c>
      <c r="F86" s="27">
        <f t="shared" si="94"/>
        <v>2.086264636372964</v>
      </c>
      <c r="G86" s="27">
        <f t="shared" si="94"/>
        <v>3.7183628682635228</v>
      </c>
      <c r="H86" s="27">
        <f t="shared" si="94"/>
        <v>6.7346936756918723</v>
      </c>
      <c r="I86" s="27">
        <f t="shared" si="94"/>
        <v>7.7746179248880694</v>
      </c>
      <c r="J86" s="27">
        <f t="shared" si="94"/>
        <v>9.843895804757306</v>
      </c>
      <c r="K86" s="27">
        <f t="shared" si="94"/>
        <v>10.371614645213633</v>
      </c>
      <c r="L86" s="27">
        <f t="shared" si="94"/>
        <v>10.012690734469702</v>
      </c>
      <c r="M86" s="27">
        <f t="shared" si="94"/>
        <v>9.8548623844362737</v>
      </c>
      <c r="O86" s="49" t="str">
        <f>AA$2</f>
        <v>[1/512]</v>
      </c>
      <c r="P86" s="65">
        <f>AA15</f>
        <v>16.94875</v>
      </c>
      <c r="Q86" s="65">
        <f>AA32</f>
        <v>1.7000208333333333</v>
      </c>
      <c r="R86" s="66">
        <f>AA49</f>
        <v>10.020702037322025</v>
      </c>
      <c r="S86"/>
      <c r="T86" s="63" t="s">
        <v>35</v>
      </c>
      <c r="U86" s="67"/>
      <c r="V86" s="67"/>
      <c r="W86" s="67"/>
      <c r="X86"/>
      <c r="Y86"/>
    </row>
    <row r="87" spans="1:25" x14ac:dyDescent="0.2">
      <c r="A87" s="81"/>
      <c r="B87" s="84"/>
      <c r="C87" s="27">
        <f t="shared" ref="C87:M87" si="95">C80/$C$82</f>
        <v>0.99874616533338634</v>
      </c>
      <c r="D87" s="27">
        <f t="shared" si="95"/>
        <v>6.4952214543751072</v>
      </c>
      <c r="E87" s="27">
        <f t="shared" si="95"/>
        <v>2.0387180791114758</v>
      </c>
      <c r="F87" s="27">
        <f t="shared" si="95"/>
        <v>2.2883036465161193</v>
      </c>
      <c r="G87" s="27">
        <f t="shared" si="95"/>
        <v>3.7177688094117007</v>
      </c>
      <c r="H87" s="27">
        <f t="shared" si="95"/>
        <v>6.7471635807520762</v>
      </c>
      <c r="I87" s="27">
        <f t="shared" si="95"/>
        <v>7.6424158693451423</v>
      </c>
      <c r="J87" s="27">
        <f t="shared" si="95"/>
        <v>9.8246702125625429</v>
      </c>
      <c r="K87" s="27">
        <f t="shared" si="95"/>
        <v>10.329370426786573</v>
      </c>
      <c r="L87" s="27">
        <f t="shared" si="95"/>
        <v>10.052156533934115</v>
      </c>
      <c r="M87" s="27">
        <f t="shared" si="95"/>
        <v>9.9695941520286517</v>
      </c>
      <c r="Q87"/>
      <c r="R87"/>
      <c r="S87"/>
      <c r="T87" s="63" t="s">
        <v>36</v>
      </c>
      <c r="U87" s="67"/>
      <c r="V87" s="67"/>
      <c r="W87" s="67"/>
      <c r="X87"/>
      <c r="Y87"/>
    </row>
    <row r="88" spans="1:25" x14ac:dyDescent="0.2">
      <c r="A88" s="82"/>
      <c r="B88" s="85"/>
      <c r="C88" s="27">
        <f t="shared" ref="C88:M88" si="96">C81/$C$82</f>
        <v>0.98997070805734144</v>
      </c>
      <c r="D88" s="27">
        <f t="shared" si="96"/>
        <v>6.534567923977769</v>
      </c>
      <c r="E88" s="27">
        <f t="shared" si="96"/>
        <v>1.9479313639389333</v>
      </c>
      <c r="F88" s="27">
        <f t="shared" si="96"/>
        <v>2.2152098918119667</v>
      </c>
      <c r="G88" s="27">
        <f t="shared" si="96"/>
        <v>3.7461056433836055</v>
      </c>
      <c r="H88" s="27">
        <f t="shared" si="96"/>
        <v>6.7146694721360802</v>
      </c>
      <c r="I88" s="27">
        <f t="shared" si="96"/>
        <v>7.60291548965799</v>
      </c>
      <c r="J88" s="27">
        <f t="shared" si="96"/>
        <v>10.098624259642161</v>
      </c>
      <c r="K88" s="27">
        <f t="shared" si="96"/>
        <v>10.036531036683758</v>
      </c>
      <c r="L88" s="27">
        <f t="shared" si="96"/>
        <v>10.101131106404958</v>
      </c>
      <c r="M88" s="27">
        <f t="shared" si="96"/>
        <v>10.090471307530077</v>
      </c>
      <c r="P88" s="9"/>
      <c r="Q88" s="9"/>
      <c r="R88"/>
      <c r="S88"/>
      <c r="T88" s="63" t="s">
        <v>37</v>
      </c>
      <c r="U88" s="67"/>
      <c r="V88" s="67"/>
      <c r="W88" s="67"/>
      <c r="X88"/>
      <c r="Y88"/>
    </row>
    <row r="89" spans="1:25" x14ac:dyDescent="0.2">
      <c r="A89" s="78" t="s">
        <v>16</v>
      </c>
      <c r="B89" s="79"/>
      <c r="C89" s="5">
        <f t="shared" ref="C89:M89" si="97">AVERAGE(C85:C88)</f>
        <v>0.99999999999999978</v>
      </c>
      <c r="D89" s="5">
        <f t="shared" si="97"/>
        <v>6.6120085058720948</v>
      </c>
      <c r="E89" s="5">
        <f t="shared" si="97"/>
        <v>2.008195728592673</v>
      </c>
      <c r="F89" s="5">
        <f t="shared" si="97"/>
        <v>2.2060679304298034</v>
      </c>
      <c r="G89" s="5">
        <f t="shared" si="97"/>
        <v>3.7486415973344989</v>
      </c>
      <c r="H89" s="5">
        <f t="shared" si="97"/>
        <v>6.7538689505659022</v>
      </c>
      <c r="I89" s="5">
        <f t="shared" si="97"/>
        <v>7.6128850635402223</v>
      </c>
      <c r="J89" s="5">
        <f t="shared" si="97"/>
        <v>9.9497037518260427</v>
      </c>
      <c r="K89" s="5">
        <f t="shared" si="97"/>
        <v>10.207964506865402</v>
      </c>
      <c r="L89" s="5">
        <f t="shared" si="97"/>
        <v>10.027957984538881</v>
      </c>
      <c r="M89" s="5">
        <f t="shared" si="97"/>
        <v>9.9924844607025491</v>
      </c>
      <c r="P89" s="9"/>
      <c r="Q89" s="9"/>
      <c r="R89"/>
      <c r="S89"/>
      <c r="T89" s="70"/>
      <c r="U89" s="71" t="s">
        <v>20</v>
      </c>
      <c r="V89" s="71" t="s">
        <v>21</v>
      </c>
      <c r="W89" s="71" t="s">
        <v>22</v>
      </c>
      <c r="X89"/>
      <c r="Y89"/>
    </row>
    <row r="90" spans="1:25" x14ac:dyDescent="0.2">
      <c r="A90" s="78" t="s">
        <v>8</v>
      </c>
      <c r="B90" s="79"/>
      <c r="C90" s="30">
        <f t="shared" ref="C90:M90" si="98">STDEV(C85:C88)</f>
        <v>8.7711539824013394E-3</v>
      </c>
      <c r="D90" s="30">
        <f t="shared" si="98"/>
        <v>0.11368805436379047</v>
      </c>
      <c r="E90" s="30">
        <f t="shared" si="98"/>
        <v>5.3812500990015194E-2</v>
      </c>
      <c r="F90" s="30">
        <f t="shared" si="98"/>
        <v>8.5648766100160756E-2</v>
      </c>
      <c r="G90" s="30">
        <f t="shared" si="98"/>
        <v>4.4468923553603212E-2</v>
      </c>
      <c r="H90" s="30">
        <f t="shared" si="98"/>
        <v>4.5404385562839475E-2</v>
      </c>
      <c r="I90" s="30">
        <f t="shared" si="98"/>
        <v>0.14141726390299664</v>
      </c>
      <c r="J90" s="30">
        <f t="shared" si="98"/>
        <v>0.13628043632268796</v>
      </c>
      <c r="K90" s="30">
        <f t="shared" si="98"/>
        <v>0.16715291641246877</v>
      </c>
      <c r="L90" s="30">
        <f t="shared" si="98"/>
        <v>6.5610213789295851E-2</v>
      </c>
      <c r="M90" s="30">
        <f t="shared" si="98"/>
        <v>0.10484062058589068</v>
      </c>
      <c r="P90" s="9"/>
      <c r="Q90" s="9"/>
      <c r="R90"/>
      <c r="S90"/>
      <c r="T90" s="72" t="s">
        <v>38</v>
      </c>
      <c r="U90" s="69"/>
      <c r="V90" s="67"/>
      <c r="W90" s="73"/>
      <c r="X90"/>
      <c r="Y90"/>
    </row>
    <row r="91" spans="1:25" x14ac:dyDescent="0.2">
      <c r="A91" s="78" t="s">
        <v>9</v>
      </c>
      <c r="B91" s="79"/>
      <c r="C91" s="30">
        <f t="shared" ref="C91:M91" si="99">1.96*(C90)/SQRT(4)</f>
        <v>8.5957309027533124E-3</v>
      </c>
      <c r="D91" s="30">
        <f t="shared" si="99"/>
        <v>0.11141429327651466</v>
      </c>
      <c r="E91" s="30">
        <f t="shared" si="99"/>
        <v>5.2736250970214886E-2</v>
      </c>
      <c r="F91" s="30">
        <f t="shared" si="99"/>
        <v>8.3935790778157535E-2</v>
      </c>
      <c r="G91" s="30">
        <f t="shared" si="99"/>
        <v>4.3579545082531146E-2</v>
      </c>
      <c r="H91" s="30">
        <f t="shared" si="99"/>
        <v>4.4496297851582683E-2</v>
      </c>
      <c r="I91" s="30">
        <f t="shared" si="99"/>
        <v>0.13858891862493669</v>
      </c>
      <c r="J91" s="30">
        <f t="shared" si="99"/>
        <v>0.13355482759623422</v>
      </c>
      <c r="K91" s="30">
        <f t="shared" si="99"/>
        <v>0.16380985808421938</v>
      </c>
      <c r="L91" s="30">
        <f t="shared" si="99"/>
        <v>6.4298009513509932E-2</v>
      </c>
      <c r="M91" s="30">
        <f t="shared" si="99"/>
        <v>0.10274380817417286</v>
      </c>
      <c r="P91" s="9"/>
      <c r="Q91" s="9"/>
      <c r="R91"/>
      <c r="S91"/>
      <c r="T91"/>
      <c r="U91"/>
      <c r="V91"/>
      <c r="W91"/>
      <c r="X91"/>
      <c r="Y91"/>
    </row>
    <row r="92" spans="1:25" x14ac:dyDescent="0.2">
      <c r="A92" s="86"/>
      <c r="B92" s="87"/>
      <c r="C92" s="74" t="s">
        <v>1</v>
      </c>
      <c r="D92" s="74" t="s">
        <v>3</v>
      </c>
      <c r="E92" s="49" t="str">
        <f t="shared" ref="E92:M92" si="100">E$2</f>
        <v>[1/2]</v>
      </c>
      <c r="F92" s="49" t="str">
        <f t="shared" si="100"/>
        <v>[1/4]</v>
      </c>
      <c r="G92" s="49" t="str">
        <f t="shared" si="100"/>
        <v>[1/8]</v>
      </c>
      <c r="H92" s="49" t="str">
        <f t="shared" si="100"/>
        <v>[1/16]</v>
      </c>
      <c r="I92" s="49" t="str">
        <f t="shared" si="100"/>
        <v>[1/32]</v>
      </c>
      <c r="J92" s="49" t="str">
        <f t="shared" si="100"/>
        <v>[1/64]</v>
      </c>
      <c r="K92" s="49" t="str">
        <f t="shared" si="100"/>
        <v>[1/128]</v>
      </c>
      <c r="L92" s="49" t="str">
        <f t="shared" si="100"/>
        <v>[1/256]</v>
      </c>
      <c r="M92" s="49" t="str">
        <f t="shared" si="100"/>
        <v>[1/512]</v>
      </c>
      <c r="P92" s="9"/>
      <c r="Q92" s="9"/>
      <c r="R92"/>
      <c r="S92"/>
      <c r="T92"/>
      <c r="U92"/>
      <c r="V92"/>
      <c r="W92"/>
      <c r="X92"/>
      <c r="Y92"/>
    </row>
    <row r="93" spans="1:25" x14ac:dyDescent="0.2">
      <c r="P93" s="9"/>
      <c r="Q93" s="9"/>
      <c r="R93"/>
      <c r="S93"/>
      <c r="T93"/>
      <c r="U93"/>
      <c r="V93"/>
      <c r="W93"/>
      <c r="X93"/>
      <c r="Y93"/>
    </row>
    <row r="94" spans="1:25" x14ac:dyDescent="0.2">
      <c r="Q94"/>
      <c r="R94"/>
      <c r="T94"/>
      <c r="U94"/>
      <c r="V94"/>
      <c r="X94"/>
      <c r="Y94" s="35"/>
    </row>
    <row r="95" spans="1:25" ht="12.75" customHeight="1" x14ac:dyDescent="0.2">
      <c r="A95" s="94" t="s">
        <v>50</v>
      </c>
      <c r="B95" s="95"/>
      <c r="C95" s="95"/>
      <c r="D95" s="96"/>
      <c r="E95" s="91" t="str">
        <f>E1</f>
        <v>Concentración en el ensayo</v>
      </c>
      <c r="F95" s="92"/>
      <c r="G95" s="92"/>
      <c r="H95" s="92"/>
      <c r="I95" s="92"/>
      <c r="J95" s="92"/>
      <c r="K95" s="92"/>
      <c r="L95" s="92"/>
      <c r="M95" s="93"/>
      <c r="Q95"/>
      <c r="R95"/>
      <c r="S95"/>
      <c r="T95"/>
      <c r="U95"/>
      <c r="V95"/>
      <c r="W95"/>
      <c r="X95"/>
      <c r="Y95" s="35"/>
    </row>
    <row r="96" spans="1:25" ht="13.5" thickBot="1" x14ac:dyDescent="0.25">
      <c r="A96" s="46"/>
      <c r="B96" s="45"/>
      <c r="C96" s="15" t="s">
        <v>1</v>
      </c>
      <c r="D96" s="15" t="s">
        <v>2</v>
      </c>
      <c r="E96" s="49" t="str">
        <f t="shared" ref="E96:M96" si="101">E$2</f>
        <v>[1/2]</v>
      </c>
      <c r="F96" s="49" t="str">
        <f t="shared" si="101"/>
        <v>[1/4]</v>
      </c>
      <c r="G96" s="49" t="str">
        <f t="shared" si="101"/>
        <v>[1/8]</v>
      </c>
      <c r="H96" s="49" t="str">
        <f t="shared" si="101"/>
        <v>[1/16]</v>
      </c>
      <c r="I96" s="49" t="str">
        <f t="shared" si="101"/>
        <v>[1/32]</v>
      </c>
      <c r="J96" s="49" t="str">
        <f t="shared" si="101"/>
        <v>[1/64]</v>
      </c>
      <c r="K96" s="49" t="str">
        <f t="shared" si="101"/>
        <v>[1/128]</v>
      </c>
      <c r="L96" s="49" t="str">
        <f t="shared" si="101"/>
        <v>[1/256]</v>
      </c>
      <c r="M96" s="49" t="str">
        <f t="shared" si="101"/>
        <v>[1/512]</v>
      </c>
      <c r="Q96"/>
      <c r="R96"/>
      <c r="S96"/>
      <c r="T96"/>
      <c r="U96"/>
      <c r="V96"/>
      <c r="W96"/>
      <c r="X96"/>
      <c r="Y96" s="35"/>
    </row>
    <row r="97" spans="1:27" x14ac:dyDescent="0.2">
      <c r="A97" s="80" t="s">
        <v>4</v>
      </c>
      <c r="B97" s="88">
        <v>44272</v>
      </c>
      <c r="C97" s="17">
        <v>8.0225000000000005E-2</v>
      </c>
      <c r="D97" s="17">
        <v>0.65902499999999997</v>
      </c>
      <c r="E97" s="17">
        <v>4.8325E-2</v>
      </c>
      <c r="F97" s="17">
        <v>5.1825000000000003E-2</v>
      </c>
      <c r="G97" s="17">
        <v>7.6249999999999998E-2</v>
      </c>
      <c r="H97" s="17">
        <v>0.207925</v>
      </c>
      <c r="I97" s="17">
        <v>0.47694999999999999</v>
      </c>
      <c r="J97" s="7">
        <v>0.62052499999999999</v>
      </c>
      <c r="K97" s="7">
        <v>0.66702499999999998</v>
      </c>
      <c r="L97" s="7">
        <v>0.66642500000000005</v>
      </c>
      <c r="M97" s="17">
        <v>0.693025</v>
      </c>
      <c r="Q97"/>
      <c r="R97"/>
      <c r="S97"/>
      <c r="T97"/>
      <c r="U97"/>
      <c r="V97"/>
      <c r="W97"/>
      <c r="X97"/>
      <c r="Y97" s="35"/>
    </row>
    <row r="98" spans="1:27" x14ac:dyDescent="0.2">
      <c r="A98" s="81"/>
      <c r="B98" s="89"/>
      <c r="C98" s="17">
        <v>8.0424999999999996E-2</v>
      </c>
      <c r="D98" s="17">
        <v>0.65862500000000002</v>
      </c>
      <c r="E98" s="17">
        <v>4.8125000000000001E-2</v>
      </c>
      <c r="F98" s="17">
        <v>5.1124999999999997E-2</v>
      </c>
      <c r="G98" s="17">
        <v>7.9924999999999996E-2</v>
      </c>
      <c r="H98" s="17">
        <v>0.20722499999999999</v>
      </c>
      <c r="I98" s="17">
        <v>0.47384999999999999</v>
      </c>
      <c r="J98" s="17">
        <v>0.62282499999999996</v>
      </c>
      <c r="K98" s="17">
        <v>0.669825</v>
      </c>
      <c r="L98" s="17">
        <v>0.672925</v>
      </c>
      <c r="M98" s="17">
        <v>0.68022499999999997</v>
      </c>
      <c r="Q98"/>
      <c r="R98"/>
      <c r="S98"/>
      <c r="T98"/>
      <c r="U98"/>
      <c r="V98"/>
      <c r="W98"/>
      <c r="X98"/>
      <c r="Y98" s="35"/>
    </row>
    <row r="99" spans="1:27" x14ac:dyDescent="0.2">
      <c r="A99" s="81"/>
      <c r="B99" s="89"/>
      <c r="C99" s="17">
        <v>7.9625000000000001E-2</v>
      </c>
      <c r="D99" s="17">
        <v>0.64962500000000001</v>
      </c>
      <c r="E99" s="17">
        <v>4.8724999999999997E-2</v>
      </c>
      <c r="F99" s="17">
        <v>5.1225E-2</v>
      </c>
      <c r="G99" s="17">
        <v>7.9824999999999993E-2</v>
      </c>
      <c r="H99" s="17">
        <v>0.20932500000000001</v>
      </c>
      <c r="I99" s="17">
        <v>0.46965000000000001</v>
      </c>
      <c r="J99" s="17">
        <v>0.61962499999999998</v>
      </c>
      <c r="K99" s="17">
        <v>0.67022499999999996</v>
      </c>
      <c r="L99" s="17">
        <v>0.68572500000000003</v>
      </c>
      <c r="M99" s="17">
        <v>0.68512499999999998</v>
      </c>
      <c r="Q99"/>
      <c r="R99"/>
      <c r="S99"/>
      <c r="T99"/>
      <c r="U99"/>
      <c r="V99"/>
      <c r="W99"/>
      <c r="X99"/>
      <c r="Y99" s="35"/>
    </row>
    <row r="100" spans="1:27" s="6" customFormat="1" ht="13.5" thickBot="1" x14ac:dyDescent="0.25">
      <c r="A100" s="82"/>
      <c r="B100" s="89"/>
      <c r="C100" s="18">
        <v>7.9524999999999998E-2</v>
      </c>
      <c r="D100" s="18">
        <v>0.64432500000000004</v>
      </c>
      <c r="E100" s="18">
        <v>4.8325E-2</v>
      </c>
      <c r="F100" s="18">
        <v>5.1825000000000003E-2</v>
      </c>
      <c r="G100" s="18">
        <v>7.9924999999999996E-2</v>
      </c>
      <c r="H100" s="18">
        <v>0.209925</v>
      </c>
      <c r="I100" s="8">
        <v>0.46184999999999998</v>
      </c>
      <c r="J100" s="18">
        <v>0.63282499999999997</v>
      </c>
      <c r="K100" s="18">
        <v>0.68972500000000003</v>
      </c>
      <c r="L100" s="18">
        <v>0.69212499999999999</v>
      </c>
      <c r="M100" s="18">
        <v>0.69852499999999995</v>
      </c>
      <c r="O100"/>
      <c r="P100"/>
      <c r="Q100"/>
      <c r="R100"/>
      <c r="S100"/>
      <c r="T100"/>
      <c r="U100"/>
      <c r="V100"/>
      <c r="W100"/>
      <c r="X100"/>
      <c r="Y100" s="35"/>
      <c r="Z100"/>
      <c r="AA100"/>
    </row>
    <row r="101" spans="1:27" x14ac:dyDescent="0.2">
      <c r="A101" s="80" t="s">
        <v>6</v>
      </c>
      <c r="B101" s="89"/>
      <c r="C101" s="17">
        <v>8.0399999999999999E-2</v>
      </c>
      <c r="D101" s="17">
        <v>9.1300000000000006E-2</v>
      </c>
      <c r="E101" s="17">
        <v>2.0500000000000001E-2</v>
      </c>
      <c r="F101" s="17">
        <v>2.2100000000000002E-2</v>
      </c>
      <c r="G101" s="17">
        <v>2.4400000000000002E-2</v>
      </c>
      <c r="H101" s="17">
        <v>3.1899999999999998E-2</v>
      </c>
      <c r="I101" s="17">
        <v>6.83E-2</v>
      </c>
      <c r="J101" s="7">
        <v>6.8199999999999997E-2</v>
      </c>
      <c r="K101" s="17">
        <v>6.9849999999999995E-2</v>
      </c>
      <c r="L101" s="17">
        <v>6.9000000000000006E-2</v>
      </c>
      <c r="M101" s="17">
        <v>7.0099999999999996E-2</v>
      </c>
      <c r="Q101"/>
      <c r="R101"/>
      <c r="S101"/>
      <c r="T101"/>
      <c r="U101"/>
      <c r="V101"/>
      <c r="W101"/>
      <c r="X101"/>
      <c r="Y101" s="35"/>
      <c r="Z101"/>
      <c r="AA101"/>
    </row>
    <row r="102" spans="1:27" x14ac:dyDescent="0.2">
      <c r="A102" s="81"/>
      <c r="B102" s="89"/>
      <c r="C102" s="17">
        <v>8.4599999999999995E-2</v>
      </c>
      <c r="D102" s="17">
        <v>9.0899999999999995E-2</v>
      </c>
      <c r="E102" s="17">
        <v>2.07E-2</v>
      </c>
      <c r="F102" s="17">
        <v>2.06E-2</v>
      </c>
      <c r="G102" s="17">
        <v>2.3199999999999998E-2</v>
      </c>
      <c r="H102" s="17">
        <v>3.15E-2</v>
      </c>
      <c r="I102" s="17">
        <v>6.7299999999999999E-2</v>
      </c>
      <c r="J102" s="17">
        <v>6.8400000000000002E-2</v>
      </c>
      <c r="K102" s="17">
        <v>6.8970000000000004E-2</v>
      </c>
      <c r="L102" s="17">
        <v>6.9199999999999998E-2</v>
      </c>
      <c r="M102" s="17">
        <v>7.0209999999999995E-2</v>
      </c>
      <c r="Q102"/>
      <c r="R102"/>
      <c r="S102"/>
      <c r="T102"/>
      <c r="U102"/>
      <c r="V102"/>
      <c r="W102"/>
      <c r="X102"/>
      <c r="Y102" s="35"/>
      <c r="Z102"/>
      <c r="AA102"/>
    </row>
    <row r="103" spans="1:27" s="6" customFormat="1" x14ac:dyDescent="0.2">
      <c r="A103" s="81"/>
      <c r="B103" s="89"/>
      <c r="C103" s="17">
        <v>8.1900000000000001E-2</v>
      </c>
      <c r="D103" s="17">
        <v>9.0399999999999994E-2</v>
      </c>
      <c r="E103" s="17">
        <v>2.1700000000000001E-2</v>
      </c>
      <c r="F103" s="17">
        <v>2.1999999999999999E-2</v>
      </c>
      <c r="G103" s="17">
        <v>2.1100000000000001E-2</v>
      </c>
      <c r="H103" s="17">
        <v>3.1699999999999999E-2</v>
      </c>
      <c r="I103" s="17">
        <v>6.7400000000000002E-2</v>
      </c>
      <c r="J103" s="17">
        <v>6.7199999999999996E-2</v>
      </c>
      <c r="K103" s="17">
        <v>6.9639999999999994E-2</v>
      </c>
      <c r="L103" s="17">
        <v>6.88E-2</v>
      </c>
      <c r="M103" s="17">
        <v>7.0300000000000001E-2</v>
      </c>
      <c r="O103"/>
      <c r="P103"/>
      <c r="Q103"/>
      <c r="R103"/>
      <c r="S103"/>
      <c r="T103"/>
      <c r="U103"/>
      <c r="V103"/>
      <c r="W103"/>
      <c r="X103"/>
      <c r="Y103" s="35"/>
      <c r="Z103"/>
      <c r="AA103"/>
    </row>
    <row r="104" spans="1:27" ht="13.5" thickBot="1" x14ac:dyDescent="0.25">
      <c r="A104" s="82"/>
      <c r="B104" s="90"/>
      <c r="C104" s="18">
        <v>8.2000000000000003E-2</v>
      </c>
      <c r="D104" s="18">
        <v>7.0999999999999994E-2</v>
      </c>
      <c r="E104" s="18">
        <v>2.0299999999999999E-2</v>
      </c>
      <c r="F104" s="18">
        <v>2.1000000000000001E-2</v>
      </c>
      <c r="G104" s="18">
        <v>2.3400000000000001E-2</v>
      </c>
      <c r="H104" s="18">
        <v>3.1699999999999999E-2</v>
      </c>
      <c r="I104" s="18">
        <v>6.8699999999999997E-2</v>
      </c>
      <c r="J104" s="18">
        <v>6.7799999999999999E-2</v>
      </c>
      <c r="K104" s="18">
        <v>6.8400000000000002E-2</v>
      </c>
      <c r="L104" s="18">
        <v>6.9000000000000006E-2</v>
      </c>
      <c r="M104" s="18">
        <v>7.0000000000000007E-2</v>
      </c>
      <c r="Q104"/>
      <c r="R104"/>
      <c r="S104"/>
      <c r="T104"/>
      <c r="U104"/>
      <c r="V104"/>
      <c r="W104"/>
      <c r="X104"/>
      <c r="Y104" s="35"/>
      <c r="Z104"/>
      <c r="AA104"/>
    </row>
    <row r="105" spans="1:27" x14ac:dyDescent="0.2">
      <c r="A105" s="78" t="s">
        <v>7</v>
      </c>
      <c r="B105" s="79"/>
      <c r="C105" s="2">
        <f t="shared" ref="C105:M105" si="102">AVERAGE(C97:C100)</f>
        <v>7.9950000000000007E-2</v>
      </c>
      <c r="D105" s="2">
        <f t="shared" si="102"/>
        <v>0.65290000000000004</v>
      </c>
      <c r="E105" s="2">
        <f t="shared" si="102"/>
        <v>4.8375000000000001E-2</v>
      </c>
      <c r="F105" s="2">
        <f t="shared" si="102"/>
        <v>5.1500000000000004E-2</v>
      </c>
      <c r="G105" s="2">
        <f t="shared" si="102"/>
        <v>7.8981250000000003E-2</v>
      </c>
      <c r="H105" s="2">
        <f t="shared" si="102"/>
        <v>0.20860000000000001</v>
      </c>
      <c r="I105" s="2">
        <f t="shared" si="102"/>
        <v>0.47057499999999997</v>
      </c>
      <c r="J105" s="2">
        <f t="shared" si="102"/>
        <v>0.62395</v>
      </c>
      <c r="K105" s="2">
        <f t="shared" si="102"/>
        <v>0.67420000000000002</v>
      </c>
      <c r="L105" s="2">
        <f t="shared" si="102"/>
        <v>0.67930000000000001</v>
      </c>
      <c r="M105" s="2">
        <f t="shared" si="102"/>
        <v>0.68922499999999998</v>
      </c>
      <c r="Q105"/>
      <c r="R105"/>
      <c r="S105"/>
      <c r="T105"/>
      <c r="U105"/>
      <c r="V105"/>
      <c r="W105"/>
      <c r="X105"/>
      <c r="Y105" s="35"/>
      <c r="Z105"/>
      <c r="AA105"/>
    </row>
    <row r="106" spans="1:27" x14ac:dyDescent="0.2">
      <c r="A106" s="78" t="s">
        <v>8</v>
      </c>
      <c r="B106" s="79"/>
      <c r="C106" s="21">
        <f t="shared" ref="C106:M106" si="103">STDEV(C97:C100)</f>
        <v>4.4253060157839165E-4</v>
      </c>
      <c r="D106" s="21">
        <f t="shared" si="103"/>
        <v>7.1774531230327839E-3</v>
      </c>
      <c r="E106" s="21">
        <f t="shared" si="103"/>
        <v>2.5166114784235682E-4</v>
      </c>
      <c r="F106" s="21">
        <f t="shared" si="103"/>
        <v>3.7749172176354035E-4</v>
      </c>
      <c r="G106" s="21">
        <f t="shared" si="103"/>
        <v>1.8214434523201629E-3</v>
      </c>
      <c r="H106" s="21">
        <f t="shared" si="103"/>
        <v>1.2419742348374274E-3</v>
      </c>
      <c r="I106" s="21">
        <f t="shared" si="103"/>
        <v>6.5408332802480151E-3</v>
      </c>
      <c r="J106" s="21">
        <f t="shared" si="103"/>
        <v>6.0681545794417533E-3</v>
      </c>
      <c r="K106" s="21">
        <f t="shared" si="103"/>
        <v>1.044744785422101E-2</v>
      </c>
      <c r="L106" s="21">
        <f t="shared" si="103"/>
        <v>1.172131249761162E-2</v>
      </c>
      <c r="M106" s="21">
        <f t="shared" si="103"/>
        <v>8.1392055304351785E-3</v>
      </c>
      <c r="P106" s="9"/>
      <c r="Q106" s="9"/>
      <c r="R106"/>
      <c r="S106"/>
      <c r="T106"/>
      <c r="U106"/>
      <c r="V106"/>
      <c r="W106"/>
      <c r="X106"/>
      <c r="Y106"/>
      <c r="Z106"/>
      <c r="AA106"/>
    </row>
    <row r="107" spans="1:27" x14ac:dyDescent="0.2">
      <c r="A107" s="47" t="s">
        <v>9</v>
      </c>
      <c r="B107" s="48"/>
      <c r="C107" s="30">
        <f t="shared" ref="C107:M107" si="104">1.96*(C106)/SQRT(4)</f>
        <v>4.3367998954682379E-4</v>
      </c>
      <c r="D107" s="30">
        <f t="shared" si="104"/>
        <v>7.0339040605721277E-3</v>
      </c>
      <c r="E107" s="30">
        <f t="shared" si="104"/>
        <v>2.4662792488550967E-4</v>
      </c>
      <c r="F107" s="30">
        <f t="shared" si="104"/>
        <v>3.6994188732826955E-4</v>
      </c>
      <c r="G107" s="30">
        <f t="shared" si="104"/>
        <v>1.7850145832737597E-3</v>
      </c>
      <c r="H107" s="30">
        <f t="shared" si="104"/>
        <v>1.2171347501406789E-3</v>
      </c>
      <c r="I107" s="30">
        <f t="shared" si="104"/>
        <v>6.4100166146430545E-3</v>
      </c>
      <c r="J107" s="30">
        <f t="shared" si="104"/>
        <v>5.9467914878529185E-3</v>
      </c>
      <c r="K107" s="30">
        <f t="shared" si="104"/>
        <v>1.0238498897136589E-2</v>
      </c>
      <c r="L107" s="30">
        <f t="shared" si="104"/>
        <v>1.1486886247659388E-2</v>
      </c>
      <c r="M107" s="30">
        <f t="shared" si="104"/>
        <v>7.9764214198264748E-3</v>
      </c>
      <c r="P107" s="9"/>
      <c r="Q107" s="9"/>
      <c r="R107"/>
      <c r="S107"/>
      <c r="T107"/>
      <c r="U107"/>
      <c r="V107"/>
      <c r="W107"/>
      <c r="X107"/>
      <c r="Y107"/>
      <c r="Z107"/>
      <c r="AA107"/>
    </row>
    <row r="108" spans="1:27" x14ac:dyDescent="0.2">
      <c r="A108" s="78" t="s">
        <v>10</v>
      </c>
      <c r="B108" s="79"/>
      <c r="C108" s="3">
        <f t="shared" ref="C108:M108" si="105">AVERAGE(C101:C104)</f>
        <v>8.2224999999999993E-2</v>
      </c>
      <c r="D108" s="3">
        <f t="shared" si="105"/>
        <v>8.5900000000000004E-2</v>
      </c>
      <c r="E108" s="3">
        <f t="shared" si="105"/>
        <v>2.0799999999999999E-2</v>
      </c>
      <c r="F108" s="3">
        <f t="shared" si="105"/>
        <v>2.1425000000000003E-2</v>
      </c>
      <c r="G108" s="3">
        <f t="shared" si="105"/>
        <v>2.3025000000000004E-2</v>
      </c>
      <c r="H108" s="3">
        <f t="shared" si="105"/>
        <v>3.1699999999999999E-2</v>
      </c>
      <c r="I108" s="3">
        <f t="shared" si="105"/>
        <v>6.7924999999999999E-2</v>
      </c>
      <c r="J108" s="3">
        <f t="shared" si="105"/>
        <v>6.7899999999999988E-2</v>
      </c>
      <c r="K108" s="3">
        <f t="shared" si="105"/>
        <v>6.9214999999999999E-2</v>
      </c>
      <c r="L108" s="3">
        <f t="shared" si="105"/>
        <v>6.9000000000000006E-2</v>
      </c>
      <c r="M108" s="3">
        <f t="shared" si="105"/>
        <v>7.0152500000000007E-2</v>
      </c>
      <c r="P108" s="9"/>
      <c r="Q108" s="9"/>
      <c r="R108"/>
      <c r="S108"/>
      <c r="T108"/>
      <c r="U108"/>
      <c r="V108"/>
      <c r="W108"/>
      <c r="X108"/>
      <c r="Y108"/>
      <c r="Z108"/>
      <c r="AA108"/>
    </row>
    <row r="109" spans="1:27" x14ac:dyDescent="0.2">
      <c r="A109" s="78" t="s">
        <v>8</v>
      </c>
      <c r="B109" s="79"/>
      <c r="C109" s="21">
        <f t="shared" ref="C109:M109" si="106">STDEV(C101:C104)</f>
        <v>1.7442763542512385E-3</v>
      </c>
      <c r="D109" s="21">
        <f t="shared" si="106"/>
        <v>9.9401542576897026E-3</v>
      </c>
      <c r="E109" s="21">
        <f t="shared" si="106"/>
        <v>6.2182527020592155E-4</v>
      </c>
      <c r="F109" s="21">
        <f t="shared" si="106"/>
        <v>7.4105780251385684E-4</v>
      </c>
      <c r="G109" s="21">
        <f t="shared" si="106"/>
        <v>1.3865424623862048E-3</v>
      </c>
      <c r="H109" s="21">
        <f t="shared" si="106"/>
        <v>1.6329931618554421E-4</v>
      </c>
      <c r="I109" s="21">
        <f t="shared" si="106"/>
        <v>6.8495741960114943E-4</v>
      </c>
      <c r="J109" s="21">
        <f t="shared" si="106"/>
        <v>5.2915026221292015E-4</v>
      </c>
      <c r="K109" s="21">
        <f t="shared" si="106"/>
        <v>6.6032820122521472E-4</v>
      </c>
      <c r="L109" s="21">
        <f t="shared" si="106"/>
        <v>1.6329931618554421E-4</v>
      </c>
      <c r="M109" s="21">
        <f t="shared" si="106"/>
        <v>1.3047988350699659E-4</v>
      </c>
      <c r="P109" s="9"/>
      <c r="Q109" s="9"/>
      <c r="R109"/>
      <c r="S109"/>
      <c r="T109"/>
      <c r="U109"/>
      <c r="V109"/>
      <c r="W109"/>
      <c r="X109"/>
      <c r="Y109"/>
      <c r="Z109"/>
      <c r="AA109"/>
    </row>
    <row r="110" spans="1:27" x14ac:dyDescent="0.2">
      <c r="A110" s="78" t="s">
        <v>9</v>
      </c>
      <c r="B110" s="79"/>
      <c r="C110" s="30">
        <f t="shared" ref="C110:M110" si="107">1.96*(C109)/SQRT(4)</f>
        <v>1.7093908271662136E-3</v>
      </c>
      <c r="D110" s="30">
        <f t="shared" si="107"/>
        <v>9.741351172535908E-3</v>
      </c>
      <c r="E110" s="30">
        <f t="shared" si="107"/>
        <v>6.0938876480180315E-4</v>
      </c>
      <c r="F110" s="30">
        <f t="shared" si="107"/>
        <v>7.2623664646357972E-4</v>
      </c>
      <c r="G110" s="30">
        <f t="shared" si="107"/>
        <v>1.3588116131384807E-3</v>
      </c>
      <c r="H110" s="30">
        <f t="shared" si="107"/>
        <v>1.6003332986183331E-4</v>
      </c>
      <c r="I110" s="30">
        <f t="shared" si="107"/>
        <v>6.7125827120912644E-4</v>
      </c>
      <c r="J110" s="30">
        <f t="shared" si="107"/>
        <v>5.1856725696866179E-4</v>
      </c>
      <c r="K110" s="30">
        <f t="shared" si="107"/>
        <v>6.4712163720071045E-4</v>
      </c>
      <c r="L110" s="30">
        <f t="shared" si="107"/>
        <v>1.6003332986183331E-4</v>
      </c>
      <c r="M110" s="30">
        <f t="shared" si="107"/>
        <v>1.2787028583685666E-4</v>
      </c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">
      <c r="A111" s="80" t="s">
        <v>5</v>
      </c>
      <c r="B111" s="88">
        <f>B97</f>
        <v>44272</v>
      </c>
      <c r="C111" s="58">
        <f t="shared" ref="C111:M111" si="108">(1000*C97/40)</f>
        <v>2.0056250000000002</v>
      </c>
      <c r="D111" s="58">
        <f t="shared" si="108"/>
        <v>16.475625000000001</v>
      </c>
      <c r="E111" s="58">
        <f t="shared" si="108"/>
        <v>1.2081250000000001</v>
      </c>
      <c r="F111" s="58">
        <f t="shared" si="108"/>
        <v>1.295625</v>
      </c>
      <c r="G111" s="58">
        <f t="shared" si="108"/>
        <v>1.90625</v>
      </c>
      <c r="H111" s="58">
        <f t="shared" si="108"/>
        <v>5.1981250000000001</v>
      </c>
      <c r="I111" s="23">
        <f t="shared" si="108"/>
        <v>11.92375</v>
      </c>
      <c r="J111" s="58">
        <f t="shared" si="108"/>
        <v>15.513124999999999</v>
      </c>
      <c r="K111" s="58">
        <f t="shared" si="108"/>
        <v>16.675625</v>
      </c>
      <c r="L111" s="58">
        <f t="shared" si="108"/>
        <v>16.660625000000003</v>
      </c>
      <c r="M111" s="58">
        <f t="shared" si="108"/>
        <v>17.325624999999999</v>
      </c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">
      <c r="A112" s="81"/>
      <c r="B112" s="89"/>
      <c r="C112" s="23">
        <f t="shared" ref="C112:M112" si="109">(1000*C98/40)</f>
        <v>2.0106250000000001</v>
      </c>
      <c r="D112" s="23">
        <f t="shared" si="109"/>
        <v>16.465624999999999</v>
      </c>
      <c r="E112" s="23">
        <f t="shared" si="109"/>
        <v>1.203125</v>
      </c>
      <c r="F112" s="23">
        <f t="shared" si="109"/>
        <v>1.278125</v>
      </c>
      <c r="G112" s="23">
        <f t="shared" si="109"/>
        <v>1.9981249999999999</v>
      </c>
      <c r="H112" s="23">
        <f t="shared" si="109"/>
        <v>5.180625</v>
      </c>
      <c r="I112" s="23">
        <f t="shared" si="109"/>
        <v>11.84625</v>
      </c>
      <c r="J112" s="23">
        <f t="shared" si="109"/>
        <v>15.570624999999998</v>
      </c>
      <c r="K112" s="23">
        <f t="shared" si="109"/>
        <v>16.745625</v>
      </c>
      <c r="L112" s="23">
        <f t="shared" si="109"/>
        <v>16.823124999999997</v>
      </c>
      <c r="M112" s="23">
        <f t="shared" si="109"/>
        <v>17.005625000000002</v>
      </c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">
      <c r="A113" s="81"/>
      <c r="B113" s="89"/>
      <c r="C113" s="23">
        <f t="shared" ref="C113:M113" si="110">(1000*C99/40)</f>
        <v>1.9906250000000001</v>
      </c>
      <c r="D113" s="23">
        <f t="shared" si="110"/>
        <v>16.240625000000001</v>
      </c>
      <c r="E113" s="23">
        <f t="shared" si="110"/>
        <v>1.2181249999999999</v>
      </c>
      <c r="F113" s="23">
        <f t="shared" si="110"/>
        <v>1.2806250000000001</v>
      </c>
      <c r="G113" s="23">
        <f t="shared" si="110"/>
        <v>1.9956249999999998</v>
      </c>
      <c r="H113" s="23">
        <f t="shared" si="110"/>
        <v>5.2331250000000002</v>
      </c>
      <c r="I113" s="23">
        <f t="shared" si="110"/>
        <v>11.741250000000001</v>
      </c>
      <c r="J113" s="23">
        <f t="shared" si="110"/>
        <v>15.490625</v>
      </c>
      <c r="K113" s="23">
        <f t="shared" si="110"/>
        <v>16.755624999999998</v>
      </c>
      <c r="L113" s="23">
        <f t="shared" si="110"/>
        <v>17.143125000000001</v>
      </c>
      <c r="M113" s="23">
        <f t="shared" si="110"/>
        <v>17.128125000000001</v>
      </c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">
      <c r="A114" s="82"/>
      <c r="B114" s="89"/>
      <c r="C114" s="24">
        <f t="shared" ref="C114:M114" si="111">(1000*C100/40)</f>
        <v>1.9881249999999997</v>
      </c>
      <c r="D114" s="24">
        <f t="shared" si="111"/>
        <v>16.108125000000001</v>
      </c>
      <c r="E114" s="24">
        <f t="shared" si="111"/>
        <v>1.2081250000000001</v>
      </c>
      <c r="F114" s="24">
        <f t="shared" si="111"/>
        <v>1.295625</v>
      </c>
      <c r="G114" s="24">
        <f t="shared" si="111"/>
        <v>1.9981249999999999</v>
      </c>
      <c r="H114" s="24">
        <f t="shared" si="111"/>
        <v>5.2481249999999999</v>
      </c>
      <c r="I114" s="24">
        <f t="shared" si="111"/>
        <v>11.546249999999999</v>
      </c>
      <c r="J114" s="24">
        <f t="shared" si="111"/>
        <v>15.820624999999998</v>
      </c>
      <c r="K114" s="24">
        <f t="shared" si="111"/>
        <v>17.243124999999999</v>
      </c>
      <c r="L114" s="24">
        <f t="shared" si="111"/>
        <v>17.303125000000001</v>
      </c>
      <c r="M114" s="24">
        <f t="shared" si="111"/>
        <v>17.463124999999998</v>
      </c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">
      <c r="A115" s="80" t="s">
        <v>12</v>
      </c>
      <c r="B115" s="89">
        <f>B97</f>
        <v>44272</v>
      </c>
      <c r="C115" s="25">
        <f t="shared" ref="C115:M115" si="112">(1000*C101/40)</f>
        <v>2.0100000000000002</v>
      </c>
      <c r="D115" s="25">
        <f t="shared" si="112"/>
        <v>2.2825000000000002</v>
      </c>
      <c r="E115" s="25">
        <f t="shared" si="112"/>
        <v>0.51249999999999996</v>
      </c>
      <c r="F115" s="25">
        <f t="shared" si="112"/>
        <v>0.55249999999999999</v>
      </c>
      <c r="G115" s="25">
        <f t="shared" si="112"/>
        <v>0.6100000000000001</v>
      </c>
      <c r="H115" s="25">
        <f t="shared" si="112"/>
        <v>0.79749999999999999</v>
      </c>
      <c r="I115" s="25">
        <f t="shared" si="112"/>
        <v>1.7075</v>
      </c>
      <c r="J115" s="25">
        <f t="shared" si="112"/>
        <v>1.7050000000000001</v>
      </c>
      <c r="K115" s="25">
        <f t="shared" si="112"/>
        <v>1.7462499999999999</v>
      </c>
      <c r="L115" s="25">
        <f t="shared" si="112"/>
        <v>1.7250000000000001</v>
      </c>
      <c r="M115" s="25">
        <f t="shared" si="112"/>
        <v>1.7524999999999999</v>
      </c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">
      <c r="A116" s="81"/>
      <c r="B116" s="89"/>
      <c r="C116" s="58">
        <f t="shared" ref="C116:M116" si="113">(1000*C102/40)</f>
        <v>2.1149999999999998</v>
      </c>
      <c r="D116" s="58">
        <f t="shared" si="113"/>
        <v>2.2725</v>
      </c>
      <c r="E116" s="58">
        <f t="shared" si="113"/>
        <v>0.51749999999999996</v>
      </c>
      <c r="F116" s="58">
        <f t="shared" si="113"/>
        <v>0.51500000000000001</v>
      </c>
      <c r="G116" s="58">
        <f t="shared" si="113"/>
        <v>0.57999999999999996</v>
      </c>
      <c r="H116" s="58">
        <f t="shared" si="113"/>
        <v>0.78749999999999998</v>
      </c>
      <c r="I116" s="58">
        <f t="shared" si="113"/>
        <v>1.6824999999999999</v>
      </c>
      <c r="J116" s="58">
        <f t="shared" si="113"/>
        <v>1.7100000000000002</v>
      </c>
      <c r="K116" s="58">
        <f t="shared" si="113"/>
        <v>1.7242500000000001</v>
      </c>
      <c r="L116" s="58">
        <f t="shared" si="113"/>
        <v>1.73</v>
      </c>
      <c r="M116" s="58">
        <f t="shared" si="113"/>
        <v>1.7552499999999998</v>
      </c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">
      <c r="A117" s="81"/>
      <c r="B117" s="89"/>
      <c r="C117" s="23">
        <f t="shared" ref="C117:M117" si="114">(1000*C103/40)</f>
        <v>2.0475000000000003</v>
      </c>
      <c r="D117" s="23">
        <f t="shared" si="114"/>
        <v>2.2599999999999998</v>
      </c>
      <c r="E117" s="23">
        <f t="shared" si="114"/>
        <v>0.54249999999999998</v>
      </c>
      <c r="F117" s="23">
        <f t="shared" si="114"/>
        <v>0.55000000000000004</v>
      </c>
      <c r="G117" s="23">
        <f t="shared" si="114"/>
        <v>0.52750000000000008</v>
      </c>
      <c r="H117" s="23">
        <f t="shared" si="114"/>
        <v>0.79249999999999998</v>
      </c>
      <c r="I117" s="23">
        <f t="shared" si="114"/>
        <v>1.6850000000000001</v>
      </c>
      <c r="J117" s="23">
        <f t="shared" si="114"/>
        <v>1.6800000000000002</v>
      </c>
      <c r="K117" s="23">
        <f t="shared" si="114"/>
        <v>1.7410000000000001</v>
      </c>
      <c r="L117" s="23">
        <f t="shared" si="114"/>
        <v>1.72</v>
      </c>
      <c r="M117" s="23">
        <f t="shared" si="114"/>
        <v>1.7574999999999998</v>
      </c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">
      <c r="A118" s="82"/>
      <c r="B118" s="90"/>
      <c r="C118" s="23">
        <f t="shared" ref="C118:M118" si="115">(1000*C104/40)</f>
        <v>2.0499999999999998</v>
      </c>
      <c r="D118" s="24">
        <f t="shared" si="115"/>
        <v>1.7749999999999999</v>
      </c>
      <c r="E118" s="24">
        <f t="shared" si="115"/>
        <v>0.50749999999999995</v>
      </c>
      <c r="F118" s="24">
        <f t="shared" si="115"/>
        <v>0.52500000000000002</v>
      </c>
      <c r="G118" s="24">
        <f t="shared" si="115"/>
        <v>0.58500000000000008</v>
      </c>
      <c r="H118" s="24">
        <f t="shared" si="115"/>
        <v>0.79249999999999998</v>
      </c>
      <c r="I118" s="24">
        <f t="shared" si="115"/>
        <v>1.7175</v>
      </c>
      <c r="J118" s="24">
        <f t="shared" si="115"/>
        <v>1.6949999999999998</v>
      </c>
      <c r="K118" s="24">
        <f t="shared" si="115"/>
        <v>1.7100000000000002</v>
      </c>
      <c r="L118" s="24">
        <f t="shared" si="115"/>
        <v>1.7250000000000001</v>
      </c>
      <c r="M118" s="24">
        <f t="shared" si="115"/>
        <v>1.75</v>
      </c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">
      <c r="A119" s="78" t="s">
        <v>11</v>
      </c>
      <c r="B119" s="79"/>
      <c r="C119" s="2">
        <f t="shared" ref="C119:M119" si="116">AVERAGE(C111:C114)</f>
        <v>1.9987500000000002</v>
      </c>
      <c r="D119" s="2">
        <f t="shared" si="116"/>
        <v>16.322499999999998</v>
      </c>
      <c r="E119" s="2">
        <f t="shared" si="116"/>
        <v>1.2093749999999999</v>
      </c>
      <c r="F119" s="2">
        <f t="shared" si="116"/>
        <v>1.2875000000000001</v>
      </c>
      <c r="G119" s="2">
        <f t="shared" si="116"/>
        <v>1.9745312499999998</v>
      </c>
      <c r="H119" s="2">
        <f t="shared" si="116"/>
        <v>5.2149999999999999</v>
      </c>
      <c r="I119" s="2">
        <f t="shared" si="116"/>
        <v>11.764375000000001</v>
      </c>
      <c r="J119" s="2">
        <f t="shared" si="116"/>
        <v>15.598749999999999</v>
      </c>
      <c r="K119" s="2">
        <f t="shared" si="116"/>
        <v>16.854999999999997</v>
      </c>
      <c r="L119" s="2">
        <f t="shared" si="116"/>
        <v>16.982500000000002</v>
      </c>
      <c r="M119" s="2">
        <f t="shared" si="116"/>
        <v>17.230624999999996</v>
      </c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">
      <c r="A120" s="78" t="s">
        <v>8</v>
      </c>
      <c r="B120" s="79"/>
      <c r="C120" s="21">
        <f t="shared" ref="C120:M120" si="117">STDEV(C111:C114)</f>
        <v>1.1063265039459952E-2</v>
      </c>
      <c r="D120" s="21">
        <f t="shared" si="117"/>
        <v>0.17943632807581947</v>
      </c>
      <c r="E120" s="21">
        <f t="shared" si="117"/>
        <v>6.2915286960588974E-3</v>
      </c>
      <c r="F120" s="21">
        <f t="shared" si="117"/>
        <v>9.4372930440884371E-3</v>
      </c>
      <c r="G120" s="21">
        <f t="shared" si="117"/>
        <v>4.5536086308004056E-2</v>
      </c>
      <c r="H120" s="21">
        <f t="shared" si="117"/>
        <v>3.104935587093554E-2</v>
      </c>
      <c r="I120" s="21">
        <f t="shared" si="117"/>
        <v>0.16352083200620079</v>
      </c>
      <c r="J120" s="21">
        <f t="shared" si="117"/>
        <v>0.15170386448604345</v>
      </c>
      <c r="K120" s="21">
        <f t="shared" si="117"/>
        <v>0.26118619635552431</v>
      </c>
      <c r="L120" s="21">
        <f t="shared" si="117"/>
        <v>0.29303281244029089</v>
      </c>
      <c r="M120" s="21">
        <f t="shared" si="117"/>
        <v>0.20348013826087777</v>
      </c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">
      <c r="A121" s="47" t="s">
        <v>9</v>
      </c>
      <c r="B121" s="48"/>
      <c r="C121" s="21">
        <f t="shared" ref="C121:M121" si="118">1.96*(C120)/SQRT(4)</f>
        <v>1.0841999738670753E-2</v>
      </c>
      <c r="D121" s="21">
        <f t="shared" si="118"/>
        <v>0.17584760151430306</v>
      </c>
      <c r="E121" s="21">
        <f t="shared" si="118"/>
        <v>6.165698122137719E-3</v>
      </c>
      <c r="F121" s="21">
        <f t="shared" si="118"/>
        <v>9.2485471832066679E-3</v>
      </c>
      <c r="G121" s="21">
        <f t="shared" si="118"/>
        <v>4.4625364581843976E-2</v>
      </c>
      <c r="H121" s="21">
        <f t="shared" si="118"/>
        <v>3.042836875351683E-2</v>
      </c>
      <c r="I121" s="21">
        <f t="shared" si="118"/>
        <v>0.16025041536607679</v>
      </c>
      <c r="J121" s="21">
        <f t="shared" si="118"/>
        <v>0.14866978719632257</v>
      </c>
      <c r="K121" s="21">
        <f t="shared" si="118"/>
        <v>0.2559624724284138</v>
      </c>
      <c r="L121" s="21">
        <f t="shared" si="118"/>
        <v>0.28717215619148506</v>
      </c>
      <c r="M121" s="21">
        <f t="shared" si="118"/>
        <v>0.19941053549566021</v>
      </c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">
      <c r="A122" s="78" t="s">
        <v>13</v>
      </c>
      <c r="B122" s="79"/>
      <c r="C122" s="2">
        <f t="shared" ref="C122:M122" si="119">AVERAGE(C115:C118)</f>
        <v>2.055625</v>
      </c>
      <c r="D122" s="2">
        <f t="shared" si="119"/>
        <v>2.1475</v>
      </c>
      <c r="E122" s="2">
        <f t="shared" si="119"/>
        <v>0.51999999999999991</v>
      </c>
      <c r="F122" s="2">
        <f t="shared" si="119"/>
        <v>0.53562500000000002</v>
      </c>
      <c r="G122" s="2">
        <f t="shared" si="119"/>
        <v>0.57562500000000005</v>
      </c>
      <c r="H122" s="2">
        <f t="shared" si="119"/>
        <v>0.79249999999999998</v>
      </c>
      <c r="I122" s="2">
        <f t="shared" si="119"/>
        <v>1.6981249999999999</v>
      </c>
      <c r="J122" s="2">
        <f t="shared" si="119"/>
        <v>1.6975000000000002</v>
      </c>
      <c r="K122" s="2">
        <f t="shared" si="119"/>
        <v>1.730375</v>
      </c>
      <c r="L122" s="2">
        <f t="shared" si="119"/>
        <v>1.7250000000000001</v>
      </c>
      <c r="M122" s="2">
        <f t="shared" si="119"/>
        <v>1.7538125</v>
      </c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">
      <c r="A123" s="78" t="s">
        <v>8</v>
      </c>
      <c r="B123" s="79"/>
      <c r="C123" s="21">
        <f>STDEV(C114:C117)</f>
        <v>5.559426819601096E-2</v>
      </c>
      <c r="D123" s="21">
        <f t="shared" ref="D123:M123" si="120">STDEV(D115:D118)</f>
        <v>0.24850385644224254</v>
      </c>
      <c r="E123" s="21">
        <f t="shared" si="120"/>
        <v>1.5545631755148039E-2</v>
      </c>
      <c r="F123" s="21">
        <f t="shared" si="120"/>
        <v>1.8526445062846425E-2</v>
      </c>
      <c r="G123" s="21">
        <f t="shared" si="120"/>
        <v>3.4663561559655116E-2</v>
      </c>
      <c r="H123" s="21">
        <f t="shared" si="120"/>
        <v>4.0824829046386341E-3</v>
      </c>
      <c r="I123" s="21">
        <f t="shared" si="120"/>
        <v>1.7123935490028799E-2</v>
      </c>
      <c r="J123" s="21">
        <f t="shared" si="120"/>
        <v>1.3228756555322966E-2</v>
      </c>
      <c r="K123" s="21">
        <f t="shared" si="120"/>
        <v>1.6508205030630368E-2</v>
      </c>
      <c r="L123" s="21">
        <f t="shared" si="120"/>
        <v>4.0824829046386341E-3</v>
      </c>
      <c r="M123" s="21">
        <f t="shared" si="120"/>
        <v>3.261997087674883E-3</v>
      </c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">
      <c r="A124" s="78" t="s">
        <v>9</v>
      </c>
      <c r="B124" s="79"/>
      <c r="C124" s="21">
        <f t="shared" ref="C124:M124" si="121">1.96*(C123)/SQRT(4)</f>
        <v>5.4482382832090739E-2</v>
      </c>
      <c r="D124" s="21">
        <f t="shared" si="121"/>
        <v>0.24353377931339767</v>
      </c>
      <c r="E124" s="21">
        <f t="shared" si="121"/>
        <v>1.5234719120045077E-2</v>
      </c>
      <c r="F124" s="21">
        <f t="shared" si="121"/>
        <v>1.8155916161589496E-2</v>
      </c>
      <c r="G124" s="21">
        <f t="shared" si="121"/>
        <v>3.3970290328462015E-2</v>
      </c>
      <c r="H124" s="21">
        <f t="shared" si="121"/>
        <v>4.0008332465458615E-3</v>
      </c>
      <c r="I124" s="21">
        <f t="shared" si="121"/>
        <v>1.6781456780228222E-2</v>
      </c>
      <c r="J124" s="21">
        <f t="shared" si="121"/>
        <v>1.2964181424216506E-2</v>
      </c>
      <c r="K124" s="21">
        <f t="shared" si="121"/>
        <v>1.6178040930017758E-2</v>
      </c>
      <c r="L124" s="21">
        <f t="shared" si="121"/>
        <v>4.0008332465458615E-3</v>
      </c>
      <c r="M124" s="21">
        <f t="shared" si="121"/>
        <v>3.1967571459213854E-3</v>
      </c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">
      <c r="A125" s="80" t="s">
        <v>14</v>
      </c>
      <c r="B125" s="83">
        <f>B97</f>
        <v>44272</v>
      </c>
      <c r="C125" s="27">
        <f t="shared" ref="C125:M125" si="122">(C111/C115)</f>
        <v>0.99782338308457708</v>
      </c>
      <c r="D125" s="27">
        <f t="shared" si="122"/>
        <v>7.2182365826944137</v>
      </c>
      <c r="E125" s="27">
        <f t="shared" si="122"/>
        <v>2.3573170731707322</v>
      </c>
      <c r="F125" s="27">
        <f t="shared" si="122"/>
        <v>2.3450226244343892</v>
      </c>
      <c r="G125" s="27">
        <f t="shared" si="122"/>
        <v>3.1249999999999996</v>
      </c>
      <c r="H125" s="27">
        <f t="shared" si="122"/>
        <v>6.5180250783699059</v>
      </c>
      <c r="I125" s="27">
        <f t="shared" si="122"/>
        <v>6.9831625183016106</v>
      </c>
      <c r="J125" s="27">
        <f t="shared" si="122"/>
        <v>9.0986070381231663</v>
      </c>
      <c r="K125" s="27">
        <f t="shared" si="122"/>
        <v>9.5493915533285616</v>
      </c>
      <c r="L125" s="27">
        <f t="shared" si="122"/>
        <v>9.658333333333335</v>
      </c>
      <c r="M125" s="27">
        <f t="shared" si="122"/>
        <v>9.886233951497859</v>
      </c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">
      <c r="A126" s="81"/>
      <c r="B126" s="84"/>
      <c r="C126" s="27">
        <f t="shared" ref="C126:M126" si="123">(C112/C116)</f>
        <v>0.9506501182033098</v>
      </c>
      <c r="D126" s="27">
        <f t="shared" si="123"/>
        <v>7.2455995599559957</v>
      </c>
      <c r="E126" s="27">
        <f t="shared" si="123"/>
        <v>2.3248792270531404</v>
      </c>
      <c r="F126" s="27">
        <f t="shared" si="123"/>
        <v>2.4817961165048543</v>
      </c>
      <c r="G126" s="27">
        <f t="shared" si="123"/>
        <v>3.4450431034482758</v>
      </c>
      <c r="H126" s="27">
        <f t="shared" si="123"/>
        <v>6.5785714285714292</v>
      </c>
      <c r="I126" s="27">
        <f t="shared" si="123"/>
        <v>7.0408618127786031</v>
      </c>
      <c r="J126" s="27">
        <f t="shared" si="123"/>
        <v>9.1056286549707579</v>
      </c>
      <c r="K126" s="27">
        <f t="shared" si="123"/>
        <v>9.7118312309699864</v>
      </c>
      <c r="L126" s="27">
        <f t="shared" si="123"/>
        <v>9.7243497109826578</v>
      </c>
      <c r="M126" s="27">
        <f t="shared" si="123"/>
        <v>9.6884346959122656</v>
      </c>
      <c r="Z126"/>
      <c r="AA126"/>
    </row>
    <row r="127" spans="1:27" x14ac:dyDescent="0.2">
      <c r="A127" s="81"/>
      <c r="B127" s="84"/>
      <c r="C127" s="68">
        <f t="shared" ref="C127:M127" si="124">(C113/C117)</f>
        <v>0.9722222222222221</v>
      </c>
      <c r="D127" s="68">
        <f t="shared" si="124"/>
        <v>7.1861172566371696</v>
      </c>
      <c r="E127" s="68">
        <f t="shared" si="124"/>
        <v>2.2453917050691241</v>
      </c>
      <c r="F127" s="68">
        <f t="shared" si="124"/>
        <v>2.3284090909090911</v>
      </c>
      <c r="G127" s="68">
        <f t="shared" si="124"/>
        <v>3.7831753554502359</v>
      </c>
      <c r="H127" s="68">
        <f t="shared" si="124"/>
        <v>6.6033123028391172</v>
      </c>
      <c r="I127" s="68">
        <f t="shared" si="124"/>
        <v>6.9681008902077153</v>
      </c>
      <c r="J127" s="68">
        <f t="shared" si="124"/>
        <v>9.2206101190476186</v>
      </c>
      <c r="K127" s="68">
        <f t="shared" si="124"/>
        <v>9.624138426191843</v>
      </c>
      <c r="L127" s="68">
        <f t="shared" si="124"/>
        <v>9.9669331395348841</v>
      </c>
      <c r="M127" s="68">
        <f t="shared" si="124"/>
        <v>9.7457325746799448</v>
      </c>
      <c r="Z127"/>
      <c r="AA127"/>
    </row>
    <row r="128" spans="1:27" x14ac:dyDescent="0.2">
      <c r="A128" s="82"/>
      <c r="B128" s="85"/>
      <c r="C128" s="68">
        <f t="shared" ref="C128:M128" si="125">(C114/C118)</f>
        <v>0.96981707317073162</v>
      </c>
      <c r="D128" s="32">
        <f t="shared" si="125"/>
        <v>9.0750000000000011</v>
      </c>
      <c r="E128" s="32">
        <f t="shared" si="125"/>
        <v>2.3805418719211828</v>
      </c>
      <c r="F128" s="32">
        <f t="shared" si="125"/>
        <v>2.467857142857143</v>
      </c>
      <c r="G128" s="32">
        <f t="shared" si="125"/>
        <v>3.41559829059829</v>
      </c>
      <c r="H128" s="32">
        <f t="shared" si="125"/>
        <v>6.6222397476340698</v>
      </c>
      <c r="I128" s="32">
        <f t="shared" si="125"/>
        <v>6.7227074235807853</v>
      </c>
      <c r="J128" s="32">
        <f t="shared" si="125"/>
        <v>9.3337020648967552</v>
      </c>
      <c r="K128" s="32">
        <f t="shared" si="125"/>
        <v>10.083698830409356</v>
      </c>
      <c r="L128" s="32">
        <f t="shared" si="125"/>
        <v>10.030797101449275</v>
      </c>
      <c r="M128" s="32">
        <f t="shared" si="125"/>
        <v>9.97892857142857</v>
      </c>
      <c r="Z128"/>
      <c r="AA128"/>
    </row>
    <row r="129" spans="1:27" x14ac:dyDescent="0.2">
      <c r="A129" s="78" t="s">
        <v>14</v>
      </c>
      <c r="B129" s="79"/>
      <c r="C129" s="5">
        <f t="shared" ref="C129:M129" si="126">AVERAGE(C125:C128)</f>
        <v>0.97262819917021015</v>
      </c>
      <c r="D129" s="5">
        <f t="shared" si="126"/>
        <v>7.6812383498218946</v>
      </c>
      <c r="E129" s="5">
        <f t="shared" si="126"/>
        <v>2.3270324693035449</v>
      </c>
      <c r="F129" s="5">
        <f t="shared" si="126"/>
        <v>2.4057712436763694</v>
      </c>
      <c r="G129" s="5">
        <f t="shared" si="126"/>
        <v>3.4422041873742004</v>
      </c>
      <c r="H129" s="5">
        <f t="shared" si="126"/>
        <v>6.5805371393536305</v>
      </c>
      <c r="I129" s="5">
        <f t="shared" si="126"/>
        <v>6.9287081612171786</v>
      </c>
      <c r="J129" s="5">
        <f t="shared" si="126"/>
        <v>9.1896369692595741</v>
      </c>
      <c r="K129" s="5">
        <f t="shared" si="126"/>
        <v>9.7422650102249353</v>
      </c>
      <c r="L129" s="5">
        <f t="shared" si="126"/>
        <v>9.8451033213250376</v>
      </c>
      <c r="M129" s="5">
        <f t="shared" si="126"/>
        <v>9.8248324483796594</v>
      </c>
      <c r="Q129"/>
      <c r="Z129"/>
      <c r="AA129"/>
    </row>
    <row r="130" spans="1:27" x14ac:dyDescent="0.2">
      <c r="A130" s="78" t="s">
        <v>8</v>
      </c>
      <c r="B130" s="79"/>
      <c r="C130" s="29">
        <f t="shared" ref="C130:M130" si="127">STDEV(C125:C128)</f>
        <v>1.9372666157360677E-2</v>
      </c>
      <c r="D130" s="29">
        <f t="shared" si="127"/>
        <v>0.92949237508485505</v>
      </c>
      <c r="E130" s="29">
        <f t="shared" si="127"/>
        <v>5.9020516875795383E-2</v>
      </c>
      <c r="F130" s="29">
        <f t="shared" si="127"/>
        <v>8.0228294232287056E-2</v>
      </c>
      <c r="G130" s="29">
        <f t="shared" si="127"/>
        <v>0.26931751220111255</v>
      </c>
      <c r="H130" s="29">
        <f t="shared" si="127"/>
        <v>4.5348419290696995E-2</v>
      </c>
      <c r="I130" s="29">
        <f t="shared" si="127"/>
        <v>0.14086850791678063</v>
      </c>
      <c r="J130" s="29">
        <f t="shared" si="127"/>
        <v>0.11114245066743618</v>
      </c>
      <c r="K130" s="29">
        <f t="shared" si="127"/>
        <v>0.23710569282913371</v>
      </c>
      <c r="L130" s="29">
        <f t="shared" si="127"/>
        <v>0.18146546724470111</v>
      </c>
      <c r="M130" s="29">
        <f t="shared" si="127"/>
        <v>0.13213237884957965</v>
      </c>
      <c r="Q130"/>
      <c r="Z130"/>
      <c r="AA130"/>
    </row>
    <row r="131" spans="1:27" x14ac:dyDescent="0.2">
      <c r="A131" s="78" t="s">
        <v>9</v>
      </c>
      <c r="B131" s="79"/>
      <c r="C131" s="30">
        <f t="shared" ref="C131:M131" si="128">1.96*(C130)/SQRT(4)</f>
        <v>1.8985212834213464E-2</v>
      </c>
      <c r="D131" s="30">
        <f t="shared" si="128"/>
        <v>0.91090252758315793</v>
      </c>
      <c r="E131" s="30">
        <f t="shared" si="128"/>
        <v>5.7840106538279472E-2</v>
      </c>
      <c r="F131" s="30">
        <f t="shared" si="128"/>
        <v>7.8623728347641308E-2</v>
      </c>
      <c r="G131" s="30">
        <f t="shared" si="128"/>
        <v>0.26393116195709032</v>
      </c>
      <c r="H131" s="30">
        <f t="shared" si="128"/>
        <v>4.4441450904883058E-2</v>
      </c>
      <c r="I131" s="30">
        <f t="shared" si="128"/>
        <v>0.13805113775844502</v>
      </c>
      <c r="J131" s="30">
        <f t="shared" si="128"/>
        <v>0.10891960165408746</v>
      </c>
      <c r="K131" s="30">
        <f t="shared" si="128"/>
        <v>0.23236357897255103</v>
      </c>
      <c r="L131" s="30">
        <f t="shared" si="128"/>
        <v>0.17783615789980708</v>
      </c>
      <c r="M131" s="30">
        <f t="shared" si="128"/>
        <v>0.12948973127258806</v>
      </c>
      <c r="Q131"/>
      <c r="Z131"/>
      <c r="AA131"/>
    </row>
    <row r="132" spans="1:27" x14ac:dyDescent="0.2">
      <c r="A132" s="80" t="s">
        <v>16</v>
      </c>
      <c r="B132" s="83">
        <f>B97</f>
        <v>44272</v>
      </c>
      <c r="C132" s="27">
        <f t="shared" ref="C132:M132" si="129">C125/$C$129</f>
        <v>1.0259042293199621</v>
      </c>
      <c r="D132" s="27">
        <f t="shared" si="129"/>
        <v>7.4213729242608775</v>
      </c>
      <c r="E132" s="27">
        <f t="shared" si="129"/>
        <v>2.4236569278804154</v>
      </c>
      <c r="F132" s="27">
        <f t="shared" si="129"/>
        <v>2.4110164875283551</v>
      </c>
      <c r="G132" s="27">
        <f t="shared" si="129"/>
        <v>3.2129440650251224</v>
      </c>
      <c r="H132" s="27">
        <f t="shared" si="129"/>
        <v>6.7014559971947207</v>
      </c>
      <c r="I132" s="27">
        <f t="shared" si="129"/>
        <v>7.1796833818505768</v>
      </c>
      <c r="J132" s="27">
        <f t="shared" si="129"/>
        <v>9.3546609546027657</v>
      </c>
      <c r="K132" s="27">
        <f t="shared" si="129"/>
        <v>9.8181314930777734</v>
      </c>
      <c r="L132" s="27">
        <f t="shared" si="129"/>
        <v>9.9301391236376482</v>
      </c>
      <c r="M132" s="27">
        <f t="shared" si="129"/>
        <v>10.164453343972774</v>
      </c>
      <c r="Q132"/>
      <c r="Z132"/>
      <c r="AA132"/>
    </row>
    <row r="133" spans="1:27" x14ac:dyDescent="0.2">
      <c r="A133" s="81"/>
      <c r="B133" s="84"/>
      <c r="C133" s="27">
        <f t="shared" ref="C133:M133" si="130">C126/$C$129</f>
        <v>0.97740340966296191</v>
      </c>
      <c r="D133" s="27">
        <f t="shared" si="130"/>
        <v>7.4495059531869634</v>
      </c>
      <c r="E133" s="27">
        <f t="shared" si="130"/>
        <v>2.3903062126273866</v>
      </c>
      <c r="F133" s="27">
        <f t="shared" si="130"/>
        <v>2.5516390730005347</v>
      </c>
      <c r="G133" s="27">
        <f t="shared" si="130"/>
        <v>3.5419938537535578</v>
      </c>
      <c r="H133" s="27">
        <f t="shared" si="130"/>
        <v>6.763706248887174</v>
      </c>
      <c r="I133" s="27">
        <f t="shared" si="130"/>
        <v>7.2390064556892932</v>
      </c>
      <c r="J133" s="27">
        <f t="shared" si="130"/>
        <v>9.3618801744995164</v>
      </c>
      <c r="K133" s="27">
        <f t="shared" si="130"/>
        <v>9.985142564502608</v>
      </c>
      <c r="L133" s="27">
        <f t="shared" si="130"/>
        <v>9.9980133408417604</v>
      </c>
      <c r="M133" s="27">
        <f t="shared" si="130"/>
        <v>9.9610876017967342</v>
      </c>
      <c r="Q133"/>
      <c r="Z133"/>
      <c r="AA133"/>
    </row>
    <row r="134" spans="1:27" x14ac:dyDescent="0.2">
      <c r="A134" s="81"/>
      <c r="B134" s="84"/>
      <c r="C134" s="27">
        <f t="shared" ref="C134:M134" si="131">C127/$C$129</f>
        <v>0.9995825980078159</v>
      </c>
      <c r="D134" s="27">
        <f t="shared" si="131"/>
        <v>7.3883496928918442</v>
      </c>
      <c r="E134" s="27">
        <f t="shared" si="131"/>
        <v>2.3085817447867147</v>
      </c>
      <c r="F134" s="27">
        <f t="shared" si="131"/>
        <v>2.3939354142678102</v>
      </c>
      <c r="G134" s="27">
        <f t="shared" si="131"/>
        <v>3.8896418576778067</v>
      </c>
      <c r="H134" s="27">
        <f t="shared" si="131"/>
        <v>6.7891433833325818</v>
      </c>
      <c r="I134" s="27">
        <f t="shared" si="131"/>
        <v>7.1641978879005297</v>
      </c>
      <c r="J134" s="27">
        <f t="shared" si="131"/>
        <v>9.4800974585294853</v>
      </c>
      <c r="K134" s="27">
        <f t="shared" si="131"/>
        <v>9.8949818999722599</v>
      </c>
      <c r="L134" s="27">
        <f t="shared" si="131"/>
        <v>10.247423576694663</v>
      </c>
      <c r="M134" s="27">
        <f t="shared" si="131"/>
        <v>10.019997963244782</v>
      </c>
      <c r="Q134"/>
      <c r="Z134"/>
      <c r="AA134"/>
    </row>
    <row r="135" spans="1:27" x14ac:dyDescent="0.2">
      <c r="A135" s="82"/>
      <c r="B135" s="85"/>
      <c r="C135" s="27">
        <f t="shared" ref="C135:M135" si="132">C128/$C$129</f>
        <v>0.99710976300926002</v>
      </c>
      <c r="D135" s="27">
        <f t="shared" si="132"/>
        <v>9.3303895648329576</v>
      </c>
      <c r="E135" s="27">
        <f t="shared" si="132"/>
        <v>2.4475353212585476</v>
      </c>
      <c r="F135" s="27">
        <f t="shared" si="132"/>
        <v>2.5373078273512686</v>
      </c>
      <c r="G135" s="27">
        <f t="shared" si="132"/>
        <v>3.5117204020120742</v>
      </c>
      <c r="H135" s="27">
        <f t="shared" si="132"/>
        <v>6.8086034861869926</v>
      </c>
      <c r="I135" s="27">
        <f t="shared" si="132"/>
        <v>6.9118985335981504</v>
      </c>
      <c r="J135" s="27">
        <f t="shared" si="132"/>
        <v>9.5963720493192852</v>
      </c>
      <c r="K135" s="27">
        <f t="shared" si="132"/>
        <v>10.367475299412645</v>
      </c>
      <c r="L135" s="27">
        <f t="shared" si="132"/>
        <v>10.31308480466325</v>
      </c>
      <c r="M135" s="27">
        <f t="shared" si="132"/>
        <v>10.259756585241938</v>
      </c>
      <c r="Q135"/>
      <c r="Z135"/>
      <c r="AA135"/>
    </row>
    <row r="136" spans="1:27" x14ac:dyDescent="0.2">
      <c r="A136" s="78" t="s">
        <v>16</v>
      </c>
      <c r="B136" s="79"/>
      <c r="C136" s="5">
        <f t="shared" ref="C136:M136" si="133">AVERAGE(C132:C135)</f>
        <v>1</v>
      </c>
      <c r="D136" s="5">
        <f t="shared" si="133"/>
        <v>7.8974045337931607</v>
      </c>
      <c r="E136" s="5">
        <f t="shared" si="133"/>
        <v>2.3925200516382659</v>
      </c>
      <c r="F136" s="5">
        <f t="shared" si="133"/>
        <v>2.4734747005369924</v>
      </c>
      <c r="G136" s="5">
        <f t="shared" si="133"/>
        <v>3.5390750446171402</v>
      </c>
      <c r="H136" s="5">
        <f t="shared" si="133"/>
        <v>6.7657272789003677</v>
      </c>
      <c r="I136" s="5">
        <f t="shared" si="133"/>
        <v>7.123696564759638</v>
      </c>
      <c r="J136" s="5">
        <f t="shared" si="133"/>
        <v>9.4482526592377631</v>
      </c>
      <c r="K136" s="5">
        <f t="shared" si="133"/>
        <v>10.016432814241321</v>
      </c>
      <c r="L136" s="5">
        <f t="shared" si="133"/>
        <v>10.122165211459331</v>
      </c>
      <c r="M136" s="5">
        <f t="shared" si="133"/>
        <v>10.101323873564057</v>
      </c>
      <c r="Q136"/>
      <c r="Z136"/>
      <c r="AA136"/>
    </row>
    <row r="137" spans="1:27" x14ac:dyDescent="0.2">
      <c r="A137" s="78" t="s">
        <v>8</v>
      </c>
      <c r="B137" s="79"/>
      <c r="C137" s="30">
        <f t="shared" ref="C137:M137" si="134">STDEV(C132:C135)</f>
        <v>1.9917853681281576E-2</v>
      </c>
      <c r="D137" s="30">
        <f t="shared" si="134"/>
        <v>0.95565024320478553</v>
      </c>
      <c r="E137" s="30">
        <f t="shared" si="134"/>
        <v>6.0681478211456669E-2</v>
      </c>
      <c r="F137" s="30">
        <f t="shared" si="134"/>
        <v>8.2486086976229042E-2</v>
      </c>
      <c r="G137" s="30">
        <f t="shared" si="134"/>
        <v>0.27689667277884672</v>
      </c>
      <c r="H137" s="30">
        <f t="shared" si="134"/>
        <v>4.6624619077860738E-2</v>
      </c>
      <c r="I137" s="30">
        <f t="shared" si="134"/>
        <v>0.14483284366725271</v>
      </c>
      <c r="J137" s="30">
        <f t="shared" si="134"/>
        <v>0.11427023271817183</v>
      </c>
      <c r="K137" s="30">
        <f t="shared" si="134"/>
        <v>0.24377834513889135</v>
      </c>
      <c r="L137" s="30">
        <f t="shared" si="134"/>
        <v>0.18657228671707946</v>
      </c>
      <c r="M137" s="30">
        <f t="shared" si="134"/>
        <v>0.13585086157517096</v>
      </c>
      <c r="Q137"/>
      <c r="Z137"/>
      <c r="AA137"/>
    </row>
    <row r="138" spans="1:27" x14ac:dyDescent="0.2">
      <c r="A138" s="78" t="s">
        <v>9</v>
      </c>
      <c r="B138" s="79"/>
      <c r="C138" s="30">
        <f t="shared" ref="C138:M138" si="135">1.96*(C137)/SQRT(4)</f>
        <v>1.9519496607655944E-2</v>
      </c>
      <c r="D138" s="30">
        <f t="shared" si="135"/>
        <v>0.9365372383406898</v>
      </c>
      <c r="E138" s="30">
        <f t="shared" si="135"/>
        <v>5.9467848647227532E-2</v>
      </c>
      <c r="F138" s="30">
        <f t="shared" si="135"/>
        <v>8.0836365236704455E-2</v>
      </c>
      <c r="G138" s="30">
        <f t="shared" si="135"/>
        <v>0.27135873932326976</v>
      </c>
      <c r="H138" s="30">
        <f t="shared" si="135"/>
        <v>4.5692126696303521E-2</v>
      </c>
      <c r="I138" s="30">
        <f t="shared" si="135"/>
        <v>0.14193618679390765</v>
      </c>
      <c r="J138" s="30">
        <f t="shared" si="135"/>
        <v>0.11198482806380838</v>
      </c>
      <c r="K138" s="30">
        <f t="shared" si="135"/>
        <v>0.23890277823611353</v>
      </c>
      <c r="L138" s="30">
        <f t="shared" si="135"/>
        <v>0.18284084098273787</v>
      </c>
      <c r="M138" s="30">
        <f t="shared" si="135"/>
        <v>0.13313384434366754</v>
      </c>
      <c r="Q138"/>
      <c r="Z138"/>
      <c r="AA138"/>
    </row>
    <row r="139" spans="1:27" ht="12.75" customHeight="1" x14ac:dyDescent="0.2">
      <c r="A139" s="86"/>
      <c r="B139" s="87"/>
      <c r="C139" s="74" t="s">
        <v>1</v>
      </c>
      <c r="D139" s="74" t="s">
        <v>3</v>
      </c>
      <c r="E139" s="49" t="str">
        <f t="shared" ref="E139:M139" si="136">E$2</f>
        <v>[1/2]</v>
      </c>
      <c r="F139" s="49" t="str">
        <f t="shared" si="136"/>
        <v>[1/4]</v>
      </c>
      <c r="G139" s="49" t="str">
        <f t="shared" si="136"/>
        <v>[1/8]</v>
      </c>
      <c r="H139" s="49" t="str">
        <f t="shared" si="136"/>
        <v>[1/16]</v>
      </c>
      <c r="I139" s="49" t="str">
        <f t="shared" si="136"/>
        <v>[1/32]</v>
      </c>
      <c r="J139" s="49" t="str">
        <f t="shared" si="136"/>
        <v>[1/64]</v>
      </c>
      <c r="K139" s="49" t="str">
        <f t="shared" si="136"/>
        <v>[1/128]</v>
      </c>
      <c r="L139" s="49" t="str">
        <f t="shared" si="136"/>
        <v>[1/256]</v>
      </c>
      <c r="M139" s="49" t="str">
        <f t="shared" si="136"/>
        <v>[1/512]</v>
      </c>
      <c r="Q139"/>
      <c r="Z139"/>
      <c r="AA139"/>
    </row>
    <row r="140" spans="1:27" x14ac:dyDescent="0.2">
      <c r="Q140"/>
      <c r="Z140"/>
      <c r="AA140"/>
    </row>
    <row r="141" spans="1:27" x14ac:dyDescent="0.2">
      <c r="Q141"/>
      <c r="Z141"/>
      <c r="AA141"/>
    </row>
    <row r="142" spans="1:27" x14ac:dyDescent="0.2">
      <c r="Q142"/>
    </row>
    <row r="143" spans="1:27" x14ac:dyDescent="0.2">
      <c r="Q143"/>
    </row>
    <row r="144" spans="1:27" x14ac:dyDescent="0.2">
      <c r="Q144"/>
    </row>
    <row r="145" spans="17:17" x14ac:dyDescent="0.2">
      <c r="Q145"/>
    </row>
    <row r="146" spans="17:17" x14ac:dyDescent="0.2">
      <c r="Q146"/>
    </row>
    <row r="147" spans="17:17" x14ac:dyDescent="0.2">
      <c r="Q147"/>
    </row>
    <row r="148" spans="17:17" x14ac:dyDescent="0.2">
      <c r="Q148"/>
    </row>
    <row r="149" spans="17:17" x14ac:dyDescent="0.2">
      <c r="Q149"/>
    </row>
    <row r="150" spans="17:17" x14ac:dyDescent="0.2">
      <c r="Q150"/>
    </row>
    <row r="151" spans="17:17" x14ac:dyDescent="0.2">
      <c r="Q151"/>
    </row>
    <row r="152" spans="17:17" x14ac:dyDescent="0.2">
      <c r="Q152"/>
    </row>
    <row r="153" spans="17:17" x14ac:dyDescent="0.2">
      <c r="Q153"/>
    </row>
    <row r="154" spans="17:17" x14ac:dyDescent="0.2">
      <c r="Q154"/>
    </row>
    <row r="155" spans="17:17" ht="12.75" customHeight="1" x14ac:dyDescent="0.2">
      <c r="Q155"/>
    </row>
    <row r="156" spans="17:17" x14ac:dyDescent="0.2">
      <c r="Q156"/>
    </row>
    <row r="157" spans="17:17" x14ac:dyDescent="0.2">
      <c r="Q157"/>
    </row>
    <row r="158" spans="17:17" x14ac:dyDescent="0.2">
      <c r="Q158"/>
    </row>
    <row r="159" spans="17:17" x14ac:dyDescent="0.2">
      <c r="Q159"/>
    </row>
    <row r="160" spans="17:17" x14ac:dyDescent="0.2">
      <c r="Q160"/>
    </row>
    <row r="161" spans="17:25" x14ac:dyDescent="0.2">
      <c r="Q161"/>
    </row>
    <row r="162" spans="17:25" x14ac:dyDescent="0.2">
      <c r="Q162"/>
    </row>
    <row r="163" spans="17:25" x14ac:dyDescent="0.2">
      <c r="Q163"/>
    </row>
    <row r="164" spans="17:25" x14ac:dyDescent="0.2">
      <c r="Q164"/>
    </row>
    <row r="165" spans="17:25" x14ac:dyDescent="0.2">
      <c r="Q165"/>
      <c r="R165" s="75"/>
      <c r="S165" s="75"/>
      <c r="T165" s="75"/>
      <c r="U165" s="75"/>
      <c r="V165" s="75"/>
      <c r="W165"/>
      <c r="X165" s="75"/>
      <c r="Y165"/>
    </row>
    <row r="166" spans="17:25" x14ac:dyDescent="0.2">
      <c r="Q166"/>
    </row>
    <row r="167" spans="17:25" x14ac:dyDescent="0.2">
      <c r="Q167"/>
    </row>
    <row r="168" spans="17:25" x14ac:dyDescent="0.2">
      <c r="Q168"/>
    </row>
    <row r="169" spans="17:25" x14ac:dyDescent="0.2">
      <c r="Q169"/>
    </row>
    <row r="170" spans="17:25" x14ac:dyDescent="0.2">
      <c r="Q170"/>
    </row>
    <row r="171" spans="17:25" x14ac:dyDescent="0.2">
      <c r="Q171"/>
    </row>
    <row r="172" spans="17:25" x14ac:dyDescent="0.2">
      <c r="Q172"/>
    </row>
    <row r="173" spans="17:25" x14ac:dyDescent="0.2">
      <c r="Q173"/>
    </row>
    <row r="174" spans="17:25" x14ac:dyDescent="0.2">
      <c r="Q174"/>
    </row>
    <row r="175" spans="17:25" x14ac:dyDescent="0.2">
      <c r="Q175"/>
    </row>
    <row r="176" spans="17:25" x14ac:dyDescent="0.2">
      <c r="Q176"/>
    </row>
    <row r="177" spans="17:27" x14ac:dyDescent="0.2">
      <c r="Q177"/>
    </row>
    <row r="178" spans="17:27" x14ac:dyDescent="0.2">
      <c r="Q178"/>
    </row>
    <row r="179" spans="17:27" x14ac:dyDescent="0.2">
      <c r="Q179"/>
    </row>
    <row r="180" spans="17:27" x14ac:dyDescent="0.2">
      <c r="Q180"/>
    </row>
    <row r="181" spans="17:27" x14ac:dyDescent="0.2">
      <c r="Q181"/>
      <c r="Z181" s="44"/>
      <c r="AA181" s="44"/>
    </row>
    <row r="182" spans="17:27" x14ac:dyDescent="0.2">
      <c r="Q182"/>
      <c r="Z182"/>
      <c r="AA182"/>
    </row>
    <row r="183" spans="17:27" x14ac:dyDescent="0.2">
      <c r="Q183"/>
      <c r="Z183"/>
      <c r="AA183"/>
    </row>
    <row r="184" spans="17:27" x14ac:dyDescent="0.2">
      <c r="Q184"/>
      <c r="Z184"/>
      <c r="AA184"/>
    </row>
    <row r="185" spans="17:27" x14ac:dyDescent="0.2">
      <c r="Q185"/>
      <c r="Z185"/>
      <c r="AA185"/>
    </row>
    <row r="186" spans="17:27" x14ac:dyDescent="0.2">
      <c r="Q186"/>
      <c r="Z186"/>
      <c r="AA186"/>
    </row>
    <row r="187" spans="17:27" x14ac:dyDescent="0.2">
      <c r="Q187"/>
      <c r="Z187"/>
      <c r="AA187"/>
    </row>
    <row r="188" spans="17:27" x14ac:dyDescent="0.2">
      <c r="Q188"/>
      <c r="Z188" s="6"/>
      <c r="AA188" s="6"/>
    </row>
    <row r="189" spans="17:27" x14ac:dyDescent="0.2">
      <c r="Q189"/>
      <c r="Z189"/>
      <c r="AA189"/>
    </row>
    <row r="190" spans="17:27" x14ac:dyDescent="0.2">
      <c r="Q190"/>
      <c r="Z190"/>
      <c r="AA190"/>
    </row>
    <row r="191" spans="17:27" x14ac:dyDescent="0.2">
      <c r="Q191"/>
      <c r="Z191" s="6"/>
      <c r="AA191" s="6"/>
    </row>
    <row r="192" spans="17:27" x14ac:dyDescent="0.2">
      <c r="Q192"/>
      <c r="Z192"/>
      <c r="AA192"/>
    </row>
    <row r="193" spans="17:27" x14ac:dyDescent="0.2">
      <c r="Q193"/>
      <c r="Z193"/>
      <c r="AA193"/>
    </row>
    <row r="194" spans="17:27" x14ac:dyDescent="0.2">
      <c r="Q194"/>
      <c r="Z194"/>
      <c r="AA194"/>
    </row>
    <row r="195" spans="17:27" x14ac:dyDescent="0.2">
      <c r="Q195"/>
      <c r="Z195"/>
      <c r="AA195"/>
    </row>
    <row r="196" spans="17:27" x14ac:dyDescent="0.2">
      <c r="Q196"/>
      <c r="Z196"/>
      <c r="AA196"/>
    </row>
    <row r="197" spans="17:27" x14ac:dyDescent="0.2">
      <c r="Q197"/>
      <c r="Z197"/>
      <c r="AA197"/>
    </row>
    <row r="198" spans="17:27" x14ac:dyDescent="0.2">
      <c r="Q198"/>
      <c r="Z198"/>
      <c r="AA198"/>
    </row>
    <row r="199" spans="17:27" x14ac:dyDescent="0.2">
      <c r="Q199"/>
      <c r="Z199"/>
      <c r="AA199"/>
    </row>
    <row r="200" spans="17:27" x14ac:dyDescent="0.2">
      <c r="Q200"/>
      <c r="Z200"/>
      <c r="AA200"/>
    </row>
    <row r="201" spans="17:27" x14ac:dyDescent="0.2">
      <c r="Z201"/>
      <c r="AA201"/>
    </row>
    <row r="220" spans="14:14" x14ac:dyDescent="0.2">
      <c r="N220" s="16"/>
    </row>
    <row r="221" spans="14:14" x14ac:dyDescent="0.2">
      <c r="N221" s="16"/>
    </row>
    <row r="222" spans="14:14" x14ac:dyDescent="0.2">
      <c r="N222" s="16"/>
    </row>
    <row r="223" spans="14:14" x14ac:dyDescent="0.2">
      <c r="N223" s="16"/>
    </row>
    <row r="224" spans="14:14" x14ac:dyDescent="0.2">
      <c r="N224" s="16"/>
    </row>
    <row r="225" spans="14:14" x14ac:dyDescent="0.2">
      <c r="N225" s="44"/>
    </row>
    <row r="232" spans="14:14" x14ac:dyDescent="0.2">
      <c r="N232" s="6"/>
    </row>
    <row r="235" spans="14:14" x14ac:dyDescent="0.2">
      <c r="N235" s="6"/>
    </row>
    <row r="246" spans="14:14" x14ac:dyDescent="0.2">
      <c r="N246" s="16"/>
    </row>
    <row r="247" spans="14:14" x14ac:dyDescent="0.2">
      <c r="N247" s="16"/>
    </row>
    <row r="248" spans="14:14" x14ac:dyDescent="0.2">
      <c r="N248" s="16"/>
    </row>
    <row r="249" spans="14:14" x14ac:dyDescent="0.2">
      <c r="N249" s="16"/>
    </row>
    <row r="250" spans="14:14" x14ac:dyDescent="0.2">
      <c r="N250" s="16"/>
    </row>
    <row r="251" spans="14:14" x14ac:dyDescent="0.2">
      <c r="N251" s="16"/>
    </row>
    <row r="252" spans="14:14" x14ac:dyDescent="0.2">
      <c r="N252" s="16"/>
    </row>
    <row r="253" spans="14:14" x14ac:dyDescent="0.2">
      <c r="N253" s="16"/>
    </row>
    <row r="254" spans="14:14" x14ac:dyDescent="0.2">
      <c r="N254" s="16"/>
    </row>
    <row r="255" spans="14:14" x14ac:dyDescent="0.2">
      <c r="N255" s="16"/>
    </row>
    <row r="256" spans="14:14" x14ac:dyDescent="0.2">
      <c r="N256" s="16"/>
    </row>
    <row r="257" spans="14:14" x14ac:dyDescent="0.2">
      <c r="N257" s="16"/>
    </row>
    <row r="258" spans="14:14" x14ac:dyDescent="0.2">
      <c r="N258" s="16"/>
    </row>
    <row r="259" spans="14:14" x14ac:dyDescent="0.2">
      <c r="N259" s="16"/>
    </row>
    <row r="260" spans="14:14" x14ac:dyDescent="0.2">
      <c r="N260" s="16"/>
    </row>
    <row r="261" spans="14:14" x14ac:dyDescent="0.2">
      <c r="N261" s="16"/>
    </row>
  </sheetData>
  <mergeCells count="123">
    <mergeCell ref="A1:D1"/>
    <mergeCell ref="E1:M1"/>
    <mergeCell ref="A3:A6"/>
    <mergeCell ref="O3:O6"/>
    <mergeCell ref="P3:P6"/>
    <mergeCell ref="B3:B10"/>
    <mergeCell ref="A7:A10"/>
    <mergeCell ref="O7:O10"/>
    <mergeCell ref="P7:P10"/>
    <mergeCell ref="A11:B11"/>
    <mergeCell ref="O11:O14"/>
    <mergeCell ref="P11:P14"/>
    <mergeCell ref="A12:B12"/>
    <mergeCell ref="A14:B14"/>
    <mergeCell ref="A15:B15"/>
    <mergeCell ref="O15:P15"/>
    <mergeCell ref="A16:B16"/>
    <mergeCell ref="O16:P16"/>
    <mergeCell ref="A17:A20"/>
    <mergeCell ref="B17:B24"/>
    <mergeCell ref="O20:O23"/>
    <mergeCell ref="P20:P23"/>
    <mergeCell ref="A21:A24"/>
    <mergeCell ref="O24:O27"/>
    <mergeCell ref="P24:P27"/>
    <mergeCell ref="A25:B25"/>
    <mergeCell ref="A26:B26"/>
    <mergeCell ref="A28:B28"/>
    <mergeCell ref="O28:O31"/>
    <mergeCell ref="P28:P31"/>
    <mergeCell ref="A29:B29"/>
    <mergeCell ref="A30:B30"/>
    <mergeCell ref="A31:A34"/>
    <mergeCell ref="B31:B34"/>
    <mergeCell ref="O32:P32"/>
    <mergeCell ref="O33:P33"/>
    <mergeCell ref="O34:P34"/>
    <mergeCell ref="A35:B35"/>
    <mergeCell ref="A36:B36"/>
    <mergeCell ref="A37:B37"/>
    <mergeCell ref="O37:O40"/>
    <mergeCell ref="P37:P40"/>
    <mergeCell ref="A38:A41"/>
    <mergeCell ref="B38:B41"/>
    <mergeCell ref="O41:O44"/>
    <mergeCell ref="P41:P44"/>
    <mergeCell ref="A42:B42"/>
    <mergeCell ref="A43:B43"/>
    <mergeCell ref="A44:B44"/>
    <mergeCell ref="O45:O48"/>
    <mergeCell ref="P45:P48"/>
    <mergeCell ref="A48:D48"/>
    <mergeCell ref="E48:M48"/>
    <mergeCell ref="O49:P49"/>
    <mergeCell ref="O50:P50"/>
    <mergeCell ref="A50:A53"/>
    <mergeCell ref="B50:B57"/>
    <mergeCell ref="O51:P51"/>
    <mergeCell ref="Q53:R53"/>
    <mergeCell ref="A54:A57"/>
    <mergeCell ref="O57:O60"/>
    <mergeCell ref="P57:P60"/>
    <mergeCell ref="A58:B58"/>
    <mergeCell ref="A59:B59"/>
    <mergeCell ref="A61:B61"/>
    <mergeCell ref="O61:O64"/>
    <mergeCell ref="P61:P64"/>
    <mergeCell ref="A62:B62"/>
    <mergeCell ref="A63:B63"/>
    <mergeCell ref="A64:A67"/>
    <mergeCell ref="B64:B71"/>
    <mergeCell ref="O65:O68"/>
    <mergeCell ref="P65:P68"/>
    <mergeCell ref="A68:A71"/>
    <mergeCell ref="O69:P69"/>
    <mergeCell ref="O70:P70"/>
    <mergeCell ref="O71:P71"/>
    <mergeCell ref="A72:B72"/>
    <mergeCell ref="A73:B73"/>
    <mergeCell ref="A75:B75"/>
    <mergeCell ref="T75:W76"/>
    <mergeCell ref="A76:B76"/>
    <mergeCell ref="A77:B77"/>
    <mergeCell ref="A78:A81"/>
    <mergeCell ref="B78:B81"/>
    <mergeCell ref="A82:B82"/>
    <mergeCell ref="A83:B83"/>
    <mergeCell ref="A84:B84"/>
    <mergeCell ref="A85:A88"/>
    <mergeCell ref="B85:B88"/>
    <mergeCell ref="A89:B89"/>
    <mergeCell ref="A90:B90"/>
    <mergeCell ref="A91:B91"/>
    <mergeCell ref="A92:B92"/>
    <mergeCell ref="A95:D95"/>
    <mergeCell ref="E95:M95"/>
    <mergeCell ref="A97:A100"/>
    <mergeCell ref="B97:B104"/>
    <mergeCell ref="A101:A104"/>
    <mergeCell ref="A105:B105"/>
    <mergeCell ref="A106:B106"/>
    <mergeCell ref="A108:B108"/>
    <mergeCell ref="A109:B109"/>
    <mergeCell ref="A110:B110"/>
    <mergeCell ref="A111:A114"/>
    <mergeCell ref="B111:B118"/>
    <mergeCell ref="A115:A118"/>
    <mergeCell ref="A119:B119"/>
    <mergeCell ref="A120:B120"/>
    <mergeCell ref="A122:B122"/>
    <mergeCell ref="A123:B123"/>
    <mergeCell ref="A124:B124"/>
    <mergeCell ref="A125:A128"/>
    <mergeCell ref="B125:B128"/>
    <mergeCell ref="A129:B129"/>
    <mergeCell ref="A130:B130"/>
    <mergeCell ref="A131:B131"/>
    <mergeCell ref="A132:A135"/>
    <mergeCell ref="B132:B135"/>
    <mergeCell ref="A136:B136"/>
    <mergeCell ref="A137:B137"/>
    <mergeCell ref="A138:B138"/>
    <mergeCell ref="A139:B139"/>
  </mergeCells>
  <printOptions gridLines="1"/>
  <pageMargins left="0.7" right="0.7" top="0.75" bottom="0.75" header="0.3" footer="0.3"/>
  <pageSetup fitToWidth="0"/>
  <drawing r:id="rId1"/>
  <extLst>
    <ext uri="smNativeData">
      <pm:sheetPrefs xmlns:pm="smNativeData" day="161134152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UIS0440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>0</cp:revision>
  <dcterms:created xsi:type="dcterms:W3CDTF">2014-10-01T16:23:36Z</dcterms:created>
  <dcterms:modified xsi:type="dcterms:W3CDTF">2021-04-06T02:46:19Z</dcterms:modified>
</cp:coreProperties>
</file>