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 activeTab="2"/>
  </bookViews>
  <sheets>
    <sheet name="REGISTRO" sheetId="2" r:id="rId1"/>
    <sheet name="GRAFICA" sheetId="9" r:id="rId2"/>
    <sheet name="INSTRUCTIVO" sheetId="10" r:id="rId3"/>
    <sheet name="AREA" sheetId="3" r:id="rId4"/>
    <sheet name="TIPO" sheetId="4" r:id="rId5"/>
    <sheet name="INGSOPORTE" sheetId="5" r:id="rId6"/>
    <sheet name="PUESTO" sheetId="6" r:id="rId7"/>
    <sheet name="SERVICIO" sheetId="7" r:id="rId8"/>
    <sheet name="CALIFICA" sheetId="8" r:id="rId9"/>
  </sheets>
  <definedNames>
    <definedName name="area">AREA!$A$1:$A$22</definedName>
    <definedName name="_xlnm.Print_Area" localSheetId="1">GRAFICA!$A$1:$J$204</definedName>
    <definedName name="_xlnm.Print_Area" localSheetId="0">REGISTRO!$A$1:$U$97</definedName>
    <definedName name="CALIFICA">CALIFICA!$A$1:$A$5</definedName>
    <definedName name="INGSOPORTE">INGSOPORTE!$A$1:$A$6</definedName>
    <definedName name="PUESTO">PUESTO!$A$1:$A$8</definedName>
    <definedName name="SERVICIO">SERVICIO!$A$1:$A$75</definedName>
    <definedName name="TIPO">TIPO!$A$1:$A$4</definedName>
    <definedName name="_xlnm.Print_Titles" localSheetId="0">REGISTRO!$A:$B,REGISTRO!$6:$12</definedName>
  </definedNames>
  <calcPr calcId="125725"/>
</workbook>
</file>

<file path=xl/calcChain.xml><?xml version="1.0" encoding="utf-8"?>
<calcChain xmlns="http://schemas.openxmlformats.org/spreadsheetml/2006/main">
  <c r="R18" i="2"/>
  <c r="U18" s="1"/>
  <c r="S18"/>
  <c r="T18"/>
  <c r="L18"/>
  <c r="N18" s="1"/>
  <c r="M18"/>
  <c r="R15"/>
  <c r="U15" s="1"/>
  <c r="S15"/>
  <c r="T15"/>
  <c r="R16"/>
  <c r="U16" s="1"/>
  <c r="S16"/>
  <c r="T16"/>
  <c r="R17"/>
  <c r="U17" s="1"/>
  <c r="S17"/>
  <c r="T17"/>
  <c r="L17"/>
  <c r="O17" s="1"/>
  <c r="M17"/>
  <c r="N17"/>
  <c r="M16"/>
  <c r="L16"/>
  <c r="O16" s="1"/>
  <c r="M15"/>
  <c r="L15"/>
  <c r="N15" s="1"/>
  <c r="S14"/>
  <c r="S13"/>
  <c r="R14"/>
  <c r="T14" s="1"/>
  <c r="R13"/>
  <c r="T13" s="1"/>
  <c r="M14"/>
  <c r="M13"/>
  <c r="L13"/>
  <c r="N13" s="1"/>
  <c r="L14"/>
  <c r="N14" s="1"/>
  <c r="K103"/>
  <c r="K105"/>
  <c r="K104"/>
  <c r="K101"/>
  <c r="K102"/>
  <c r="K113"/>
  <c r="K112"/>
  <c r="K111"/>
  <c r="K110"/>
  <c r="K109"/>
  <c r="F101"/>
  <c r="F104"/>
  <c r="F103"/>
  <c r="F102"/>
  <c r="F109"/>
  <c r="F108"/>
  <c r="U13" l="1"/>
  <c r="O15"/>
  <c r="U14"/>
  <c r="F126" s="1"/>
  <c r="O13"/>
  <c r="O14"/>
  <c r="F122"/>
  <c r="O18"/>
  <c r="N16"/>
  <c r="F105"/>
  <c r="F125" l="1"/>
  <c r="F124"/>
  <c r="F127"/>
  <c r="F123"/>
  <c r="F116"/>
  <c r="F114"/>
  <c r="F118"/>
  <c r="F113"/>
  <c r="F115"/>
  <c r="F117"/>
</calcChain>
</file>

<file path=xl/sharedStrings.xml><?xml version="1.0" encoding="utf-8"?>
<sst xmlns="http://schemas.openxmlformats.org/spreadsheetml/2006/main" count="250" uniqueCount="178">
  <si>
    <t>No. Folio</t>
  </si>
  <si>
    <t>Nombre del Usuario</t>
  </si>
  <si>
    <t>Dirección de área</t>
  </si>
  <si>
    <t>Puesto</t>
  </si>
  <si>
    <t>No. servicio</t>
  </si>
  <si>
    <t>Descripción del servicio</t>
  </si>
  <si>
    <t>No.</t>
  </si>
  <si>
    <t>MES:</t>
  </si>
  <si>
    <t>AÑO:</t>
  </si>
  <si>
    <t>Calificación servicio</t>
  </si>
  <si>
    <t>Revisión: 1</t>
  </si>
  <si>
    <t>Ing. de Soporte</t>
  </si>
  <si>
    <t>Referencia a la Norma ISO 9001:2008  6.3</t>
  </si>
  <si>
    <t>Director General</t>
  </si>
  <si>
    <t>Direción de Recursos Financieros</t>
  </si>
  <si>
    <t>Direción General</t>
  </si>
  <si>
    <t>Direción de Capacitación y Desarrollo</t>
  </si>
  <si>
    <t>Coordinación Sectorial de Planeación y Desarrollo del Sistema</t>
  </si>
  <si>
    <t>Direción de Estudios de Posgrado E Investigación</t>
  </si>
  <si>
    <t>Dirección de Programación Presupuestal e Infraestructura Física</t>
  </si>
  <si>
    <t>Coordinación Sectorial Académico</t>
  </si>
  <si>
    <t>Dirección de Docencia</t>
  </si>
  <si>
    <t>Dirección de Desarrollo del Sistema</t>
  </si>
  <si>
    <t>Dirección de Desarrollo Profesional</t>
  </si>
  <si>
    <t>Dirección de Aseguramiento de la Calidad</t>
  </si>
  <si>
    <t>Dirección de Servicios Escolares y Estudiantiles</t>
  </si>
  <si>
    <t>Dirección de Recursos Humanos</t>
  </si>
  <si>
    <t>Dirección de Vinculación</t>
  </si>
  <si>
    <t>Dirección de Programas de Innovación y Calidad</t>
  </si>
  <si>
    <t>Dirección de Apoyo Jurídico</t>
  </si>
  <si>
    <t>Dirección de Promoción Cultural y Deportiva</t>
  </si>
  <si>
    <t>Coordinación Sectorial de Promoción de la Calidad y Evaluación</t>
  </si>
  <si>
    <t>Dirección de Difusión Científica</t>
  </si>
  <si>
    <t>Dirección de Institutos Tecnológicos Descentralizados</t>
  </si>
  <si>
    <t>Dirección de Telecomunicaciones</t>
  </si>
  <si>
    <t>Coordinación Sectorial de Administración y Finanzas</t>
  </si>
  <si>
    <t>Ignacio Cerca</t>
  </si>
  <si>
    <t>Edgar Ramírez</t>
  </si>
  <si>
    <t>Herlinda Saucedo</t>
  </si>
  <si>
    <t>Luis Alberto Ortíz</t>
  </si>
  <si>
    <t>Otro</t>
  </si>
  <si>
    <t>1 - EQUIPO DE CÓMPUTO</t>
  </si>
  <si>
    <t>2 - RED</t>
  </si>
  <si>
    <t>3 - TELEFONÍA</t>
  </si>
  <si>
    <t>4 - WEB</t>
  </si>
  <si>
    <t>Coordinador  Sectorial</t>
  </si>
  <si>
    <t>Director de Área</t>
  </si>
  <si>
    <t>Jefe de área</t>
  </si>
  <si>
    <t>Secretaria</t>
  </si>
  <si>
    <t>Analista</t>
  </si>
  <si>
    <t>Asistente</t>
  </si>
  <si>
    <t>EQUIPO DE CÓMPUTO - No enciende</t>
  </si>
  <si>
    <t>EQUIPO DE CÓMPUTO - Configurar</t>
  </si>
  <si>
    <t>EQUIPO DE CÓMPUTO - Instalar</t>
  </si>
  <si>
    <t>EQUIPO DE CÓMPUTO - Reubicar</t>
  </si>
  <si>
    <t>CPU - Se reinicia</t>
  </si>
  <si>
    <t>CPU - está lento</t>
  </si>
  <si>
    <t>CPU - Se apaga</t>
  </si>
  <si>
    <t>CPU - Muestra pantalla azul</t>
  </si>
  <si>
    <t>CPU - No arranca</t>
  </si>
  <si>
    <t>CPU - Sistema operativo</t>
  </si>
  <si>
    <t>IMPRESORA - Instalar</t>
  </si>
  <si>
    <t>IMPRESORA - Compartir</t>
  </si>
  <si>
    <t>UNIDAD DE CD - No lee</t>
  </si>
  <si>
    <t>UNIDAD DE CD - No funciona</t>
  </si>
  <si>
    <t>UNIDAD DE DVD - No lee</t>
  </si>
  <si>
    <t>UNIDAD DE DVD - No funciona</t>
  </si>
  <si>
    <t>UNIDAD DE DISCO 3 1/2 - No lee</t>
  </si>
  <si>
    <t>UNIDAD DE DISCO 3 1/2 - No funciona</t>
  </si>
  <si>
    <t>CONTRASEÑA DE USUARIO - Configurar</t>
  </si>
  <si>
    <t>CONTRASEÑA DE USUARIO - Recuperar</t>
  </si>
  <si>
    <t>CONTRASEÑA DE USUARIO - Modificar</t>
  </si>
  <si>
    <t>SOFTWARE (Ofimática) - Instalar</t>
  </si>
  <si>
    <t>SOFTWARE (Ofimática) - Revisar</t>
  </si>
  <si>
    <t>SOFTWARE (Ofimática) - Configurar</t>
  </si>
  <si>
    <t>SOFTWARE (Ofimática) - Actualizar</t>
  </si>
  <si>
    <t>SOFTWARE (Antivirus) - Instalar</t>
  </si>
  <si>
    <t>SOFTWARE  (Antivirus) - Revisar</t>
  </si>
  <si>
    <t>SOFTWARE  (Antivirus) - Configurar</t>
  </si>
  <si>
    <t>SOFTWARE  (Antivirus) - Actualizar</t>
  </si>
  <si>
    <t>SOFTWARE (Navegador) - Instalar</t>
  </si>
  <si>
    <t>SOFTWARE  (Navegador) - Revisar</t>
  </si>
  <si>
    <t>SOFTWARE  (Navegador) - Configurar</t>
  </si>
  <si>
    <t>SOFTWARE  (Navegador) - Actualizar</t>
  </si>
  <si>
    <t>SOFTWARE (Sistema Operativo) - Instalar</t>
  </si>
  <si>
    <t>SOFTWARE  (Sistema Operativo) - Revisar</t>
  </si>
  <si>
    <t>SOFTWARE  (Sistema Operativo) - Configurar</t>
  </si>
  <si>
    <t>SOFTWARE  (Sistema Operativo) - Actualizar</t>
  </si>
  <si>
    <t>INFORMACIÓN - Respaldar</t>
  </si>
  <si>
    <t>INFORMACIÓN - Acceso</t>
  </si>
  <si>
    <t>INFORMACIÓN - Recuperar</t>
  </si>
  <si>
    <t>MONITOR - Sin señal</t>
  </si>
  <si>
    <t>MONITOR - Con líneas</t>
  </si>
  <si>
    <t>MONITOR - Inestable</t>
  </si>
  <si>
    <t>TECLADO - Revisión</t>
  </si>
  <si>
    <t>TECLADO - Limpieza</t>
  </si>
  <si>
    <t>MOUSE - Revisión</t>
  </si>
  <si>
    <t>MOUSE - Limpieza</t>
  </si>
  <si>
    <t>DICTAMEN TËCNICO - Baja</t>
  </si>
  <si>
    <t>DICTAMEN TËCNICO - Adquisición</t>
  </si>
  <si>
    <t>INTERNET - Sin acceso</t>
  </si>
  <si>
    <t>INTERNET - Falla</t>
  </si>
  <si>
    <t>INTERNET - Lento</t>
  </si>
  <si>
    <t>INTERNET - Acceso a página web</t>
  </si>
  <si>
    <t>INTERNET - Acceso a sistema</t>
  </si>
  <si>
    <t>DIRECCIÓN IP - Duplicada</t>
  </si>
  <si>
    <t>DIRECCIÓN IP - Configurar</t>
  </si>
  <si>
    <t>DIRECCIÓN IP - Asignar</t>
  </si>
  <si>
    <t>CORREO ELECTRÓNICO - Configurar</t>
  </si>
  <si>
    <t>CORREO ELECTRÓNICO - Revisar</t>
  </si>
  <si>
    <t>CORREO ELECTRÓNICO - Crear cuenta</t>
  </si>
  <si>
    <t>CORREO ELECTRÓNICO - Acceso</t>
  </si>
  <si>
    <t>CORREO ELECTRÓNICO - Contraseña</t>
  </si>
  <si>
    <t>CORREO ELECTRÓNICO - Actualizar datos de usuario</t>
  </si>
  <si>
    <t>CARPETAS - Compartir</t>
  </si>
  <si>
    <t>CARPETAS - Problemas de acceso</t>
  </si>
  <si>
    <t>CARPETAS - Permisos</t>
  </si>
  <si>
    <t>PORTAL DGEST - Actualizar directorio</t>
  </si>
  <si>
    <t>PORTAL DGEST - Publicar</t>
  </si>
  <si>
    <t>PORTAL DGEST - Actualizar información</t>
  </si>
  <si>
    <t>TELÉFONO - No funciona</t>
  </si>
  <si>
    <t>TELÉFONO - Sin línea</t>
  </si>
  <si>
    <t>TELÉFONO - Problemas con servicios habilitados</t>
  </si>
  <si>
    <t>TELÉFONO - Actualizar datos de usuario</t>
  </si>
  <si>
    <t>TELÉFONO - Reubicar línea</t>
  </si>
  <si>
    <t>OTRO</t>
  </si>
  <si>
    <t>Excelente</t>
  </si>
  <si>
    <t>Muy bueno</t>
  </si>
  <si>
    <t>Bueno</t>
  </si>
  <si>
    <t>Regular</t>
  </si>
  <si>
    <t>Malo</t>
  </si>
  <si>
    <t>Rafaél Levy</t>
  </si>
  <si>
    <t>STATUS DE SOLICITUDES</t>
  </si>
  <si>
    <t>TOTAL</t>
  </si>
  <si>
    <t>TIPO DE SOLICITUDES</t>
  </si>
  <si>
    <t>SOLICITUDES POR INGENIERO</t>
  </si>
  <si>
    <t>CALIFICACIÓN DEL SERVICIO</t>
  </si>
  <si>
    <t>REGISTRADAS</t>
  </si>
  <si>
    <t>CERRADAS</t>
  </si>
  <si>
    <t>Fecha/Hora</t>
  </si>
  <si>
    <t>Hras</t>
  </si>
  <si>
    <t>Min</t>
  </si>
  <si>
    <t>Tiempo para atención</t>
  </si>
  <si>
    <t>Total</t>
  </si>
  <si>
    <t>Tiempo para cierre</t>
  </si>
  <si>
    <t>TIEMPO DE ATENCIÓN DE SOLICITUDES</t>
  </si>
  <si>
    <t>Menor o Igual a 30 hrs.</t>
  </si>
  <si>
    <t>Mayor de 30 hrs. y Menor o Igual a 48 hrs.</t>
  </si>
  <si>
    <t>Mayor de 48 hrs. y Menor o Igual a 72 hrs.</t>
  </si>
  <si>
    <t>Mayor de 72 hrs. y Menor o Igual a 96 hrs.</t>
  </si>
  <si>
    <t>Mayor de 96 hrs. y Menor o Igual a 120 hrs.</t>
  </si>
  <si>
    <t>Mayor de 120 hrs.</t>
  </si>
  <si>
    <t>TIEMPO DE CIERRE DE SOLICITUDES</t>
  </si>
  <si>
    <t>Tiempo</t>
  </si>
  <si>
    <t>Natalia Reus</t>
  </si>
  <si>
    <t>Antonio Cervantes Monroy</t>
  </si>
  <si>
    <t>Salvador</t>
  </si>
  <si>
    <t>Elena Pérez</t>
  </si>
  <si>
    <t>Olivia Marrón Guzmán</t>
  </si>
  <si>
    <t>NÚMERO</t>
  </si>
  <si>
    <t>ATENCIÓN DE LA SOLICITUD: Indicar la fecha y hora en que se visitó al usuario para darle seguimiento a su solicitud.</t>
  </si>
  <si>
    <t>DESCERIPCIÓN</t>
  </si>
  <si>
    <t>DATOS DEL SOLICITANTE: Escriba el nombre completo, el puesto que desempeña, la dirección de área a la que están adscritos los usuarios solicitantes de soporte técnico.</t>
  </si>
  <si>
    <t>Tipo de servicio</t>
  </si>
  <si>
    <t>REGISTRO DE LA SOLICITUD: Indique el número de folio de las solicitudes, la fecha y la hora en que fueron recibidas y  el ingeniero de soporte asigado para la atención de las mismas.</t>
  </si>
  <si>
    <t>CIERRE DE LA SOLICITUD: Indicar la fecha y hora de cierre de las solicitudes y cómo fue calificado el servicio por el usuario.</t>
  </si>
  <si>
    <t>REGISTRO DE LA SOLICITUD (1)</t>
  </si>
  <si>
    <t>DATOS DEL SOLICITANTE (2)</t>
  </si>
  <si>
    <t>INFORMACIÓN DEL SERVICIO SOLICITADO (3)</t>
  </si>
  <si>
    <t>ATENCIÓN DE LA SOLICITUD (4)</t>
  </si>
  <si>
    <t>CIERRE DE LA SOLICITUD (5)</t>
  </si>
  <si>
    <t>Revisión 1</t>
  </si>
  <si>
    <t>Tipo de servicio: Indique si el servicio registrado corresponde a "Equipo de cómputo", "Red", "Telefonía" o "Red".</t>
  </si>
  <si>
    <t>Descripción del servicio: Indicar las solicitudes del usuario para cada tipo de servicio.</t>
  </si>
  <si>
    <t xml:space="preserve">INFORMACIÓN DEL SERVICIO SOLICITADO: Tipo de servicio: Indique si el servicio registrado corresponde a "Equipo de cómputo", "Red", "Telefonía" o "Red".                                                                                       </t>
  </si>
  <si>
    <t xml:space="preserve">Número de servicio: Asignar un número consecutivo para lo requerido por cada tipo de servicio. </t>
  </si>
  <si>
    <t>Nombre del documento: Soporte técnico y apoyo informático.</t>
  </si>
  <si>
    <t>Código: 513-PR-20-R02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</si>
</sst>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ntique Oliv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4" fillId="0" borderId="1" xfId="0" applyFont="1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3" fillId="0" borderId="1" xfId="0" applyFont="1" applyBorder="1"/>
    <xf numFmtId="0" fontId="1" fillId="0" borderId="0" xfId="0" applyFont="1" applyFill="1" applyAlignment="1"/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2" fontId="1" fillId="0" borderId="1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11" xfId="0" applyFont="1" applyFill="1" applyBorder="1" applyAlignment="1"/>
    <xf numFmtId="2" fontId="0" fillId="0" borderId="1" xfId="0" applyNumberForma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 vertical="top" wrapText="1"/>
    </xf>
    <xf numFmtId="0" fontId="2" fillId="0" borderId="13" xfId="0" applyFont="1" applyFill="1" applyBorder="1" applyAlignment="1"/>
    <xf numFmtId="22" fontId="1" fillId="0" borderId="1" xfId="0" applyNumberFormat="1" applyFont="1" applyFill="1" applyBorder="1" applyAlignment="1">
      <alignment horizont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2" xfId="0" applyFont="1" applyFill="1" applyBorder="1"/>
    <xf numFmtId="0" fontId="1" fillId="0" borderId="10" xfId="0" applyFont="1" applyFill="1" applyBorder="1" applyAlignment="1">
      <alignment horizontal="center"/>
    </xf>
    <xf numFmtId="0" fontId="2" fillId="2" borderId="11" xfId="0" applyFont="1" applyFill="1" applyBorder="1"/>
    <xf numFmtId="0" fontId="1" fillId="0" borderId="10" xfId="0" applyFont="1" applyFill="1" applyBorder="1"/>
    <xf numFmtId="0" fontId="3" fillId="0" borderId="11" xfId="0" applyFont="1" applyBorder="1" applyAlignment="1">
      <alignment horizontal="left"/>
    </xf>
    <xf numFmtId="0" fontId="1" fillId="2" borderId="1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SOPORTE</a:t>
            </a:r>
            <a:r>
              <a:rPr lang="es-MX" baseline="0"/>
              <a:t> TÉCNICO Y APOYO INFORMÁTICO</a:t>
            </a:r>
            <a:endParaRPr lang="es-MX"/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REGISTRO!$E$101:$E$104</c:f>
              <c:strCache>
                <c:ptCount val="4"/>
                <c:pt idx="0">
                  <c:v>1 - EQUIPO DE CÓMPUTO</c:v>
                </c:pt>
                <c:pt idx="1">
                  <c:v>2 - RED</c:v>
                </c:pt>
                <c:pt idx="2">
                  <c:v>3 - TELEFONÍA</c:v>
                </c:pt>
                <c:pt idx="3">
                  <c:v>4 - WEB</c:v>
                </c:pt>
              </c:strCache>
            </c:strRef>
          </c:cat>
          <c:val>
            <c:numRef>
              <c:f>REGISTRO!$F$101:$F$104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100"/>
        <c:shape val="box"/>
        <c:axId val="72036736"/>
        <c:axId val="72038272"/>
        <c:axId val="0"/>
      </c:bar3DChart>
      <c:catAx>
        <c:axId val="72036736"/>
        <c:scaling>
          <c:orientation val="minMax"/>
        </c:scaling>
        <c:axPos val="b"/>
        <c:tickLblPos val="nextTo"/>
        <c:crossAx val="72038272"/>
        <c:crosses val="autoZero"/>
        <c:auto val="1"/>
        <c:lblAlgn val="ctr"/>
        <c:lblOffset val="100"/>
      </c:catAx>
      <c:valAx>
        <c:axId val="72038272"/>
        <c:scaling>
          <c:orientation val="minMax"/>
        </c:scaling>
        <c:axPos val="l"/>
        <c:majorGridlines/>
        <c:numFmt formatCode="General" sourceLinked="1"/>
        <c:tickLblPos val="nextTo"/>
        <c:crossAx val="72036736"/>
        <c:crosses val="autoZero"/>
        <c:crossBetween val="between"/>
      </c:valAx>
    </c:plotArea>
    <c:plotVisOnly val="1"/>
  </c:chart>
  <c:printSettings>
    <c:headerFooter/>
    <c:pageMargins b="0.74803149606299302" l="0.70866141732283572" r="0.70866141732283572" t="0.74803149606299302" header="0.31496062992126062" footer="0.3149606299212606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STATUS</a:t>
            </a:r>
            <a:r>
              <a:rPr lang="es-MX" baseline="0"/>
              <a:t> DE SOLICITUDES</a:t>
            </a:r>
            <a:endParaRPr lang="es-MX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REGISTRO!$F$107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REGISTRO!$E$108:$E$109</c:f>
              <c:strCache>
                <c:ptCount val="2"/>
                <c:pt idx="0">
                  <c:v>REGISTRADAS</c:v>
                </c:pt>
                <c:pt idx="1">
                  <c:v>CERRADAS</c:v>
                </c:pt>
              </c:strCache>
            </c:strRef>
          </c:cat>
          <c:val>
            <c:numRef>
              <c:f>REGISTRO!$F$108:$F$109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hape val="box"/>
        <c:axId val="72082944"/>
        <c:axId val="72084480"/>
        <c:axId val="0"/>
      </c:bar3DChart>
      <c:catAx>
        <c:axId val="72082944"/>
        <c:scaling>
          <c:orientation val="minMax"/>
        </c:scaling>
        <c:axPos val="b"/>
        <c:tickLblPos val="nextTo"/>
        <c:crossAx val="72084480"/>
        <c:crosses val="autoZero"/>
        <c:auto val="1"/>
        <c:lblAlgn val="ctr"/>
        <c:lblOffset val="100"/>
      </c:catAx>
      <c:valAx>
        <c:axId val="72084480"/>
        <c:scaling>
          <c:orientation val="minMax"/>
        </c:scaling>
        <c:axPos val="l"/>
        <c:majorGridlines/>
        <c:numFmt formatCode="General" sourceLinked="1"/>
        <c:tickLblPos val="nextTo"/>
        <c:crossAx val="7208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CALIFICACIÓN DEL SERVICIO</a:t>
            </a:r>
          </a:p>
        </c:rich>
      </c:tx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REGISTRO!$K$108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REGISTRO!$I$109:$I$113</c:f>
              <c:strCache>
                <c:ptCount val="5"/>
                <c:pt idx="0">
                  <c:v>Excelente</c:v>
                </c:pt>
                <c:pt idx="1">
                  <c:v>Muy bueno</c:v>
                </c:pt>
                <c:pt idx="2">
                  <c:v>Bueno</c:v>
                </c:pt>
                <c:pt idx="3">
                  <c:v>Regular</c:v>
                </c:pt>
                <c:pt idx="4">
                  <c:v>Malo</c:v>
                </c:pt>
              </c:strCache>
            </c:strRef>
          </c:cat>
          <c:val>
            <c:numRef>
              <c:f>REGISTRO!$K$109:$K$113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00"/>
        <c:shape val="box"/>
        <c:axId val="72359296"/>
        <c:axId val="72373376"/>
        <c:axId val="0"/>
      </c:bar3DChart>
      <c:catAx>
        <c:axId val="72359296"/>
        <c:scaling>
          <c:orientation val="minMax"/>
        </c:scaling>
        <c:axPos val="b"/>
        <c:tickLblPos val="nextTo"/>
        <c:crossAx val="72373376"/>
        <c:crosses val="autoZero"/>
        <c:auto val="1"/>
        <c:lblAlgn val="ctr"/>
        <c:lblOffset val="100"/>
      </c:catAx>
      <c:valAx>
        <c:axId val="72373376"/>
        <c:scaling>
          <c:orientation val="minMax"/>
        </c:scaling>
        <c:axPos val="l"/>
        <c:majorGridlines/>
        <c:numFmt formatCode="General" sourceLinked="1"/>
        <c:tickLblPos val="nextTo"/>
        <c:crossAx val="7235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SOLICITUDES</a:t>
            </a:r>
            <a:r>
              <a:rPr lang="es-MX" baseline="0"/>
              <a:t> POR INGENIERO DE SOPORTE</a:t>
            </a:r>
            <a:endParaRPr lang="es-MX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REGISTRO!$K$100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REGISTRO!$I$101:$I$105</c:f>
              <c:strCache>
                <c:ptCount val="5"/>
                <c:pt idx="0">
                  <c:v>Ignacio Cerca</c:v>
                </c:pt>
                <c:pt idx="1">
                  <c:v>Edgar Ramírez</c:v>
                </c:pt>
                <c:pt idx="2">
                  <c:v>Rafaél Levy</c:v>
                </c:pt>
                <c:pt idx="3">
                  <c:v>Herlinda Saucedo</c:v>
                </c:pt>
                <c:pt idx="4">
                  <c:v>Luis Alberto Ortíz</c:v>
                </c:pt>
              </c:strCache>
            </c:strRef>
          </c:cat>
          <c:val>
            <c:numRef>
              <c:f>REGISTRO!$K$101:$K$105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hape val="box"/>
        <c:axId val="72422912"/>
        <c:axId val="72424448"/>
        <c:axId val="0"/>
      </c:bar3DChart>
      <c:catAx>
        <c:axId val="72422912"/>
        <c:scaling>
          <c:orientation val="minMax"/>
        </c:scaling>
        <c:axPos val="b"/>
        <c:tickLblPos val="nextTo"/>
        <c:crossAx val="72424448"/>
        <c:crosses val="autoZero"/>
        <c:auto val="1"/>
        <c:lblAlgn val="ctr"/>
        <c:lblOffset val="100"/>
      </c:catAx>
      <c:valAx>
        <c:axId val="72424448"/>
        <c:scaling>
          <c:orientation val="minMax"/>
        </c:scaling>
        <c:axPos val="l"/>
        <c:majorGridlines/>
        <c:numFmt formatCode="General" sourceLinked="1"/>
        <c:tickLblPos val="nextTo"/>
        <c:crossAx val="7242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TIEMPO</a:t>
            </a:r>
            <a:r>
              <a:rPr lang="es-MX" baseline="0"/>
              <a:t> DE ATENCIÓN DE SOLICITUDES</a:t>
            </a:r>
            <a:endParaRPr lang="es-MX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REGISTRO!$F$112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REGISTRO!$E$113:$E$118</c:f>
              <c:strCache>
                <c:ptCount val="6"/>
                <c:pt idx="0">
                  <c:v>Menor o Igual a 30 hrs.</c:v>
                </c:pt>
                <c:pt idx="1">
                  <c:v>Mayor de 30 hrs. y Menor o Igual a 48 hrs.</c:v>
                </c:pt>
                <c:pt idx="2">
                  <c:v>Mayor de 48 hrs. y Menor o Igual a 72 hrs.</c:v>
                </c:pt>
                <c:pt idx="3">
                  <c:v>Mayor de 72 hrs. y Menor o Igual a 96 hrs.</c:v>
                </c:pt>
                <c:pt idx="4">
                  <c:v>Mayor de 96 hrs. y Menor o Igual a 120 hrs.</c:v>
                </c:pt>
                <c:pt idx="5">
                  <c:v>Mayor de 120 hrs.</c:v>
                </c:pt>
              </c:strCache>
            </c:strRef>
          </c:cat>
          <c:val>
            <c:numRef>
              <c:f>REGISTRO!$F$113:$F$118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hape val="box"/>
        <c:axId val="72454528"/>
        <c:axId val="72456064"/>
        <c:axId val="0"/>
      </c:bar3DChart>
      <c:catAx>
        <c:axId val="724545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72456064"/>
        <c:crosses val="autoZero"/>
        <c:auto val="1"/>
        <c:lblAlgn val="ctr"/>
        <c:lblOffset val="100"/>
      </c:catAx>
      <c:valAx>
        <c:axId val="72456064"/>
        <c:scaling>
          <c:orientation val="minMax"/>
        </c:scaling>
        <c:axPos val="l"/>
        <c:majorGridlines/>
        <c:numFmt formatCode="General" sourceLinked="1"/>
        <c:tickLblPos val="nextTo"/>
        <c:crossAx val="72454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4803149606299313" l="0.70866141732283583" r="0.70866141732283583" t="0.74803149606299313" header="0.31496062992126073" footer="0.3149606299212607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TIEMPO DE CIERRE DE SOLICITUDES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REGISTRO!$F$121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REGISTRO!$E$122:$E$127</c:f>
              <c:strCache>
                <c:ptCount val="6"/>
                <c:pt idx="0">
                  <c:v>Menor o Igual a 30 hrs.</c:v>
                </c:pt>
                <c:pt idx="1">
                  <c:v>Mayor de 30 hrs. y Menor o Igual a 48 hrs.</c:v>
                </c:pt>
                <c:pt idx="2">
                  <c:v>Mayor de 48 hrs. y Menor o Igual a 72 hrs.</c:v>
                </c:pt>
                <c:pt idx="3">
                  <c:v>Mayor de 72 hrs. y Menor o Igual a 96 hrs.</c:v>
                </c:pt>
                <c:pt idx="4">
                  <c:v>Mayor de 96 hrs. y Menor o Igual a 120 hrs.</c:v>
                </c:pt>
                <c:pt idx="5">
                  <c:v>Mayor de 120 hrs.</c:v>
                </c:pt>
              </c:strCache>
            </c:strRef>
          </c:cat>
          <c:val>
            <c:numRef>
              <c:f>REGISTRO!$F$122:$F$127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hape val="box"/>
        <c:axId val="72472448"/>
        <c:axId val="72473984"/>
        <c:axId val="0"/>
      </c:bar3DChart>
      <c:catAx>
        <c:axId val="7247244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72473984"/>
        <c:crosses val="autoZero"/>
        <c:auto val="1"/>
        <c:lblAlgn val="ctr"/>
        <c:lblOffset val="100"/>
      </c:catAx>
      <c:valAx>
        <c:axId val="72473984"/>
        <c:scaling>
          <c:orientation val="minMax"/>
        </c:scaling>
        <c:axPos val="l"/>
        <c:majorGridlines/>
        <c:numFmt formatCode="General" sourceLinked="1"/>
        <c:tickLblPos val="nextTo"/>
        <c:crossAx val="7247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4803149606299302" l="0.70866141732283572" r="0.70866141732283572" t="0.74803149606299302" header="0.31496062992126062" footer="0.3149606299212606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143435</xdr:colOff>
      <xdr:row>0</xdr:row>
      <xdr:rowOff>113739</xdr:rowOff>
    </xdr:from>
    <xdr:to>
      <xdr:col>2</xdr:col>
      <xdr:colOff>1229285</xdr:colOff>
      <xdr:row>3</xdr:row>
      <xdr:rowOff>73482</xdr:rowOff>
    </xdr:to>
    <xdr:pic>
      <xdr:nvPicPr>
        <xdr:cNvPr id="3" name="Picture 1" descr="logo az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785" y="113739"/>
          <a:ext cx="1085850" cy="48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</xdr:row>
      <xdr:rowOff>9524</xdr:rowOff>
    </xdr:from>
    <xdr:to>
      <xdr:col>9</xdr:col>
      <xdr:colOff>9525</xdr:colOff>
      <xdr:row>26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257176</xdr:colOff>
      <xdr:row>71</xdr:row>
      <xdr:rowOff>171450</xdr:rowOff>
    </xdr:from>
    <xdr:to>
      <xdr:col>8</xdr:col>
      <xdr:colOff>742950</xdr:colOff>
      <xdr:row>95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106</xdr:row>
      <xdr:rowOff>38100</xdr:rowOff>
    </xdr:from>
    <xdr:to>
      <xdr:col>9</xdr:col>
      <xdr:colOff>0</xdr:colOff>
      <xdr:row>129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361951</xdr:colOff>
      <xdr:row>37</xdr:row>
      <xdr:rowOff>190499</xdr:rowOff>
    </xdr:from>
    <xdr:to>
      <xdr:col>9</xdr:col>
      <xdr:colOff>9525</xdr:colOff>
      <xdr:row>60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438149</xdr:colOff>
      <xdr:row>140</xdr:row>
      <xdr:rowOff>9524</xdr:rowOff>
    </xdr:from>
    <xdr:to>
      <xdr:col>8</xdr:col>
      <xdr:colOff>752475</xdr:colOff>
      <xdr:row>163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457199</xdr:colOff>
      <xdr:row>174</xdr:row>
      <xdr:rowOff>19049</xdr:rowOff>
    </xdr:from>
    <xdr:to>
      <xdr:col>9</xdr:col>
      <xdr:colOff>0</xdr:colOff>
      <xdr:row>198</xdr:row>
      <xdr:rowOff>9525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133350</xdr:rowOff>
    </xdr:from>
    <xdr:to>
      <xdr:col>4</xdr:col>
      <xdr:colOff>171450</xdr:colOff>
      <xdr:row>3</xdr:row>
      <xdr:rowOff>45468</xdr:rowOff>
    </xdr:to>
    <xdr:pic>
      <xdr:nvPicPr>
        <xdr:cNvPr id="2" name="Picture 1" descr="logo az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33350"/>
          <a:ext cx="1085850" cy="48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U127"/>
  <sheetViews>
    <sheetView topLeftCell="K58" workbookViewId="0">
      <selection activeCell="F131" sqref="F131"/>
    </sheetView>
  </sheetViews>
  <sheetFormatPr baseColWidth="10" defaultRowHeight="12.75"/>
  <cols>
    <col min="1" max="1" width="4.42578125" style="1" customWidth="1"/>
    <col min="2" max="2" width="9" style="1" bestFit="1" customWidth="1"/>
    <col min="3" max="3" width="19.5703125" style="1" customWidth="1"/>
    <col min="4" max="4" width="17" style="23" customWidth="1"/>
    <col min="5" max="5" width="41.5703125" style="1" customWidth="1"/>
    <col min="6" max="6" width="25.85546875" style="1" customWidth="1"/>
    <col min="7" max="7" width="55.28515625" style="1" bestFit="1" customWidth="1"/>
    <col min="8" max="8" width="27.85546875" style="1" customWidth="1"/>
    <col min="9" max="9" width="11.42578125" style="1" customWidth="1"/>
    <col min="10" max="10" width="43" style="1" bestFit="1" customWidth="1"/>
    <col min="11" max="11" width="15.5703125" style="1" customWidth="1"/>
    <col min="12" max="12" width="7.28515625" style="19" customWidth="1"/>
    <col min="13" max="13" width="5" style="19" bestFit="1" customWidth="1"/>
    <col min="14" max="14" width="4.28515625" style="19" bestFit="1" customWidth="1"/>
    <col min="15" max="15" width="7.85546875" style="19" bestFit="1" customWidth="1"/>
    <col min="16" max="16" width="15.28515625" style="1" bestFit="1" customWidth="1"/>
    <col min="17" max="17" width="12.140625" style="23" customWidth="1"/>
    <col min="18" max="18" width="8.140625" style="1" customWidth="1"/>
    <col min="19" max="19" width="5" style="1" bestFit="1" customWidth="1"/>
    <col min="20" max="20" width="4.28515625" style="1" bestFit="1" customWidth="1"/>
    <col min="21" max="21" width="7.85546875" style="1" customWidth="1"/>
    <col min="22" max="16384" width="11.42578125" style="1"/>
  </cols>
  <sheetData>
    <row r="1" spans="1:21" ht="15.75" customHeight="1">
      <c r="A1" s="3"/>
      <c r="B1" s="2"/>
      <c r="C1" s="33"/>
      <c r="D1" s="48" t="s">
        <v>176</v>
      </c>
      <c r="E1" s="49"/>
      <c r="F1" s="54" t="s">
        <v>177</v>
      </c>
      <c r="H1" s="2"/>
      <c r="I1" s="2"/>
      <c r="J1" s="3"/>
      <c r="K1" s="2"/>
      <c r="L1" s="21"/>
      <c r="M1" s="21"/>
      <c r="N1" s="21"/>
      <c r="O1" s="21"/>
    </row>
    <row r="2" spans="1:21" ht="12.75" customHeight="1">
      <c r="A2" s="3"/>
      <c r="B2" s="2"/>
      <c r="C2" s="34"/>
      <c r="D2" s="50"/>
      <c r="E2" s="51"/>
      <c r="F2" s="55"/>
      <c r="H2" s="2"/>
      <c r="I2" s="2"/>
      <c r="J2" s="3"/>
      <c r="K2" s="6"/>
      <c r="L2" s="22"/>
      <c r="M2" s="22"/>
      <c r="N2" s="22"/>
      <c r="O2" s="22"/>
    </row>
    <row r="3" spans="1:21" ht="12.75" customHeight="1">
      <c r="A3" s="3"/>
      <c r="B3" s="2"/>
      <c r="C3" s="34"/>
      <c r="D3" s="52"/>
      <c r="E3" s="53"/>
      <c r="F3" s="7" t="s">
        <v>10</v>
      </c>
      <c r="H3" s="2"/>
      <c r="I3" s="2"/>
      <c r="J3" s="3"/>
      <c r="K3" s="6"/>
      <c r="L3" s="22"/>
      <c r="M3" s="22"/>
      <c r="N3" s="22"/>
      <c r="O3" s="22"/>
    </row>
    <row r="4" spans="1:21" ht="15.75" customHeight="1">
      <c r="A4" s="3"/>
      <c r="B4" s="2"/>
      <c r="C4" s="35"/>
      <c r="D4" s="28" t="s">
        <v>12</v>
      </c>
      <c r="E4" s="31"/>
      <c r="F4" s="8"/>
      <c r="H4" s="2"/>
      <c r="I4" s="2"/>
      <c r="J4" s="3"/>
      <c r="K4" s="2"/>
      <c r="L4" s="21"/>
      <c r="M4" s="21"/>
      <c r="N4" s="21"/>
      <c r="O4" s="21"/>
    </row>
    <row r="5" spans="1:21">
      <c r="A5" s="3"/>
      <c r="B5" s="27"/>
      <c r="H5" s="3"/>
      <c r="I5" s="3"/>
      <c r="J5" s="3"/>
      <c r="K5" s="3"/>
      <c r="L5" s="21"/>
      <c r="M5" s="21"/>
      <c r="N5" s="21"/>
      <c r="O5" s="21"/>
      <c r="P5" s="3"/>
      <c r="Q5" s="27"/>
    </row>
    <row r="6" spans="1:21">
      <c r="B6" s="56"/>
      <c r="C6" s="56"/>
      <c r="E6" s="9" t="s">
        <v>7</v>
      </c>
      <c r="P6" s="62"/>
      <c r="Q6" s="62"/>
    </row>
    <row r="7" spans="1:21">
      <c r="E7" s="9" t="s">
        <v>8</v>
      </c>
      <c r="K7" s="10"/>
      <c r="P7" s="63"/>
      <c r="Q7" s="63"/>
    </row>
    <row r="8" spans="1:21">
      <c r="F8" s="9"/>
      <c r="K8" s="10"/>
      <c r="L8" s="23"/>
      <c r="M8" s="23"/>
      <c r="N8" s="23"/>
      <c r="O8" s="23"/>
      <c r="P8" s="27"/>
      <c r="Q8" s="27"/>
    </row>
    <row r="9" spans="1:21" ht="15" customHeight="1">
      <c r="A9" s="41" t="s">
        <v>6</v>
      </c>
      <c r="B9" s="41" t="s">
        <v>166</v>
      </c>
      <c r="C9" s="41"/>
      <c r="D9" s="41"/>
      <c r="E9" s="41" t="s">
        <v>167</v>
      </c>
      <c r="F9" s="41"/>
      <c r="G9" s="41"/>
      <c r="H9" s="41" t="s">
        <v>168</v>
      </c>
      <c r="I9" s="41"/>
      <c r="J9" s="41"/>
      <c r="K9" s="41" t="s">
        <v>169</v>
      </c>
      <c r="L9" s="41"/>
      <c r="M9" s="41"/>
      <c r="N9" s="41"/>
      <c r="O9" s="41"/>
      <c r="P9" s="42" t="s">
        <v>170</v>
      </c>
      <c r="Q9" s="43"/>
      <c r="R9" s="43"/>
      <c r="S9" s="43"/>
      <c r="T9" s="43"/>
      <c r="U9" s="44"/>
    </row>
    <row r="10" spans="1:21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5"/>
      <c r="Q10" s="46"/>
      <c r="R10" s="46"/>
      <c r="S10" s="46"/>
      <c r="T10" s="46"/>
      <c r="U10" s="47"/>
    </row>
    <row r="11" spans="1:21" ht="15" customHeight="1">
      <c r="A11" s="41"/>
      <c r="B11" s="58" t="s">
        <v>0</v>
      </c>
      <c r="C11" s="57" t="s">
        <v>11</v>
      </c>
      <c r="D11" s="57" t="s">
        <v>139</v>
      </c>
      <c r="E11" s="57" t="s">
        <v>1</v>
      </c>
      <c r="F11" s="57" t="s">
        <v>3</v>
      </c>
      <c r="G11" s="57" t="s">
        <v>2</v>
      </c>
      <c r="H11" s="57" t="s">
        <v>163</v>
      </c>
      <c r="I11" s="60" t="s">
        <v>4</v>
      </c>
      <c r="J11" s="57" t="s">
        <v>5</v>
      </c>
      <c r="K11" s="57" t="s">
        <v>139</v>
      </c>
      <c r="L11" s="57" t="s">
        <v>142</v>
      </c>
      <c r="M11" s="57"/>
      <c r="N11" s="57"/>
      <c r="O11" s="57"/>
      <c r="P11" s="57" t="s">
        <v>139</v>
      </c>
      <c r="Q11" s="64" t="s">
        <v>9</v>
      </c>
      <c r="R11" s="57" t="s">
        <v>144</v>
      </c>
      <c r="S11" s="57"/>
      <c r="T11" s="57"/>
      <c r="U11" s="57"/>
    </row>
    <row r="12" spans="1:21">
      <c r="A12" s="41"/>
      <c r="B12" s="59"/>
      <c r="C12" s="57"/>
      <c r="D12" s="57"/>
      <c r="E12" s="57"/>
      <c r="F12" s="57"/>
      <c r="G12" s="57"/>
      <c r="H12" s="57"/>
      <c r="I12" s="61"/>
      <c r="J12" s="57"/>
      <c r="K12" s="57"/>
      <c r="L12" s="25" t="s">
        <v>143</v>
      </c>
      <c r="M12" s="26" t="s">
        <v>140</v>
      </c>
      <c r="N12" s="26" t="s">
        <v>141</v>
      </c>
      <c r="O12" s="26" t="s">
        <v>153</v>
      </c>
      <c r="P12" s="57"/>
      <c r="Q12" s="64"/>
      <c r="R12" s="24" t="s">
        <v>143</v>
      </c>
      <c r="S12" s="24" t="s">
        <v>140</v>
      </c>
      <c r="T12" s="24" t="s">
        <v>141</v>
      </c>
      <c r="U12" s="13" t="s">
        <v>153</v>
      </c>
    </row>
    <row r="13" spans="1:21" ht="15">
      <c r="A13" s="5">
        <v>1</v>
      </c>
      <c r="B13" s="5">
        <v>34</v>
      </c>
      <c r="C13" s="4" t="s">
        <v>36</v>
      </c>
      <c r="D13" s="32">
        <v>40063.402777777781</v>
      </c>
      <c r="E13" s="4" t="s">
        <v>154</v>
      </c>
      <c r="F13" s="4" t="s">
        <v>49</v>
      </c>
      <c r="G13" s="4" t="s">
        <v>32</v>
      </c>
      <c r="H13" s="12" t="s">
        <v>41</v>
      </c>
      <c r="I13" s="5">
        <v>1</v>
      </c>
      <c r="J13" s="4" t="s">
        <v>81</v>
      </c>
      <c r="K13" s="20">
        <v>40064.652777777781</v>
      </c>
      <c r="L13" s="29">
        <f>(($K13-$D13)*24)</f>
        <v>30</v>
      </c>
      <c r="M13" s="30">
        <f>INT(($K13-$D13)*24)</f>
        <v>30</v>
      </c>
      <c r="N13" s="30">
        <f t="shared" ref="N13:N18" si="0">INT(($L13-INT($L13))*100)</f>
        <v>0</v>
      </c>
      <c r="O13" s="30" t="str">
        <f>IF(L13&lt;=30,"1",IF(L13&gt;30,IF(L13&lt;=48,"2",IF(L13&gt;=48,IF(L13&lt;=72,"3",IF(L13&gt;=72,IF(L13&lt;=96,"4",IF(L13&gt;96,IF(L13&lt;=120,"5",IF(L13&gt;120,"6"))))))))))</f>
        <v>1</v>
      </c>
      <c r="P13" s="20">
        <v>40065.666666666664</v>
      </c>
      <c r="Q13" s="5" t="s">
        <v>130</v>
      </c>
      <c r="R13" s="29">
        <f t="shared" ref="R13:R18" si="1">(($P13-$D13)*24)</f>
        <v>54.333333333197515</v>
      </c>
      <c r="S13" s="30">
        <f t="shared" ref="S13:S18" si="2">INT(($P13-$D13)*24)</f>
        <v>54</v>
      </c>
      <c r="T13" s="30">
        <f>INT(($R13-INT($R13))*100)</f>
        <v>33</v>
      </c>
      <c r="U13" s="30" t="str">
        <f>IF(R13&lt;=30,"1",IF(R13&gt;30,IF(R13&lt;=48,"2",IF(R13&gt;=48,IF(R13&lt;=72,"3",IF(R13&gt;=72,IF(R13&lt;=96,"4",IF(R13&gt;96,IF(R13&lt;=120,"5",IF(R13&gt;120,"6"))))))))))</f>
        <v>3</v>
      </c>
    </row>
    <row r="14" spans="1:21" ht="15">
      <c r="A14" s="5">
        <v>2</v>
      </c>
      <c r="B14" s="5">
        <v>35</v>
      </c>
      <c r="C14" s="4" t="s">
        <v>37</v>
      </c>
      <c r="D14" s="32">
        <v>40063.4375</v>
      </c>
      <c r="E14" s="4" t="s">
        <v>155</v>
      </c>
      <c r="F14" s="4" t="s">
        <v>47</v>
      </c>
      <c r="G14" s="4" t="s">
        <v>32</v>
      </c>
      <c r="H14" s="12" t="s">
        <v>41</v>
      </c>
      <c r="I14" s="5">
        <v>1</v>
      </c>
      <c r="J14" s="4" t="s">
        <v>55</v>
      </c>
      <c r="K14" s="20">
        <v>40065.506944444445</v>
      </c>
      <c r="L14" s="29">
        <f>((K14-D14)*24)</f>
        <v>49.666666666686069</v>
      </c>
      <c r="M14" s="30">
        <f>INT((K14-D14)*24)</f>
        <v>49</v>
      </c>
      <c r="N14" s="30">
        <f t="shared" si="0"/>
        <v>66</v>
      </c>
      <c r="O14" s="30" t="str">
        <f t="shared" ref="O14:O18" si="3">IF(L14&lt;=30,"1",IF(L14&gt;30,IF(L14&lt;=48,"2",IF(L14&gt;=48,IF(L14&lt;=72,"3",IF(L14&gt;=72,IF(L14&lt;=96,"4",IF(L14&gt;96,IF(L14&lt;=120,"5",IF(L14&gt;120,"6"))))))))))</f>
        <v>3</v>
      </c>
      <c r="P14" s="20">
        <v>40065.895833333336</v>
      </c>
      <c r="Q14" s="5" t="s">
        <v>127</v>
      </c>
      <c r="R14" s="29">
        <f t="shared" si="1"/>
        <v>59.000000000058208</v>
      </c>
      <c r="S14" s="30">
        <f t="shared" si="2"/>
        <v>59</v>
      </c>
      <c r="T14" s="30">
        <f>INT(($R14-INT($R14))*100)</f>
        <v>0</v>
      </c>
      <c r="U14" s="30" t="str">
        <f t="shared" ref="U14:U17" si="4">IF(R14&lt;=30,"1",IF(R14&gt;30,IF(R14&lt;=48,"2",IF(R14&gt;=48,IF(R14&lt;=72,"3",IF(R14&gt;=72,IF(R14&lt;=96,"4",IF(R14&gt;96,IF(R14&lt;=120,"5",IF(R14&gt;120,"6"))))))))))</f>
        <v>3</v>
      </c>
    </row>
    <row r="15" spans="1:21" ht="15">
      <c r="A15" s="5">
        <v>3</v>
      </c>
      <c r="B15" s="5">
        <v>36</v>
      </c>
      <c r="C15" s="4" t="s">
        <v>131</v>
      </c>
      <c r="D15" s="32">
        <v>40063.361111111109</v>
      </c>
      <c r="E15" s="4" t="s">
        <v>156</v>
      </c>
      <c r="F15" s="4" t="s">
        <v>49</v>
      </c>
      <c r="G15" s="4" t="s">
        <v>32</v>
      </c>
      <c r="H15" s="12" t="s">
        <v>42</v>
      </c>
      <c r="I15" s="5">
        <v>1</v>
      </c>
      <c r="J15" s="4" t="s">
        <v>102</v>
      </c>
      <c r="K15" s="20">
        <v>40066.479166666664</v>
      </c>
      <c r="L15" s="29">
        <f>((K15-D15)*24)</f>
        <v>74.833333333313931</v>
      </c>
      <c r="M15" s="30">
        <f>INT((K15-D15)*24)</f>
        <v>74</v>
      </c>
      <c r="N15" s="30">
        <f t="shared" si="0"/>
        <v>83</v>
      </c>
      <c r="O15" s="30" t="str">
        <f t="shared" si="3"/>
        <v>4</v>
      </c>
      <c r="P15" s="20">
        <v>40066.479166666664</v>
      </c>
      <c r="Q15" s="5" t="s">
        <v>126</v>
      </c>
      <c r="R15" s="29">
        <f t="shared" si="1"/>
        <v>74.833333333313931</v>
      </c>
      <c r="S15" s="30">
        <f t="shared" si="2"/>
        <v>74</v>
      </c>
      <c r="T15" s="30">
        <f t="shared" ref="T15:T18" si="5">INT(($R15-INT($R15))*100)</f>
        <v>83</v>
      </c>
      <c r="U15" s="30" t="str">
        <f t="shared" si="4"/>
        <v>4</v>
      </c>
    </row>
    <row r="16" spans="1:21" ht="15">
      <c r="A16" s="5">
        <v>4</v>
      </c>
      <c r="B16" s="5">
        <v>37</v>
      </c>
      <c r="C16" s="4" t="s">
        <v>38</v>
      </c>
      <c r="D16" s="32">
        <v>40063.40902777778</v>
      </c>
      <c r="E16" s="4" t="s">
        <v>157</v>
      </c>
      <c r="F16" s="4" t="s">
        <v>50</v>
      </c>
      <c r="G16" s="4" t="s">
        <v>19</v>
      </c>
      <c r="H16" s="12" t="s">
        <v>43</v>
      </c>
      <c r="I16" s="5">
        <v>1</v>
      </c>
      <c r="J16" s="4" t="s">
        <v>122</v>
      </c>
      <c r="K16" s="20">
        <v>40068.354166666664</v>
      </c>
      <c r="L16" s="29">
        <f>((K16-D16)*24)</f>
        <v>118.68333333323244</v>
      </c>
      <c r="M16" s="30">
        <f>INT((K16-D16)*24)</f>
        <v>118</v>
      </c>
      <c r="N16" s="30">
        <f t="shared" si="0"/>
        <v>68</v>
      </c>
      <c r="O16" s="30" t="str">
        <f t="shared" si="3"/>
        <v>5</v>
      </c>
      <c r="P16" s="20">
        <v>40068.354166666664</v>
      </c>
      <c r="Q16" s="5" t="s">
        <v>126</v>
      </c>
      <c r="R16" s="29">
        <f t="shared" si="1"/>
        <v>118.68333333323244</v>
      </c>
      <c r="S16" s="30">
        <f t="shared" si="2"/>
        <v>118</v>
      </c>
      <c r="T16" s="30">
        <f t="shared" si="5"/>
        <v>68</v>
      </c>
      <c r="U16" s="30" t="str">
        <f t="shared" si="4"/>
        <v>5</v>
      </c>
    </row>
    <row r="17" spans="1:21" ht="15">
      <c r="A17" s="5">
        <v>5</v>
      </c>
      <c r="B17" s="5">
        <v>38</v>
      </c>
      <c r="C17" s="4" t="s">
        <v>39</v>
      </c>
      <c r="D17" s="32">
        <v>40063.347222222219</v>
      </c>
      <c r="E17" s="4" t="s">
        <v>158</v>
      </c>
      <c r="F17" s="4" t="s">
        <v>47</v>
      </c>
      <c r="G17" s="4" t="s">
        <v>28</v>
      </c>
      <c r="H17" s="12" t="s">
        <v>44</v>
      </c>
      <c r="I17" s="5">
        <v>1</v>
      </c>
      <c r="J17" s="4" t="s">
        <v>119</v>
      </c>
      <c r="K17" s="20">
        <v>40069.552083333336</v>
      </c>
      <c r="L17" s="29">
        <f>((K17-D17)*24)</f>
        <v>148.91666666680248</v>
      </c>
      <c r="M17" s="30">
        <f>INT((K17-D17)*24)</f>
        <v>148</v>
      </c>
      <c r="N17" s="30">
        <f t="shared" si="0"/>
        <v>91</v>
      </c>
      <c r="O17" s="30" t="str">
        <f t="shared" si="3"/>
        <v>6</v>
      </c>
      <c r="P17" s="20">
        <v>40069.552083333336</v>
      </c>
      <c r="Q17" s="5" t="s">
        <v>126</v>
      </c>
      <c r="R17" s="29">
        <f t="shared" si="1"/>
        <v>148.91666666680248</v>
      </c>
      <c r="S17" s="30">
        <f t="shared" si="2"/>
        <v>148</v>
      </c>
      <c r="T17" s="30">
        <f t="shared" si="5"/>
        <v>91</v>
      </c>
      <c r="U17" s="30" t="str">
        <f t="shared" si="4"/>
        <v>6</v>
      </c>
    </row>
    <row r="18" spans="1:21" ht="15">
      <c r="A18" s="5">
        <v>6</v>
      </c>
      <c r="B18" s="5">
        <v>39</v>
      </c>
      <c r="C18" s="4" t="s">
        <v>37</v>
      </c>
      <c r="D18" s="32">
        <v>40063.347222222219</v>
      </c>
      <c r="E18" s="4" t="s">
        <v>158</v>
      </c>
      <c r="F18" s="4" t="s">
        <v>47</v>
      </c>
      <c r="G18" s="4" t="s">
        <v>28</v>
      </c>
      <c r="H18" s="12" t="s">
        <v>41</v>
      </c>
      <c r="I18" s="5">
        <v>2</v>
      </c>
      <c r="J18" s="4" t="s">
        <v>59</v>
      </c>
      <c r="K18" s="20">
        <v>40064.770833333336</v>
      </c>
      <c r="L18" s="29">
        <f>((K18-D18)*24)</f>
        <v>34.166666666802485</v>
      </c>
      <c r="M18" s="30">
        <f>INT((K18-D18)*24)</f>
        <v>34</v>
      </c>
      <c r="N18" s="30">
        <f t="shared" si="0"/>
        <v>16</v>
      </c>
      <c r="O18" s="30" t="str">
        <f t="shared" si="3"/>
        <v>2</v>
      </c>
      <c r="P18" s="20">
        <v>40064.770833333336</v>
      </c>
      <c r="Q18" s="5" t="s">
        <v>129</v>
      </c>
      <c r="R18" s="29">
        <f t="shared" si="1"/>
        <v>34.166666666802485</v>
      </c>
      <c r="S18" s="30">
        <f t="shared" si="2"/>
        <v>34</v>
      </c>
      <c r="T18" s="30">
        <f t="shared" si="5"/>
        <v>16</v>
      </c>
      <c r="U18" s="30" t="str">
        <f t="shared" ref="U18" si="6">IF(R18&lt;=30,"1",IF(R18&gt;30,IF(R18&lt;=48,"2",IF(R18&gt;=48,IF(R18&lt;=72,"3",IF(R18&gt;=72,IF(R18&lt;=96,"4",IF(R18&gt;96,IF(R18&lt;=120,"5",IF(R18&gt;120,"6"))))))))))</f>
        <v>2</v>
      </c>
    </row>
    <row r="19" spans="1:21" ht="15">
      <c r="A19" s="5">
        <v>7</v>
      </c>
      <c r="B19" s="5"/>
      <c r="C19" s="4"/>
      <c r="D19" s="32"/>
      <c r="E19" s="4"/>
      <c r="F19" s="4"/>
      <c r="G19" s="4"/>
      <c r="H19" s="12"/>
      <c r="I19" s="5"/>
      <c r="J19" s="4"/>
      <c r="K19" s="20"/>
      <c r="L19" s="29"/>
      <c r="M19" s="30"/>
      <c r="N19" s="30"/>
      <c r="O19" s="30"/>
      <c r="P19" s="20"/>
      <c r="Q19" s="5"/>
      <c r="R19" s="4"/>
      <c r="S19" s="4"/>
      <c r="T19" s="4"/>
      <c r="U19" s="4"/>
    </row>
    <row r="20" spans="1:21" ht="15">
      <c r="A20" s="5">
        <v>8</v>
      </c>
      <c r="B20" s="5"/>
      <c r="C20" s="4"/>
      <c r="D20" s="32"/>
      <c r="E20" s="4"/>
      <c r="F20" s="4"/>
      <c r="G20" s="4"/>
      <c r="H20" s="12"/>
      <c r="I20" s="5"/>
      <c r="J20" s="4"/>
      <c r="K20" s="20"/>
      <c r="L20" s="29"/>
      <c r="M20" s="30"/>
      <c r="N20" s="30"/>
      <c r="O20" s="30"/>
      <c r="P20" s="20"/>
      <c r="Q20" s="5"/>
      <c r="R20" s="4"/>
      <c r="S20" s="4"/>
      <c r="T20" s="4"/>
      <c r="U20" s="4"/>
    </row>
    <row r="21" spans="1:21" ht="15">
      <c r="A21" s="5">
        <v>9</v>
      </c>
      <c r="B21" s="5"/>
      <c r="C21" s="4"/>
      <c r="D21" s="32"/>
      <c r="E21" s="4"/>
      <c r="F21" s="4"/>
      <c r="G21" s="4"/>
      <c r="H21" s="12"/>
      <c r="I21" s="5"/>
      <c r="J21" s="4"/>
      <c r="K21" s="20"/>
      <c r="L21" s="29"/>
      <c r="M21" s="30"/>
      <c r="N21" s="30"/>
      <c r="O21" s="30"/>
      <c r="P21" s="20"/>
      <c r="Q21" s="5"/>
      <c r="R21" s="4"/>
      <c r="S21" s="4"/>
      <c r="T21" s="4"/>
      <c r="U21" s="4"/>
    </row>
    <row r="22" spans="1:21" ht="15">
      <c r="A22" s="5">
        <v>10</v>
      </c>
      <c r="B22" s="5"/>
      <c r="C22" s="4"/>
      <c r="D22" s="32"/>
      <c r="E22" s="4"/>
      <c r="F22" s="4"/>
      <c r="G22" s="4"/>
      <c r="H22" s="12"/>
      <c r="I22" s="5"/>
      <c r="J22" s="4"/>
      <c r="K22" s="20"/>
      <c r="L22" s="29"/>
      <c r="M22" s="30"/>
      <c r="N22" s="30"/>
      <c r="O22" s="30"/>
      <c r="P22" s="20"/>
      <c r="Q22" s="5"/>
      <c r="R22" s="4"/>
      <c r="S22" s="4"/>
      <c r="T22" s="4"/>
      <c r="U22" s="4"/>
    </row>
    <row r="23" spans="1:21" ht="15">
      <c r="A23" s="5">
        <v>11</v>
      </c>
      <c r="B23" s="5"/>
      <c r="C23" s="4"/>
      <c r="D23" s="32"/>
      <c r="E23" s="4"/>
      <c r="F23" s="4"/>
      <c r="G23" s="4"/>
      <c r="H23" s="12"/>
      <c r="I23" s="5"/>
      <c r="J23" s="4"/>
      <c r="K23" s="20"/>
      <c r="L23" s="29"/>
      <c r="M23" s="30"/>
      <c r="N23" s="30"/>
      <c r="O23" s="30"/>
      <c r="P23" s="20"/>
      <c r="Q23" s="5"/>
      <c r="R23" s="4"/>
      <c r="S23" s="4"/>
      <c r="T23" s="4"/>
      <c r="U23" s="4"/>
    </row>
    <row r="24" spans="1:21" ht="15">
      <c r="A24" s="5">
        <v>12</v>
      </c>
      <c r="B24" s="5"/>
      <c r="C24" s="4"/>
      <c r="D24" s="32"/>
      <c r="E24" s="4"/>
      <c r="F24" s="4"/>
      <c r="G24" s="4"/>
      <c r="H24" s="12"/>
      <c r="I24" s="5"/>
      <c r="J24" s="4"/>
      <c r="K24" s="20"/>
      <c r="L24" s="29"/>
      <c r="M24" s="30"/>
      <c r="N24" s="30"/>
      <c r="O24" s="30"/>
      <c r="P24" s="20"/>
      <c r="Q24" s="5"/>
      <c r="R24" s="4"/>
      <c r="S24" s="4"/>
      <c r="T24" s="4"/>
      <c r="U24" s="4"/>
    </row>
    <row r="25" spans="1:21" ht="15">
      <c r="A25" s="5">
        <v>13</v>
      </c>
      <c r="B25" s="5"/>
      <c r="C25" s="4"/>
      <c r="D25" s="32"/>
      <c r="E25" s="4"/>
      <c r="F25" s="4"/>
      <c r="G25" s="4"/>
      <c r="H25" s="12"/>
      <c r="I25" s="5"/>
      <c r="J25" s="4"/>
      <c r="K25" s="20"/>
      <c r="L25" s="29"/>
      <c r="M25" s="30"/>
      <c r="N25" s="30"/>
      <c r="O25" s="30"/>
      <c r="P25" s="20"/>
      <c r="Q25" s="5"/>
      <c r="R25" s="4"/>
      <c r="S25" s="4"/>
      <c r="T25" s="4"/>
      <c r="U25" s="4"/>
    </row>
    <row r="26" spans="1:21" ht="15">
      <c r="A26" s="5">
        <v>14</v>
      </c>
      <c r="B26" s="5"/>
      <c r="C26" s="4"/>
      <c r="D26" s="32"/>
      <c r="E26" s="4"/>
      <c r="F26" s="4"/>
      <c r="G26" s="4"/>
      <c r="H26" s="12"/>
      <c r="I26" s="5"/>
      <c r="J26" s="4"/>
      <c r="K26" s="20"/>
      <c r="L26" s="29"/>
      <c r="M26" s="30"/>
      <c r="N26" s="30"/>
      <c r="O26" s="30"/>
      <c r="P26" s="20"/>
      <c r="Q26" s="5"/>
      <c r="R26" s="4"/>
      <c r="S26" s="4"/>
      <c r="T26" s="4"/>
      <c r="U26" s="4"/>
    </row>
    <row r="27" spans="1:21" ht="15">
      <c r="A27" s="5">
        <v>15</v>
      </c>
      <c r="B27" s="5"/>
      <c r="C27" s="4"/>
      <c r="D27" s="32"/>
      <c r="E27" s="4"/>
      <c r="F27" s="4"/>
      <c r="G27" s="4"/>
      <c r="H27" s="12"/>
      <c r="I27" s="5"/>
      <c r="J27" s="4"/>
      <c r="K27" s="20"/>
      <c r="L27" s="29"/>
      <c r="M27" s="30"/>
      <c r="N27" s="30"/>
      <c r="O27" s="30"/>
      <c r="P27" s="20"/>
      <c r="Q27" s="5"/>
      <c r="R27" s="4"/>
      <c r="S27" s="4"/>
      <c r="T27" s="4"/>
      <c r="U27" s="4"/>
    </row>
    <row r="28" spans="1:21" ht="15">
      <c r="A28" s="5">
        <v>16</v>
      </c>
      <c r="B28" s="5"/>
      <c r="C28" s="4"/>
      <c r="D28" s="32"/>
      <c r="E28" s="4"/>
      <c r="F28" s="4"/>
      <c r="G28" s="4"/>
      <c r="H28" s="12"/>
      <c r="I28" s="5"/>
      <c r="J28" s="4"/>
      <c r="K28" s="20"/>
      <c r="L28" s="29"/>
      <c r="M28" s="30"/>
      <c r="N28" s="30"/>
      <c r="O28" s="30"/>
      <c r="P28" s="20"/>
      <c r="Q28" s="5"/>
      <c r="R28" s="4"/>
      <c r="S28" s="4"/>
      <c r="T28" s="4"/>
      <c r="U28" s="4"/>
    </row>
    <row r="29" spans="1:21" ht="15">
      <c r="A29" s="5">
        <v>17</v>
      </c>
      <c r="B29" s="5"/>
      <c r="C29" s="4"/>
      <c r="D29" s="32"/>
      <c r="E29" s="4"/>
      <c r="F29" s="4"/>
      <c r="G29" s="4"/>
      <c r="H29" s="12"/>
      <c r="I29" s="5"/>
      <c r="J29" s="4"/>
      <c r="K29" s="20"/>
      <c r="L29" s="29"/>
      <c r="M29" s="30"/>
      <c r="N29" s="30"/>
      <c r="O29" s="30"/>
      <c r="P29" s="20"/>
      <c r="Q29" s="5"/>
      <c r="R29" s="4"/>
      <c r="S29" s="4"/>
      <c r="T29" s="4"/>
      <c r="U29" s="4"/>
    </row>
    <row r="30" spans="1:21" ht="15">
      <c r="A30" s="5">
        <v>18</v>
      </c>
      <c r="B30" s="5"/>
      <c r="C30" s="4"/>
      <c r="D30" s="32"/>
      <c r="E30" s="4"/>
      <c r="F30" s="4"/>
      <c r="G30" s="4"/>
      <c r="H30" s="12"/>
      <c r="I30" s="5"/>
      <c r="J30" s="4"/>
      <c r="K30" s="20"/>
      <c r="L30" s="29"/>
      <c r="M30" s="30"/>
      <c r="N30" s="30"/>
      <c r="O30" s="30"/>
      <c r="P30" s="20"/>
      <c r="Q30" s="5"/>
      <c r="R30" s="4"/>
      <c r="S30" s="4"/>
      <c r="T30" s="4"/>
      <c r="U30" s="4"/>
    </row>
    <row r="31" spans="1:21" ht="15">
      <c r="A31" s="5">
        <v>19</v>
      </c>
      <c r="B31" s="5"/>
      <c r="C31" s="4"/>
      <c r="D31" s="32"/>
      <c r="E31" s="4"/>
      <c r="F31" s="4"/>
      <c r="G31" s="4"/>
      <c r="H31" s="12"/>
      <c r="I31" s="5"/>
      <c r="J31" s="4"/>
      <c r="K31" s="20"/>
      <c r="L31" s="29"/>
      <c r="M31" s="30"/>
      <c r="N31" s="30"/>
      <c r="O31" s="30"/>
      <c r="P31" s="20"/>
      <c r="Q31" s="5"/>
      <c r="R31" s="4"/>
      <c r="S31" s="4"/>
      <c r="T31" s="4"/>
      <c r="U31" s="4"/>
    </row>
    <row r="32" spans="1:21" ht="15">
      <c r="A32" s="5">
        <v>20</v>
      </c>
      <c r="B32" s="5"/>
      <c r="C32" s="4"/>
      <c r="D32" s="32"/>
      <c r="E32" s="4"/>
      <c r="F32" s="4"/>
      <c r="G32" s="4"/>
      <c r="H32" s="12"/>
      <c r="I32" s="5"/>
      <c r="J32" s="4"/>
      <c r="K32" s="20"/>
      <c r="L32" s="29"/>
      <c r="M32" s="30"/>
      <c r="N32" s="30"/>
      <c r="O32" s="30"/>
      <c r="P32" s="20"/>
      <c r="Q32" s="5"/>
      <c r="R32" s="4"/>
      <c r="S32" s="4"/>
      <c r="T32" s="4"/>
      <c r="U32" s="4"/>
    </row>
    <row r="33" spans="1:21" ht="15">
      <c r="A33" s="5">
        <v>21</v>
      </c>
      <c r="B33" s="5"/>
      <c r="C33" s="4"/>
      <c r="D33" s="32"/>
      <c r="E33" s="4"/>
      <c r="F33" s="4"/>
      <c r="G33" s="4"/>
      <c r="H33" s="12"/>
      <c r="I33" s="5"/>
      <c r="J33" s="4"/>
      <c r="K33" s="20"/>
      <c r="L33" s="29"/>
      <c r="M33" s="30"/>
      <c r="N33" s="30"/>
      <c r="O33" s="30"/>
      <c r="P33" s="20"/>
      <c r="Q33" s="5"/>
      <c r="R33" s="4"/>
      <c r="S33" s="4"/>
      <c r="T33" s="4"/>
      <c r="U33" s="4"/>
    </row>
    <row r="34" spans="1:21" ht="15">
      <c r="A34" s="5">
        <v>22</v>
      </c>
      <c r="B34" s="5"/>
      <c r="C34" s="4"/>
      <c r="D34" s="32"/>
      <c r="E34" s="4"/>
      <c r="F34" s="4"/>
      <c r="G34" s="4"/>
      <c r="H34" s="12"/>
      <c r="I34" s="5"/>
      <c r="J34" s="4"/>
      <c r="K34" s="20"/>
      <c r="L34" s="29"/>
      <c r="M34" s="30"/>
      <c r="N34" s="30"/>
      <c r="O34" s="30"/>
      <c r="P34" s="20"/>
      <c r="Q34" s="5"/>
      <c r="R34" s="4"/>
      <c r="S34" s="4"/>
      <c r="T34" s="4"/>
      <c r="U34" s="4"/>
    </row>
    <row r="35" spans="1:21" ht="15">
      <c r="A35" s="5">
        <v>23</v>
      </c>
      <c r="B35" s="5"/>
      <c r="C35" s="4"/>
      <c r="D35" s="32"/>
      <c r="E35" s="4"/>
      <c r="F35" s="4"/>
      <c r="G35" s="4"/>
      <c r="H35" s="12"/>
      <c r="I35" s="5"/>
      <c r="J35" s="4"/>
      <c r="K35" s="20"/>
      <c r="L35" s="29"/>
      <c r="M35" s="30"/>
      <c r="N35" s="30"/>
      <c r="O35" s="30"/>
      <c r="P35" s="20"/>
      <c r="Q35" s="5"/>
      <c r="R35" s="4"/>
      <c r="S35" s="4"/>
      <c r="T35" s="4"/>
      <c r="U35" s="4"/>
    </row>
    <row r="36" spans="1:21" ht="15">
      <c r="A36" s="5">
        <v>24</v>
      </c>
      <c r="B36" s="5"/>
      <c r="C36" s="4"/>
      <c r="D36" s="32"/>
      <c r="E36" s="4"/>
      <c r="F36" s="4"/>
      <c r="G36" s="4"/>
      <c r="H36" s="12"/>
      <c r="I36" s="5"/>
      <c r="J36" s="4"/>
      <c r="K36" s="20"/>
      <c r="L36" s="29"/>
      <c r="M36" s="30"/>
      <c r="N36" s="30"/>
      <c r="O36" s="30"/>
      <c r="P36" s="20"/>
      <c r="Q36" s="5"/>
      <c r="R36" s="4"/>
      <c r="S36" s="4"/>
      <c r="T36" s="4"/>
      <c r="U36" s="4"/>
    </row>
    <row r="37" spans="1:21" ht="15">
      <c r="A37" s="5">
        <v>25</v>
      </c>
      <c r="B37" s="5"/>
      <c r="C37" s="4"/>
      <c r="D37" s="32"/>
      <c r="E37" s="4"/>
      <c r="F37" s="4"/>
      <c r="G37" s="4"/>
      <c r="H37" s="12"/>
      <c r="I37" s="5"/>
      <c r="J37" s="4"/>
      <c r="K37" s="20"/>
      <c r="L37" s="29"/>
      <c r="M37" s="30"/>
      <c r="N37" s="30"/>
      <c r="O37" s="30"/>
      <c r="P37" s="20"/>
      <c r="Q37" s="5"/>
      <c r="R37" s="4"/>
      <c r="S37" s="4"/>
      <c r="T37" s="4"/>
      <c r="U37" s="4"/>
    </row>
    <row r="38" spans="1:21" ht="15">
      <c r="A38" s="5">
        <v>26</v>
      </c>
      <c r="B38" s="5"/>
      <c r="C38" s="4"/>
      <c r="D38" s="32"/>
      <c r="E38" s="4"/>
      <c r="F38" s="4"/>
      <c r="G38" s="4"/>
      <c r="H38" s="12"/>
      <c r="I38" s="5"/>
      <c r="J38" s="4"/>
      <c r="K38" s="20"/>
      <c r="L38" s="29"/>
      <c r="M38" s="30"/>
      <c r="N38" s="30"/>
      <c r="O38" s="30"/>
      <c r="P38" s="20"/>
      <c r="Q38" s="5"/>
      <c r="R38" s="4"/>
      <c r="S38" s="4"/>
      <c r="T38" s="4"/>
      <c r="U38" s="4"/>
    </row>
    <row r="39" spans="1:21" ht="15">
      <c r="A39" s="5">
        <v>27</v>
      </c>
      <c r="B39" s="5"/>
      <c r="C39" s="4"/>
      <c r="D39" s="32"/>
      <c r="E39" s="4"/>
      <c r="F39" s="4"/>
      <c r="G39" s="4"/>
      <c r="H39" s="12"/>
      <c r="I39" s="5"/>
      <c r="J39" s="4"/>
      <c r="K39" s="20"/>
      <c r="L39" s="29"/>
      <c r="M39" s="30"/>
      <c r="N39" s="30"/>
      <c r="O39" s="30"/>
      <c r="P39" s="20"/>
      <c r="Q39" s="5"/>
      <c r="R39" s="4"/>
      <c r="S39" s="4"/>
      <c r="T39" s="4"/>
      <c r="U39" s="4"/>
    </row>
    <row r="40" spans="1:21" ht="15">
      <c r="A40" s="5">
        <v>28</v>
      </c>
      <c r="B40" s="5"/>
      <c r="C40" s="4"/>
      <c r="D40" s="32"/>
      <c r="E40" s="4"/>
      <c r="F40" s="4"/>
      <c r="G40" s="4"/>
      <c r="H40" s="12"/>
      <c r="I40" s="5"/>
      <c r="J40" s="4"/>
      <c r="K40" s="20"/>
      <c r="L40" s="29"/>
      <c r="M40" s="30"/>
      <c r="N40" s="30"/>
      <c r="O40" s="30"/>
      <c r="P40" s="20"/>
      <c r="Q40" s="5"/>
      <c r="R40" s="4"/>
      <c r="S40" s="4"/>
      <c r="T40" s="4"/>
      <c r="U40" s="4"/>
    </row>
    <row r="41" spans="1:21" ht="15">
      <c r="A41" s="5">
        <v>29</v>
      </c>
      <c r="B41" s="5"/>
      <c r="C41" s="4"/>
      <c r="D41" s="32"/>
      <c r="E41" s="4"/>
      <c r="F41" s="4"/>
      <c r="G41" s="4"/>
      <c r="H41" s="12"/>
      <c r="I41" s="5"/>
      <c r="J41" s="4"/>
      <c r="K41" s="20"/>
      <c r="L41" s="29"/>
      <c r="M41" s="30"/>
      <c r="N41" s="30"/>
      <c r="O41" s="30"/>
      <c r="P41" s="20"/>
      <c r="Q41" s="5"/>
      <c r="R41" s="4"/>
      <c r="S41" s="4"/>
      <c r="T41" s="4"/>
      <c r="U41" s="4"/>
    </row>
    <row r="42" spans="1:21" ht="15">
      <c r="A42" s="5">
        <v>30</v>
      </c>
      <c r="B42" s="5"/>
      <c r="C42" s="4"/>
      <c r="D42" s="32"/>
      <c r="E42" s="4"/>
      <c r="F42" s="4"/>
      <c r="G42" s="4"/>
      <c r="H42" s="12"/>
      <c r="I42" s="5"/>
      <c r="J42" s="4"/>
      <c r="K42" s="20"/>
      <c r="L42" s="29"/>
      <c r="M42" s="30"/>
      <c r="N42" s="30"/>
      <c r="O42" s="30"/>
      <c r="P42" s="20"/>
      <c r="Q42" s="5"/>
      <c r="R42" s="4"/>
      <c r="S42" s="4"/>
      <c r="T42" s="4"/>
      <c r="U42" s="4"/>
    </row>
    <row r="43" spans="1:21" ht="15">
      <c r="A43" s="5">
        <v>31</v>
      </c>
      <c r="B43" s="5"/>
      <c r="C43" s="4"/>
      <c r="D43" s="32"/>
      <c r="E43" s="4"/>
      <c r="F43" s="4"/>
      <c r="G43" s="4"/>
      <c r="H43" s="12"/>
      <c r="I43" s="5"/>
      <c r="J43" s="4"/>
      <c r="K43" s="20"/>
      <c r="L43" s="29"/>
      <c r="M43" s="30"/>
      <c r="N43" s="30"/>
      <c r="O43" s="30"/>
      <c r="P43" s="20"/>
      <c r="Q43" s="5"/>
      <c r="R43" s="4"/>
      <c r="S43" s="4"/>
      <c r="T43" s="4"/>
      <c r="U43" s="4"/>
    </row>
    <row r="44" spans="1:21" ht="15">
      <c r="A44" s="5">
        <v>32</v>
      </c>
      <c r="B44" s="5"/>
      <c r="C44" s="4"/>
      <c r="D44" s="32"/>
      <c r="E44" s="4"/>
      <c r="F44" s="4"/>
      <c r="G44" s="4"/>
      <c r="H44" s="12"/>
      <c r="I44" s="5"/>
      <c r="J44" s="4"/>
      <c r="K44" s="20"/>
      <c r="L44" s="29"/>
      <c r="M44" s="30"/>
      <c r="N44" s="30"/>
      <c r="O44" s="30"/>
      <c r="P44" s="20"/>
      <c r="Q44" s="5"/>
      <c r="R44" s="4"/>
      <c r="S44" s="4"/>
      <c r="T44" s="4"/>
      <c r="U44" s="4"/>
    </row>
    <row r="45" spans="1:21" ht="15">
      <c r="A45" s="5">
        <v>33</v>
      </c>
      <c r="B45" s="5"/>
      <c r="C45" s="4"/>
      <c r="D45" s="32"/>
      <c r="E45" s="4"/>
      <c r="F45" s="4"/>
      <c r="G45" s="4"/>
      <c r="H45" s="12"/>
      <c r="I45" s="5"/>
      <c r="J45" s="4"/>
      <c r="K45" s="20"/>
      <c r="L45" s="29"/>
      <c r="M45" s="30"/>
      <c r="N45" s="30"/>
      <c r="O45" s="30"/>
      <c r="P45" s="20"/>
      <c r="Q45" s="5"/>
      <c r="R45" s="4"/>
      <c r="S45" s="4"/>
      <c r="T45" s="4"/>
      <c r="U45" s="4"/>
    </row>
    <row r="46" spans="1:21" ht="15">
      <c r="A46" s="5">
        <v>34</v>
      </c>
      <c r="B46" s="5"/>
      <c r="C46" s="4"/>
      <c r="D46" s="32"/>
      <c r="E46" s="4"/>
      <c r="F46" s="4"/>
      <c r="G46" s="4"/>
      <c r="H46" s="12"/>
      <c r="I46" s="5"/>
      <c r="J46" s="4"/>
      <c r="K46" s="20"/>
      <c r="L46" s="29"/>
      <c r="M46" s="30"/>
      <c r="N46" s="30"/>
      <c r="O46" s="30"/>
      <c r="P46" s="20"/>
      <c r="Q46" s="5"/>
      <c r="R46" s="4"/>
      <c r="S46" s="4"/>
      <c r="T46" s="4"/>
      <c r="U46" s="4"/>
    </row>
    <row r="47" spans="1:21" ht="15">
      <c r="A47" s="5">
        <v>35</v>
      </c>
      <c r="B47" s="5"/>
      <c r="C47" s="4"/>
      <c r="D47" s="32"/>
      <c r="E47" s="4"/>
      <c r="F47" s="4"/>
      <c r="G47" s="4"/>
      <c r="H47" s="12"/>
      <c r="I47" s="5"/>
      <c r="J47" s="4"/>
      <c r="K47" s="20"/>
      <c r="L47" s="29"/>
      <c r="M47" s="30"/>
      <c r="N47" s="30"/>
      <c r="O47" s="30"/>
      <c r="P47" s="20"/>
      <c r="Q47" s="5"/>
      <c r="R47" s="4"/>
      <c r="S47" s="4"/>
      <c r="T47" s="4"/>
      <c r="U47" s="4"/>
    </row>
    <row r="48" spans="1:21" ht="15">
      <c r="A48" s="5">
        <v>36</v>
      </c>
      <c r="B48" s="5"/>
      <c r="C48" s="4"/>
      <c r="D48" s="32"/>
      <c r="E48" s="4"/>
      <c r="F48" s="4"/>
      <c r="G48" s="4"/>
      <c r="H48" s="12"/>
      <c r="I48" s="5"/>
      <c r="J48" s="4"/>
      <c r="K48" s="20"/>
      <c r="L48" s="29"/>
      <c r="M48" s="30"/>
      <c r="N48" s="30"/>
      <c r="O48" s="30"/>
      <c r="P48" s="20"/>
      <c r="Q48" s="5"/>
      <c r="R48" s="4"/>
      <c r="S48" s="4"/>
      <c r="T48" s="4"/>
      <c r="U48" s="4"/>
    </row>
    <row r="49" spans="1:21" ht="15">
      <c r="A49" s="5">
        <v>37</v>
      </c>
      <c r="B49" s="5"/>
      <c r="C49" s="4"/>
      <c r="D49" s="32"/>
      <c r="E49" s="4"/>
      <c r="F49" s="4"/>
      <c r="G49" s="4"/>
      <c r="H49" s="12"/>
      <c r="I49" s="5"/>
      <c r="J49" s="4"/>
      <c r="K49" s="20"/>
      <c r="L49" s="29"/>
      <c r="M49" s="30"/>
      <c r="N49" s="30"/>
      <c r="O49" s="30"/>
      <c r="P49" s="20"/>
      <c r="Q49" s="5"/>
      <c r="R49" s="4"/>
      <c r="S49" s="4"/>
      <c r="T49" s="4"/>
      <c r="U49" s="4"/>
    </row>
    <row r="50" spans="1:21" ht="15">
      <c r="A50" s="5">
        <v>38</v>
      </c>
      <c r="B50" s="5"/>
      <c r="C50" s="4"/>
      <c r="D50" s="32"/>
      <c r="E50" s="4"/>
      <c r="F50" s="4"/>
      <c r="G50" s="4"/>
      <c r="H50" s="12"/>
      <c r="I50" s="5"/>
      <c r="J50" s="4"/>
      <c r="K50" s="20"/>
      <c r="L50" s="29"/>
      <c r="M50" s="30"/>
      <c r="N50" s="30"/>
      <c r="O50" s="30"/>
      <c r="P50" s="20"/>
      <c r="Q50" s="5"/>
      <c r="R50" s="4"/>
      <c r="S50" s="4"/>
      <c r="T50" s="4"/>
      <c r="U50" s="4"/>
    </row>
    <row r="51" spans="1:21" ht="15">
      <c r="A51" s="5">
        <v>39</v>
      </c>
      <c r="B51" s="5"/>
      <c r="C51" s="4"/>
      <c r="D51" s="32"/>
      <c r="E51" s="4"/>
      <c r="F51" s="4"/>
      <c r="G51" s="4"/>
      <c r="H51" s="12"/>
      <c r="I51" s="5"/>
      <c r="J51" s="4"/>
      <c r="K51" s="20"/>
      <c r="L51" s="29"/>
      <c r="M51" s="30"/>
      <c r="N51" s="30"/>
      <c r="O51" s="30"/>
      <c r="P51" s="20"/>
      <c r="Q51" s="5"/>
      <c r="R51" s="4"/>
      <c r="S51" s="4"/>
      <c r="T51" s="4"/>
      <c r="U51" s="4"/>
    </row>
    <row r="52" spans="1:21" ht="15">
      <c r="A52" s="5">
        <v>40</v>
      </c>
      <c r="B52" s="5"/>
      <c r="C52" s="4"/>
      <c r="D52" s="32"/>
      <c r="E52" s="4"/>
      <c r="F52" s="4"/>
      <c r="G52" s="4"/>
      <c r="H52" s="12"/>
      <c r="I52" s="5"/>
      <c r="J52" s="4"/>
      <c r="K52" s="20"/>
      <c r="L52" s="29"/>
      <c r="M52" s="30"/>
      <c r="N52" s="30"/>
      <c r="O52" s="30"/>
      <c r="P52" s="20"/>
      <c r="Q52" s="5"/>
      <c r="R52" s="4"/>
      <c r="S52" s="4"/>
      <c r="T52" s="4"/>
      <c r="U52" s="4"/>
    </row>
    <row r="53" spans="1:21" ht="15">
      <c r="A53" s="5">
        <v>41</v>
      </c>
      <c r="B53" s="5"/>
      <c r="C53" s="4"/>
      <c r="D53" s="32"/>
      <c r="E53" s="4"/>
      <c r="F53" s="4"/>
      <c r="G53" s="4"/>
      <c r="H53" s="12"/>
      <c r="I53" s="5"/>
      <c r="J53" s="4"/>
      <c r="K53" s="20"/>
      <c r="L53" s="29"/>
      <c r="M53" s="30"/>
      <c r="N53" s="30"/>
      <c r="O53" s="30"/>
      <c r="P53" s="20"/>
      <c r="Q53" s="5"/>
      <c r="R53" s="4"/>
      <c r="S53" s="4"/>
      <c r="T53" s="4"/>
      <c r="U53" s="4"/>
    </row>
    <row r="54" spans="1:21" ht="15">
      <c r="A54" s="5">
        <v>42</v>
      </c>
      <c r="B54" s="5"/>
      <c r="C54" s="4"/>
      <c r="D54" s="32"/>
      <c r="E54" s="4"/>
      <c r="F54" s="4"/>
      <c r="G54" s="4"/>
      <c r="H54" s="12"/>
      <c r="I54" s="5"/>
      <c r="J54" s="4"/>
      <c r="K54" s="20"/>
      <c r="L54" s="29"/>
      <c r="M54" s="30"/>
      <c r="N54" s="30"/>
      <c r="O54" s="30"/>
      <c r="P54" s="20"/>
      <c r="Q54" s="5"/>
      <c r="R54" s="4"/>
      <c r="S54" s="4"/>
      <c r="T54" s="4"/>
      <c r="U54" s="4"/>
    </row>
    <row r="55" spans="1:21" ht="15">
      <c r="A55" s="5">
        <v>43</v>
      </c>
      <c r="B55" s="5"/>
      <c r="C55" s="4"/>
      <c r="D55" s="32"/>
      <c r="E55" s="4"/>
      <c r="F55" s="4"/>
      <c r="G55" s="4"/>
      <c r="H55" s="12"/>
      <c r="I55" s="5"/>
      <c r="J55" s="4"/>
      <c r="K55" s="20"/>
      <c r="L55" s="29"/>
      <c r="M55" s="30"/>
      <c r="N55" s="30"/>
      <c r="O55" s="30"/>
      <c r="P55" s="20"/>
      <c r="Q55" s="5"/>
      <c r="R55" s="4"/>
      <c r="S55" s="4"/>
      <c r="T55" s="4"/>
      <c r="U55" s="4"/>
    </row>
    <row r="56" spans="1:21" ht="15">
      <c r="A56" s="5">
        <v>44</v>
      </c>
      <c r="B56" s="5"/>
      <c r="C56" s="4"/>
      <c r="D56" s="32"/>
      <c r="E56" s="4"/>
      <c r="F56" s="4"/>
      <c r="G56" s="4"/>
      <c r="H56" s="12"/>
      <c r="I56" s="5"/>
      <c r="J56" s="4"/>
      <c r="K56" s="20"/>
      <c r="L56" s="29"/>
      <c r="M56" s="30"/>
      <c r="N56" s="30"/>
      <c r="O56" s="30"/>
      <c r="P56" s="20"/>
      <c r="Q56" s="5"/>
      <c r="R56" s="4"/>
      <c r="S56" s="4"/>
      <c r="T56" s="4"/>
      <c r="U56" s="4"/>
    </row>
    <row r="57" spans="1:21" ht="15">
      <c r="A57" s="5">
        <v>45</v>
      </c>
      <c r="B57" s="5"/>
      <c r="C57" s="4"/>
      <c r="D57" s="32"/>
      <c r="E57" s="4"/>
      <c r="F57" s="4"/>
      <c r="G57" s="4"/>
      <c r="H57" s="12"/>
      <c r="I57" s="5"/>
      <c r="J57" s="4"/>
      <c r="K57" s="20"/>
      <c r="L57" s="29"/>
      <c r="M57" s="30"/>
      <c r="N57" s="30"/>
      <c r="O57" s="30"/>
      <c r="P57" s="20"/>
      <c r="Q57" s="5"/>
      <c r="R57" s="4"/>
      <c r="S57" s="4"/>
      <c r="T57" s="4"/>
      <c r="U57" s="4"/>
    </row>
    <row r="58" spans="1:21" ht="15">
      <c r="A58" s="5">
        <v>46</v>
      </c>
      <c r="B58" s="5"/>
      <c r="C58" s="4"/>
      <c r="D58" s="32"/>
      <c r="E58" s="4"/>
      <c r="F58" s="4"/>
      <c r="G58" s="4"/>
      <c r="H58" s="12"/>
      <c r="I58" s="5"/>
      <c r="J58" s="4"/>
      <c r="K58" s="20"/>
      <c r="L58" s="29"/>
      <c r="M58" s="30"/>
      <c r="N58" s="30"/>
      <c r="O58" s="30"/>
      <c r="P58" s="20"/>
      <c r="Q58" s="5"/>
      <c r="R58" s="4"/>
      <c r="S58" s="4"/>
      <c r="T58" s="4"/>
      <c r="U58" s="4"/>
    </row>
    <row r="59" spans="1:21" ht="15">
      <c r="A59" s="5">
        <v>47</v>
      </c>
      <c r="B59" s="5"/>
      <c r="C59" s="4"/>
      <c r="D59" s="32"/>
      <c r="E59" s="4"/>
      <c r="F59" s="4"/>
      <c r="G59" s="4"/>
      <c r="H59" s="12"/>
      <c r="I59" s="5"/>
      <c r="J59" s="4"/>
      <c r="K59" s="20"/>
      <c r="L59" s="29"/>
      <c r="M59" s="30"/>
      <c r="N59" s="30"/>
      <c r="O59" s="30"/>
      <c r="P59" s="20"/>
      <c r="Q59" s="5"/>
      <c r="R59" s="4"/>
      <c r="S59" s="4"/>
      <c r="T59" s="4"/>
      <c r="U59" s="4"/>
    </row>
    <row r="60" spans="1:21" ht="15">
      <c r="A60" s="5">
        <v>48</v>
      </c>
      <c r="B60" s="5"/>
      <c r="C60" s="4"/>
      <c r="D60" s="32"/>
      <c r="E60" s="4"/>
      <c r="F60" s="4"/>
      <c r="G60" s="4"/>
      <c r="H60" s="12"/>
      <c r="I60" s="5"/>
      <c r="J60" s="4"/>
      <c r="K60" s="20"/>
      <c r="L60" s="29"/>
      <c r="M60" s="30"/>
      <c r="N60" s="30"/>
      <c r="O60" s="30"/>
      <c r="P60" s="20"/>
      <c r="Q60" s="5"/>
      <c r="R60" s="4"/>
      <c r="S60" s="4"/>
      <c r="T60" s="4"/>
      <c r="U60" s="4"/>
    </row>
    <row r="61" spans="1:21" ht="15">
      <c r="A61" s="5">
        <v>49</v>
      </c>
      <c r="B61" s="5"/>
      <c r="C61" s="4"/>
      <c r="D61" s="32"/>
      <c r="E61" s="4"/>
      <c r="F61" s="4"/>
      <c r="G61" s="4"/>
      <c r="H61" s="12"/>
      <c r="I61" s="5"/>
      <c r="J61" s="4"/>
      <c r="K61" s="20"/>
      <c r="L61" s="29"/>
      <c r="M61" s="30"/>
      <c r="N61" s="30"/>
      <c r="O61" s="30"/>
      <c r="P61" s="20"/>
      <c r="Q61" s="5"/>
      <c r="R61" s="4"/>
      <c r="S61" s="4"/>
      <c r="T61" s="4"/>
      <c r="U61" s="4"/>
    </row>
    <row r="62" spans="1:21" ht="15">
      <c r="A62" s="5">
        <v>50</v>
      </c>
      <c r="B62" s="5"/>
      <c r="C62" s="4"/>
      <c r="D62" s="32"/>
      <c r="E62" s="4"/>
      <c r="F62" s="4"/>
      <c r="G62" s="4"/>
      <c r="H62" s="12"/>
      <c r="I62" s="5"/>
      <c r="J62" s="4"/>
      <c r="K62" s="20"/>
      <c r="L62" s="29"/>
      <c r="M62" s="30"/>
      <c r="N62" s="30"/>
      <c r="O62" s="30"/>
      <c r="P62" s="20"/>
      <c r="Q62" s="5"/>
      <c r="R62" s="4"/>
      <c r="S62" s="4"/>
      <c r="T62" s="4"/>
      <c r="U62" s="4"/>
    </row>
    <row r="63" spans="1:21" ht="15">
      <c r="A63" s="5">
        <v>51</v>
      </c>
      <c r="B63" s="5"/>
      <c r="C63" s="4"/>
      <c r="D63" s="32"/>
      <c r="E63" s="4"/>
      <c r="F63" s="4"/>
      <c r="G63" s="4"/>
      <c r="H63" s="12"/>
      <c r="I63" s="5"/>
      <c r="J63" s="4"/>
      <c r="K63" s="20"/>
      <c r="L63" s="29"/>
      <c r="M63" s="30"/>
      <c r="N63" s="30"/>
      <c r="O63" s="30"/>
      <c r="P63" s="20"/>
      <c r="Q63" s="5"/>
      <c r="R63" s="4"/>
      <c r="S63" s="4"/>
      <c r="T63" s="4"/>
      <c r="U63" s="4"/>
    </row>
    <row r="64" spans="1:21" ht="15">
      <c r="A64" s="5">
        <v>52</v>
      </c>
      <c r="B64" s="5"/>
      <c r="C64" s="4"/>
      <c r="D64" s="32"/>
      <c r="E64" s="4"/>
      <c r="F64" s="4"/>
      <c r="G64" s="4"/>
      <c r="H64" s="12"/>
      <c r="I64" s="5"/>
      <c r="J64" s="4"/>
      <c r="K64" s="20"/>
      <c r="L64" s="29"/>
      <c r="M64" s="30"/>
      <c r="N64" s="30"/>
      <c r="O64" s="30"/>
      <c r="P64" s="20"/>
      <c r="Q64" s="5"/>
      <c r="R64" s="4"/>
      <c r="S64" s="4"/>
      <c r="T64" s="4"/>
      <c r="U64" s="4"/>
    </row>
    <row r="65" spans="1:21" ht="15">
      <c r="A65" s="5">
        <v>53</v>
      </c>
      <c r="B65" s="5"/>
      <c r="C65" s="4"/>
      <c r="D65" s="32"/>
      <c r="E65" s="4"/>
      <c r="F65" s="4"/>
      <c r="G65" s="4"/>
      <c r="H65" s="12"/>
      <c r="I65" s="5"/>
      <c r="J65" s="4"/>
      <c r="K65" s="20"/>
      <c r="L65" s="29"/>
      <c r="M65" s="30"/>
      <c r="N65" s="30"/>
      <c r="O65" s="30"/>
      <c r="P65" s="20"/>
      <c r="Q65" s="5"/>
      <c r="R65" s="4"/>
      <c r="S65" s="4"/>
      <c r="T65" s="4"/>
      <c r="U65" s="4"/>
    </row>
    <row r="66" spans="1:21" ht="15">
      <c r="A66" s="5">
        <v>54</v>
      </c>
      <c r="B66" s="5"/>
      <c r="C66" s="4"/>
      <c r="D66" s="32"/>
      <c r="E66" s="4"/>
      <c r="F66" s="4"/>
      <c r="G66" s="4"/>
      <c r="H66" s="12"/>
      <c r="I66" s="5"/>
      <c r="J66" s="4"/>
      <c r="K66" s="20"/>
      <c r="L66" s="29"/>
      <c r="M66" s="30"/>
      <c r="N66" s="30"/>
      <c r="O66" s="30"/>
      <c r="P66" s="20"/>
      <c r="Q66" s="5"/>
      <c r="R66" s="4"/>
      <c r="S66" s="4"/>
      <c r="T66" s="4"/>
      <c r="U66" s="4"/>
    </row>
    <row r="67" spans="1:21" ht="15">
      <c r="A67" s="5">
        <v>55</v>
      </c>
      <c r="B67" s="5"/>
      <c r="C67" s="4"/>
      <c r="D67" s="32"/>
      <c r="E67" s="4"/>
      <c r="F67" s="4"/>
      <c r="G67" s="4"/>
      <c r="H67" s="12"/>
      <c r="I67" s="5"/>
      <c r="J67" s="4"/>
      <c r="K67" s="20"/>
      <c r="L67" s="29"/>
      <c r="M67" s="30"/>
      <c r="N67" s="30"/>
      <c r="O67" s="30"/>
      <c r="P67" s="20"/>
      <c r="Q67" s="5"/>
      <c r="R67" s="4"/>
      <c r="S67" s="4"/>
      <c r="T67" s="4"/>
      <c r="U67" s="4"/>
    </row>
    <row r="68" spans="1:21" ht="15">
      <c r="A68" s="5">
        <v>56</v>
      </c>
      <c r="B68" s="5"/>
      <c r="C68" s="4"/>
      <c r="D68" s="32"/>
      <c r="E68" s="4"/>
      <c r="F68" s="4"/>
      <c r="G68" s="4"/>
      <c r="H68" s="12"/>
      <c r="I68" s="5"/>
      <c r="J68" s="4"/>
      <c r="K68" s="20"/>
      <c r="L68" s="29"/>
      <c r="M68" s="30"/>
      <c r="N68" s="30"/>
      <c r="O68" s="30"/>
      <c r="P68" s="20"/>
      <c r="Q68" s="5"/>
      <c r="R68" s="4"/>
      <c r="S68" s="4"/>
      <c r="T68" s="4"/>
      <c r="U68" s="4"/>
    </row>
    <row r="69" spans="1:21" ht="15">
      <c r="A69" s="5">
        <v>57</v>
      </c>
      <c r="B69" s="5"/>
      <c r="C69" s="4"/>
      <c r="D69" s="32"/>
      <c r="E69" s="4"/>
      <c r="F69" s="4"/>
      <c r="G69" s="4"/>
      <c r="H69" s="12"/>
      <c r="I69" s="5"/>
      <c r="J69" s="4"/>
      <c r="K69" s="20"/>
      <c r="L69" s="29"/>
      <c r="M69" s="30"/>
      <c r="N69" s="30"/>
      <c r="O69" s="30"/>
      <c r="P69" s="20"/>
      <c r="Q69" s="5"/>
      <c r="R69" s="4"/>
      <c r="S69" s="4"/>
      <c r="T69" s="4"/>
      <c r="U69" s="4"/>
    </row>
    <row r="70" spans="1:21" ht="15">
      <c r="A70" s="5">
        <v>58</v>
      </c>
      <c r="B70" s="5"/>
      <c r="C70" s="4"/>
      <c r="D70" s="32"/>
      <c r="E70" s="4"/>
      <c r="F70" s="4"/>
      <c r="G70" s="4"/>
      <c r="H70" s="12"/>
      <c r="I70" s="5"/>
      <c r="J70" s="4"/>
      <c r="K70" s="20"/>
      <c r="L70" s="29"/>
      <c r="M70" s="30"/>
      <c r="N70" s="30"/>
      <c r="O70" s="30"/>
      <c r="P70" s="20"/>
      <c r="Q70" s="5"/>
      <c r="R70" s="4"/>
      <c r="S70" s="4"/>
      <c r="T70" s="4"/>
      <c r="U70" s="4"/>
    </row>
    <row r="71" spans="1:21" ht="15">
      <c r="A71" s="5">
        <v>59</v>
      </c>
      <c r="B71" s="5"/>
      <c r="C71" s="4"/>
      <c r="D71" s="32"/>
      <c r="E71" s="4"/>
      <c r="F71" s="4"/>
      <c r="G71" s="4"/>
      <c r="H71" s="12"/>
      <c r="I71" s="5"/>
      <c r="J71" s="4"/>
      <c r="K71" s="20"/>
      <c r="L71" s="29"/>
      <c r="M71" s="30"/>
      <c r="N71" s="30"/>
      <c r="O71" s="30"/>
      <c r="P71" s="20"/>
      <c r="Q71" s="5"/>
      <c r="R71" s="4"/>
      <c r="S71" s="4"/>
      <c r="T71" s="4"/>
      <c r="U71" s="4"/>
    </row>
    <row r="72" spans="1:21" ht="15">
      <c r="A72" s="5">
        <v>60</v>
      </c>
      <c r="B72" s="5"/>
      <c r="C72" s="4"/>
      <c r="D72" s="32"/>
      <c r="E72" s="4"/>
      <c r="F72" s="4"/>
      <c r="G72" s="4"/>
      <c r="H72" s="12"/>
      <c r="I72" s="5"/>
      <c r="J72" s="4"/>
      <c r="K72" s="20"/>
      <c r="L72" s="29"/>
      <c r="M72" s="30"/>
      <c r="N72" s="30"/>
      <c r="O72" s="30"/>
      <c r="P72" s="20"/>
      <c r="Q72" s="5"/>
      <c r="R72" s="4"/>
      <c r="S72" s="4"/>
      <c r="T72" s="4"/>
      <c r="U72" s="4"/>
    </row>
    <row r="73" spans="1:21" ht="15">
      <c r="A73" s="5">
        <v>61</v>
      </c>
      <c r="B73" s="5"/>
      <c r="C73" s="4"/>
      <c r="D73" s="32"/>
      <c r="E73" s="4"/>
      <c r="F73" s="4"/>
      <c r="G73" s="4"/>
      <c r="H73" s="12"/>
      <c r="I73" s="5"/>
      <c r="J73" s="4"/>
      <c r="K73" s="20"/>
      <c r="L73" s="29"/>
      <c r="M73" s="30"/>
      <c r="N73" s="30"/>
      <c r="O73" s="30"/>
      <c r="P73" s="20"/>
      <c r="Q73" s="5"/>
      <c r="R73" s="4"/>
      <c r="S73" s="4"/>
      <c r="T73" s="4"/>
      <c r="U73" s="4"/>
    </row>
    <row r="74" spans="1:21" ht="15">
      <c r="A74" s="5">
        <v>62</v>
      </c>
      <c r="B74" s="5"/>
      <c r="C74" s="4"/>
      <c r="D74" s="32"/>
      <c r="E74" s="4"/>
      <c r="F74" s="4"/>
      <c r="G74" s="4"/>
      <c r="H74" s="12"/>
      <c r="I74" s="5"/>
      <c r="J74" s="4"/>
      <c r="K74" s="20"/>
      <c r="L74" s="29"/>
      <c r="M74" s="30"/>
      <c r="N74" s="30"/>
      <c r="O74" s="30"/>
      <c r="P74" s="20"/>
      <c r="Q74" s="5"/>
      <c r="R74" s="4"/>
      <c r="S74" s="4"/>
      <c r="T74" s="4"/>
      <c r="U74" s="4"/>
    </row>
    <row r="75" spans="1:21" ht="15">
      <c r="A75" s="5">
        <v>63</v>
      </c>
      <c r="B75" s="5"/>
      <c r="C75" s="4"/>
      <c r="D75" s="32"/>
      <c r="E75" s="4"/>
      <c r="F75" s="4"/>
      <c r="G75" s="4"/>
      <c r="H75" s="12"/>
      <c r="I75" s="5"/>
      <c r="J75" s="4"/>
      <c r="K75" s="20"/>
      <c r="L75" s="29"/>
      <c r="M75" s="30"/>
      <c r="N75" s="30"/>
      <c r="O75" s="30"/>
      <c r="P75" s="20"/>
      <c r="Q75" s="5"/>
      <c r="R75" s="4"/>
      <c r="S75" s="4"/>
      <c r="T75" s="4"/>
      <c r="U75" s="4"/>
    </row>
    <row r="76" spans="1:21" ht="15">
      <c r="A76" s="5">
        <v>64</v>
      </c>
      <c r="B76" s="5"/>
      <c r="C76" s="4"/>
      <c r="D76" s="32"/>
      <c r="E76" s="4"/>
      <c r="F76" s="4"/>
      <c r="G76" s="4"/>
      <c r="H76" s="12"/>
      <c r="I76" s="5"/>
      <c r="J76" s="4"/>
      <c r="K76" s="20"/>
      <c r="L76" s="29"/>
      <c r="M76" s="30"/>
      <c r="N76" s="30"/>
      <c r="O76" s="30"/>
      <c r="P76" s="20"/>
      <c r="Q76" s="5"/>
      <c r="R76" s="4"/>
      <c r="S76" s="4"/>
      <c r="T76" s="4"/>
      <c r="U76" s="4"/>
    </row>
    <row r="77" spans="1:21" ht="15">
      <c r="A77" s="5">
        <v>65</v>
      </c>
      <c r="B77" s="5"/>
      <c r="C77" s="4"/>
      <c r="D77" s="32"/>
      <c r="E77" s="4"/>
      <c r="F77" s="4"/>
      <c r="G77" s="4"/>
      <c r="H77" s="12"/>
      <c r="I77" s="5"/>
      <c r="J77" s="4"/>
      <c r="K77" s="20"/>
      <c r="L77" s="29"/>
      <c r="M77" s="30"/>
      <c r="N77" s="30"/>
      <c r="O77" s="30"/>
      <c r="P77" s="20"/>
      <c r="Q77" s="5"/>
      <c r="R77" s="4"/>
      <c r="S77" s="4"/>
      <c r="T77" s="4"/>
      <c r="U77" s="4"/>
    </row>
    <row r="78" spans="1:21" ht="15">
      <c r="A78" s="5">
        <v>66</v>
      </c>
      <c r="B78" s="5"/>
      <c r="C78" s="4"/>
      <c r="D78" s="32"/>
      <c r="E78" s="4"/>
      <c r="F78" s="4"/>
      <c r="G78" s="4"/>
      <c r="H78" s="12"/>
      <c r="I78" s="5"/>
      <c r="J78" s="4"/>
      <c r="K78" s="20"/>
      <c r="L78" s="29"/>
      <c r="M78" s="30"/>
      <c r="N78" s="30"/>
      <c r="O78" s="30"/>
      <c r="P78" s="20"/>
      <c r="Q78" s="5"/>
      <c r="R78" s="4"/>
      <c r="S78" s="4"/>
      <c r="T78" s="4"/>
      <c r="U78" s="4"/>
    </row>
    <row r="79" spans="1:21" ht="15">
      <c r="A79" s="5">
        <v>67</v>
      </c>
      <c r="B79" s="5"/>
      <c r="C79" s="4"/>
      <c r="D79" s="32"/>
      <c r="E79" s="4"/>
      <c r="F79" s="4"/>
      <c r="G79" s="4"/>
      <c r="H79" s="12"/>
      <c r="I79" s="5"/>
      <c r="J79" s="4"/>
      <c r="K79" s="20"/>
      <c r="L79" s="29"/>
      <c r="M79" s="30"/>
      <c r="N79" s="30"/>
      <c r="O79" s="30"/>
      <c r="P79" s="20"/>
      <c r="Q79" s="5"/>
      <c r="R79" s="4"/>
      <c r="S79" s="4"/>
      <c r="T79" s="4"/>
      <c r="U79" s="4"/>
    </row>
    <row r="80" spans="1:21" ht="15">
      <c r="A80" s="5">
        <v>68</v>
      </c>
      <c r="B80" s="5"/>
      <c r="C80" s="4"/>
      <c r="D80" s="32"/>
      <c r="E80" s="4"/>
      <c r="F80" s="4"/>
      <c r="G80" s="4"/>
      <c r="H80" s="12"/>
      <c r="I80" s="5"/>
      <c r="J80" s="4"/>
      <c r="K80" s="20"/>
      <c r="L80" s="29"/>
      <c r="M80" s="30"/>
      <c r="N80" s="30"/>
      <c r="O80" s="30"/>
      <c r="P80" s="20"/>
      <c r="Q80" s="5"/>
      <c r="R80" s="4"/>
      <c r="S80" s="4"/>
      <c r="T80" s="4"/>
      <c r="U80" s="4"/>
    </row>
    <row r="81" spans="1:21" ht="15">
      <c r="A81" s="5">
        <v>69</v>
      </c>
      <c r="B81" s="5"/>
      <c r="C81" s="4"/>
      <c r="D81" s="32"/>
      <c r="E81" s="4"/>
      <c r="F81" s="4"/>
      <c r="G81" s="4"/>
      <c r="H81" s="12"/>
      <c r="I81" s="5"/>
      <c r="J81" s="4"/>
      <c r="K81" s="20"/>
      <c r="L81" s="29"/>
      <c r="M81" s="30"/>
      <c r="N81" s="30"/>
      <c r="O81" s="30"/>
      <c r="P81" s="20"/>
      <c r="Q81" s="5"/>
      <c r="R81" s="4"/>
      <c r="S81" s="4"/>
      <c r="T81" s="4"/>
      <c r="U81" s="4"/>
    </row>
    <row r="82" spans="1:21" ht="15">
      <c r="A82" s="5">
        <v>70</v>
      </c>
      <c r="B82" s="5"/>
      <c r="C82" s="4"/>
      <c r="D82" s="32"/>
      <c r="E82" s="4"/>
      <c r="F82" s="4"/>
      <c r="G82" s="4"/>
      <c r="H82" s="12"/>
      <c r="I82" s="5"/>
      <c r="J82" s="4"/>
      <c r="K82" s="20"/>
      <c r="L82" s="29"/>
      <c r="M82" s="30"/>
      <c r="N82" s="30"/>
      <c r="O82" s="30"/>
      <c r="P82" s="20"/>
      <c r="Q82" s="5"/>
      <c r="R82" s="4"/>
      <c r="S82" s="4"/>
      <c r="T82" s="4"/>
      <c r="U82" s="4"/>
    </row>
    <row r="83" spans="1:21" ht="15">
      <c r="A83" s="5">
        <v>71</v>
      </c>
      <c r="B83" s="5"/>
      <c r="C83" s="4"/>
      <c r="D83" s="32"/>
      <c r="E83" s="4"/>
      <c r="F83" s="4"/>
      <c r="G83" s="4"/>
      <c r="H83" s="12"/>
      <c r="I83" s="5"/>
      <c r="J83" s="4"/>
      <c r="K83" s="20"/>
      <c r="L83" s="29"/>
      <c r="M83" s="30"/>
      <c r="N83" s="30"/>
      <c r="O83" s="30"/>
      <c r="P83" s="20"/>
      <c r="Q83" s="5"/>
      <c r="R83" s="4"/>
      <c r="S83" s="4"/>
      <c r="T83" s="4"/>
      <c r="U83" s="4"/>
    </row>
    <row r="84" spans="1:21" ht="15">
      <c r="A84" s="5">
        <v>72</v>
      </c>
      <c r="B84" s="5"/>
      <c r="C84" s="4"/>
      <c r="D84" s="32"/>
      <c r="E84" s="4"/>
      <c r="F84" s="4"/>
      <c r="G84" s="4"/>
      <c r="H84" s="12"/>
      <c r="I84" s="5"/>
      <c r="J84" s="4"/>
      <c r="K84" s="20"/>
      <c r="L84" s="29"/>
      <c r="M84" s="30"/>
      <c r="N84" s="30"/>
      <c r="O84" s="30"/>
      <c r="P84" s="20"/>
      <c r="Q84" s="5"/>
      <c r="R84" s="4"/>
      <c r="S84" s="4"/>
      <c r="T84" s="4"/>
      <c r="U84" s="4"/>
    </row>
    <row r="85" spans="1:21" ht="15">
      <c r="A85" s="5">
        <v>73</v>
      </c>
      <c r="B85" s="5"/>
      <c r="C85" s="4"/>
      <c r="D85" s="32"/>
      <c r="E85" s="4"/>
      <c r="F85" s="4"/>
      <c r="G85" s="4"/>
      <c r="H85" s="12"/>
      <c r="I85" s="5"/>
      <c r="J85" s="4"/>
      <c r="K85" s="20"/>
      <c r="L85" s="29"/>
      <c r="M85" s="30"/>
      <c r="N85" s="30"/>
      <c r="O85" s="30"/>
      <c r="P85" s="20"/>
      <c r="Q85" s="5"/>
      <c r="R85" s="4"/>
      <c r="S85" s="4"/>
      <c r="T85" s="4"/>
      <c r="U85" s="4"/>
    </row>
    <row r="86" spans="1:21" ht="15">
      <c r="A86" s="5">
        <v>74</v>
      </c>
      <c r="B86" s="5"/>
      <c r="C86" s="4"/>
      <c r="D86" s="32"/>
      <c r="E86" s="4"/>
      <c r="F86" s="4"/>
      <c r="G86" s="4"/>
      <c r="H86" s="12"/>
      <c r="I86" s="5"/>
      <c r="J86" s="4"/>
      <c r="K86" s="20"/>
      <c r="L86" s="29"/>
      <c r="M86" s="30"/>
      <c r="N86" s="30"/>
      <c r="O86" s="30"/>
      <c r="P86" s="20"/>
      <c r="Q86" s="5"/>
      <c r="R86" s="4"/>
      <c r="S86" s="4"/>
      <c r="T86" s="4"/>
      <c r="U86" s="4"/>
    </row>
    <row r="87" spans="1:21" ht="15">
      <c r="A87" s="5">
        <v>75</v>
      </c>
      <c r="B87" s="5"/>
      <c r="C87" s="4"/>
      <c r="D87" s="32"/>
      <c r="E87" s="4"/>
      <c r="F87" s="4"/>
      <c r="G87" s="4"/>
      <c r="H87" s="12"/>
      <c r="I87" s="5"/>
      <c r="J87" s="4"/>
      <c r="K87" s="20"/>
      <c r="L87" s="29"/>
      <c r="M87" s="30"/>
      <c r="N87" s="30"/>
      <c r="O87" s="30"/>
      <c r="P87" s="20"/>
      <c r="Q87" s="5"/>
      <c r="R87" s="4"/>
      <c r="S87" s="4"/>
      <c r="T87" s="4"/>
      <c r="U87" s="4"/>
    </row>
    <row r="88" spans="1:21" ht="15">
      <c r="A88" s="5">
        <v>76</v>
      </c>
      <c r="B88" s="5"/>
      <c r="C88" s="4"/>
      <c r="D88" s="32"/>
      <c r="E88" s="4"/>
      <c r="F88" s="4"/>
      <c r="G88" s="4"/>
      <c r="H88" s="12"/>
      <c r="I88" s="5"/>
      <c r="J88" s="4"/>
      <c r="K88" s="20"/>
      <c r="L88" s="29"/>
      <c r="M88" s="30"/>
      <c r="N88" s="30"/>
      <c r="O88" s="30"/>
      <c r="P88" s="20"/>
      <c r="Q88" s="5"/>
      <c r="R88" s="4"/>
      <c r="S88" s="4"/>
      <c r="T88" s="4"/>
      <c r="U88" s="4"/>
    </row>
    <row r="89" spans="1:21" ht="15">
      <c r="A89" s="5">
        <v>77</v>
      </c>
      <c r="B89" s="5"/>
      <c r="C89" s="4"/>
      <c r="D89" s="32"/>
      <c r="E89" s="4"/>
      <c r="F89" s="4"/>
      <c r="G89" s="4"/>
      <c r="H89" s="12"/>
      <c r="I89" s="5"/>
      <c r="J89" s="4"/>
      <c r="K89" s="20"/>
      <c r="L89" s="29"/>
      <c r="M89" s="30"/>
      <c r="N89" s="30"/>
      <c r="O89" s="30"/>
      <c r="P89" s="20"/>
      <c r="Q89" s="5"/>
      <c r="R89" s="4"/>
      <c r="S89" s="4"/>
      <c r="T89" s="4"/>
      <c r="U89" s="4"/>
    </row>
    <row r="90" spans="1:21" ht="15">
      <c r="A90" s="5">
        <v>78</v>
      </c>
      <c r="B90" s="5"/>
      <c r="C90" s="4"/>
      <c r="D90" s="32"/>
      <c r="E90" s="4"/>
      <c r="F90" s="4"/>
      <c r="G90" s="4"/>
      <c r="H90" s="12"/>
      <c r="I90" s="5"/>
      <c r="J90" s="4"/>
      <c r="K90" s="20"/>
      <c r="L90" s="29"/>
      <c r="M90" s="30"/>
      <c r="N90" s="30"/>
      <c r="O90" s="30"/>
      <c r="P90" s="20"/>
      <c r="Q90" s="5"/>
      <c r="R90" s="4"/>
      <c r="S90" s="4"/>
      <c r="T90" s="4"/>
      <c r="U90" s="4"/>
    </row>
    <row r="91" spans="1:21" ht="15">
      <c r="A91" s="5">
        <v>79</v>
      </c>
      <c r="B91" s="5"/>
      <c r="C91" s="4"/>
      <c r="D91" s="32"/>
      <c r="E91" s="4"/>
      <c r="F91" s="4"/>
      <c r="G91" s="4"/>
      <c r="H91" s="12"/>
      <c r="I91" s="5"/>
      <c r="J91" s="4"/>
      <c r="K91" s="20"/>
      <c r="L91" s="29"/>
      <c r="M91" s="30"/>
      <c r="N91" s="30"/>
      <c r="O91" s="30"/>
      <c r="P91" s="20"/>
      <c r="Q91" s="5"/>
      <c r="R91" s="4"/>
      <c r="S91" s="4"/>
      <c r="T91" s="4"/>
      <c r="U91" s="4"/>
    </row>
    <row r="92" spans="1:21" ht="15">
      <c r="A92" s="5">
        <v>80</v>
      </c>
      <c r="B92" s="5"/>
      <c r="C92" s="4"/>
      <c r="D92" s="32"/>
      <c r="E92" s="4"/>
      <c r="F92" s="4"/>
      <c r="G92" s="4"/>
      <c r="H92" s="12"/>
      <c r="I92" s="5"/>
      <c r="J92" s="4"/>
      <c r="K92" s="20"/>
      <c r="L92" s="29"/>
      <c r="M92" s="30"/>
      <c r="N92" s="30"/>
      <c r="O92" s="30"/>
      <c r="P92" s="20"/>
      <c r="Q92" s="5"/>
      <c r="R92" s="4"/>
      <c r="S92" s="4"/>
      <c r="T92" s="4"/>
      <c r="U92" s="4"/>
    </row>
    <row r="93" spans="1:21" ht="15">
      <c r="A93" s="5">
        <v>81</v>
      </c>
      <c r="B93" s="5"/>
      <c r="C93" s="4"/>
      <c r="D93" s="32"/>
      <c r="E93" s="4"/>
      <c r="F93" s="4"/>
      <c r="G93" s="4"/>
      <c r="H93" s="12"/>
      <c r="I93" s="5"/>
      <c r="J93" s="4"/>
      <c r="K93" s="20"/>
      <c r="L93" s="29"/>
      <c r="M93" s="30"/>
      <c r="N93" s="30"/>
      <c r="O93" s="30"/>
      <c r="P93" s="20"/>
      <c r="Q93" s="5"/>
      <c r="R93" s="4"/>
      <c r="S93" s="4"/>
      <c r="T93" s="4"/>
      <c r="U93" s="4"/>
    </row>
    <row r="94" spans="1:21" ht="15">
      <c r="A94" s="5">
        <v>82</v>
      </c>
      <c r="B94" s="5"/>
      <c r="C94" s="4"/>
      <c r="D94" s="32"/>
      <c r="E94" s="4"/>
      <c r="F94" s="4"/>
      <c r="G94" s="4"/>
      <c r="H94" s="12"/>
      <c r="I94" s="5"/>
      <c r="J94" s="4"/>
      <c r="K94" s="20"/>
      <c r="L94" s="29"/>
      <c r="M94" s="30"/>
      <c r="N94" s="30"/>
      <c r="O94" s="30"/>
      <c r="P94" s="20"/>
      <c r="Q94" s="5"/>
      <c r="R94" s="4"/>
      <c r="S94" s="4"/>
      <c r="T94" s="4"/>
      <c r="U94" s="4"/>
    </row>
    <row r="95" spans="1:21" ht="15">
      <c r="A95" s="5">
        <v>83</v>
      </c>
      <c r="B95" s="5"/>
      <c r="C95" s="4"/>
      <c r="D95" s="32"/>
      <c r="E95" s="4"/>
      <c r="F95" s="4"/>
      <c r="G95" s="4"/>
      <c r="H95" s="12"/>
      <c r="I95" s="5"/>
      <c r="J95" s="4"/>
      <c r="K95" s="20"/>
      <c r="L95" s="29"/>
      <c r="M95" s="30"/>
      <c r="N95" s="30"/>
      <c r="O95" s="30"/>
      <c r="P95" s="20"/>
      <c r="Q95" s="5"/>
      <c r="R95" s="4"/>
      <c r="S95" s="4"/>
      <c r="T95" s="4"/>
      <c r="U95" s="4"/>
    </row>
    <row r="96" spans="1:21" ht="15">
      <c r="A96" s="5">
        <v>84</v>
      </c>
      <c r="B96" s="5"/>
      <c r="C96" s="4"/>
      <c r="D96" s="32"/>
      <c r="E96" s="4"/>
      <c r="F96" s="4"/>
      <c r="G96" s="4"/>
      <c r="H96" s="12"/>
      <c r="I96" s="5"/>
      <c r="J96" s="4"/>
      <c r="K96" s="20"/>
      <c r="L96" s="29"/>
      <c r="M96" s="30"/>
      <c r="N96" s="30"/>
      <c r="O96" s="30"/>
      <c r="P96" s="20"/>
      <c r="Q96" s="5"/>
      <c r="R96" s="4"/>
      <c r="S96" s="4"/>
      <c r="T96" s="4"/>
      <c r="U96" s="4"/>
    </row>
    <row r="100" spans="5:11">
      <c r="E100" s="17" t="s">
        <v>134</v>
      </c>
      <c r="F100" s="16" t="s">
        <v>133</v>
      </c>
      <c r="I100" s="37" t="s">
        <v>135</v>
      </c>
      <c r="J100" s="40"/>
      <c r="K100" s="16" t="s">
        <v>133</v>
      </c>
    </row>
    <row r="101" spans="5:11" ht="15">
      <c r="E101" s="14" t="s">
        <v>41</v>
      </c>
      <c r="F101" s="5">
        <f>COUNTIF(H$13:H$96,"1 - EQUIPO DE CÓMPUTO")</f>
        <v>3</v>
      </c>
      <c r="I101" s="39" t="s">
        <v>36</v>
      </c>
      <c r="J101" s="38"/>
      <c r="K101" s="36">
        <f>COUNTIFS(C$13:C$96,"Ignacio Cerca")</f>
        <v>1</v>
      </c>
    </row>
    <row r="102" spans="5:11" ht="15">
      <c r="E102" s="14" t="s">
        <v>42</v>
      </c>
      <c r="F102" s="5">
        <f>COUNTIF(H$13:H$96,"2 - RED")</f>
        <v>1</v>
      </c>
      <c r="I102" s="39" t="s">
        <v>37</v>
      </c>
      <c r="J102" s="38"/>
      <c r="K102" s="36">
        <f>COUNTIFS(C$13:C$96,"Edgar Ramírez")</f>
        <v>2</v>
      </c>
    </row>
    <row r="103" spans="5:11" ht="15">
      <c r="E103" s="14" t="s">
        <v>43</v>
      </c>
      <c r="F103" s="5">
        <f>COUNTIF(H$13:H$96,"3 - TELEFONÍA")</f>
        <v>1</v>
      </c>
      <c r="I103" s="39" t="s">
        <v>131</v>
      </c>
      <c r="J103" s="38"/>
      <c r="K103" s="36">
        <f>COUNTIFS(C$13:C$96,"Rafaél Levy")</f>
        <v>1</v>
      </c>
    </row>
    <row r="104" spans="5:11" ht="15">
      <c r="E104" s="14" t="s">
        <v>44</v>
      </c>
      <c r="F104" s="5">
        <f>COUNTIF(H$13:H$96,"4 - WEB")</f>
        <v>1</v>
      </c>
      <c r="I104" s="39" t="s">
        <v>38</v>
      </c>
      <c r="J104" s="38"/>
      <c r="K104" s="36">
        <f>COUNTIFS(C$13:C$96,"Herlinda Saucedo")</f>
        <v>1</v>
      </c>
    </row>
    <row r="105" spans="5:11" ht="15">
      <c r="F105" s="18">
        <f>SUM(F101:F104)</f>
        <v>6</v>
      </c>
      <c r="I105" s="39" t="s">
        <v>39</v>
      </c>
      <c r="J105" s="38"/>
      <c r="K105" s="36">
        <f>COUNTIFS(C$13:C$96,"Luis Alberto Ortíz")</f>
        <v>1</v>
      </c>
    </row>
    <row r="107" spans="5:11">
      <c r="E107" s="17" t="s">
        <v>132</v>
      </c>
      <c r="F107" s="16" t="s">
        <v>133</v>
      </c>
    </row>
    <row r="108" spans="5:11">
      <c r="E108" s="13" t="s">
        <v>137</v>
      </c>
      <c r="F108" s="5">
        <f>COUNTA(C$13:C$96)</f>
        <v>6</v>
      </c>
      <c r="I108" s="37" t="s">
        <v>136</v>
      </c>
      <c r="J108" s="40"/>
      <c r="K108" s="16" t="s">
        <v>133</v>
      </c>
    </row>
    <row r="109" spans="5:11" ht="15">
      <c r="E109" s="13" t="s">
        <v>138</v>
      </c>
      <c r="F109" s="5">
        <f>COUNTA(P$13:P$96)</f>
        <v>6</v>
      </c>
      <c r="I109" s="39" t="s">
        <v>126</v>
      </c>
      <c r="J109" s="38"/>
      <c r="K109" s="36">
        <f>COUNTIF(Q$13:Q$96,"Excelente")</f>
        <v>3</v>
      </c>
    </row>
    <row r="110" spans="5:11" ht="15">
      <c r="I110" s="39" t="s">
        <v>127</v>
      </c>
      <c r="J110" s="38"/>
      <c r="K110" s="36">
        <f>COUNTIF(Q$13:Q$96,"Muy bueno")</f>
        <v>1</v>
      </c>
    </row>
    <row r="111" spans="5:11" ht="15">
      <c r="I111" s="39" t="s">
        <v>128</v>
      </c>
      <c r="J111" s="38"/>
      <c r="K111" s="36">
        <f>COUNTIF(Q$13:Q$96,"Bueno")</f>
        <v>0</v>
      </c>
    </row>
    <row r="112" spans="5:11" ht="15">
      <c r="E112" s="17" t="s">
        <v>145</v>
      </c>
      <c r="F112" s="16" t="s">
        <v>133</v>
      </c>
      <c r="I112" s="39" t="s">
        <v>129</v>
      </c>
      <c r="J112" s="38"/>
      <c r="K112" s="36">
        <f>COUNTIF(Q$13:Q$96,"Regular")</f>
        <v>1</v>
      </c>
    </row>
    <row r="113" spans="3:11" ht="15">
      <c r="C113" s="15"/>
      <c r="E113" s="4" t="s">
        <v>146</v>
      </c>
      <c r="F113" s="5">
        <f>COUNTIF(O$13:O$96,"1")</f>
        <v>1</v>
      </c>
      <c r="I113" s="39" t="s">
        <v>130</v>
      </c>
      <c r="J113" s="38"/>
      <c r="K113" s="36">
        <f>COUNTIF(Q$13:Q$96,"Malo")</f>
        <v>1</v>
      </c>
    </row>
    <row r="114" spans="3:11">
      <c r="C114" s="15"/>
      <c r="E114" s="4" t="s">
        <v>147</v>
      </c>
      <c r="F114" s="5">
        <f>COUNTIF(O$13:O$96,"2")</f>
        <v>1</v>
      </c>
    </row>
    <row r="115" spans="3:11">
      <c r="C115" s="15"/>
      <c r="E115" s="4" t="s">
        <v>148</v>
      </c>
      <c r="F115" s="5">
        <f>COUNTIF(O$13:O$96,"3")</f>
        <v>1</v>
      </c>
    </row>
    <row r="116" spans="3:11">
      <c r="C116" s="15"/>
      <c r="E116" s="4" t="s">
        <v>149</v>
      </c>
      <c r="F116" s="5">
        <f>COUNTIF(O$13:O$96,"4")</f>
        <v>1</v>
      </c>
    </row>
    <row r="117" spans="3:11">
      <c r="E117" s="4" t="s">
        <v>150</v>
      </c>
      <c r="F117" s="5">
        <f>COUNTIF(O$13:O$96,"1")</f>
        <v>1</v>
      </c>
    </row>
    <row r="118" spans="3:11">
      <c r="E118" s="4" t="s">
        <v>151</v>
      </c>
      <c r="F118" s="5">
        <f>COUNTIF(O$13:O$96,"1")</f>
        <v>1</v>
      </c>
    </row>
    <row r="121" spans="3:11">
      <c r="E121" s="17" t="s">
        <v>152</v>
      </c>
      <c r="F121" s="16" t="s">
        <v>133</v>
      </c>
    </row>
    <row r="122" spans="3:11">
      <c r="E122" s="4" t="s">
        <v>146</v>
      </c>
      <c r="F122" s="5">
        <f>COUNTIF(U$13:U$96,"1")</f>
        <v>0</v>
      </c>
    </row>
    <row r="123" spans="3:11">
      <c r="E123" s="4" t="s">
        <v>147</v>
      </c>
      <c r="F123" s="5">
        <f>COUNTIF(U$13:U$96,"2")</f>
        <v>1</v>
      </c>
    </row>
    <row r="124" spans="3:11">
      <c r="E124" s="4" t="s">
        <v>148</v>
      </c>
      <c r="F124" s="5">
        <f>COUNTIF(U$13:U$96,"3")</f>
        <v>2</v>
      </c>
    </row>
    <row r="125" spans="3:11">
      <c r="E125" s="4" t="s">
        <v>149</v>
      </c>
      <c r="F125" s="5">
        <f>COUNTIF(U$13:U$96,"4")</f>
        <v>1</v>
      </c>
    </row>
    <row r="126" spans="3:11">
      <c r="E126" s="4" t="s">
        <v>150</v>
      </c>
      <c r="F126" s="5">
        <f>COUNTIF(U$13:U$96,"5")</f>
        <v>1</v>
      </c>
    </row>
    <row r="127" spans="3:11">
      <c r="E127" s="4" t="s">
        <v>151</v>
      </c>
      <c r="F127" s="5">
        <f>COUNTIF(U$13:U$96,"6")</f>
        <v>1</v>
      </c>
    </row>
  </sheetData>
  <mergeCells count="25">
    <mergeCell ref="R11:U11"/>
    <mergeCell ref="C11:C12"/>
    <mergeCell ref="D11:D12"/>
    <mergeCell ref="K11:K12"/>
    <mergeCell ref="P6:Q6"/>
    <mergeCell ref="P7:Q7"/>
    <mergeCell ref="P11:P12"/>
    <mergeCell ref="Q11:Q12"/>
    <mergeCell ref="L11:O11"/>
    <mergeCell ref="A9:A12"/>
    <mergeCell ref="K9:O10"/>
    <mergeCell ref="P9:U10"/>
    <mergeCell ref="D1:E3"/>
    <mergeCell ref="F1:F2"/>
    <mergeCell ref="B6:C6"/>
    <mergeCell ref="G11:G12"/>
    <mergeCell ref="E9:G10"/>
    <mergeCell ref="B9:D10"/>
    <mergeCell ref="B11:B12"/>
    <mergeCell ref="H11:H12"/>
    <mergeCell ref="I11:I12"/>
    <mergeCell ref="J11:J12"/>
    <mergeCell ref="E11:E12"/>
    <mergeCell ref="F11:F12"/>
    <mergeCell ref="H9:J10"/>
  </mergeCells>
  <dataValidations count="6">
    <dataValidation type="list" allowBlank="1" showInputMessage="1" showErrorMessage="1" sqref="Q13:Q96">
      <formula1>CALIFICA</formula1>
    </dataValidation>
    <dataValidation type="list" allowBlank="1" showInputMessage="1" showErrorMessage="1" sqref="C13:C96">
      <formula1>INGSOPORTE</formula1>
    </dataValidation>
    <dataValidation type="list" allowBlank="1" showInputMessage="1" showErrorMessage="1" sqref="G13:G96">
      <formula1>area</formula1>
    </dataValidation>
    <dataValidation type="list" allowBlank="1" showInputMessage="1" showErrorMessage="1" sqref="H13:H96">
      <formula1>TIPO</formula1>
    </dataValidation>
    <dataValidation type="list" allowBlank="1" showInputMessage="1" showErrorMessage="1" sqref="F13:F96">
      <formula1>PUESTO</formula1>
    </dataValidation>
    <dataValidation type="list" allowBlank="1" showInputMessage="1" showErrorMessage="1" sqref="J13:J96">
      <formula1>SERVICIO</formula1>
    </dataValidation>
  </dataValidations>
  <pageMargins left="0.6692913385826772" right="0.6692913385826772" top="0.74803149606299213" bottom="0.74803149606299213" header="0.31496062992125984" footer="0.31496062992125984"/>
  <pageSetup scale="95" orientation="landscape" r:id="rId1"/>
  <headerFooter>
    <oddHeader>&amp;Rpágina &amp;P de &amp;N</oddHeader>
    <oddFooter>&amp;L513-PR-20-02&amp;RRev. 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87"/>
  <sheetViews>
    <sheetView workbookViewId="0">
      <selection activeCell="K16" sqref="K16"/>
    </sheetView>
  </sheetViews>
  <sheetFormatPr baseColWidth="10" defaultRowHeight="15"/>
  <sheetData>
    <row r="87" ht="15.75" customHeight="1"/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X15"/>
  <sheetViews>
    <sheetView tabSelected="1" workbookViewId="0">
      <selection activeCell="R4" sqref="R4:X4"/>
    </sheetView>
  </sheetViews>
  <sheetFormatPr baseColWidth="10" defaultColWidth="3.7109375" defaultRowHeight="15"/>
  <sheetData>
    <row r="1" spans="1:24" ht="15" customHeight="1">
      <c r="A1" s="65"/>
      <c r="B1" s="66"/>
      <c r="C1" s="66"/>
      <c r="D1" s="66"/>
      <c r="E1" s="67"/>
      <c r="F1" s="74" t="s">
        <v>176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R1" s="86" t="s">
        <v>177</v>
      </c>
      <c r="S1" s="87"/>
      <c r="T1" s="87"/>
      <c r="U1" s="87"/>
      <c r="V1" s="87"/>
      <c r="W1" s="87"/>
      <c r="X1" s="88"/>
    </row>
    <row r="2" spans="1:24">
      <c r="A2" s="68"/>
      <c r="B2" s="69"/>
      <c r="C2" s="69"/>
      <c r="D2" s="69"/>
      <c r="E2" s="70"/>
      <c r="F2" s="77"/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89"/>
      <c r="S2" s="90"/>
      <c r="T2" s="90"/>
      <c r="U2" s="90"/>
      <c r="V2" s="90"/>
      <c r="W2" s="90"/>
      <c r="X2" s="91"/>
    </row>
    <row r="3" spans="1:24" ht="18" customHeight="1">
      <c r="A3" s="68"/>
      <c r="B3" s="69"/>
      <c r="C3" s="69"/>
      <c r="D3" s="69"/>
      <c r="E3" s="70"/>
      <c r="F3" s="80"/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  <c r="R3" s="92" t="s">
        <v>171</v>
      </c>
      <c r="S3" s="93"/>
      <c r="T3" s="93"/>
      <c r="U3" s="93"/>
      <c r="V3" s="93"/>
      <c r="W3" s="93"/>
      <c r="X3" s="94"/>
    </row>
    <row r="4" spans="1:24">
      <c r="A4" s="71"/>
      <c r="B4" s="72"/>
      <c r="C4" s="72"/>
      <c r="D4" s="72"/>
      <c r="E4" s="73"/>
      <c r="F4" s="83" t="s">
        <v>12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95"/>
      <c r="S4" s="95"/>
      <c r="T4" s="95"/>
      <c r="U4" s="95"/>
      <c r="V4" s="95"/>
      <c r="W4" s="95"/>
      <c r="X4" s="96"/>
    </row>
    <row r="6" spans="1:24">
      <c r="A6" s="97" t="s">
        <v>159</v>
      </c>
      <c r="B6" s="97"/>
      <c r="C6" s="97"/>
      <c r="D6" s="97" t="s">
        <v>161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24" ht="8.2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4" ht="48.75" customHeight="1">
      <c r="A8" s="97">
        <v>1</v>
      </c>
      <c r="B8" s="97"/>
      <c r="C8" s="97"/>
      <c r="D8" s="98" t="s">
        <v>164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36.75" customHeight="1">
      <c r="A9" s="97">
        <v>2</v>
      </c>
      <c r="B9" s="97"/>
      <c r="C9" s="97"/>
      <c r="D9" s="98" t="s">
        <v>162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</row>
    <row r="10" spans="1:24" ht="33.75" customHeight="1">
      <c r="A10" s="99">
        <v>3</v>
      </c>
      <c r="B10" s="100"/>
      <c r="C10" s="100"/>
      <c r="D10" s="98" t="s">
        <v>174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</row>
    <row r="11" spans="1:24" ht="33" customHeight="1">
      <c r="A11" s="101"/>
      <c r="B11" s="102"/>
      <c r="C11" s="102"/>
      <c r="D11" s="98" t="s">
        <v>172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</row>
    <row r="12" spans="1:24" ht="33.75" customHeight="1">
      <c r="A12" s="101"/>
      <c r="B12" s="102"/>
      <c r="C12" s="102"/>
      <c r="D12" s="98" t="s">
        <v>175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</row>
    <row r="13" spans="1:24" ht="21.75" customHeight="1">
      <c r="A13" s="103"/>
      <c r="B13" s="104"/>
      <c r="C13" s="104"/>
      <c r="D13" s="98" t="s">
        <v>173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</row>
    <row r="14" spans="1:24" ht="36" customHeight="1">
      <c r="A14" s="97">
        <v>4</v>
      </c>
      <c r="B14" s="97"/>
      <c r="C14" s="97"/>
      <c r="D14" s="98" t="s">
        <v>160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</row>
    <row r="15" spans="1:24" ht="41.25" customHeight="1">
      <c r="A15" s="97">
        <v>5</v>
      </c>
      <c r="B15" s="97"/>
      <c r="C15" s="97"/>
      <c r="D15" s="98" t="s">
        <v>165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</row>
  </sheetData>
  <mergeCells count="21">
    <mergeCell ref="A15:C15"/>
    <mergeCell ref="A14:C14"/>
    <mergeCell ref="A9:C9"/>
    <mergeCell ref="A6:C7"/>
    <mergeCell ref="D6:X7"/>
    <mergeCell ref="D13:X13"/>
    <mergeCell ref="D12:X12"/>
    <mergeCell ref="D11:X11"/>
    <mergeCell ref="A10:C13"/>
    <mergeCell ref="D8:X8"/>
    <mergeCell ref="D10:X10"/>
    <mergeCell ref="D14:X14"/>
    <mergeCell ref="D15:X15"/>
    <mergeCell ref="D9:X9"/>
    <mergeCell ref="A8:C8"/>
    <mergeCell ref="A1:E4"/>
    <mergeCell ref="F1:Q3"/>
    <mergeCell ref="F4:Q4"/>
    <mergeCell ref="R1:X2"/>
    <mergeCell ref="R3:X3"/>
    <mergeCell ref="R4:X4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34" sqref="A34"/>
    </sheetView>
  </sheetViews>
  <sheetFormatPr baseColWidth="10" defaultRowHeight="15"/>
  <cols>
    <col min="1" max="1" width="55" bestFit="1" customWidth="1"/>
  </cols>
  <sheetData>
    <row r="1" spans="1:1">
      <c r="A1" s="11" t="s">
        <v>20</v>
      </c>
    </row>
    <row r="2" spans="1:1">
      <c r="A2" s="11" t="s">
        <v>35</v>
      </c>
    </row>
    <row r="3" spans="1:1">
      <c r="A3" s="11" t="s">
        <v>17</v>
      </c>
    </row>
    <row r="4" spans="1:1">
      <c r="A4" s="11" t="s">
        <v>31</v>
      </c>
    </row>
    <row r="5" spans="1:1">
      <c r="A5" s="11" t="s">
        <v>29</v>
      </c>
    </row>
    <row r="6" spans="1:1">
      <c r="A6" s="11" t="s">
        <v>24</v>
      </c>
    </row>
    <row r="7" spans="1:1">
      <c r="A7" s="11" t="s">
        <v>22</v>
      </c>
    </row>
    <row r="8" spans="1:1">
      <c r="A8" s="11" t="s">
        <v>23</v>
      </c>
    </row>
    <row r="9" spans="1:1">
      <c r="A9" s="11" t="s">
        <v>32</v>
      </c>
    </row>
    <row r="10" spans="1:1">
      <c r="A10" s="11" t="s">
        <v>21</v>
      </c>
    </row>
    <row r="11" spans="1:1">
      <c r="A11" s="11" t="s">
        <v>33</v>
      </c>
    </row>
    <row r="12" spans="1:1">
      <c r="A12" s="11" t="s">
        <v>19</v>
      </c>
    </row>
    <row r="13" spans="1:1">
      <c r="A13" s="11" t="s">
        <v>28</v>
      </c>
    </row>
    <row r="14" spans="1:1">
      <c r="A14" s="11" t="s">
        <v>30</v>
      </c>
    </row>
    <row r="15" spans="1:1">
      <c r="A15" s="11" t="s">
        <v>26</v>
      </c>
    </row>
    <row r="16" spans="1:1">
      <c r="A16" s="11" t="s">
        <v>25</v>
      </c>
    </row>
    <row r="17" spans="1:1">
      <c r="A17" s="11" t="s">
        <v>34</v>
      </c>
    </row>
    <row r="18" spans="1:1">
      <c r="A18" s="11" t="s">
        <v>27</v>
      </c>
    </row>
    <row r="19" spans="1:1">
      <c r="A19" s="11" t="s">
        <v>16</v>
      </c>
    </row>
    <row r="20" spans="1:1">
      <c r="A20" s="11" t="s">
        <v>18</v>
      </c>
    </row>
    <row r="21" spans="1:1">
      <c r="A21" s="11" t="s">
        <v>14</v>
      </c>
    </row>
    <row r="22" spans="1:1">
      <c r="A22" s="11" t="s">
        <v>15</v>
      </c>
    </row>
  </sheetData>
  <sortState ref="A1:A22">
    <sortCondition ref="A1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baseColWidth="10" defaultRowHeight="15"/>
  <cols>
    <col min="1" max="1" width="23" bestFit="1" customWidth="1"/>
  </cols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4" sqref="A4"/>
    </sheetView>
  </sheetViews>
  <sheetFormatPr baseColWidth="10" defaultRowHeight="15"/>
  <cols>
    <col min="1" max="1" width="22.85546875" customWidth="1"/>
  </cols>
  <sheetData>
    <row r="1" spans="1:1">
      <c r="A1" t="s">
        <v>36</v>
      </c>
    </row>
    <row r="2" spans="1:1">
      <c r="A2" t="s">
        <v>37</v>
      </c>
    </row>
    <row r="3" spans="1:1">
      <c r="A3" t="s">
        <v>131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39" sqref="C39"/>
    </sheetView>
  </sheetViews>
  <sheetFormatPr baseColWidth="10" defaultRowHeight="15"/>
  <cols>
    <col min="1" max="1" width="20.7109375" bestFit="1" customWidth="1"/>
  </cols>
  <sheetData>
    <row r="1" spans="1:1">
      <c r="A1" t="s">
        <v>13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49</v>
      </c>
    </row>
    <row r="6" spans="1:1">
      <c r="A6" t="s">
        <v>48</v>
      </c>
    </row>
    <row r="7" spans="1:1">
      <c r="A7" t="s">
        <v>50</v>
      </c>
    </row>
    <row r="8" spans="1:1">
      <c r="A8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75"/>
  <sheetViews>
    <sheetView topLeftCell="A56" workbookViewId="0">
      <selection activeCell="A77" sqref="A77"/>
    </sheetView>
  </sheetViews>
  <sheetFormatPr baseColWidth="10" defaultRowHeight="15"/>
  <cols>
    <col min="1" max="1" width="46.5703125" customWidth="1"/>
  </cols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63</v>
      </c>
    </row>
    <row r="14" spans="1:1">
      <c r="A14" t="s">
        <v>64</v>
      </c>
    </row>
    <row r="15" spans="1:1">
      <c r="A15" t="s">
        <v>65</v>
      </c>
    </row>
    <row r="16" spans="1:1">
      <c r="A16" t="s">
        <v>66</v>
      </c>
    </row>
    <row r="17" spans="1:1">
      <c r="A17" t="s">
        <v>67</v>
      </c>
    </row>
    <row r="18" spans="1:1">
      <c r="A18" t="s">
        <v>68</v>
      </c>
    </row>
    <row r="19" spans="1:1">
      <c r="A19" t="s">
        <v>69</v>
      </c>
    </row>
    <row r="20" spans="1:1">
      <c r="A20" t="s">
        <v>70</v>
      </c>
    </row>
    <row r="21" spans="1:1">
      <c r="A21" t="s">
        <v>71</v>
      </c>
    </row>
    <row r="22" spans="1:1">
      <c r="A22" t="s">
        <v>72</v>
      </c>
    </row>
    <row r="23" spans="1:1">
      <c r="A23" t="s">
        <v>73</v>
      </c>
    </row>
    <row r="24" spans="1:1">
      <c r="A24" t="s">
        <v>74</v>
      </c>
    </row>
    <row r="25" spans="1:1">
      <c r="A25" t="s">
        <v>75</v>
      </c>
    </row>
    <row r="26" spans="1:1">
      <c r="A26" t="s">
        <v>76</v>
      </c>
    </row>
    <row r="27" spans="1:1">
      <c r="A27" t="s">
        <v>77</v>
      </c>
    </row>
    <row r="28" spans="1:1">
      <c r="A28" t="s">
        <v>78</v>
      </c>
    </row>
    <row r="29" spans="1:1">
      <c r="A29" t="s">
        <v>79</v>
      </c>
    </row>
    <row r="30" spans="1:1">
      <c r="A30" t="s">
        <v>80</v>
      </c>
    </row>
    <row r="31" spans="1:1">
      <c r="A31" t="s">
        <v>81</v>
      </c>
    </row>
    <row r="32" spans="1:1">
      <c r="A32" t="s">
        <v>82</v>
      </c>
    </row>
    <row r="33" spans="1:1">
      <c r="A33" t="s">
        <v>83</v>
      </c>
    </row>
    <row r="34" spans="1:1">
      <c r="A34" t="s">
        <v>84</v>
      </c>
    </row>
    <row r="35" spans="1:1">
      <c r="A35" t="s">
        <v>85</v>
      </c>
    </row>
    <row r="36" spans="1:1">
      <c r="A36" t="s">
        <v>86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1" spans="1:1">
      <c r="A41" t="s">
        <v>91</v>
      </c>
    </row>
    <row r="42" spans="1:1">
      <c r="A42" t="s">
        <v>92</v>
      </c>
    </row>
    <row r="43" spans="1:1">
      <c r="A43" t="s">
        <v>93</v>
      </c>
    </row>
    <row r="44" spans="1:1">
      <c r="A44" t="s">
        <v>94</v>
      </c>
    </row>
    <row r="45" spans="1:1">
      <c r="A45" t="s">
        <v>95</v>
      </c>
    </row>
    <row r="46" spans="1:1">
      <c r="A46" t="s">
        <v>96</v>
      </c>
    </row>
    <row r="47" spans="1:1">
      <c r="A47" t="s">
        <v>97</v>
      </c>
    </row>
    <row r="48" spans="1:1">
      <c r="A48" t="s">
        <v>98</v>
      </c>
    </row>
    <row r="49" spans="1:1">
      <c r="A49" t="s">
        <v>99</v>
      </c>
    </row>
    <row r="50" spans="1:1">
      <c r="A50" t="s">
        <v>100</v>
      </c>
    </row>
    <row r="51" spans="1:1">
      <c r="A51" t="s">
        <v>101</v>
      </c>
    </row>
    <row r="52" spans="1:1">
      <c r="A52" t="s">
        <v>102</v>
      </c>
    </row>
    <row r="53" spans="1:1">
      <c r="A53" t="s">
        <v>103</v>
      </c>
    </row>
    <row r="54" spans="1:1">
      <c r="A54" t="s">
        <v>104</v>
      </c>
    </row>
    <row r="55" spans="1:1">
      <c r="A55" t="s">
        <v>105</v>
      </c>
    </row>
    <row r="56" spans="1:1">
      <c r="A56" t="s">
        <v>107</v>
      </c>
    </row>
    <row r="57" spans="1:1">
      <c r="A57" t="s">
        <v>106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115</v>
      </c>
    </row>
    <row r="66" spans="1:1">
      <c r="A66" t="s">
        <v>116</v>
      </c>
    </row>
    <row r="67" spans="1:1">
      <c r="A67" t="s">
        <v>117</v>
      </c>
    </row>
    <row r="68" spans="1:1">
      <c r="A68" t="s">
        <v>118</v>
      </c>
    </row>
    <row r="69" spans="1:1">
      <c r="A69" t="s">
        <v>119</v>
      </c>
    </row>
    <row r="70" spans="1:1">
      <c r="A70" t="s">
        <v>120</v>
      </c>
    </row>
    <row r="71" spans="1:1">
      <c r="A71" t="s">
        <v>121</v>
      </c>
    </row>
    <row r="72" spans="1:1">
      <c r="A72" t="s">
        <v>122</v>
      </c>
    </row>
    <row r="73" spans="1:1">
      <c r="A73" t="s">
        <v>123</v>
      </c>
    </row>
    <row r="74" spans="1:1">
      <c r="A74" t="s">
        <v>124</v>
      </c>
    </row>
    <row r="75" spans="1:1">
      <c r="A75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baseColWidth="10" defaultRowHeight="15"/>
  <sheetData>
    <row r="1" spans="1:1">
      <c r="A1" t="s">
        <v>126</v>
      </c>
    </row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REGISTRO</vt:lpstr>
      <vt:lpstr>GRAFICA</vt:lpstr>
      <vt:lpstr>INSTRUCTIVO</vt:lpstr>
      <vt:lpstr>AREA</vt:lpstr>
      <vt:lpstr>TIPO</vt:lpstr>
      <vt:lpstr>INGSOPORTE</vt:lpstr>
      <vt:lpstr>PUESTO</vt:lpstr>
      <vt:lpstr>SERVICIO</vt:lpstr>
      <vt:lpstr>CALIFICA</vt:lpstr>
      <vt:lpstr>area</vt:lpstr>
      <vt:lpstr>GRAFICA!Área_de_impresión</vt:lpstr>
      <vt:lpstr>REGISTRO!Área_de_impresión</vt:lpstr>
      <vt:lpstr>CALIFICA</vt:lpstr>
      <vt:lpstr>INGSOPORTE</vt:lpstr>
      <vt:lpstr>PUESTO</vt:lpstr>
      <vt:lpstr>SERVICIO</vt:lpstr>
      <vt:lpstr>TIPO</vt:lpstr>
      <vt:lpstr>REGISTRO!Títulos_a_imprimir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2009-11-24T20:18:29Z</cp:lastPrinted>
  <dcterms:created xsi:type="dcterms:W3CDTF">2009-07-31T18:15:29Z</dcterms:created>
  <dcterms:modified xsi:type="dcterms:W3CDTF">2009-11-24T20:18:32Z</dcterms:modified>
</cp:coreProperties>
</file>