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joseg\Documents\Estudios\Superior ARI 2\2n Superior\Proyecto Archivos finales\1. Documentació Projecte\"/>
    </mc:Choice>
  </mc:AlternateContent>
  <xr:revisionPtr revIDLastSave="0" documentId="13_ncr:1_{73C2D4A0-C2BA-41C6-810F-0BAED5DE89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àctiques de Taller 1a" sheetId="1" r:id="rId1"/>
  </sheets>
  <definedNames>
    <definedName name="_xlnm._FilterDatabase" localSheetId="0" hidden="1">'Pràctiques de Taller 1a'!$D$7:$N$98</definedName>
    <definedName name="_xlnm.Print_Area" localSheetId="0">'Pràctiques de Taller 1a'!$A$1:$O$111</definedName>
    <definedName name="Criteria" localSheetId="0">'Pràctiques de Taller 1a'!$C$7</definedName>
    <definedName name="PACERO3825" localSheetId="0">#REF!</definedName>
    <definedName name="PACERO3825">#REF!</definedName>
    <definedName name="Presupost">Tabla2[]</definedName>
    <definedName name="Print_Area" localSheetId="0">'Pràctiques de Taller 1a'!$A$1:$O$112</definedName>
    <definedName name="print_jose" localSheetId="0">'Pràctiques de Taller 1a'!$A$1:$P$113</definedName>
    <definedName name="Tabla">Tabla2[]</definedName>
  </definedNames>
  <calcPr calcId="191029"/>
</workbook>
</file>

<file path=xl/calcChain.xml><?xml version="1.0" encoding="utf-8"?>
<calcChain xmlns="http://schemas.openxmlformats.org/spreadsheetml/2006/main">
  <c r="H30" i="1" l="1"/>
  <c r="I30" i="1" s="1"/>
  <c r="H11" i="1"/>
  <c r="I11" i="1" s="1"/>
  <c r="H8" i="1"/>
  <c r="I8" i="1" s="1"/>
  <c r="H9" i="1"/>
  <c r="I9" i="1" s="1"/>
  <c r="H10" i="1"/>
  <c r="I10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N92" i="1" l="1"/>
  <c r="O92" i="1"/>
  <c r="I94" i="1"/>
  <c r="J94" i="1" s="1"/>
  <c r="I92" i="1" l="1"/>
  <c r="J92" i="1"/>
  <c r="J30" i="1" s="1"/>
  <c r="I100" i="1"/>
  <c r="J96" i="1"/>
  <c r="K94" i="1" s="1"/>
  <c r="I96" i="1"/>
  <c r="J11" i="1" l="1"/>
  <c r="J17" i="1"/>
  <c r="J51" i="1"/>
  <c r="J58" i="1"/>
  <c r="J66" i="1"/>
  <c r="J82" i="1"/>
  <c r="J13" i="1"/>
  <c r="J21" i="1"/>
  <c r="J25" i="1"/>
  <c r="J29" i="1"/>
  <c r="J33" i="1"/>
  <c r="J37" i="1"/>
  <c r="J44" i="1"/>
  <c r="J48" i="1"/>
  <c r="J54" i="1"/>
  <c r="J62" i="1"/>
  <c r="J70" i="1"/>
  <c r="J78" i="1"/>
  <c r="J86" i="1"/>
  <c r="J90" i="1"/>
  <c r="J8" i="1"/>
  <c r="J74" i="1"/>
  <c r="J89" i="1"/>
  <c r="J77" i="1"/>
  <c r="J65" i="1"/>
  <c r="J57" i="1"/>
  <c r="J36" i="1"/>
  <c r="J20" i="1"/>
  <c r="J85" i="1"/>
  <c r="J47" i="1"/>
  <c r="J19" i="1"/>
  <c r="J23" i="1"/>
  <c r="J27" i="1"/>
  <c r="J28" i="1"/>
  <c r="J32" i="1"/>
  <c r="J73" i="1"/>
  <c r="J16" i="1"/>
  <c r="J40" i="1"/>
  <c r="J50" i="1"/>
  <c r="J61" i="1"/>
  <c r="J81" i="1"/>
  <c r="J12" i="1"/>
  <c r="J24" i="1"/>
  <c r="J43" i="1"/>
  <c r="J53" i="1"/>
  <c r="J69" i="1"/>
  <c r="J55" i="1"/>
  <c r="J38" i="1"/>
  <c r="J76" i="1"/>
  <c r="J83" i="1"/>
  <c r="J87" i="1"/>
  <c r="J35" i="1"/>
  <c r="J67" i="1"/>
  <c r="J64" i="1"/>
  <c r="J56" i="1"/>
  <c r="J68" i="1"/>
  <c r="J60" i="1"/>
  <c r="J42" i="1"/>
  <c r="J41" i="1"/>
  <c r="J31" i="1"/>
  <c r="J52" i="1"/>
  <c r="J45" i="1"/>
  <c r="J15" i="1"/>
  <c r="J39" i="1"/>
  <c r="J9" i="1"/>
  <c r="J80" i="1"/>
  <c r="J10" i="1"/>
  <c r="J26" i="1"/>
  <c r="J46" i="1"/>
  <c r="J59" i="1"/>
  <c r="J18" i="1"/>
  <c r="J14" i="1"/>
  <c r="J49" i="1"/>
  <c r="J71" i="1"/>
  <c r="J79" i="1"/>
  <c r="J63" i="1"/>
  <c r="J22" i="1"/>
  <c r="J91" i="1"/>
  <c r="J34" i="1"/>
  <c r="J75" i="1"/>
  <c r="J88" i="1"/>
  <c r="J72" i="1"/>
  <c r="J84" i="1"/>
  <c r="J98" i="1"/>
  <c r="J100" i="1" s="1"/>
  <c r="J103" i="1" l="1"/>
  <c r="J102" i="1"/>
  <c r="K98" i="1"/>
  <c r="J105" i="1" l="1"/>
  <c r="K102" i="1" s="1"/>
  <c r="K103" i="1" l="1"/>
  <c r="J106" i="1"/>
  <c r="K30" i="1" s="1"/>
  <c r="K11" i="1" l="1"/>
  <c r="K44" i="1"/>
  <c r="K51" i="1"/>
  <c r="K62" i="1"/>
  <c r="K78" i="1"/>
  <c r="K20" i="1"/>
  <c r="K61" i="1"/>
  <c r="K54" i="1"/>
  <c r="K66" i="1"/>
  <c r="K74" i="1"/>
  <c r="K12" i="1"/>
  <c r="K82" i="1"/>
  <c r="K90" i="1"/>
  <c r="K16" i="1"/>
  <c r="K8" i="1"/>
  <c r="K13" i="1"/>
  <c r="K17" i="1"/>
  <c r="K21" i="1"/>
  <c r="K25" i="1"/>
  <c r="K29" i="1"/>
  <c r="K33" i="1"/>
  <c r="K37" i="1"/>
  <c r="K48" i="1"/>
  <c r="K58" i="1"/>
  <c r="K70" i="1"/>
  <c r="K86" i="1"/>
  <c r="K24" i="1"/>
  <c r="K69" i="1"/>
  <c r="K28" i="1"/>
  <c r="K32" i="1"/>
  <c r="K40" i="1"/>
  <c r="K27" i="1"/>
  <c r="K64" i="1"/>
  <c r="K43" i="1"/>
  <c r="K23" i="1"/>
  <c r="K46" i="1"/>
  <c r="K56" i="1"/>
  <c r="K68" i="1"/>
  <c r="K84" i="1"/>
  <c r="K88" i="1"/>
  <c r="K57" i="1"/>
  <c r="K19" i="1"/>
  <c r="K80" i="1"/>
  <c r="K65" i="1"/>
  <c r="K89" i="1"/>
  <c r="K15" i="1"/>
  <c r="K31" i="1"/>
  <c r="K35" i="1"/>
  <c r="K39" i="1"/>
  <c r="K42" i="1"/>
  <c r="K60" i="1"/>
  <c r="K72" i="1"/>
  <c r="K47" i="1"/>
  <c r="K77" i="1"/>
  <c r="K10" i="1"/>
  <c r="K52" i="1"/>
  <c r="K76" i="1"/>
  <c r="K36" i="1"/>
  <c r="K73" i="1"/>
  <c r="K53" i="1"/>
  <c r="K85" i="1"/>
  <c r="K50" i="1"/>
  <c r="K81" i="1"/>
  <c r="K26" i="1"/>
  <c r="K55" i="1"/>
  <c r="K38" i="1"/>
  <c r="K18" i="1"/>
  <c r="K9" i="1"/>
  <c r="K34" i="1"/>
  <c r="K49" i="1"/>
  <c r="K91" i="1"/>
  <c r="K87" i="1"/>
  <c r="K83" i="1"/>
  <c r="K22" i="1"/>
  <c r="K71" i="1"/>
  <c r="K14" i="1"/>
  <c r="K79" i="1"/>
  <c r="K75" i="1"/>
  <c r="K67" i="1"/>
  <c r="K45" i="1"/>
  <c r="K41" i="1"/>
  <c r="K63" i="1"/>
  <c r="K59" i="1"/>
  <c r="L92" i="1"/>
  <c r="J108" i="1"/>
  <c r="J110" i="1" s="1"/>
  <c r="J111" i="1" s="1"/>
  <c r="L94" i="1"/>
  <c r="L96" i="1"/>
  <c r="L98" i="1"/>
  <c r="L100" i="1"/>
  <c r="L102" i="1"/>
  <c r="L103" i="1"/>
  <c r="L105" i="1"/>
  <c r="L106" i="1" l="1"/>
</calcChain>
</file>

<file path=xl/sharedStrings.xml><?xml version="1.0" encoding="utf-8"?>
<sst xmlns="http://schemas.openxmlformats.org/spreadsheetml/2006/main" count="503" uniqueCount="250">
  <si>
    <t>Anàlisis de costos:</t>
  </si>
  <si>
    <t>Elaborat per:</t>
  </si>
  <si>
    <t>Unitat d'avaluació:</t>
  </si>
  <si>
    <t>Revisat per:</t>
  </si>
  <si>
    <t>Quantificació:</t>
  </si>
  <si>
    <t>Data:</t>
  </si>
  <si>
    <t>No.</t>
  </si>
  <si>
    <t>Concepte</t>
  </si>
  <si>
    <t>% Dte</t>
  </si>
  <si>
    <t>Quantitat</t>
  </si>
  <si>
    <t>Unitat</t>
  </si>
  <si>
    <t>P.U.</t>
  </si>
  <si>
    <t>Valor</t>
  </si>
  <si>
    <t>Valor net</t>
  </si>
  <si>
    <t xml:space="preserve">% Parcial </t>
  </si>
  <si>
    <t>% Total</t>
  </si>
  <si>
    <t>Observacions</t>
  </si>
  <si>
    <t>Materials</t>
  </si>
  <si>
    <t>ud</t>
  </si>
  <si>
    <t>Sub-Total materials</t>
  </si>
  <si>
    <t>Ma d'obra</t>
  </si>
  <si>
    <t>Instal·lació i muntatge</t>
  </si>
  <si>
    <t>hores</t>
  </si>
  <si>
    <t>Sub-total mà d'obra</t>
  </si>
  <si>
    <t>Equips, eines, i altres mitjans</t>
  </si>
  <si>
    <t>Factor 1.5 % de Materials</t>
  </si>
  <si>
    <t>Sub-total equips, eines, mitjans</t>
  </si>
  <si>
    <t>Despesses generals</t>
  </si>
  <si>
    <t>4.1</t>
  </si>
  <si>
    <t>%</t>
  </si>
  <si>
    <t>4.2</t>
  </si>
  <si>
    <t>Benefici industrial</t>
  </si>
  <si>
    <t>Sub-total despesses generals</t>
  </si>
  <si>
    <t>TOTAL GENERAL</t>
  </si>
  <si>
    <t>TOTAL PRESSUPOST</t>
  </si>
  <si>
    <t>BASE IMPOSABLE:</t>
  </si>
  <si>
    <t>TOTAL PRESSUPOST:</t>
  </si>
  <si>
    <t>CUOTA:</t>
  </si>
  <si>
    <t>IVA: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</si>
  <si>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</si>
  <si>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</si>
  <si>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</si>
  <si>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</si>
  <si>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</si>
  <si>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</si>
  <si>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</si>
  <si>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</si>
  <si>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</si>
  <si>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</si>
  <si>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</si>
  <si>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</si>
  <si>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</si>
  <si>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</si>
  <si>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</si>
  <si>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</si>
  <si>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</si>
  <si>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</si>
  <si>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</si>
  <si>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</si>
  <si>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</si>
  <si>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</si>
  <si>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</si>
  <si>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</si>
  <si>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</si>
  <si>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MÀQUINA DE VENDING</t>
  </si>
  <si>
    <t>Jose Granados, Jonàs Obando y Rodolfo Zambrano</t>
  </si>
  <si>
    <t>Josep Vargas, Daniel Trias, Diana González</t>
  </si>
  <si>
    <t>M13 UF1</t>
  </si>
  <si>
    <t>Enllaç</t>
  </si>
  <si>
    <t>Base lineal 500mm</t>
  </si>
  <si>
    <t>Motor pas a pas Nema 11</t>
  </si>
  <si>
    <t>SIMATIC HMI, KTP700 Basic</t>
  </si>
  <si>
    <t>Controlador nema 11</t>
  </si>
  <si>
    <t>Kit de finals de cursa</t>
  </si>
  <si>
    <t>Sensors inductius M12 PNP</t>
  </si>
  <si>
    <t>Suport nema 11</t>
  </si>
  <si>
    <t>Suport SK 5mm eixos lineals</t>
  </si>
  <si>
    <t>Esquadres per estanteries</t>
  </si>
  <si>
    <t>Muntatge DIN</t>
  </si>
  <si>
    <t>Bases giratòries</t>
  </si>
  <si>
    <t>Impressions 3D (4u)</t>
  </si>
  <si>
    <t>Impressió 3D (1u)</t>
  </si>
  <si>
    <t>Caixa de recollida del producte</t>
  </si>
  <si>
    <t>Suports metàl·lics bases giratòries</t>
  </si>
  <si>
    <t>Categoria</t>
  </si>
  <si>
    <t>Metacrilat 400x250mm</t>
  </si>
  <si>
    <t>Metacrilat 600x500mm</t>
  </si>
  <si>
    <t>SIMATIC S7-1200</t>
  </si>
  <si>
    <t>CPU 1214C, DC/DC/DC</t>
  </si>
  <si>
    <t>1.26</t>
  </si>
  <si>
    <t>1.27</t>
  </si>
  <si>
    <t>1.28</t>
  </si>
  <si>
    <t>1.29</t>
  </si>
  <si>
    <t>1.30</t>
  </si>
  <si>
    <t>1.31</t>
  </si>
  <si>
    <t>1.32</t>
  </si>
  <si>
    <t>1.34</t>
  </si>
  <si>
    <t>1.35</t>
  </si>
  <si>
    <t>15 rpm</t>
  </si>
  <si>
    <t>Motors DC reductor 15 rpm</t>
  </si>
  <si>
    <t>Eixos suport 5x100mm</t>
  </si>
  <si>
    <t>1.36</t>
  </si>
  <si>
    <t>1.37</t>
  </si>
  <si>
    <t>Elèctric</t>
  </si>
  <si>
    <t>Mecànic</t>
  </si>
  <si>
    <t>Impressió 3D</t>
  </si>
  <si>
    <t>-</t>
  </si>
  <si>
    <t>Fabricació segons plànols (4u)</t>
  </si>
  <si>
    <t>1.38</t>
  </si>
  <si>
    <t>Filament PETG 1.75mm</t>
  </si>
  <si>
    <t>Font alimentació 12V 20A</t>
  </si>
  <si>
    <t>Font alimentació 24V 15A</t>
  </si>
  <si>
    <t>1.39</t>
  </si>
  <si>
    <t>1.40</t>
  </si>
  <si>
    <t>1.41</t>
  </si>
  <si>
    <t>1.42</t>
  </si>
  <si>
    <t>Carril DIN 7,5mm x 2m</t>
  </si>
  <si>
    <t>Relé 24V DC 2 pols modular</t>
  </si>
  <si>
    <t>Omron</t>
  </si>
  <si>
    <t>Modul ET200SP RJ45</t>
  </si>
  <si>
    <t>Modul ET200 S7 1200</t>
  </si>
  <si>
    <t>SIMATIC ET 200SP Base Unit x16</t>
  </si>
  <si>
    <t xml:space="preserve">ET 200SP DI 16x 24V DC </t>
  </si>
  <si>
    <t>Base de 16 borns per moduls</t>
  </si>
  <si>
    <t>Modul d'entrades ET200 x16</t>
  </si>
  <si>
    <t>ET 200SP DQ 16x24VDC</t>
  </si>
  <si>
    <t>Modul de sortides ET200 x16</t>
  </si>
  <si>
    <t>1.44</t>
  </si>
  <si>
    <t>1.45</t>
  </si>
  <si>
    <t>Estructura</t>
  </si>
  <si>
    <t>Finestra</t>
  </si>
  <si>
    <t>MKS-SERVO42C 'Controlador NEMA 17'</t>
  </si>
  <si>
    <t>Controlador de llaç tencat motor pas a pas</t>
  </si>
  <si>
    <t>1.47</t>
  </si>
  <si>
    <t>Cerradura de leva RS</t>
  </si>
  <si>
    <t>1.48</t>
  </si>
  <si>
    <t>1.49</t>
  </si>
  <si>
    <t>1.50</t>
  </si>
  <si>
    <t>Rampa de recollida del producte</t>
  </si>
  <si>
    <t>Suport lineal pinça</t>
  </si>
  <si>
    <t>Acoplaments pinça</t>
  </si>
  <si>
    <t>Filament per impessions 3D</t>
  </si>
  <si>
    <t>Impressió 3D (2u)</t>
  </si>
  <si>
    <t>1.51</t>
  </si>
  <si>
    <t>1.52</t>
  </si>
  <si>
    <t>1.53</t>
  </si>
  <si>
    <t>Módulo ESP32</t>
  </si>
  <si>
    <t>Caixa modul ESP32</t>
  </si>
  <si>
    <t>5-30cm DC 3 Cables 6-36V PNP</t>
  </si>
  <si>
    <t>1.54</t>
  </si>
  <si>
    <t>1.55</t>
  </si>
  <si>
    <t>Kit corretja, adaptador motor nema 11</t>
  </si>
  <si>
    <t>Politja i politja boja</t>
  </si>
  <si>
    <t>Material disponible</t>
  </si>
  <si>
    <t>Motors Pas a pas Nema 17</t>
  </si>
  <si>
    <t>IR Sensor (FC51)</t>
  </si>
  <si>
    <t>Switch Ethernet 5 ports RJ45</t>
  </si>
  <si>
    <t>Tauler MDF 450x237x10mm</t>
  </si>
  <si>
    <t>Estris</t>
  </si>
  <si>
    <t>Suport sensor difusor rampa</t>
  </si>
  <si>
    <t>Suport final de cursa pinça</t>
  </si>
  <si>
    <t>Carregadors individuals peces petites</t>
  </si>
  <si>
    <t>Carregadors individuals peces grans</t>
  </si>
  <si>
    <t>Impressió 3D (3u)</t>
  </si>
  <si>
    <t>1.56</t>
  </si>
  <si>
    <t>1.57</t>
  </si>
  <si>
    <t>1.58</t>
  </si>
  <si>
    <t>1.59</t>
  </si>
  <si>
    <t>Suports peçes petites</t>
  </si>
  <si>
    <t>Impressió 3D (16u)</t>
  </si>
  <si>
    <t>1.60</t>
  </si>
  <si>
    <t>1.61</t>
  </si>
  <si>
    <t>Estanteria</t>
  </si>
  <si>
    <t>Metacrilat 190x200mm</t>
  </si>
  <si>
    <t>Porta</t>
  </si>
  <si>
    <t>1.62</t>
  </si>
  <si>
    <t>1.63</t>
  </si>
  <si>
    <t>Tira LED Blanc 12V 6000K 5m</t>
  </si>
  <si>
    <t>1200lm, Blanco Frío 6000K</t>
  </si>
  <si>
    <t>1.64</t>
  </si>
  <si>
    <t>Cable de red Ethernet Cat6 1.5m</t>
  </si>
  <si>
    <t>Cable de red Ethernet Cat6 0.6m</t>
  </si>
  <si>
    <t>Sensor Infrarrojos Fotoelèctric</t>
  </si>
  <si>
    <t>Tornilleria varia</t>
  </si>
  <si>
    <t>Modul ethernet</t>
  </si>
  <si>
    <t>Endoll Schuko</t>
  </si>
  <si>
    <t>1.65</t>
  </si>
  <si>
    <t>1.66</t>
  </si>
  <si>
    <t>1.67</t>
  </si>
  <si>
    <t>Borns 2,5 mm2</t>
  </si>
  <si>
    <t>Born 2,5 mm2 Verd/Groc</t>
  </si>
  <si>
    <t>Borns 3 contactes 1,5 mm2</t>
  </si>
  <si>
    <t>Magnetotèrmic 1 pol 10A</t>
  </si>
  <si>
    <t>1.68</t>
  </si>
  <si>
    <t>1.69</t>
  </si>
  <si>
    <t>1.70</t>
  </si>
  <si>
    <t>Magnetotèrmic 1P+N 10A</t>
  </si>
  <si>
    <t>Sub-Total materials a comprar</t>
  </si>
  <si>
    <t>Diferencial bipolar 40A 30mA</t>
  </si>
  <si>
    <t xml:space="preserve"> H07V-K 100 metros 2,5 mm² color negro</t>
  </si>
  <si>
    <t xml:space="preserve"> H07V-K 100 metros 2,5 mm² color azul</t>
  </si>
  <si>
    <t xml:space="preserve"> H07V-K 100 metros 1,5 mm² color azul</t>
  </si>
  <si>
    <t xml:space="preserve"> H07V-K 100 metros 1,5 mm² color negro</t>
  </si>
  <si>
    <t>100MT CABLE ROJO H07V-K 2,5 mm²</t>
  </si>
  <si>
    <t>Cadena de Arrastre 10x20mm</t>
  </si>
  <si>
    <t>1.71</t>
  </si>
  <si>
    <t>1.72</t>
  </si>
  <si>
    <t>1.73</t>
  </si>
  <si>
    <t>1.74</t>
  </si>
  <si>
    <t>1.75</t>
  </si>
  <si>
    <t>1.76</t>
  </si>
  <si>
    <t>1.77</t>
  </si>
  <si>
    <t>1.78</t>
  </si>
  <si>
    <t>Interruptor seccionador, 3P, Corriente 32A</t>
  </si>
  <si>
    <t>Kit terminales de crimpado</t>
  </si>
  <si>
    <t>Marcadores de cable</t>
  </si>
  <si>
    <t xml:space="preserve">Fundas marcadores </t>
  </si>
  <si>
    <t>Phoenix Contact 1013025</t>
  </si>
  <si>
    <t>1.79</t>
  </si>
  <si>
    <t>1.80</t>
  </si>
  <si>
    <t>1.81</t>
  </si>
  <si>
    <t>1.82</t>
  </si>
  <si>
    <t>Pack resistencies</t>
  </si>
  <si>
    <t>LM324N amplificador operacional</t>
  </si>
  <si>
    <t>Canaleta cables 0,5m 600mm x 200mm</t>
  </si>
  <si>
    <t>1.83</t>
  </si>
  <si>
    <t>1.84</t>
  </si>
  <si>
    <t>1.85</t>
  </si>
  <si>
    <t>1.86</t>
  </si>
  <si>
    <t>Tauler MDF 1200x1300x20mm</t>
  </si>
  <si>
    <t>Lateral</t>
  </si>
  <si>
    <t>Tauler MDF 1200x650x20mm</t>
  </si>
  <si>
    <t>Fons</t>
  </si>
  <si>
    <t>Tauler MDF 1200x510x20mm</t>
  </si>
  <si>
    <t>Superior inferior</t>
  </si>
  <si>
    <t>Tauler MDF 1300x510x20mm</t>
  </si>
  <si>
    <t>Porta principal i tapa principal</t>
  </si>
  <si>
    <t>Controlador de Motor L298N (3u)</t>
  </si>
  <si>
    <t>800 x 400 x 300mm</t>
  </si>
  <si>
    <t>Armari de connexions Rittal AX</t>
  </si>
  <si>
    <t>Gaveta de plàstic *</t>
  </si>
  <si>
    <t>Canal cablejat 30x20mm x 2m</t>
  </si>
  <si>
    <t>Font alimentació 5v 2,4A DIN</t>
  </si>
  <si>
    <t>Sensor difusor Omron</t>
  </si>
  <si>
    <t>Sensor inductius</t>
  </si>
  <si>
    <t>Sensors inductius orgien eixos M8</t>
  </si>
  <si>
    <t xml:space="preserve">Motor DC reductor amb encoder </t>
  </si>
  <si>
    <t>Rodaments lineals 8mm LM8UU</t>
  </si>
  <si>
    <t>Rodaments 8 x 14 x 4 mm</t>
  </si>
  <si>
    <t>Caixa sensor Sensor pinça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</si>
</sst>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\ &quot;Unitats&quot;"/>
    <numFmt numFmtId="165" formatCode="#,##0.00\ &quot;€&quot;"/>
    <numFmt numFmtId="166" formatCode="&quot;RD$&quot;#,##0.00"/>
    <numFmt numFmtId="167" formatCode="[$-F800]dddd\,\ mmmm\ dd\,\ yyyy"/>
  </numFmts>
  <fonts count="24" x14ac:knownFonts="1">
    <font>
      <sz val="10"/>
      <color rgb="FF000000"/>
      <name val="Arial"/>
    </font>
    <font>
      <sz val="10"/>
      <color theme="1"/>
      <name val="Arial"/>
      <family val="2"/>
    </font>
    <font>
      <sz val="26"/>
      <color rgb="FF0070C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sz val="10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  <font>
      <b/>
      <u/>
      <sz val="10"/>
      <color rgb="FF0000FF"/>
      <name val="Arial"/>
      <family val="2"/>
    </font>
    <font>
      <b/>
      <u/>
      <sz val="10"/>
      <color theme="10"/>
      <name val="Arial"/>
      <family val="2"/>
    </font>
    <font>
      <b/>
      <sz val="14"/>
      <color rgb="FFFF0000"/>
      <name val="Arial"/>
      <family val="2"/>
    </font>
    <font>
      <b/>
      <sz val="14"/>
      <color rgb="FF000000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9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double">
        <color rgb="FF000000"/>
      </bottom>
      <diagonal/>
    </border>
    <border>
      <left/>
      <right/>
      <top style="hair">
        <color rgb="FF000000"/>
      </top>
      <bottom style="double">
        <color rgb="FF000000"/>
      </bottom>
      <diagonal/>
    </border>
    <border>
      <left/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/>
      <diagonal/>
    </border>
    <border>
      <left/>
      <right style="double">
        <color rgb="FF000000"/>
      </right>
      <top style="thin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double">
        <color rgb="FF000000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rgb="FF000000"/>
      </top>
      <bottom/>
      <diagonal/>
    </border>
    <border>
      <left style="thin">
        <color rgb="FF000000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/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hair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/>
      <right/>
      <top style="thin">
        <color indexed="64"/>
      </top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/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rgb="FF000000"/>
      </bottom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double">
        <color rgb="FF000000"/>
      </top>
      <bottom style="double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double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indexed="64"/>
      </right>
      <top style="double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139">
    <xf numFmtId="0" fontId="0" fillId="0" borderId="0" xfId="0"/>
    <xf numFmtId="0" fontId="1" fillId="0" borderId="0" xfId="0" applyFont="1"/>
    <xf numFmtId="0" fontId="1" fillId="0" borderId="7" xfId="0" applyFont="1" applyBorder="1" applyAlignment="1">
      <alignment horizontal="right"/>
    </xf>
    <xf numFmtId="165" fontId="5" fillId="0" borderId="11" xfId="0" applyNumberFormat="1" applyFont="1" applyBorder="1"/>
    <xf numFmtId="165" fontId="1" fillId="0" borderId="11" xfId="0" applyNumberFormat="1" applyFont="1" applyBorder="1"/>
    <xf numFmtId="0" fontId="1" fillId="0" borderId="11" xfId="0" applyFont="1" applyBorder="1"/>
    <xf numFmtId="0" fontId="1" fillId="0" borderId="9" xfId="0" applyFont="1" applyBorder="1" applyAlignment="1">
      <alignment horizontal="left"/>
    </xf>
    <xf numFmtId="0" fontId="1" fillId="0" borderId="12" xfId="0" applyFont="1" applyBorder="1" applyAlignment="1">
      <alignment horizontal="right"/>
    </xf>
    <xf numFmtId="10" fontId="1" fillId="0" borderId="12" xfId="0" applyNumberFormat="1" applyFont="1" applyBorder="1"/>
    <xf numFmtId="165" fontId="6" fillId="0" borderId="11" xfId="0" applyNumberFormat="1" applyFont="1" applyBorder="1"/>
    <xf numFmtId="10" fontId="6" fillId="0" borderId="11" xfId="0" applyNumberFormat="1" applyFont="1" applyBorder="1"/>
    <xf numFmtId="0" fontId="4" fillId="2" borderId="14" xfId="0" applyFont="1" applyFill="1" applyBorder="1" applyAlignment="1">
      <alignment horizontal="right"/>
    </xf>
    <xf numFmtId="0" fontId="1" fillId="0" borderId="18" xfId="0" applyFont="1" applyBorder="1" applyAlignment="1">
      <alignment horizontal="right"/>
    </xf>
    <xf numFmtId="10" fontId="1" fillId="0" borderId="18" xfId="0" applyNumberFormat="1" applyFont="1" applyBorder="1"/>
    <xf numFmtId="0" fontId="1" fillId="0" borderId="23" xfId="0" applyFont="1" applyBorder="1"/>
    <xf numFmtId="0" fontId="1" fillId="0" borderId="27" xfId="0" applyFont="1" applyBorder="1"/>
    <xf numFmtId="166" fontId="7" fillId="0" borderId="27" xfId="0" applyNumberFormat="1" applyFont="1" applyBorder="1"/>
    <xf numFmtId="165" fontId="7" fillId="0" borderId="27" xfId="0" applyNumberFormat="1" applyFont="1" applyBorder="1"/>
    <xf numFmtId="10" fontId="7" fillId="0" borderId="27" xfId="0" applyNumberFormat="1" applyFont="1" applyBorder="1"/>
    <xf numFmtId="165" fontId="11" fillId="0" borderId="30" xfId="0" applyNumberFormat="1" applyFont="1" applyBorder="1"/>
    <xf numFmtId="9" fontId="7" fillId="0" borderId="30" xfId="1" applyFont="1" applyBorder="1"/>
    <xf numFmtId="165" fontId="11" fillId="0" borderId="3" xfId="0" applyNumberFormat="1" applyFont="1" applyBorder="1"/>
    <xf numFmtId="165" fontId="7" fillId="0" borderId="35" xfId="0" applyNumberFormat="1" applyFont="1" applyBorder="1"/>
    <xf numFmtId="0" fontId="1" fillId="0" borderId="36" xfId="0" applyFont="1" applyBorder="1" applyAlignment="1">
      <alignment horizontal="right"/>
    </xf>
    <xf numFmtId="0" fontId="1" fillId="0" borderId="13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1" fillId="0" borderId="10" xfId="0" applyFont="1" applyBorder="1" applyAlignment="1">
      <alignment horizontal="center"/>
    </xf>
    <xf numFmtId="0" fontId="1" fillId="0" borderId="24" xfId="0" applyFont="1" applyBorder="1"/>
    <xf numFmtId="0" fontId="4" fillId="2" borderId="0" xfId="0" applyFont="1" applyFill="1" applyAlignment="1">
      <alignment horizontal="center"/>
    </xf>
    <xf numFmtId="0" fontId="4" fillId="2" borderId="39" xfId="0" applyFont="1" applyFill="1" applyBorder="1"/>
    <xf numFmtId="0" fontId="4" fillId="2" borderId="0" xfId="0" applyFont="1" applyFill="1"/>
    <xf numFmtId="0" fontId="1" fillId="0" borderId="1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3" fillId="0" borderId="40" xfId="0" applyFont="1" applyBorder="1"/>
    <xf numFmtId="0" fontId="1" fillId="0" borderId="46" xfId="0" applyFont="1" applyBorder="1"/>
    <xf numFmtId="0" fontId="1" fillId="0" borderId="47" xfId="0" applyFont="1" applyBorder="1"/>
    <xf numFmtId="0" fontId="1" fillId="0" borderId="48" xfId="0" applyFont="1" applyBorder="1"/>
    <xf numFmtId="0" fontId="1" fillId="0" borderId="45" xfId="0" applyFont="1" applyBorder="1"/>
    <xf numFmtId="0" fontId="1" fillId="0" borderId="45" xfId="0" applyFont="1" applyBorder="1" applyAlignment="1">
      <alignment horizontal="left"/>
    </xf>
    <xf numFmtId="0" fontId="1" fillId="0" borderId="46" xfId="0" applyFont="1" applyBorder="1" applyAlignment="1">
      <alignment horizontal="center"/>
    </xf>
    <xf numFmtId="0" fontId="0" fillId="0" borderId="0" xfId="0" applyAlignment="1">
      <alignment horizontal="center"/>
    </xf>
    <xf numFmtId="0" fontId="16" fillId="0" borderId="4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9" fontId="1" fillId="0" borderId="11" xfId="0" applyNumberFormat="1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9" fontId="5" fillId="0" borderId="11" xfId="0" applyNumberFormat="1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7" fillId="0" borderId="46" xfId="2" applyFont="1" applyBorder="1" applyAlignment="1">
      <alignment horizontal="center"/>
    </xf>
    <xf numFmtId="0" fontId="1" fillId="0" borderId="55" xfId="0" applyFont="1" applyBorder="1"/>
    <xf numFmtId="0" fontId="1" fillId="0" borderId="56" xfId="0" applyFont="1" applyBorder="1"/>
    <xf numFmtId="0" fontId="6" fillId="0" borderId="57" xfId="0" applyFont="1" applyBorder="1" applyAlignment="1">
      <alignment horizontal="right"/>
    </xf>
    <xf numFmtId="165" fontId="18" fillId="0" borderId="47" xfId="0" applyNumberFormat="1" applyFont="1" applyBorder="1"/>
    <xf numFmtId="0" fontId="1" fillId="3" borderId="38" xfId="0" applyFont="1" applyFill="1" applyBorder="1"/>
    <xf numFmtId="0" fontId="1" fillId="4" borderId="38" xfId="0" applyFont="1" applyFill="1" applyBorder="1"/>
    <xf numFmtId="0" fontId="23" fillId="2" borderId="52" xfId="0" applyFont="1" applyFill="1" applyBorder="1" applyAlignment="1">
      <alignment horizontal="right"/>
    </xf>
    <xf numFmtId="0" fontId="23" fillId="2" borderId="54" xfId="0" applyFont="1" applyFill="1" applyBorder="1"/>
    <xf numFmtId="0" fontId="23" fillId="2" borderId="59" xfId="0" applyFont="1" applyFill="1" applyBorder="1" applyAlignment="1">
      <alignment horizontal="center"/>
    </xf>
    <xf numFmtId="0" fontId="23" fillId="2" borderId="58" xfId="0" applyFont="1" applyFill="1" applyBorder="1" applyAlignment="1">
      <alignment horizontal="center"/>
    </xf>
    <xf numFmtId="0" fontId="1" fillId="0" borderId="60" xfId="0" applyFont="1" applyBorder="1" applyAlignment="1">
      <alignment horizontal="left"/>
    </xf>
    <xf numFmtId="0" fontId="1" fillId="0" borderId="61" xfId="0" applyFont="1" applyBorder="1" applyAlignment="1">
      <alignment horizontal="left"/>
    </xf>
    <xf numFmtId="165" fontId="1" fillId="0" borderId="12" xfId="0" applyNumberFormat="1" applyFont="1" applyBorder="1" applyAlignment="1">
      <alignment horizontal="center"/>
    </xf>
    <xf numFmtId="165" fontId="1" fillId="0" borderId="11" xfId="0" applyNumberFormat="1" applyFont="1" applyBorder="1" applyAlignment="1">
      <alignment horizontal="center"/>
    </xf>
    <xf numFmtId="10" fontId="1" fillId="0" borderId="11" xfId="0" applyNumberFormat="1" applyFont="1" applyBorder="1" applyAlignment="1">
      <alignment horizontal="center"/>
    </xf>
    <xf numFmtId="165" fontId="5" fillId="0" borderId="12" xfId="0" applyNumberFormat="1" applyFont="1" applyBorder="1" applyAlignment="1">
      <alignment horizontal="center"/>
    </xf>
    <xf numFmtId="165" fontId="3" fillId="0" borderId="12" xfId="0" applyNumberFormat="1" applyFont="1" applyBorder="1" applyAlignment="1">
      <alignment horizontal="center"/>
    </xf>
    <xf numFmtId="165" fontId="5" fillId="0" borderId="11" xfId="0" applyNumberFormat="1" applyFont="1" applyBorder="1" applyAlignment="1">
      <alignment horizontal="center"/>
    </xf>
    <xf numFmtId="0" fontId="3" fillId="0" borderId="62" xfId="0" applyFont="1" applyBorder="1"/>
    <xf numFmtId="0" fontId="21" fillId="0" borderId="63" xfId="0" applyFont="1" applyBorder="1"/>
    <xf numFmtId="15" fontId="21" fillId="0" borderId="63" xfId="0" applyNumberFormat="1" applyFont="1" applyBorder="1" applyAlignment="1">
      <alignment horizontal="left"/>
    </xf>
    <xf numFmtId="0" fontId="23" fillId="2" borderId="65" xfId="0" applyFont="1" applyFill="1" applyBorder="1"/>
    <xf numFmtId="0" fontId="1" fillId="0" borderId="66" xfId="0" applyFont="1" applyBorder="1"/>
    <xf numFmtId="0" fontId="22" fillId="0" borderId="24" xfId="0" applyFont="1" applyBorder="1" applyAlignment="1">
      <alignment horizontal="left"/>
    </xf>
    <xf numFmtId="0" fontId="22" fillId="0" borderId="67" xfId="0" applyFont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22" fillId="0" borderId="68" xfId="0" applyFont="1" applyBorder="1" applyAlignment="1">
      <alignment horizontal="left"/>
    </xf>
    <xf numFmtId="165" fontId="1" fillId="0" borderId="0" xfId="0" applyNumberFormat="1" applyFont="1"/>
    <xf numFmtId="15" fontId="21" fillId="0" borderId="43" xfId="0" applyNumberFormat="1" applyFont="1" applyBorder="1" applyAlignment="1">
      <alignment horizontal="left"/>
    </xf>
    <xf numFmtId="15" fontId="21" fillId="0" borderId="44" xfId="0" applyNumberFormat="1" applyFont="1" applyBorder="1" applyAlignment="1">
      <alignment horizontal="left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4" fillId="2" borderId="39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37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19" fillId="0" borderId="4" xfId="0" applyFont="1" applyBorder="1" applyAlignment="1">
      <alignment horizontal="left"/>
    </xf>
    <xf numFmtId="0" fontId="20" fillId="0" borderId="5" xfId="0" applyFont="1" applyBorder="1"/>
    <xf numFmtId="0" fontId="21" fillId="0" borderId="24" xfId="0" applyFont="1" applyBorder="1" applyAlignment="1">
      <alignment horizontal="left"/>
    </xf>
    <xf numFmtId="0" fontId="21" fillId="0" borderId="25" xfId="0" applyFont="1" applyBorder="1" applyAlignment="1">
      <alignment horizontal="left"/>
    </xf>
    <xf numFmtId="0" fontId="21" fillId="0" borderId="26" xfId="0" applyFont="1" applyBorder="1" applyAlignment="1">
      <alignment horizontal="left"/>
    </xf>
    <xf numFmtId="0" fontId="21" fillId="0" borderId="4" xfId="0" applyFont="1" applyBorder="1" applyAlignment="1">
      <alignment horizontal="left" wrapText="1"/>
    </xf>
    <xf numFmtId="0" fontId="21" fillId="0" borderId="6" xfId="0" applyFont="1" applyBorder="1" applyAlignment="1">
      <alignment horizontal="left"/>
    </xf>
    <xf numFmtId="0" fontId="21" fillId="0" borderId="5" xfId="0" applyFont="1" applyBorder="1" applyAlignment="1">
      <alignment horizontal="left"/>
    </xf>
    <xf numFmtId="164" fontId="22" fillId="0" borderId="49" xfId="0" applyNumberFormat="1" applyFont="1" applyBorder="1" applyAlignment="1">
      <alignment horizontal="left"/>
    </xf>
    <xf numFmtId="164" fontId="22" fillId="0" borderId="50" xfId="0" applyNumberFormat="1" applyFont="1" applyBorder="1" applyAlignment="1">
      <alignment horizontal="left"/>
    </xf>
    <xf numFmtId="164" fontId="21" fillId="0" borderId="49" xfId="0" applyNumberFormat="1" applyFont="1" applyBorder="1" applyAlignment="1">
      <alignment horizontal="left"/>
    </xf>
    <xf numFmtId="164" fontId="21" fillId="0" borderId="50" xfId="0" applyNumberFormat="1" applyFont="1" applyBorder="1" applyAlignment="1">
      <alignment horizontal="left"/>
    </xf>
    <xf numFmtId="164" fontId="21" fillId="0" borderId="51" xfId="0" applyNumberFormat="1" applyFont="1" applyBorder="1" applyAlignment="1">
      <alignment horizontal="left"/>
    </xf>
    <xf numFmtId="167" fontId="21" fillId="0" borderId="49" xfId="0" applyNumberFormat="1" applyFont="1" applyBorder="1" applyAlignment="1">
      <alignment horizontal="left"/>
    </xf>
    <xf numFmtId="167" fontId="21" fillId="0" borderId="50" xfId="0" applyNumberFormat="1" applyFont="1" applyBorder="1" applyAlignment="1">
      <alignment horizontal="left"/>
    </xf>
    <xf numFmtId="164" fontId="21" fillId="0" borderId="53" xfId="0" applyNumberFormat="1" applyFont="1" applyBorder="1" applyAlignment="1">
      <alignment horizontal="left"/>
    </xf>
    <xf numFmtId="164" fontId="21" fillId="0" borderId="64" xfId="0" applyNumberFormat="1" applyFont="1" applyBorder="1" applyAlignment="1">
      <alignment horizontal="left"/>
    </xf>
    <xf numFmtId="0" fontId="3" fillId="0" borderId="10" xfId="0" applyFont="1" applyBorder="1"/>
    <xf numFmtId="0" fontId="6" fillId="0" borderId="15" xfId="0" applyFont="1" applyBorder="1" applyAlignment="1">
      <alignment horizontal="right"/>
    </xf>
    <xf numFmtId="0" fontId="6" fillId="0" borderId="16" xfId="0" applyFont="1" applyBorder="1" applyAlignment="1">
      <alignment horizontal="right"/>
    </xf>
    <xf numFmtId="0" fontId="6" fillId="0" borderId="17" xfId="0" applyFont="1" applyBorder="1" applyAlignment="1">
      <alignment horizontal="right"/>
    </xf>
    <xf numFmtId="0" fontId="10" fillId="0" borderId="33" xfId="0" applyFont="1" applyBorder="1" applyAlignment="1">
      <alignment horizontal="right"/>
    </xf>
    <xf numFmtId="0" fontId="10" fillId="0" borderId="8" xfId="0" applyFont="1" applyBorder="1" applyAlignment="1">
      <alignment horizontal="right"/>
    </xf>
    <xf numFmtId="0" fontId="10" fillId="0" borderId="34" xfId="0" applyFont="1" applyBorder="1" applyAlignment="1">
      <alignment horizontal="right"/>
    </xf>
    <xf numFmtId="0" fontId="12" fillId="0" borderId="1" xfId="0" applyFont="1" applyBorder="1" applyAlignment="1">
      <alignment horizontal="right"/>
    </xf>
    <xf numFmtId="0" fontId="12" fillId="0" borderId="2" xfId="0" applyFont="1" applyBorder="1" applyAlignment="1">
      <alignment horizontal="right"/>
    </xf>
    <xf numFmtId="0" fontId="12" fillId="0" borderId="3" xfId="0" applyFont="1" applyBorder="1" applyAlignment="1">
      <alignment horizontal="right"/>
    </xf>
    <xf numFmtId="0" fontId="10" fillId="0" borderId="31" xfId="0" applyFont="1" applyBorder="1" applyAlignment="1">
      <alignment horizontal="right"/>
    </xf>
    <xf numFmtId="0" fontId="10" fillId="0" borderId="6" xfId="0" applyFont="1" applyBorder="1" applyAlignment="1">
      <alignment horizontal="right"/>
    </xf>
    <xf numFmtId="0" fontId="10" fillId="0" borderId="32" xfId="0" applyFont="1" applyBorder="1" applyAlignment="1">
      <alignment horizontal="right"/>
    </xf>
    <xf numFmtId="0" fontId="9" fillId="0" borderId="29" xfId="0" applyFont="1" applyBorder="1" applyAlignment="1">
      <alignment horizontal="right"/>
    </xf>
    <xf numFmtId="0" fontId="9" fillId="0" borderId="25" xfId="0" applyFont="1" applyBorder="1" applyAlignment="1">
      <alignment horizontal="right"/>
    </xf>
    <xf numFmtId="0" fontId="9" fillId="0" borderId="30" xfId="0" applyFont="1" applyBorder="1" applyAlignment="1">
      <alignment horizontal="right"/>
    </xf>
    <xf numFmtId="0" fontId="6" fillId="0" borderId="20" xfId="0" applyFont="1" applyBorder="1" applyAlignment="1">
      <alignment horizontal="right"/>
    </xf>
    <xf numFmtId="0" fontId="6" fillId="0" borderId="21" xfId="0" applyFont="1" applyBorder="1" applyAlignment="1">
      <alignment horizontal="right"/>
    </xf>
    <xf numFmtId="0" fontId="6" fillId="0" borderId="22" xfId="0" applyFont="1" applyBorder="1" applyAlignment="1">
      <alignment horizontal="right"/>
    </xf>
    <xf numFmtId="0" fontId="7" fillId="0" borderId="24" xfId="0" applyFont="1" applyBorder="1" applyAlignment="1">
      <alignment horizontal="right"/>
    </xf>
    <xf numFmtId="0" fontId="7" fillId="0" borderId="25" xfId="0" applyFont="1" applyBorder="1" applyAlignment="1">
      <alignment horizontal="right"/>
    </xf>
    <xf numFmtId="0" fontId="7" fillId="0" borderId="26" xfId="0" applyFont="1" applyBorder="1" applyAlignment="1">
      <alignment horizontal="right"/>
    </xf>
    <xf numFmtId="0" fontId="1" fillId="0" borderId="9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6" fillId="0" borderId="9" xfId="0" applyFont="1" applyBorder="1" applyAlignment="1">
      <alignment horizontal="right"/>
    </xf>
    <xf numFmtId="0" fontId="6" fillId="0" borderId="13" xfId="0" applyFont="1" applyBorder="1" applyAlignment="1">
      <alignment horizontal="right"/>
    </xf>
    <xf numFmtId="0" fontId="6" fillId="0" borderId="10" xfId="0" applyFont="1" applyBorder="1" applyAlignment="1">
      <alignment horizontal="right"/>
    </xf>
  </cellXfs>
  <cellStyles count="3">
    <cellStyle name="Hipervínculo" xfId="2" builtinId="8"/>
    <cellStyle name="Normal" xfId="0" builtinId="0"/>
    <cellStyle name="Porcentaje" xfId="1" builtinId="5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medium">
          <color indexed="64"/>
        </right>
        <top style="hair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indexed="64"/>
        </right>
        <top style="hair">
          <color rgb="FF000000"/>
        </top>
        <bottom style="hair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hair">
          <color rgb="FF000000"/>
        </top>
        <bottom style="hair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hair">
          <color rgb="FF000000"/>
        </top>
        <bottom style="hair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0\ &quot;€&quot;"/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hair">
          <color rgb="FF000000"/>
        </top>
        <bottom style="hair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0\ &quot;€&quot;"/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 style="hair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#,##0.00\ &quot;€&quot;"/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 style="hair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 style="hair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hair">
          <color rgb="FF000000"/>
        </top>
        <bottom style="hair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hair">
          <color rgb="FF000000"/>
        </top>
        <bottom style="hair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rgb="FF000000"/>
        </top>
        <bottom style="hair">
          <color rgb="FF000000"/>
        </bottom>
        <vertical/>
        <horizontal style="hair">
          <color rgb="FF000000"/>
        </horizontal>
      </border>
    </dxf>
    <dxf>
      <border outline="0">
        <top style="double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border outline="0">
        <bottom style="double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fill>
        <patternFill patternType="solid">
          <fgColor rgb="FF0070C0"/>
          <bgColor rgb="FF0070C0"/>
        </patternFill>
      </fill>
      <alignment horizontal="center" vertical="bottom" textRotation="0" wrapText="0" indent="0" justifyLastLine="0" shrinkToFit="0" readingOrder="0"/>
      <border diagonalUp="0" diagonalDown="0" outline="0">
        <left style="double">
          <color rgb="FF000000"/>
        </left>
        <right style="double">
          <color rgb="FF000000"/>
        </right>
        <top/>
        <bottom/>
      </border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1012370</xdr:colOff>
      <xdr:row>1</xdr:row>
      <xdr:rowOff>66595</xdr:rowOff>
    </xdr:from>
    <xdr:ext cx="16056430" cy="123969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328056" y="229881"/>
          <a:ext cx="16056430" cy="1239690"/>
        </a:xfrm>
        <a:prstGeom prst="rect">
          <a:avLst/>
        </a:prstGeom>
        <a:solidFill>
          <a:srgbClr val="4BACC6"/>
        </a:solidFill>
        <a:ln w="38100" cap="flat" cmpd="sng">
          <a:solidFill>
            <a:srgbClr val="F2F2F2"/>
          </a:solidFill>
          <a:prstDash val="solid"/>
          <a:miter lim="800000"/>
          <a:headEnd type="none" w="sm" len="sm"/>
          <a:tailEnd type="none" w="sm" len="sm"/>
        </a:ln>
        <a:effectLst>
          <a:outerShdw dist="28398" dir="3806097" algn="ctr" rotWithShape="0">
            <a:srgbClr val="205867">
              <a:alpha val="49803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CFGS – 2n AUTOMATITZACIÓ I ROBÒTICA INDUSTRIAL</a:t>
          </a:r>
          <a:endParaRPr sz="18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 i="0" u="none" strike="noStrike">
              <a:solidFill>
                <a:srgbClr val="FFFFFF"/>
              </a:solidFill>
              <a:latin typeface="+mn-lt"/>
              <a:ea typeface="+mn-ea"/>
              <a:cs typeface="+mn-cs"/>
              <a:sym typeface="Calibri"/>
            </a:rPr>
            <a:t>M13 UF1: PROJECTE FINAL DE CURS</a:t>
          </a: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 i="0" u="none" strike="noStrike">
              <a:solidFill>
                <a:srgbClr val="FFFFFF"/>
              </a:solidFill>
              <a:latin typeface="+mn-lt"/>
              <a:ea typeface="+mn-ea"/>
              <a:cs typeface="+mn-cs"/>
              <a:sym typeface="Calibri"/>
            </a:rPr>
            <a:t>D'AUTOMATITZACIÓ I ROBÒTICA INDUSTRIAL</a:t>
          </a:r>
        </a:p>
      </xdr:txBody>
    </xdr:sp>
    <xdr:clientData fLocksWithSheet="0"/>
  </xdr:oneCellAnchor>
  <xdr:oneCellAnchor>
    <xdr:from>
      <xdr:col>0</xdr:col>
      <xdr:colOff>162325</xdr:colOff>
      <xdr:row>1</xdr:row>
      <xdr:rowOff>198504</xdr:rowOff>
    </xdr:from>
    <xdr:ext cx="1067761" cy="1129553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2325" y="361790"/>
          <a:ext cx="1067761" cy="1129553"/>
        </a:xfrm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4A4379-7908-4E81-BB93-907E36881C6A}" name="Tabla2" displayName="Tabla2" ref="B7:N91" totalsRowShown="0" headerRowDxfId="16" dataDxfId="14" headerRowBorderDxfId="15" tableBorderDxfId="13">
  <autoFilter ref="B7:N91" xr:uid="{D14A4379-7908-4E81-BB93-907E36881C6A}"/>
  <tableColumns count="13">
    <tableColumn id="1" xr3:uid="{9DFA3F57-C7AF-4ACF-BDAE-3C04529C365F}" name="Concepte" dataDxfId="12"/>
    <tableColumn id="3" xr3:uid="{984B61A7-4BB7-4D9B-B456-2D4F65DB046D}" name="Categoria" dataDxfId="11"/>
    <tableColumn id="4" xr3:uid="{07E58196-EC74-4118-9C32-1D34C106C90E}" name="% Dte" dataDxfId="10"/>
    <tableColumn id="5" xr3:uid="{B1B41289-ED7E-4316-8781-04687A9793D6}" name="Quantitat" dataDxfId="9"/>
    <tableColumn id="6" xr3:uid="{CC275E2B-0F6C-4E9B-81A7-07B8ADE511A2}" name="Unitat" dataDxfId="8"/>
    <tableColumn id="7" xr3:uid="{EE458BE2-8F50-4DD0-884C-98B5AEA88A60}" name="P.U." dataDxfId="7"/>
    <tableColumn id="8" xr3:uid="{F9680114-E170-45CF-95AB-EB3BFBF0F52A}" name="Valor" dataDxfId="6">
      <calculatedColumnFormula>G8*E8</calculatedColumnFormula>
    </tableColumn>
    <tableColumn id="9" xr3:uid="{B3E9E475-4585-4B94-AD58-5FBA0BA1D95F}" name="Valor net" dataDxfId="5">
      <calculatedColumnFormula>H8-(H8*D8)</calculatedColumnFormula>
    </tableColumn>
    <tableColumn id="10" xr3:uid="{938143F4-1DC2-48BF-8001-7672C809BEF4}" name="% Parcial " dataDxfId="4">
      <calculatedColumnFormula>I8/$J$92</calculatedColumnFormula>
    </tableColumn>
    <tableColumn id="11" xr3:uid="{01FC7B4F-B03D-47A4-AFFF-DD122D7415B9}" name="% Total" dataDxfId="3">
      <calculatedColumnFormula>I8/$J$106</calculatedColumnFormula>
    </tableColumn>
    <tableColumn id="12" xr3:uid="{6B4BBA14-81FC-424D-A925-1568B35E806F}" name="Enllaç" dataDxfId="2" dataCellStyle="Hipervínculo"/>
    <tableColumn id="13" xr3:uid="{690D2AB3-5AC2-4154-AD45-034402AF6A87}" name="Observacions" dataDxfId="1"/>
    <tableColumn id="15" xr3:uid="{C26D122D-62E6-4B1B-812C-F8B0E5DA11D4}" name="Material disponibl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utomation24.es/siemens-simatic-et-200sp-dq-16x24vdc-0-5a-st-6es7132-6bh01-0ba0" TargetMode="External"/><Relationship Id="rId21" Type="http://schemas.openxmlformats.org/officeDocument/2006/relationships/hyperlink" Target="https://instalgonzalez.com/tienda/cat08525/11851-5250000010.html" TargetMode="External"/><Relationship Id="rId42" Type="http://schemas.openxmlformats.org/officeDocument/2006/relationships/hyperlink" Target="https://www.manomano.es/p/canal-para-cableado-77-pvc-m1-25x20-u23x-gris-unex-47963815" TargetMode="External"/><Relationship Id="rId47" Type="http://schemas.openxmlformats.org/officeDocument/2006/relationships/hyperlink" Target="https://www.cortemaderas.com/?gclid=Cj0KCQjw4omaBhDqARIsADXULuXLfnwS2jtHwKfBu3PC20wUcenR9Mymy6xRohfif_siryPQqn7izSgaAmHGEALw_wcB" TargetMode="External"/><Relationship Id="rId63" Type="http://schemas.openxmlformats.org/officeDocument/2006/relationships/hyperlink" Target="https://www.robotshop.com/es/es/soporte-montaje-motor-paso-paso-nema-11.html" TargetMode="External"/><Relationship Id="rId68" Type="http://schemas.openxmlformats.org/officeDocument/2006/relationships/hyperlink" Target="https://www.amazon.es/Interruptor-proximidad-Inductivo-Contacto-niquelado/dp/B09CQ7FJTX/ref=sr_1_4_sspa?adgrpid=65393749871&amp;gclid=CjwKCAjwqJSaBhBUEiwAg5W9p2xFlrBt3Nd39Ax3Pam4tYUJQatEE0Ah8zwN-m2WkegkWoTEIO7DAhoCQr4QAvD_BwE&amp;hvadid=314936332796&amp;hvdev=c&amp;hvlocphy=20270&amp;hvnetw=g&amp;hvqmt=e&amp;hvrand=11871918448440301195&amp;hvtargid=kwd-338835489492&amp;hydadcr=5134_1831109&amp;keywords=sensor+inductivo+m12&amp;qid=1665497641&amp;qu=eyJxc2MiOiIyLjMyIiwicXNhIjoiMS41MCIsInFzcCI6IjEuMDAifQ%3D%3D&amp;sr=8-4-spons&amp;psc=1" TargetMode="External"/><Relationship Id="rId2" Type="http://schemas.openxmlformats.org/officeDocument/2006/relationships/hyperlink" Target="https://www.amazon.es/BOJACK-amplificador-operacional-canales-paquete/dp/B08F799WRH/ref=sr_1_3_sspa?__mk_es_ES=%C3%85M%C3%85%C5%BD%C3%95%C3%91&amp;crid=34DPX1S3APRJ9&amp;keywords=lm324&amp;qid=1669031470&amp;qu=eyJxc2MiOiIyLjI0IiwicXNhIjoiMS45MiIsInFzcCI6IjEuMzIifQ%3D%3D&amp;sprefix=lm324%2Caps%2C146&amp;sr=8-3-spons&amp;sp_csd=d2lkZ2V0TmFtZT1zcF9hdGY&amp;psc=1" TargetMode="External"/><Relationship Id="rId16" Type="http://schemas.openxmlformats.org/officeDocument/2006/relationships/hyperlink" Target="https://adajusa.es/es/bornas-de-tierra/1299-borna-tierra-de-25-mm-8435532812999.html" TargetMode="External"/><Relationship Id="rId29" Type="http://schemas.openxmlformats.org/officeDocument/2006/relationships/hyperlink" Target="https://www.leroymerlin.es/fp/14723765/gaveta-de-plastico-en-azul-encajable-de-10x8x17-cm?utm_source=awin&amp;utm_medium=afiliacion&amp;utm_term=176013&amp;awc=20598_1667758606_8ba208cb25f6db400afae64b8a409b30" TargetMode="External"/><Relationship Id="rId11" Type="http://schemas.openxmlformats.org/officeDocument/2006/relationships/hyperlink" Target="https://www.leroymerlin.es/productos/electricidad-y-domotica/cables-electricos-y-de-comunicacion/cable-de-interior/cable-h07z1-k-100m-1-5-mm2-azul-18700934.html?utm_source=awin&amp;utm_medium=afiliacion&amp;utm_term=477705&amp;awc=20598_1668859525_633b0f1b2f089c84174d712f5845d929" TargetMode="External"/><Relationship Id="rId24" Type="http://schemas.openxmlformats.org/officeDocument/2006/relationships/hyperlink" Target="https://www.automation24.es/siemens-simatic-et-200sp-base-unit-typ-a0-6es7193-6bp00-0da0" TargetMode="External"/><Relationship Id="rId32" Type="http://schemas.openxmlformats.org/officeDocument/2006/relationships/hyperlink" Target="https://www.amazon.es/Youmile-prevenci%C3%B3n-obst%C3%A1culos-Infrarrojos-Arduino/dp/B07PY3CVSV/ref=sr_1_13?keywords=sensor+ir+arduino&amp;qid=1667757395&amp;qu=eyJxc2MiOiIzLjUzIiwicXNhIjoiMi45NCIsInFzcCI6IjEuMzcifQ%3D%3D&amp;sr=8-13" TargetMode="External"/><Relationship Id="rId37" Type="http://schemas.openxmlformats.org/officeDocument/2006/relationships/hyperlink" Target="https://www.automation24.es/armario-electrico-compacto-rittal-ax-1037-000-400-x-800-x-300?previewPriceListId=1&amp;refID=adwords_shopping_ES&amp;gclid=CjwKCAiA7IGcBhA8EiwAFfUDsQtTe0HqcJ36e_krp7ComW-znbNb25yjeZHHbiGChxgcO1VdrsqUARoCGI4QAvD_BwE" TargetMode="External"/><Relationship Id="rId40" Type="http://schemas.openxmlformats.org/officeDocument/2006/relationships/hyperlink" Target="https://es.rs-online.com/web/p/interruptores-magnetotermicos-y-termicos/3123718" TargetMode="External"/><Relationship Id="rId45" Type="http://schemas.openxmlformats.org/officeDocument/2006/relationships/hyperlink" Target="https://www.automation24.es/siemens-simatic-et-200sp-im-155-6-pn-ba-6es7155-6ar00-0an0" TargetMode="External"/><Relationship Id="rId53" Type="http://schemas.openxmlformats.org/officeDocument/2006/relationships/hyperlink" Target="https://www.amazon.es/Edred%C3%B3n-11-Paso-Motores-bipolar-impresoras/dp/B07HHZQMDW/ref=pd_lpo_2?pd_rd_i=B07HHZQMDW&amp;psc=1" TargetMode="External"/><Relationship Id="rId58" Type="http://schemas.openxmlformats.org/officeDocument/2006/relationships/hyperlink" Target="https://www.amazon.es/dp/B09XC96KNF/ref=emc_b_5_i" TargetMode="External"/><Relationship Id="rId66" Type="http://schemas.openxmlformats.org/officeDocument/2006/relationships/hyperlink" Target="https://www.amazon.es/Juego-rodamientos-lineales-impresora-JGAurora/dp/B083BQKMYY/ref=sr_1_6?__mk_es_ES=%C3%85M%C3%85%C5%BD%C3%95%C3%91&amp;crid=L6ETQM29IABV&amp;keywords=lm8uu&amp;qid=1685871918&amp;sprefix=lm8uu%2Caps%2C108&amp;sr=8-6" TargetMode="External"/><Relationship Id="rId74" Type="http://schemas.openxmlformats.org/officeDocument/2006/relationships/drawing" Target="../drawings/drawing1.xml"/><Relationship Id="rId5" Type="http://schemas.openxmlformats.org/officeDocument/2006/relationships/hyperlink" Target="https://es.rs-online.com/web/p/marcadores-de-cable/6642899" TargetMode="External"/><Relationship Id="rId61" Type="http://schemas.openxmlformats.org/officeDocument/2006/relationships/hyperlink" Target="https://www.amazon.es/Paquete-rodamientos-miniatura-precisi%C3%B3n-MR148ZZ/dp/B08N5VB8DZ/ref=sr_1_27?__mk_es_ES=%C3%85M%C3%85%C5%BD%C3%95%C3%91&amp;crid=1WLYHRX1E6GHP&amp;keywords=rodamiento+8x4&amp;qid=1685872124&amp;sprefix=rodamiento+8x4%2Caps%2C99&amp;sr=8-27" TargetMode="External"/><Relationship Id="rId19" Type="http://schemas.openxmlformats.org/officeDocument/2006/relationships/hyperlink" Target="https://adajusa.es/es/tomas-de-corriente/5833-clavija-de-enchufe-schuko-2pt-8435532858331.html" TargetMode="External"/><Relationship Id="rId14" Type="http://schemas.openxmlformats.org/officeDocument/2006/relationships/hyperlink" Target="https://www.leroymerlin.es/productos/electricidad-y-domotica/cables-electricos-y-de-comunicacion/cable-de-interior/cable-lexman-h07v-k-100-metros-2-5-mm2-color-negro-19303312.html" TargetMode="External"/><Relationship Id="rId22" Type="http://schemas.openxmlformats.org/officeDocument/2006/relationships/hyperlink" Target="https://www.amazon.es/Akozon-reducci%C3%B3n-engranajes-el%C3%A9ctricos-15-200RPM/dp/B07FTHGB3L/ref=sr_1_5?adgrpid=79366079656&amp;gclid=CjwKCAjwqJSaBhBUEiwAg5W9p2jT0RWY8MrXyuJWeLoYkuvCWlgUWWLi7yI2rXBDGDGA7q5m9dIJ6RoC-a4QAvD_BwE&amp;hvadid=601077846414&amp;hvdev=c&amp;hvlocphy=20270&amp;hvnetw=g&amp;hvqmt=e&amp;hvrand=5741694035225454936&amp;hvtargid=kwd-335407923301&amp;hydadcr=28816_2379526&amp;keywords=motor%2Bdc%2Bcon%2Breductora&amp;qid=1665498976&amp;qu=eyJxc2MiOiIwLjAwIiwicXNhIjoiMC4wMCIsInFzcCI6IjAuMDAifQ%3D%3D&amp;sr=8-5&amp;th=1" TargetMode="External"/><Relationship Id="rId27" Type="http://schemas.openxmlformats.org/officeDocument/2006/relationships/hyperlink" Target="https://www.amazon.es/Regulables-gabinete-alimentaci%C3%B3n-regulador-intensidad/dp/B07TJXZNDZ/ref=sr_1_5?keywords=tira+led+blanco+frio&amp;qid=1667763622&amp;qu=eyJxc2MiOiI1LjQ2IiwicXNhIjoiNC40OSIsInFzcCI6IjMuOTAifQ%3D%3D&amp;sprefix=tira+led+blanco%2Caps%2C113&amp;sr=8-5" TargetMode="External"/><Relationship Id="rId30" Type="http://schemas.openxmlformats.org/officeDocument/2006/relationships/hyperlink" Target="https://www.cortemaderas.com/?gclid=Cj0KCQjw4omaBhDqARIsADXULuXLfnwS2jtHwKfBu3PC20wUcenR9Mymy6xRohfif_siryPQqn7izSgaAmHGEALw_wcB" TargetMode="External"/><Relationship Id="rId35" Type="http://schemas.openxmlformats.org/officeDocument/2006/relationships/hyperlink" Target="https://www.amazon.es/AZDelivery-NodeMCU-ESP-WROOM-32-Tablero-Desarrollo/dp/B071P98VTG/ref=sr_1_1_sspa?__mk_es_ES=%C3%85M%C3%85%C5%BD%C3%95%C3%91&amp;crid=2QR893MOSOLRU&amp;keywords=esp32&amp;qid=1667596681&amp;qu=eyJxc2MiOiI1LjM1IiwicXNhIjoiNC43MiIsInFzcCI6IjQuMzIifQ%3D%3D&amp;sprefix=esp32%2Caps%2C168&amp;sr=8-1-spons&amp;smid=A1X7QLRQH87QA3&amp;th=1" TargetMode="External"/><Relationship Id="rId43" Type="http://schemas.openxmlformats.org/officeDocument/2006/relationships/hyperlink" Target="https://es.rs-online.com/web/p/carriles-din/7424138" TargetMode="External"/><Relationship Id="rId48" Type="http://schemas.openxmlformats.org/officeDocument/2006/relationships/hyperlink" Target="https://www.cortemaderas.com/?gclid=Cj0KCQjw4omaBhDqARIsADXULuXLfnwS2jtHwKfBu3PC20wUcenR9Mymy6xRohfif_siryPQqn7izSgaAmHGEALw_wcB" TargetMode="External"/><Relationship Id="rId56" Type="http://schemas.openxmlformats.org/officeDocument/2006/relationships/hyperlink" Target="https://masvoltaje.com/simatic-s7-1200/1197-simatic-s7-1200-cpu-1214c-cpu-compacta-dc-dc-dc-6940408101326.html" TargetMode="External"/><Relationship Id="rId64" Type="http://schemas.openxmlformats.org/officeDocument/2006/relationships/hyperlink" Target="https://www.amazon.es/sourcing-map-redonda-di%C3%A1metro-longitud/dp/B07LBM311H" TargetMode="External"/><Relationship Id="rId69" Type="http://schemas.openxmlformats.org/officeDocument/2006/relationships/hyperlink" Target="https://www.amazon.es/dp/B09GLL489K/ref=sspa_dk_detail_1?psc=1&amp;pd_rd_i=B09GLL489K&amp;pd_rd_w=geRIb&amp;content-id=amzn1.sym.4bd66532-7b33-429c-b5f3-8f37d2eceaa2&amp;pf_rd_p=4bd66532-7b33-429c-b5f3-8f37d2eceaa2&amp;pf_rd_r=XYHD9ARDV7X5H57CWBGZ&amp;pd_rd_wg=MarMf&amp;pd_rd_r=25671f35-4145-4ac6-9686-f4c73741ab33&amp;s=tools&amp;sp_csd=d2lkZ2V0TmFtZT1zcF9kZXRhaWw&amp;spLa=ZW5jcnlwdGVkUXVhbGlmaWVyPUEzM1BaS0VEUUpFUzhHJmVuY3J5cHRlZElkPUEwODYzNjgxMVlQNURCUk5PTFRWRyZlbmNyeXB0ZWRBZElkPUEwNDQzODU2MkpKUVZHMTFIRzRDUSZ3aWRnZXROYW1lPXNwX2RldGFpbCZhY3Rpb249Y2xpY2tSZWRpcmVjdCZkb05vdExvZ0NsaWNrPXRydWU=" TargetMode="External"/><Relationship Id="rId8" Type="http://schemas.openxmlformats.org/officeDocument/2006/relationships/hyperlink" Target="https://es.rs-online.com/web/p/interruptores-seccionadores/0466150" TargetMode="External"/><Relationship Id="rId51" Type="http://schemas.openxmlformats.org/officeDocument/2006/relationships/hyperlink" Target="https://planchasdeplastico.es/producto/metacrilato-barato-transparente-2-mm/" TargetMode="External"/><Relationship Id="rId72" Type="http://schemas.openxmlformats.org/officeDocument/2006/relationships/hyperlink" Target="https://www.amazon.es/Din-Rail-Fuente-alimentaci%C3%B3n-MeanWell-HDR-15-5/dp/B06XWQSJGW/ref=asc_df_B06XWQSJGW/?tag=googshopes-21&amp;linkCode=df0&amp;hvadid=298126148798&amp;hvpos=&amp;hvnetw=g&amp;hvrand=435360249073264950&amp;hvpone=&amp;hvptwo=&amp;hvqmt=&amp;hvdev=c&amp;hvdvcmdl=&amp;hvlocint=&amp;hvlocphy=20270&amp;hvtargid=pla-420282199406&amp;th=1" TargetMode="External"/><Relationship Id="rId3" Type="http://schemas.openxmlformats.org/officeDocument/2006/relationships/hyperlink" Target="https://www.amazon.es/BOJACK-resistencia-resistores-Termistor-Fotoresistor/dp/B07R57HT9S/ref=sr_1_2_sspa?__mk_es_ES=%C3%85M%C3%85%C5%BD%C3%95%C3%91&amp;crid=38XG8N6300JQ1&amp;keywords=pack%2Bresistencias&amp;qid=1669221350&amp;qu=eyJxc2MiOiIzLjA0IiwicXNhIjoiMi40MSIsInFzcCI6IjEuODQifQ%3D%3D&amp;sprefix=pack%2Bresistencias%2Caps%2C145&amp;sr=8-2-spons&amp;sp_csd=d2lkZ2V0TmFtZT1zcF9hdGY&amp;th=1" TargetMode="External"/><Relationship Id="rId12" Type="http://schemas.openxmlformats.org/officeDocument/2006/relationships/hyperlink" Target="https://www.leroymerlin.es/productos/electricidad-y-domotica/cables-electricos-y-de-comunicacion/cable-de-interior/cable-lexman-h07v-k-100-metros-2-5-mm2-color-azul-19303284.html" TargetMode="External"/><Relationship Id="rId17" Type="http://schemas.openxmlformats.org/officeDocument/2006/relationships/hyperlink" Target="https://es.rs-online.com/web/p/bornes-de-carril-din/8044332" TargetMode="External"/><Relationship Id="rId25" Type="http://schemas.openxmlformats.org/officeDocument/2006/relationships/hyperlink" Target="https://www.automation24.es/siemens-simatic-et-200sp-di-16x-24v-dc-st-6es7131-6bh01-0ba0" TargetMode="External"/><Relationship Id="rId33" Type="http://schemas.openxmlformats.org/officeDocument/2006/relationships/hyperlink" Target="https://www.se.com/es/es/product/XUB1APANL2/sensor-fotoel%C3%A9ctrico-reflejo-sn-4-m-na-cable-de-2m/" TargetMode="External"/><Relationship Id="rId38" Type="http://schemas.openxmlformats.org/officeDocument/2006/relationships/hyperlink" Target="https://es.aliexpress.com/item/1005004652080073.html?UTABTest=aliabtest343279_484915&amp;_randl_currency=EUR&amp;_randl_shipto=ES&amp;src=google&amp;src=google&amp;albch=shopping&amp;acnt=439-079-4345&amp;slnk=&amp;plac=&amp;mtctp=&amp;albbt=Google_7_shopping&amp;albagn=888888&amp;isSmbAutoCall=false&amp;needSmbHouyi=false&amp;albcp=10191226472&amp;albag=102259630056&amp;trgt=1484120113834&amp;crea=es1005004652080073&amp;netw=u&amp;device=c&amp;albpg=1484120113834&amp;albpd=es1005004652080073&amp;gclid=CjwKCAjw2OiaBhBSEiwAh2ZSPxduBV9RYrBRsonVyTT7213af6NvTPlebmLTRgMpPcPPAyJvlaNVpxoCni4QAvD_BwE&amp;gclsrc=aw.ds&amp;aff_fcid=b36443355e854eb6828ddfb2aeccf1bf-1666894465796-02481-UneMJZVf&amp;aff_fsk=UneMJZVf&amp;aff_platform=aaf&amp;sk=UneMJZVf&amp;aff_trace_key=b36443355e854eb6828ddfb2aeccf1bf-1666894465796-02481-UneMJZVf&amp;terminal_id=655be626e67b409f83a93caea4ce89ee&amp;OLP=1084400108_f_group1&amp;o_s_id=1084400108&amp;afSmartRedirect=y" TargetMode="External"/><Relationship Id="rId46" Type="http://schemas.openxmlformats.org/officeDocument/2006/relationships/hyperlink" Target="https://www.securame.com/fuente-de-alimentacion-transformador-12v-20a-p-184.html" TargetMode="External"/><Relationship Id="rId59" Type="http://schemas.openxmlformats.org/officeDocument/2006/relationships/hyperlink" Target="https://www.amazon.es/Soportes-Estantes-Triangulares-Resistente-Tornillos/dp/B092JHB8VZ/ref=sr_1_13?keywords=escuadras+refuerzo+estanterias&amp;qid=1665767277&amp;qu=eyJxc2MiOiIzLjQyIiwicXNhIjoiMi4xNSIsInFzcCI6IjEuOTIifQ%3D%3D&amp;sr=8-13" TargetMode="External"/><Relationship Id="rId67" Type="http://schemas.openxmlformats.org/officeDocument/2006/relationships/hyperlink" Target="https://www.amazon.es/CROSYO-JGB37-520-el%C3%A9ctrica-motorreductor-Bricolaje/dp/B08SM6D92F/ref=sr_1_51?keywords=motor%2Bdc%2Bcon%2Bencoder&amp;qid=1668426924&amp;qu=eyJxc2MiOiIyLjc0IiwicXNhIjoiMS4wMCIsInFzcCI6IjAuMDAifQ%3D%3D&amp;sprefix=motor%2Bdc%2Bcon%2Benco%2Caps%2C152&amp;sr=8-51&amp;th=1" TargetMode="External"/><Relationship Id="rId20" Type="http://schemas.openxmlformats.org/officeDocument/2006/relationships/hyperlink" Target="https://www.amazon.es/AZDelivery-ENC28J60-Ethernet-Arduino-incluido/dp/B07D8SV85Q/ref=sr_1_2_sspa?__mk_es_ES=%C3%85M%C3%85%C5%BD%C3%95%C3%91&amp;crid=23GH0SXW6TXAT&amp;keywords=modulo%2Bethernet&amp;qid=1668709313&amp;qu=eyJxc2MiOiIxLjkxIiwicXNhIjoiMC4wMCIsInFzcCI6IjAuMDAifQ%3D%3D&amp;sprefix=modulo%2Bethernet%2Caps%2C112&amp;sr=8-2-spons&amp;sp_csd=d2lkZ2V0TmFtZT1zcF9hdGY&amp;smid=A1X7QLRQH87QA3&amp;th=1" TargetMode="External"/><Relationship Id="rId41" Type="http://schemas.openxmlformats.org/officeDocument/2006/relationships/hyperlink" Target="https://www.leroymerlin.es/fp/13792926/diferencial-bipolar-schneider-electric-40a?utm_campaign=LM_Empoderar_AO_SmartShopping_Todas_Categoria%2Ffinal_Google_Conversion_OMD&amp;gclid=CjwKCAjwwL6aBhBlEiwADycBIKR8xGIadnfQskugq492c25ZEFFGECg0mxjG3IAdK4v9JqxJir2U8BoCY5wQAvD_BwE&amp;gclsrc=aw.ds" TargetMode="External"/><Relationship Id="rId54" Type="http://schemas.openxmlformats.org/officeDocument/2006/relationships/hyperlink" Target="https://tienda.bricogeek.com/motores-paso-a-paso/546-motor-paso-a-paso-nema-17-32kg-cm.html" TargetMode="External"/><Relationship Id="rId62" Type="http://schemas.openxmlformats.org/officeDocument/2006/relationships/hyperlink" Target="https://www.amazon.es/dp/B08SWTSG2K/ref=sspa_dk_detail_4?psc=1&amp;pf_rd_p=4bd66532-7b33-429c-b5f3-8f37d2eceaa2&amp;pf_rd_r=3PNEGDQRCDQB6JBTNTZE&amp;pd_rd_wg=6FZnm&amp;pd_rd_w=xEicg&amp;content-id=amzn1.sym.4bd66532-7b33-429c-b5f3-8f37d2eceaa2&amp;pd_rd_r=2ed6d294-155f-41d2-bddc-60a435963102&amp;s=industrial&amp;sp_csd=d2lkZ2V0TmFtZT1zcF9kZXRhaWw" TargetMode="External"/><Relationship Id="rId70" Type="http://schemas.openxmlformats.org/officeDocument/2006/relationships/hyperlink" Target="https://www.amazon.es/Stepper-Driver-Micro-Step-Resolutions-Controller/dp/B07FZ6PS3T/ref=sr_1_1_sspa?__mk_es_ES=%C3%85M%C3%85%C5%BD%C3%95%C3%91&amp;crid=113J3ZWJFYIJ6&amp;keywords=controlador+nema+11&amp;qid=1665432071&amp;s=industrial&amp;sprefix=controlador+nema+11%2Cindustrial%2C99&amp;sr=1-1-spons&amp;psc=1&amp;smid=A2F7JN9V2AWTSH" TargetMode="External"/><Relationship Id="rId75" Type="http://schemas.openxmlformats.org/officeDocument/2006/relationships/table" Target="../tables/table1.xml"/><Relationship Id="rId1" Type="http://schemas.openxmlformats.org/officeDocument/2006/relationships/hyperlink" Target="https://www.amazon.es/dp/B01N6PI06H/ref=sspa_dk_detail_3?pd_rd_i=B01N6PI06H&amp;pd_rd_w=Eprqd&amp;content-id=amzn1.sym.4bd66532-7b33-429c-b5f3-8f37d2eceaa2&amp;pf_rd_p=4bd66532-7b33-429c-b5f3-8f37d2eceaa2&amp;pf_rd_r=605PR0Y753PWBEMWPE5W&amp;pd_rd_wg=xM0oi&amp;pd_rd_r=8e76dad2-3079-49fa-a801-1b5bcc2d4fd7&amp;s=tools&amp;sp_csd=d2lkZ2V0TmFtZT1zcF9kZXRhaWw&amp;th=1" TargetMode="External"/><Relationship Id="rId6" Type="http://schemas.openxmlformats.org/officeDocument/2006/relationships/hyperlink" Target="https://es.rs-online.com/web/p/marcadores-de-cable/6642899" TargetMode="External"/><Relationship Id="rId15" Type="http://schemas.openxmlformats.org/officeDocument/2006/relationships/hyperlink" Target="https://www.amazon.es/Schneider-Electric-A9K17610-Interruptor-Magnetot%C3%A9rmico/dp/B0146HZ4ZS/ref=sr_1_6?keywords=magnetotermico+10a&amp;qid=1668807035&amp;qu=eyJxc2MiOiI0Ljk1IiwicXNhIjoiNC4yNCIsInFzcCI6IjMuOTcifQ%3D%3D&amp;sr=8-6" TargetMode="External"/><Relationship Id="rId23" Type="http://schemas.openxmlformats.org/officeDocument/2006/relationships/hyperlink" Target="https://www.fs.com/es/products/70587.html?attribute=2135&amp;id=412350" TargetMode="External"/><Relationship Id="rId28" Type="http://schemas.openxmlformats.org/officeDocument/2006/relationships/hyperlink" Target="https://planchasdeplastico.es/producto/metacrilato-barato-transparente-2-mm/" TargetMode="External"/><Relationship Id="rId36" Type="http://schemas.openxmlformats.org/officeDocument/2006/relationships/hyperlink" Target="https://es.rs-online.com/web/p/cerraduras-de-leva/1929655?cm_mmc=ES-PLA-DS3A-_-google-_-CSS_ES_ES_Seguridad_y_Herrajes_para_Puertas_y_Ventanas_Whoop-_-(ES:Whoop!)+Cerraduras+de+Leva+(2)-_-1929655&amp;matchtype=&amp;pla-300807525094&amp;gclid=CjwKCAjwzY2bBhB6EiwAPpUpZtKy_YMd-LfJh58qzqMWWbAGTQ9mrIfoSsdk6KMrtQacW5ueBBdguRoCghEQAvD_BwE&amp;gclsrc=aw.ds" TargetMode="External"/><Relationship Id="rId49" Type="http://schemas.openxmlformats.org/officeDocument/2006/relationships/hyperlink" Target="https://www.cortemaderas.com/?gclid=Cj0KCQjw4omaBhDqARIsADXULuXLfnwS2jtHwKfBu3PC20wUcenR9Mymy6xRohfif_siryPQqn7izSgaAmHGEALw_wcB" TargetMode="External"/><Relationship Id="rId57" Type="http://schemas.openxmlformats.org/officeDocument/2006/relationships/hyperlink" Target="https://www.fs.com/es/products/70725.html?attribute=2135&amp;id=412353" TargetMode="External"/><Relationship Id="rId10" Type="http://schemas.openxmlformats.org/officeDocument/2006/relationships/hyperlink" Target="https://www.leroymerlin.es/productos/electricidad-y-domotica/cables-electricos-y-de-comunicacion/cable-de-interior/cable-h07z1-k-100m-1-5-mm2-negro-18701095.html?src=clk" TargetMode="External"/><Relationship Id="rId31" Type="http://schemas.openxmlformats.org/officeDocument/2006/relationships/hyperlink" Target="https://www.securame.com/fuente-de-alimentacion-transformador-24v-15a-p-682.html" TargetMode="External"/><Relationship Id="rId44" Type="http://schemas.openxmlformats.org/officeDocument/2006/relationships/hyperlink" Target="https://es.rs-online.com/web/p/modulos-de-reles-electromecanicos/1113048" TargetMode="External"/><Relationship Id="rId52" Type="http://schemas.openxmlformats.org/officeDocument/2006/relationships/hyperlink" Target="https://www.amazon.es/dp/B08XBHDB15/ref=sspa_dk_detail_1?psc=1&amp;pd_rd_w=VJ1ti&amp;content-id=amzn1.sym.4bd66532-7b33-429c-b5f3-8f37d2eceaa2&amp;pf_rd_p=4bd66532-7b33-429c-b5f3-8f37d2eceaa2&amp;pf_rd_r=G9KC80BBT3QQT76Z06TR&amp;pd_rd_wg=AI38u&amp;pd_rd_r=17d3d2c9-2524-4d03-b1b4-dd399c722a73&amp;s=industrial&amp;sp_csd=d2lkZ2V0TmFtZT1zcF9kZXRhaWw&amp;smid=A2J7I7LE0YBFPG&amp;spLa=ZW5jcnlwdGVkUXVhbGlmaWVyPUFVNlZIREVHVVlGQU8mZW5jcnlwdGVkSWQ9QTA1NDQxMTMyQ1hXWjhQMUpFS045JmVuY3J5cHRlZEFkSWQ9QTA0ODEzNjcyWTVSN0gwOUNHNlRDJndpZGdldE5hbWU9c3BfZGV0YWlsJmFjdGlvbj1jbGlja1JlZGlyZWN0JmRvTm90TG9nQ2xpY2s9dHJ1ZQ==" TargetMode="External"/><Relationship Id="rId60" Type="http://schemas.openxmlformats.org/officeDocument/2006/relationships/hyperlink" Target="https://es.aliexpress.com/item/1005001708407804.html?_randl_currency=EUR&amp;_randl_shipto=ES&amp;src=google&amp;memo1=freelisting&amp;src=google&amp;albch=shopping&amp;acnt=439-079-4345&amp;slnk=&amp;plac=&amp;mtctp=&amp;albbt=Google_7_shopping&amp;albagn=888888&amp;isSmbAutoCall=false&amp;needSmbHouyi=false&amp;albcp=17714404059&amp;albag=138711321516&amp;trgt=296730740870&amp;crea=es1005001708407804&amp;netw=u&amp;device=c&amp;albpg=296730740870&amp;albpd=es1005001708407804&amp;gclid=CjwKCAjw7p6aBhBiEiwA83fGup7RNmxru2r1lu1N3V9YePT6tpvNC15EwErjEiAbU1MvcqF_C8nzNRoCR94QAvD_BwE&amp;gclsrc=aw.ds&amp;aff_fcid=998e93cd502b4e8c9bf47b38686c493d-1665686967765-03155-UneMJZVf&amp;aff_fsk=UneMJZVf&amp;aff_platform=aaf&amp;sk=UneMJZVf&amp;aff_trace_key=998e93cd502b4e8c9bf47b38686c493d-1665686967765-03155-UneMJZVf&amp;terminal_id=655be626e67b409f83a93caea4ce89ee&amp;afSmartRedirect=y" TargetMode="External"/><Relationship Id="rId65" Type="http://schemas.openxmlformats.org/officeDocument/2006/relationships/hyperlink" Target="https://www.amazon.es/Interruptor-Proximidad-Inductivo-LJ8A3-2-J-Normalmente/dp/B082SJPMB3/ref=sr_1_24_sspa?__mk_es_ES=%C3%85M%C3%85%C5%BD%C3%95%C3%91&amp;crid=1P5JUFGYCQ4HD&amp;keywords=sensor+inductivo+m8+pack&amp;qid=1685871359&amp;sprefix=sensor+inductivo+m8+pack%2Caps%2C106&amp;sr=8-24-spons&amp;sp_csd=d2lkZ2V0TmFtZT1zcF9tdGY&amp;psc=1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https://www.amazon.es/Aatpuss-Piezas-Bridge-Controlador-Inteligente/dp/B09P4WL5K8/ref=sr_1_6_sspa?__mk_es_ES=%C3%85M%C3%85%C5%BD%C3%95%C3%91&amp;crid=1XV3KER8CFKAU&amp;keywords=ln298&amp;qid=1669221202&amp;qu=eyJxc2MiOiIwLjAwIiwicXNhIjoiMC4wMCIsInFzcCI6IjAuMDAifQ%3D%3D&amp;sprefix=ln298%2Caps%2C292&amp;sr=8-6-spons&amp;sp_csd=d2lkZ2V0TmFtZT1zcF9tdGY&amp;psc=1" TargetMode="External"/><Relationship Id="rId9" Type="http://schemas.openxmlformats.org/officeDocument/2006/relationships/hyperlink" Target="https://www.amazon.es/QWORK-Arrastre-herramienta-impresora-longitud/dp/B09NW1WKHW/ref=sr_1_1_sspa?__mk_es_ES=%C3%85M%C3%85%C5%BD%C3%95%C3%91&amp;crid=6B7EKVZWW55T&amp;keywords=cadena%2Bde%2Barrastre&amp;qid=1668861224&amp;qu=eyJxc2MiOiI0LjM0IiwicXNhIjoiNC4yMSIsInFzcCI6IjMuMTAifQ%3D%3D&amp;sprefix=cadena%2Bde%2Barrastre%2Caps%2C94&amp;sr=8-1-spons&amp;sp_csd=d2lkZ2V0TmFtZT1zcF9hdGY&amp;th=1" TargetMode="External"/><Relationship Id="rId13" Type="http://schemas.openxmlformats.org/officeDocument/2006/relationships/hyperlink" Target="https://faselectricidad.com/producto/rollo-100mt-cable-rojo-h07v-k-cpr-1x-25-mm2/" TargetMode="External"/><Relationship Id="rId18" Type="http://schemas.openxmlformats.org/officeDocument/2006/relationships/hyperlink" Target="https://adajusa.es/es/bornas-de-conexion-weidmuller/11383-borna-de-25-mm-wdu-25-weidmuller-8445340113836.html" TargetMode="External"/><Relationship Id="rId39" Type="http://schemas.openxmlformats.org/officeDocument/2006/relationships/hyperlink" Target="https://www.automation24.es/siemens-simatic-et-200sp-im-155-6-pn-ba-6es7155-6ar00-0an0" TargetMode="External"/><Relationship Id="rId34" Type="http://schemas.openxmlformats.org/officeDocument/2006/relationships/hyperlink" Target="https://grabcad.com/library/esp32-wroom-3d-print-mini-case-1" TargetMode="External"/><Relationship Id="rId50" Type="http://schemas.openxmlformats.org/officeDocument/2006/relationships/hyperlink" Target="https://planchasdeplastico.es/producto/metacrilato-barato-transparente-2-mm/" TargetMode="External"/><Relationship Id="rId55" Type="http://schemas.openxmlformats.org/officeDocument/2006/relationships/hyperlink" Target="https://es.wiautomation.com/siemens/hmi-pc-industriales/simatic-hmi/6AV21232GB030AX0?utm_source=shopping_free&amp;utm_medium=organic&amp;utm_content=ES134&amp;gclid=CjwKCAjw-L-ZBhB4EiwA76YzOY_5gIpCx_TE0NbOXfN83B_UjszZvnd2eNqP7_z_ILwZSmCnfgXnGhoCHtQQAvD_BwE" TargetMode="External"/><Relationship Id="rId7" Type="http://schemas.openxmlformats.org/officeDocument/2006/relationships/hyperlink" Target="https://es.rs-online.com/web/p/kits-de-crimpado/2280321?cm_mmc=ES-PLA-DS3A-_-google-_-CSS_ES_ES_Conectores_Whoop-_-(ES:Whoop!)+Kits+de+crimpado-_-2280321&amp;matchtype=&amp;pla-334066901979&amp;gclid=CjwKCAiApvebBhAvEiwAe7mHSMQzr2Aa08_Sk9VPdv-rfnUxREF0emkIryHEEotyFi8lcrl3h3Ci_hoCSuYQAvD_BwE&amp;gclsrc=aw.ds" TargetMode="External"/><Relationship Id="rId71" Type="http://schemas.openxmlformats.org/officeDocument/2006/relationships/hyperlink" Target="https://www.cortemaderas.com/?gclid=Cj0KCQjw4omaBhDqARIsADXULuXLfnwS2jtHwKfBu3PC20wUcenR9Mymy6xRohfif_siryPQqn7izSgaAmHGEALw_wc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  <pageSetUpPr fitToPage="1"/>
  </sheetPr>
  <dimension ref="A1:AG1076"/>
  <sheetViews>
    <sheetView showGridLines="0" tabSelected="1" zoomScale="85" zoomScaleNormal="85" workbookViewId="0">
      <selection activeCell="Q4" sqref="Q4"/>
    </sheetView>
  </sheetViews>
  <sheetFormatPr baseColWidth="10" defaultColWidth="14.42578125" defaultRowHeight="15" customHeight="1" x14ac:dyDescent="0.2"/>
  <cols>
    <col min="1" max="1" width="4.7109375" customWidth="1"/>
    <col min="2" max="2" width="38" bestFit="1" customWidth="1"/>
    <col min="3" max="3" width="18.28515625" bestFit="1" customWidth="1"/>
    <col min="4" max="4" width="13.42578125" style="43" bestFit="1" customWidth="1"/>
    <col min="5" max="5" width="17.5703125" style="43" bestFit="1" customWidth="1"/>
    <col min="6" max="6" width="12.28515625" style="43" customWidth="1"/>
    <col min="7" max="7" width="17.140625" style="43" bestFit="1" customWidth="1"/>
    <col min="8" max="8" width="13.140625" bestFit="1" customWidth="1"/>
    <col min="9" max="9" width="17.42578125" bestFit="1" customWidth="1"/>
    <col min="10" max="10" width="17.7109375" bestFit="1" customWidth="1"/>
    <col min="11" max="11" width="15" bestFit="1" customWidth="1"/>
    <col min="12" max="12" width="10.42578125" customWidth="1"/>
    <col min="13" max="13" width="38.7109375" bestFit="1" customWidth="1"/>
    <col min="14" max="14" width="26.7109375" customWidth="1"/>
    <col min="15" max="15" width="0.140625" customWidth="1"/>
    <col min="16" max="26" width="9.140625" customWidth="1"/>
  </cols>
  <sheetData>
    <row r="1" spans="1:33" ht="12.75" customHeight="1" thickBot="1" x14ac:dyDescent="0.25">
      <c r="A1" s="1"/>
      <c r="B1" s="1"/>
      <c r="C1" s="1"/>
      <c r="D1" s="33"/>
      <c r="E1" s="33"/>
      <c r="F1" s="33"/>
      <c r="G1" s="33"/>
      <c r="H1" s="1"/>
      <c r="I1" s="1"/>
      <c r="J1" s="1"/>
      <c r="K1" s="1"/>
      <c r="L1" s="1"/>
      <c r="M1" s="1"/>
      <c r="N1" s="1"/>
      <c r="O1" s="78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13.45" customHeight="1" thickTop="1" thickBot="1" x14ac:dyDescent="0.25">
      <c r="A2" s="25"/>
      <c r="B2" s="26"/>
      <c r="C2" s="26"/>
      <c r="D2" s="45"/>
      <c r="E2" s="45"/>
      <c r="F2" s="45"/>
      <c r="G2" s="45"/>
      <c r="H2" s="26"/>
      <c r="I2" s="36"/>
      <c r="J2" s="36"/>
      <c r="K2" s="36"/>
      <c r="L2" s="36"/>
      <c r="M2" s="36"/>
      <c r="N2" s="36"/>
      <c r="O2" s="74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18.75" thickTop="1" x14ac:dyDescent="0.25">
      <c r="A3" s="95" t="s">
        <v>0</v>
      </c>
      <c r="B3" s="96"/>
      <c r="C3" s="97" t="s">
        <v>64</v>
      </c>
      <c r="D3" s="98"/>
      <c r="E3" s="98"/>
      <c r="F3" s="99"/>
      <c r="G3" s="79" t="s">
        <v>1</v>
      </c>
      <c r="H3" s="80"/>
      <c r="I3" s="86" t="s">
        <v>65</v>
      </c>
      <c r="J3" s="87"/>
      <c r="K3" s="87"/>
      <c r="L3" s="87"/>
      <c r="M3" s="87"/>
      <c r="N3" s="87"/>
      <c r="O3" s="7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18" x14ac:dyDescent="0.25">
      <c r="A4" s="95" t="s">
        <v>2</v>
      </c>
      <c r="B4" s="96"/>
      <c r="C4" s="100" t="s">
        <v>67</v>
      </c>
      <c r="D4" s="101"/>
      <c r="E4" s="101"/>
      <c r="F4" s="102"/>
      <c r="G4" s="81" t="s">
        <v>3</v>
      </c>
      <c r="H4" s="82"/>
      <c r="I4" s="84" t="s">
        <v>66</v>
      </c>
      <c r="J4" s="85"/>
      <c r="K4" s="85"/>
      <c r="L4" s="85"/>
      <c r="M4" s="85"/>
      <c r="N4" s="85"/>
      <c r="O4" s="76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8.75" thickBot="1" x14ac:dyDescent="0.3">
      <c r="A5" s="95" t="s">
        <v>4</v>
      </c>
      <c r="B5" s="96"/>
      <c r="C5" s="105">
        <v>1</v>
      </c>
      <c r="D5" s="106"/>
      <c r="E5" s="106"/>
      <c r="F5" s="107"/>
      <c r="G5" s="103" t="s">
        <v>5</v>
      </c>
      <c r="H5" s="104"/>
      <c r="I5" s="108">
        <v>44879</v>
      </c>
      <c r="J5" s="109"/>
      <c r="K5" s="109"/>
      <c r="L5" s="109"/>
      <c r="M5" s="110"/>
      <c r="N5" s="110"/>
      <c r="O5" s="11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7.25" thickTop="1" thickBot="1" x14ac:dyDescent="0.3">
      <c r="A6" s="62">
        <v>1</v>
      </c>
      <c r="B6" s="63" t="s">
        <v>17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77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7.25" thickTop="1" thickBot="1" x14ac:dyDescent="0.3">
      <c r="A7" s="64" t="s">
        <v>6</v>
      </c>
      <c r="B7" s="65" t="s">
        <v>7</v>
      </c>
      <c r="C7" s="64" t="s">
        <v>84</v>
      </c>
      <c r="D7" s="64" t="s">
        <v>8</v>
      </c>
      <c r="E7" s="64" t="s">
        <v>9</v>
      </c>
      <c r="F7" s="64" t="s">
        <v>10</v>
      </c>
      <c r="G7" s="64" t="s">
        <v>11</v>
      </c>
      <c r="H7" s="64" t="s">
        <v>12</v>
      </c>
      <c r="I7" s="64" t="s">
        <v>13</v>
      </c>
      <c r="J7" s="64" t="s">
        <v>14</v>
      </c>
      <c r="K7" s="64" t="s">
        <v>15</v>
      </c>
      <c r="L7" s="64" t="s">
        <v>68</v>
      </c>
      <c r="M7" s="64" t="s">
        <v>16</v>
      </c>
      <c r="N7" s="64" t="s">
        <v>153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3" ht="14.25" thickTop="1" thickBot="1" x14ac:dyDescent="0.25">
      <c r="A8" s="23" t="s">
        <v>39</v>
      </c>
      <c r="B8" s="66" t="s">
        <v>229</v>
      </c>
      <c r="C8" s="46" t="s">
        <v>129</v>
      </c>
      <c r="D8" s="47"/>
      <c r="E8" s="32">
        <v>1</v>
      </c>
      <c r="F8" s="35" t="s">
        <v>18</v>
      </c>
      <c r="G8" s="68">
        <v>46.49</v>
      </c>
      <c r="H8" s="68">
        <f t="shared" ref="H8:H40" si="0">G8*E8</f>
        <v>46.49</v>
      </c>
      <c r="I8" s="69">
        <f t="shared" ref="I8:I40" si="1">H8-(H8*D8)</f>
        <v>46.49</v>
      </c>
      <c r="J8" s="70">
        <f t="shared" ref="J8:J39" si="2">I8/$J$92</f>
        <v>1.1845521557116625E-2</v>
      </c>
      <c r="K8" s="70">
        <f t="shared" ref="K8:K39" si="3">I8/$J$106</f>
        <v>9.8071130994052437E-3</v>
      </c>
      <c r="L8" s="55" t="s">
        <v>68</v>
      </c>
      <c r="M8" s="40" t="s">
        <v>232</v>
      </c>
      <c r="N8" s="60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3" ht="13.5" thickBot="1" x14ac:dyDescent="0.25">
      <c r="A9" s="23" t="s">
        <v>40</v>
      </c>
      <c r="B9" s="67" t="s">
        <v>231</v>
      </c>
      <c r="C9" s="46" t="s">
        <v>129</v>
      </c>
      <c r="D9" s="47"/>
      <c r="E9" s="32">
        <v>2</v>
      </c>
      <c r="F9" s="49" t="s">
        <v>18</v>
      </c>
      <c r="G9" s="71">
        <v>23.24</v>
      </c>
      <c r="H9" s="68">
        <f t="shared" si="0"/>
        <v>46.48</v>
      </c>
      <c r="I9" s="69">
        <f t="shared" si="1"/>
        <v>46.48</v>
      </c>
      <c r="J9" s="70">
        <f t="shared" si="2"/>
        <v>1.1842973585174891E-2</v>
      </c>
      <c r="K9" s="70">
        <f t="shared" si="3"/>
        <v>9.8050035891666092E-3</v>
      </c>
      <c r="L9" s="44" t="s">
        <v>68</v>
      </c>
      <c r="M9" s="40" t="s">
        <v>236</v>
      </c>
      <c r="N9" s="60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3" ht="13.5" thickBot="1" x14ac:dyDescent="0.25">
      <c r="A10" s="23" t="s">
        <v>41</v>
      </c>
      <c r="B10" s="67" t="s">
        <v>233</v>
      </c>
      <c r="C10" s="46" t="s">
        <v>129</v>
      </c>
      <c r="D10" s="47"/>
      <c r="E10" s="32">
        <v>3</v>
      </c>
      <c r="F10" s="35" t="s">
        <v>18</v>
      </c>
      <c r="G10" s="68">
        <v>18.239999999999998</v>
      </c>
      <c r="H10" s="68">
        <f t="shared" si="0"/>
        <v>54.72</v>
      </c>
      <c r="I10" s="69">
        <f t="shared" si="1"/>
        <v>54.72</v>
      </c>
      <c r="J10" s="70">
        <f t="shared" si="2"/>
        <v>1.3942502465162866E-2</v>
      </c>
      <c r="K10" s="70">
        <f t="shared" si="3"/>
        <v>1.1543240025800278E-2</v>
      </c>
      <c r="L10" s="44" t="s">
        <v>68</v>
      </c>
      <c r="M10" s="40" t="s">
        <v>230</v>
      </c>
      <c r="N10" s="60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3" ht="13.5" thickBot="1" x14ac:dyDescent="0.25">
      <c r="A11" s="23" t="s">
        <v>42</v>
      </c>
      <c r="B11" s="67" t="s">
        <v>235</v>
      </c>
      <c r="C11" s="46" t="s">
        <v>129</v>
      </c>
      <c r="D11" s="47"/>
      <c r="E11" s="32">
        <v>1</v>
      </c>
      <c r="F11" s="35" t="s">
        <v>18</v>
      </c>
      <c r="G11" s="68">
        <v>19.760000000000002</v>
      </c>
      <c r="H11" s="68">
        <f t="shared" ref="H11" si="4">G11*E11</f>
        <v>19.760000000000002</v>
      </c>
      <c r="I11" s="69">
        <f t="shared" ref="I11" si="5">H11-(H11*D11)</f>
        <v>19.760000000000002</v>
      </c>
      <c r="J11" s="70">
        <f t="shared" si="2"/>
        <v>5.0347925568643686E-3</v>
      </c>
      <c r="K11" s="70">
        <f t="shared" si="3"/>
        <v>4.1683922315389893E-3</v>
      </c>
      <c r="L11" s="44" t="s">
        <v>68</v>
      </c>
      <c r="M11" s="40" t="s">
        <v>234</v>
      </c>
      <c r="N11" s="60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3" ht="13.5" thickBot="1" x14ac:dyDescent="0.25">
      <c r="A12" s="23" t="s">
        <v>42</v>
      </c>
      <c r="B12" s="67" t="s">
        <v>157</v>
      </c>
      <c r="C12" s="46" t="s">
        <v>172</v>
      </c>
      <c r="D12" s="47"/>
      <c r="E12" s="32">
        <v>1</v>
      </c>
      <c r="F12" s="50" t="s">
        <v>18</v>
      </c>
      <c r="G12" s="72">
        <v>1.84</v>
      </c>
      <c r="H12" s="68">
        <f t="shared" si="0"/>
        <v>1.84</v>
      </c>
      <c r="I12" s="69">
        <f t="shared" si="1"/>
        <v>1.84</v>
      </c>
      <c r="J12" s="70">
        <f t="shared" si="2"/>
        <v>4.6882683727886835E-4</v>
      </c>
      <c r="K12" s="70">
        <f t="shared" si="3"/>
        <v>3.881498839084889E-4</v>
      </c>
      <c r="L12" s="44" t="s">
        <v>68</v>
      </c>
      <c r="M12" s="40" t="s">
        <v>172</v>
      </c>
      <c r="N12" s="61"/>
      <c r="O12" s="1"/>
      <c r="P12" s="83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3" ht="13.5" thickBot="1" x14ac:dyDescent="0.25">
      <c r="A13" s="23" t="s">
        <v>43</v>
      </c>
      <c r="B13" s="67" t="s">
        <v>86</v>
      </c>
      <c r="C13" s="46" t="s">
        <v>130</v>
      </c>
      <c r="D13" s="47"/>
      <c r="E13" s="32">
        <v>1</v>
      </c>
      <c r="F13" s="35" t="s">
        <v>18</v>
      </c>
      <c r="G13" s="68">
        <v>9.73</v>
      </c>
      <c r="H13" s="68">
        <f t="shared" si="0"/>
        <v>9.73</v>
      </c>
      <c r="I13" s="69">
        <f t="shared" si="1"/>
        <v>9.73</v>
      </c>
      <c r="J13" s="70">
        <f t="shared" si="2"/>
        <v>2.4791766993061898E-3</v>
      </c>
      <c r="K13" s="70">
        <f t="shared" si="3"/>
        <v>2.0525534621899984E-3</v>
      </c>
      <c r="L13" s="44" t="s">
        <v>68</v>
      </c>
      <c r="M13" s="40"/>
      <c r="N13" s="60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3" ht="13.5" thickBot="1" x14ac:dyDescent="0.25">
      <c r="A14" s="23" t="s">
        <v>44</v>
      </c>
      <c r="B14" s="67" t="s">
        <v>85</v>
      </c>
      <c r="C14" s="46" t="s">
        <v>130</v>
      </c>
      <c r="D14" s="47"/>
      <c r="E14" s="32">
        <v>1</v>
      </c>
      <c r="F14" s="35" t="s">
        <v>18</v>
      </c>
      <c r="G14" s="68">
        <v>3.63</v>
      </c>
      <c r="H14" s="68">
        <f t="shared" si="0"/>
        <v>3.63</v>
      </c>
      <c r="I14" s="69">
        <f t="shared" si="1"/>
        <v>3.63</v>
      </c>
      <c r="J14" s="70">
        <f t="shared" si="2"/>
        <v>9.2491381484907165E-4</v>
      </c>
      <c r="K14" s="70">
        <f t="shared" si="3"/>
        <v>7.6575221662381228E-4</v>
      </c>
      <c r="L14" s="44" t="s">
        <v>68</v>
      </c>
      <c r="M14" s="40"/>
      <c r="N14" s="60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3" ht="13.5" thickBot="1" x14ac:dyDescent="0.25">
      <c r="A15" s="23" t="s">
        <v>45</v>
      </c>
      <c r="B15" s="67" t="s">
        <v>173</v>
      </c>
      <c r="C15" s="46" t="s">
        <v>174</v>
      </c>
      <c r="D15" s="47"/>
      <c r="E15" s="32">
        <v>1</v>
      </c>
      <c r="F15" s="35" t="s">
        <v>18</v>
      </c>
      <c r="G15" s="68">
        <v>3.64</v>
      </c>
      <c r="H15" s="68">
        <f t="shared" si="0"/>
        <v>3.64</v>
      </c>
      <c r="I15" s="69">
        <f t="shared" si="1"/>
        <v>3.64</v>
      </c>
      <c r="J15" s="70">
        <f t="shared" si="2"/>
        <v>9.2746178679080479E-4</v>
      </c>
      <c r="K15" s="70">
        <f t="shared" si="3"/>
        <v>7.6786172686244545E-4</v>
      </c>
      <c r="L15" s="44" t="s">
        <v>68</v>
      </c>
      <c r="M15" s="40"/>
      <c r="N15" s="60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3" ht="13.5" thickBot="1" x14ac:dyDescent="0.25">
      <c r="A16" s="23" t="s">
        <v>46</v>
      </c>
      <c r="B16" s="67" t="s">
        <v>69</v>
      </c>
      <c r="C16" s="46" t="s">
        <v>104</v>
      </c>
      <c r="D16" s="47"/>
      <c r="E16" s="32">
        <v>2</v>
      </c>
      <c r="F16" s="35" t="s">
        <v>18</v>
      </c>
      <c r="G16" s="68">
        <v>74.58</v>
      </c>
      <c r="H16" s="68">
        <f t="shared" si="0"/>
        <v>149.16</v>
      </c>
      <c r="I16" s="69">
        <f t="shared" si="1"/>
        <v>149.16</v>
      </c>
      <c r="J16" s="70">
        <f t="shared" si="2"/>
        <v>3.8005549482889131E-2</v>
      </c>
      <c r="K16" s="70">
        <f t="shared" si="3"/>
        <v>3.1465454719451197E-2</v>
      </c>
      <c r="L16" s="44" t="s">
        <v>68</v>
      </c>
      <c r="M16" s="40"/>
      <c r="N16" s="60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ht="13.5" thickBot="1" x14ac:dyDescent="0.25">
      <c r="A17" s="23" t="s">
        <v>47</v>
      </c>
      <c r="B17" s="67" t="s">
        <v>70</v>
      </c>
      <c r="C17" s="46" t="s">
        <v>103</v>
      </c>
      <c r="D17" s="47"/>
      <c r="E17" s="32">
        <v>1</v>
      </c>
      <c r="F17" s="35" t="s">
        <v>18</v>
      </c>
      <c r="G17" s="68">
        <v>20.8</v>
      </c>
      <c r="H17" s="68">
        <f t="shared" si="0"/>
        <v>20.8</v>
      </c>
      <c r="I17" s="69">
        <f t="shared" si="1"/>
        <v>20.8</v>
      </c>
      <c r="J17" s="70">
        <f t="shared" si="2"/>
        <v>5.2997816388045986E-3</v>
      </c>
      <c r="K17" s="70">
        <f t="shared" si="3"/>
        <v>4.3877812963568309E-3</v>
      </c>
      <c r="L17" s="44" t="s">
        <v>68</v>
      </c>
      <c r="M17" s="40"/>
      <c r="N17" s="60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t="13.5" thickBot="1" x14ac:dyDescent="0.25">
      <c r="A18" s="23" t="s">
        <v>48</v>
      </c>
      <c r="B18" s="67" t="s">
        <v>154</v>
      </c>
      <c r="C18" s="46" t="s">
        <v>103</v>
      </c>
      <c r="D18" s="47"/>
      <c r="E18" s="32">
        <v>2</v>
      </c>
      <c r="F18" s="35" t="s">
        <v>18</v>
      </c>
      <c r="G18" s="68">
        <v>27.5</v>
      </c>
      <c r="H18" s="68">
        <f t="shared" si="0"/>
        <v>55</v>
      </c>
      <c r="I18" s="69">
        <f t="shared" si="1"/>
        <v>55</v>
      </c>
      <c r="J18" s="70">
        <f t="shared" si="2"/>
        <v>1.401384567953139E-2</v>
      </c>
      <c r="K18" s="70">
        <f t="shared" si="3"/>
        <v>1.1602306312482004E-2</v>
      </c>
      <c r="L18" s="55" t="s">
        <v>68</v>
      </c>
      <c r="M18" s="40"/>
      <c r="N18" s="60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ht="13.5" thickBot="1" x14ac:dyDescent="0.25">
      <c r="A19" s="23" t="s">
        <v>49</v>
      </c>
      <c r="B19" s="67" t="s">
        <v>71</v>
      </c>
      <c r="C19" s="46" t="s">
        <v>103</v>
      </c>
      <c r="D19" s="47"/>
      <c r="E19" s="32">
        <v>1</v>
      </c>
      <c r="F19" s="35" t="s">
        <v>18</v>
      </c>
      <c r="G19" s="68">
        <v>670</v>
      </c>
      <c r="H19" s="68">
        <f t="shared" si="0"/>
        <v>670</v>
      </c>
      <c r="I19" s="69">
        <f t="shared" si="1"/>
        <v>670</v>
      </c>
      <c r="J19" s="70">
        <f t="shared" si="2"/>
        <v>0.17071412009610964</v>
      </c>
      <c r="K19" s="70">
        <f t="shared" si="3"/>
        <v>0.14133718598841713</v>
      </c>
      <c r="L19" s="44" t="s">
        <v>68</v>
      </c>
      <c r="M19" s="40"/>
      <c r="N19" s="6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ht="13.5" thickBot="1" x14ac:dyDescent="0.25">
      <c r="A20" s="23" t="s">
        <v>50</v>
      </c>
      <c r="B20" s="67" t="s">
        <v>87</v>
      </c>
      <c r="C20" s="46" t="s">
        <v>103</v>
      </c>
      <c r="D20" s="47"/>
      <c r="E20" s="32">
        <v>1</v>
      </c>
      <c r="F20" s="48" t="s">
        <v>18</v>
      </c>
      <c r="G20" s="73">
        <v>601.37</v>
      </c>
      <c r="H20" s="69">
        <f t="shared" si="0"/>
        <v>601.37</v>
      </c>
      <c r="I20" s="69">
        <f t="shared" si="1"/>
        <v>601.37</v>
      </c>
      <c r="J20" s="70">
        <f t="shared" si="2"/>
        <v>0.15322738865999622</v>
      </c>
      <c r="K20" s="70">
        <f t="shared" si="3"/>
        <v>0.12685961722067823</v>
      </c>
      <c r="L20" s="44" t="s">
        <v>68</v>
      </c>
      <c r="M20" s="40" t="s">
        <v>88</v>
      </c>
      <c r="N20" s="6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ht="13.5" thickBot="1" x14ac:dyDescent="0.25">
      <c r="A21" s="23" t="s">
        <v>51</v>
      </c>
      <c r="B21" s="67" t="s">
        <v>119</v>
      </c>
      <c r="C21" s="46" t="s">
        <v>103</v>
      </c>
      <c r="D21" s="47"/>
      <c r="E21" s="32">
        <v>1</v>
      </c>
      <c r="F21" s="48" t="s">
        <v>18</v>
      </c>
      <c r="G21" s="73">
        <v>207.1</v>
      </c>
      <c r="H21" s="69">
        <f t="shared" si="0"/>
        <v>207.1</v>
      </c>
      <c r="I21" s="69">
        <f t="shared" si="1"/>
        <v>207.1</v>
      </c>
      <c r="J21" s="70">
        <f t="shared" si="2"/>
        <v>5.2768498913290017E-2</v>
      </c>
      <c r="K21" s="70">
        <f t="shared" si="3"/>
        <v>4.368795704209133E-2</v>
      </c>
      <c r="L21" s="55" t="s">
        <v>68</v>
      </c>
      <c r="M21" s="40" t="s">
        <v>120</v>
      </c>
      <c r="N21" s="60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13.5" thickBot="1" x14ac:dyDescent="0.25">
      <c r="A22" s="23" t="s">
        <v>52</v>
      </c>
      <c r="B22" s="67" t="s">
        <v>121</v>
      </c>
      <c r="C22" s="46" t="s">
        <v>103</v>
      </c>
      <c r="D22" s="47"/>
      <c r="E22" s="32">
        <v>3</v>
      </c>
      <c r="F22" s="48" t="s">
        <v>18</v>
      </c>
      <c r="G22" s="73">
        <v>25.9</v>
      </c>
      <c r="H22" s="69">
        <f t="shared" si="0"/>
        <v>77.699999999999989</v>
      </c>
      <c r="I22" s="69">
        <f t="shared" si="1"/>
        <v>77.699999999999989</v>
      </c>
      <c r="J22" s="70">
        <f t="shared" si="2"/>
        <v>1.9797741987265253E-2</v>
      </c>
      <c r="K22" s="70">
        <f t="shared" si="3"/>
        <v>1.6390894554179119E-2</v>
      </c>
      <c r="L22" s="55" t="s">
        <v>68</v>
      </c>
      <c r="M22" s="40" t="s">
        <v>123</v>
      </c>
      <c r="N22" s="60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13.5" thickBot="1" x14ac:dyDescent="0.25">
      <c r="A23" s="23" t="s">
        <v>53</v>
      </c>
      <c r="B23" s="67" t="s">
        <v>122</v>
      </c>
      <c r="C23" s="46" t="s">
        <v>103</v>
      </c>
      <c r="D23" s="47"/>
      <c r="E23" s="32">
        <v>1</v>
      </c>
      <c r="F23" s="48" t="s">
        <v>18</v>
      </c>
      <c r="G23" s="73">
        <v>83.8</v>
      </c>
      <c r="H23" s="69">
        <f t="shared" si="0"/>
        <v>83.8</v>
      </c>
      <c r="I23" s="69">
        <f t="shared" si="1"/>
        <v>83.8</v>
      </c>
      <c r="J23" s="70">
        <f t="shared" si="2"/>
        <v>2.1352004871722372E-2</v>
      </c>
      <c r="K23" s="70">
        <f t="shared" si="3"/>
        <v>1.7677695799745308E-2</v>
      </c>
      <c r="L23" s="55" t="s">
        <v>68</v>
      </c>
      <c r="M23" s="40" t="s">
        <v>124</v>
      </c>
      <c r="N23" s="60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ht="13.5" thickBot="1" x14ac:dyDescent="0.25">
      <c r="A24" s="23" t="s">
        <v>54</v>
      </c>
      <c r="B24" s="67" t="s">
        <v>125</v>
      </c>
      <c r="C24" s="46" t="s">
        <v>103</v>
      </c>
      <c r="D24" s="47"/>
      <c r="E24" s="32">
        <v>2</v>
      </c>
      <c r="F24" s="48" t="s">
        <v>18</v>
      </c>
      <c r="G24" s="73">
        <v>96.9</v>
      </c>
      <c r="H24" s="69">
        <f t="shared" si="0"/>
        <v>193.8</v>
      </c>
      <c r="I24" s="69">
        <f t="shared" si="1"/>
        <v>193.8</v>
      </c>
      <c r="J24" s="70">
        <f t="shared" si="2"/>
        <v>4.9379696230785156E-2</v>
      </c>
      <c r="K24" s="70">
        <f t="shared" si="3"/>
        <v>4.0882308424709322E-2</v>
      </c>
      <c r="L24" s="55" t="s">
        <v>68</v>
      </c>
      <c r="M24" s="40" t="s">
        <v>126</v>
      </c>
      <c r="N24" s="60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ht="13.5" thickBot="1" x14ac:dyDescent="0.25">
      <c r="A25" s="23" t="s">
        <v>55</v>
      </c>
      <c r="B25" s="67" t="s">
        <v>180</v>
      </c>
      <c r="C25" s="46" t="s">
        <v>103</v>
      </c>
      <c r="D25" s="47"/>
      <c r="E25" s="32">
        <v>1</v>
      </c>
      <c r="F25" s="49" t="s">
        <v>18</v>
      </c>
      <c r="G25" s="71">
        <v>3.6</v>
      </c>
      <c r="H25" s="68">
        <f t="shared" si="0"/>
        <v>3.6</v>
      </c>
      <c r="I25" s="69">
        <f t="shared" si="1"/>
        <v>3.6</v>
      </c>
      <c r="J25" s="70">
        <f t="shared" si="2"/>
        <v>9.1726989902387278E-4</v>
      </c>
      <c r="K25" s="70">
        <f t="shared" si="3"/>
        <v>7.59423685907913E-4</v>
      </c>
      <c r="L25" s="55" t="s">
        <v>68</v>
      </c>
      <c r="M25" s="40"/>
      <c r="N25" s="6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ht="13.5" thickBot="1" x14ac:dyDescent="0.25">
      <c r="A26" s="23" t="s">
        <v>56</v>
      </c>
      <c r="B26" s="67" t="s">
        <v>181</v>
      </c>
      <c r="C26" s="46" t="s">
        <v>103</v>
      </c>
      <c r="D26" s="47"/>
      <c r="E26" s="32">
        <v>2</v>
      </c>
      <c r="F26" s="49" t="s">
        <v>18</v>
      </c>
      <c r="G26" s="71">
        <v>3</v>
      </c>
      <c r="H26" s="68">
        <f t="shared" si="0"/>
        <v>6</v>
      </c>
      <c r="I26" s="69">
        <f t="shared" si="1"/>
        <v>6</v>
      </c>
      <c r="J26" s="70">
        <f t="shared" si="2"/>
        <v>1.528783165039788E-3</v>
      </c>
      <c r="K26" s="70">
        <f t="shared" si="3"/>
        <v>1.265706143179855E-3</v>
      </c>
      <c r="L26" s="55" t="s">
        <v>68</v>
      </c>
      <c r="M26" s="40"/>
      <c r="N26" s="6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ht="13.5" thickBot="1" x14ac:dyDescent="0.25">
      <c r="A27" s="23" t="s">
        <v>57</v>
      </c>
      <c r="B27" s="67" t="s">
        <v>146</v>
      </c>
      <c r="C27" s="46" t="s">
        <v>103</v>
      </c>
      <c r="D27" s="47"/>
      <c r="E27" s="32">
        <v>1</v>
      </c>
      <c r="F27" s="50" t="s">
        <v>18</v>
      </c>
      <c r="G27" s="71">
        <v>11.99</v>
      </c>
      <c r="H27" s="68">
        <f t="shared" si="0"/>
        <v>11.99</v>
      </c>
      <c r="I27" s="69">
        <f t="shared" si="1"/>
        <v>11.99</v>
      </c>
      <c r="J27" s="70">
        <f t="shared" si="2"/>
        <v>3.0550183581378432E-3</v>
      </c>
      <c r="K27" s="70">
        <f t="shared" si="3"/>
        <v>2.5293027761210769E-3</v>
      </c>
      <c r="L27" s="55" t="s">
        <v>68</v>
      </c>
      <c r="M27" s="40"/>
      <c r="N27" s="6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ht="13.5" thickBot="1" x14ac:dyDescent="0.25">
      <c r="A28" s="23" t="s">
        <v>58</v>
      </c>
      <c r="B28" s="67" t="s">
        <v>72</v>
      </c>
      <c r="C28" s="46" t="s">
        <v>103</v>
      </c>
      <c r="D28" s="47"/>
      <c r="E28" s="32">
        <v>1</v>
      </c>
      <c r="F28" s="35" t="s">
        <v>18</v>
      </c>
      <c r="G28" s="68">
        <v>14.14</v>
      </c>
      <c r="H28" s="68">
        <f t="shared" si="0"/>
        <v>14.14</v>
      </c>
      <c r="I28" s="69">
        <f t="shared" si="1"/>
        <v>14.14</v>
      </c>
      <c r="J28" s="70">
        <f t="shared" si="2"/>
        <v>3.6028323256104338E-3</v>
      </c>
      <c r="K28" s="70">
        <f t="shared" si="3"/>
        <v>2.9828474774271918E-3</v>
      </c>
      <c r="L28" s="44" t="s">
        <v>68</v>
      </c>
      <c r="M28" s="40"/>
      <c r="N28" s="60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13.5" thickBot="1" x14ac:dyDescent="0.25">
      <c r="A29" s="23" t="s">
        <v>59</v>
      </c>
      <c r="B29" s="67" t="s">
        <v>73</v>
      </c>
      <c r="C29" s="46" t="s">
        <v>103</v>
      </c>
      <c r="D29" s="47"/>
      <c r="E29" s="32">
        <v>1</v>
      </c>
      <c r="F29" s="35" t="s">
        <v>18</v>
      </c>
      <c r="G29" s="68">
        <v>14.79</v>
      </c>
      <c r="H29" s="68">
        <f t="shared" si="0"/>
        <v>14.79</v>
      </c>
      <c r="I29" s="69">
        <f t="shared" si="1"/>
        <v>14.79</v>
      </c>
      <c r="J29" s="70">
        <f t="shared" si="2"/>
        <v>3.768450501823077E-3</v>
      </c>
      <c r="K29" s="70">
        <f t="shared" si="3"/>
        <v>3.1199656429383425E-3</v>
      </c>
      <c r="L29" s="44" t="s">
        <v>68</v>
      </c>
      <c r="M29" s="40"/>
      <c r="N29" s="60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ht="13.5" thickBot="1" x14ac:dyDescent="0.25">
      <c r="A30" s="23" t="s">
        <v>60</v>
      </c>
      <c r="B30" s="67" t="s">
        <v>242</v>
      </c>
      <c r="C30" s="46" t="s">
        <v>103</v>
      </c>
      <c r="D30" s="47"/>
      <c r="E30" s="32">
        <v>1</v>
      </c>
      <c r="F30" s="35" t="s">
        <v>18</v>
      </c>
      <c r="G30" s="68">
        <v>10.99</v>
      </c>
      <c r="H30" s="68">
        <f t="shared" si="0"/>
        <v>10.99</v>
      </c>
      <c r="I30" s="69">
        <f t="shared" si="1"/>
        <v>10.99</v>
      </c>
      <c r="J30" s="70">
        <f t="shared" si="2"/>
        <v>2.8002211639645449E-3</v>
      </c>
      <c r="K30" s="70">
        <f t="shared" si="3"/>
        <v>2.318351752257768E-3</v>
      </c>
      <c r="L30" s="55" t="s">
        <v>68</v>
      </c>
      <c r="M30" s="40"/>
      <c r="N30" s="60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ht="13.5" thickBot="1" x14ac:dyDescent="0.25">
      <c r="A31" s="23" t="s">
        <v>61</v>
      </c>
      <c r="B31" s="67" t="s">
        <v>74</v>
      </c>
      <c r="C31" s="46" t="s">
        <v>103</v>
      </c>
      <c r="D31" s="47"/>
      <c r="E31" s="32">
        <v>8</v>
      </c>
      <c r="F31" s="35" t="s">
        <v>18</v>
      </c>
      <c r="G31" s="68">
        <v>7.58</v>
      </c>
      <c r="H31" s="68">
        <f t="shared" si="0"/>
        <v>60.64</v>
      </c>
      <c r="I31" s="69">
        <f t="shared" si="1"/>
        <v>60.64</v>
      </c>
      <c r="J31" s="70">
        <f t="shared" si="2"/>
        <v>1.545090185466879E-2</v>
      </c>
      <c r="K31" s="70">
        <f t="shared" si="3"/>
        <v>1.2792070087071068E-2</v>
      </c>
      <c r="L31" s="44" t="s">
        <v>68</v>
      </c>
      <c r="M31" s="40"/>
      <c r="N31" s="60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32" ht="13.5" thickBot="1" x14ac:dyDescent="0.25">
      <c r="A32" s="23" t="s">
        <v>62</v>
      </c>
      <c r="B32" s="67" t="s">
        <v>99</v>
      </c>
      <c r="C32" s="46" t="s">
        <v>103</v>
      </c>
      <c r="D32" s="47"/>
      <c r="E32" s="32">
        <v>4</v>
      </c>
      <c r="F32" s="35" t="s">
        <v>18</v>
      </c>
      <c r="G32" s="68">
        <v>16.59</v>
      </c>
      <c r="H32" s="68">
        <f t="shared" si="0"/>
        <v>66.36</v>
      </c>
      <c r="I32" s="69">
        <f t="shared" si="1"/>
        <v>66.36</v>
      </c>
      <c r="J32" s="70">
        <f t="shared" si="2"/>
        <v>1.6908341805340055E-2</v>
      </c>
      <c r="K32" s="70">
        <f t="shared" si="3"/>
        <v>1.3998709943569197E-2</v>
      </c>
      <c r="L32" s="44" t="s">
        <v>68</v>
      </c>
      <c r="M32" s="40" t="s">
        <v>98</v>
      </c>
      <c r="N32" s="60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5" thickBot="1" x14ac:dyDescent="0.25">
      <c r="A33" s="23" t="s">
        <v>63</v>
      </c>
      <c r="B33" s="67" t="s">
        <v>243</v>
      </c>
      <c r="C33" s="46" t="s">
        <v>103</v>
      </c>
      <c r="D33" s="47"/>
      <c r="E33" s="32">
        <v>1</v>
      </c>
      <c r="F33" s="35" t="s">
        <v>18</v>
      </c>
      <c r="G33" s="68">
        <v>15</v>
      </c>
      <c r="H33" s="68">
        <f t="shared" si="0"/>
        <v>15</v>
      </c>
      <c r="I33" s="69">
        <f t="shared" si="1"/>
        <v>15</v>
      </c>
      <c r="J33" s="70">
        <f t="shared" si="2"/>
        <v>3.8219579125994699E-3</v>
      </c>
      <c r="K33" s="70">
        <f t="shared" si="3"/>
        <v>3.1642653579496377E-3</v>
      </c>
      <c r="L33" s="55" t="s">
        <v>68</v>
      </c>
      <c r="M33" s="40" t="s">
        <v>155</v>
      </c>
      <c r="N33" s="60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5" thickBot="1" x14ac:dyDescent="0.25">
      <c r="A34" s="23" t="s">
        <v>89</v>
      </c>
      <c r="B34" s="67" t="s">
        <v>182</v>
      </c>
      <c r="C34" s="46" t="s">
        <v>103</v>
      </c>
      <c r="D34" s="47"/>
      <c r="E34" s="32">
        <v>1</v>
      </c>
      <c r="F34" s="35" t="s">
        <v>18</v>
      </c>
      <c r="G34" s="68">
        <v>56</v>
      </c>
      <c r="H34" s="68">
        <f t="shared" si="0"/>
        <v>56</v>
      </c>
      <c r="I34" s="69">
        <f t="shared" si="1"/>
        <v>56</v>
      </c>
      <c r="J34" s="70">
        <f t="shared" si="2"/>
        <v>1.4268642873704688E-2</v>
      </c>
      <c r="K34" s="70">
        <f t="shared" si="3"/>
        <v>1.1813257336345313E-2</v>
      </c>
      <c r="L34" s="55" t="s">
        <v>68</v>
      </c>
      <c r="M34" s="40" t="s">
        <v>148</v>
      </c>
      <c r="N34" s="60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5" thickBot="1" x14ac:dyDescent="0.25">
      <c r="A35" s="23" t="s">
        <v>90</v>
      </c>
      <c r="B35" s="67" t="s">
        <v>237</v>
      </c>
      <c r="C35" s="46" t="s">
        <v>103</v>
      </c>
      <c r="D35" s="47"/>
      <c r="E35" s="32">
        <v>1</v>
      </c>
      <c r="F35" s="35" t="s">
        <v>18</v>
      </c>
      <c r="G35" s="68">
        <v>10.99</v>
      </c>
      <c r="H35" s="68">
        <f t="shared" si="0"/>
        <v>10.99</v>
      </c>
      <c r="I35" s="69">
        <f t="shared" si="1"/>
        <v>10.99</v>
      </c>
      <c r="J35" s="70">
        <f t="shared" si="2"/>
        <v>2.8002211639645449E-3</v>
      </c>
      <c r="K35" s="70">
        <f t="shared" si="3"/>
        <v>2.318351752257768E-3</v>
      </c>
      <c r="L35" s="55" t="s">
        <v>68</v>
      </c>
      <c r="M35" s="40"/>
      <c r="N35" s="60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5" thickBot="1" x14ac:dyDescent="0.25">
      <c r="A36" s="23" t="s">
        <v>91</v>
      </c>
      <c r="B36" s="67" t="s">
        <v>222</v>
      </c>
      <c r="C36" s="46" t="s">
        <v>103</v>
      </c>
      <c r="D36" s="47"/>
      <c r="E36" s="32">
        <v>1</v>
      </c>
      <c r="F36" s="35" t="s">
        <v>18</v>
      </c>
      <c r="G36" s="68">
        <v>9.99</v>
      </c>
      <c r="H36" s="68">
        <f t="shared" si="0"/>
        <v>9.99</v>
      </c>
      <c r="I36" s="69">
        <f t="shared" si="1"/>
        <v>9.99</v>
      </c>
      <c r="J36" s="70">
        <f t="shared" si="2"/>
        <v>2.5454239697912471E-3</v>
      </c>
      <c r="K36" s="70">
        <f t="shared" si="3"/>
        <v>2.1074007283944586E-3</v>
      </c>
      <c r="L36" s="55" t="s">
        <v>68</v>
      </c>
      <c r="M36" s="40"/>
      <c r="N36" s="60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5" thickBot="1" x14ac:dyDescent="0.25">
      <c r="A37" s="23" t="s">
        <v>92</v>
      </c>
      <c r="B37" s="67" t="s">
        <v>223</v>
      </c>
      <c r="C37" s="46" t="s">
        <v>103</v>
      </c>
      <c r="D37" s="47"/>
      <c r="E37" s="32">
        <v>1</v>
      </c>
      <c r="F37" s="35" t="s">
        <v>18</v>
      </c>
      <c r="G37" s="68">
        <v>8.99</v>
      </c>
      <c r="H37" s="68">
        <f t="shared" si="0"/>
        <v>8.99</v>
      </c>
      <c r="I37" s="69">
        <f t="shared" si="1"/>
        <v>8.99</v>
      </c>
      <c r="J37" s="70">
        <f t="shared" si="2"/>
        <v>2.2906267756179492E-3</v>
      </c>
      <c r="K37" s="70">
        <f t="shared" si="3"/>
        <v>1.8964497045311495E-3</v>
      </c>
      <c r="L37" s="55" t="s">
        <v>68</v>
      </c>
      <c r="M37" s="40"/>
      <c r="N37" s="60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5" thickBot="1" x14ac:dyDescent="0.25">
      <c r="A38" s="23" t="s">
        <v>93</v>
      </c>
      <c r="B38" s="67" t="s">
        <v>224</v>
      </c>
      <c r="C38" s="46" t="s">
        <v>103</v>
      </c>
      <c r="D38" s="47"/>
      <c r="E38" s="32">
        <v>1</v>
      </c>
      <c r="F38" s="35" t="s">
        <v>18</v>
      </c>
      <c r="G38" s="68">
        <v>18.79</v>
      </c>
      <c r="H38" s="68">
        <f t="shared" si="0"/>
        <v>18.79</v>
      </c>
      <c r="I38" s="69">
        <f t="shared" si="1"/>
        <v>18.79</v>
      </c>
      <c r="J38" s="70">
        <f t="shared" si="2"/>
        <v>4.7876392785162689E-3</v>
      </c>
      <c r="K38" s="70">
        <f t="shared" si="3"/>
        <v>3.9637697383915795E-3</v>
      </c>
      <c r="L38" s="55" t="s">
        <v>68</v>
      </c>
      <c r="M38" s="40"/>
      <c r="N38" s="60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5" thickBot="1" x14ac:dyDescent="0.25">
      <c r="A39" s="23" t="s">
        <v>94</v>
      </c>
      <c r="B39" s="67" t="s">
        <v>239</v>
      </c>
      <c r="C39" s="46" t="s">
        <v>103</v>
      </c>
      <c r="D39" s="47"/>
      <c r="E39" s="32">
        <v>1</v>
      </c>
      <c r="F39" s="35" t="s">
        <v>18</v>
      </c>
      <c r="G39" s="68">
        <v>205</v>
      </c>
      <c r="H39" s="68">
        <f t="shared" si="0"/>
        <v>205</v>
      </c>
      <c r="I39" s="69">
        <f t="shared" si="1"/>
        <v>205</v>
      </c>
      <c r="J39" s="70">
        <f t="shared" si="2"/>
        <v>5.2233424805526091E-2</v>
      </c>
      <c r="K39" s="70">
        <f t="shared" si="3"/>
        <v>4.324495989197838E-2</v>
      </c>
      <c r="L39" s="55" t="s">
        <v>68</v>
      </c>
      <c r="M39" s="40" t="s">
        <v>238</v>
      </c>
      <c r="N39" s="60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5" thickBot="1" x14ac:dyDescent="0.25">
      <c r="A40" s="23" t="s">
        <v>95</v>
      </c>
      <c r="B40" s="67" t="s">
        <v>134</v>
      </c>
      <c r="C40" s="46" t="s">
        <v>104</v>
      </c>
      <c r="D40" s="47"/>
      <c r="E40" s="32">
        <v>1</v>
      </c>
      <c r="F40" s="35" t="s">
        <v>18</v>
      </c>
      <c r="G40" s="68">
        <v>5.16</v>
      </c>
      <c r="H40" s="68">
        <f t="shared" si="0"/>
        <v>5.16</v>
      </c>
      <c r="I40" s="69">
        <f t="shared" si="1"/>
        <v>5.16</v>
      </c>
      <c r="J40" s="70">
        <f t="shared" ref="J40:J69" si="6">I40/$J$92</f>
        <v>1.3147535219342177E-3</v>
      </c>
      <c r="K40" s="70">
        <f t="shared" ref="K40:K69" si="7">I40/$J$106</f>
        <v>1.0885072831346753E-3</v>
      </c>
      <c r="L40" s="55" t="s">
        <v>68</v>
      </c>
      <c r="M40" s="40"/>
      <c r="N40" s="60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5" thickBot="1" x14ac:dyDescent="0.25">
      <c r="A41" s="23" t="s">
        <v>96</v>
      </c>
      <c r="B41" s="67" t="s">
        <v>246</v>
      </c>
      <c r="C41" s="46" t="s">
        <v>103</v>
      </c>
      <c r="D41" s="47"/>
      <c r="E41" s="32">
        <v>1</v>
      </c>
      <c r="F41" s="48" t="s">
        <v>18</v>
      </c>
      <c r="G41" s="73">
        <v>32.14</v>
      </c>
      <c r="H41" s="69">
        <f t="shared" ref="H41:H69" si="8">G41*E41</f>
        <v>32.14</v>
      </c>
      <c r="I41" s="69">
        <f t="shared" ref="I41:I69" si="9">H41-(H41*D41)</f>
        <v>32.14</v>
      </c>
      <c r="J41" s="70">
        <f t="shared" si="6"/>
        <v>8.1891818207297986E-3</v>
      </c>
      <c r="K41" s="70">
        <f t="shared" si="7"/>
        <v>6.7799659069667567E-3</v>
      </c>
      <c r="L41" s="55" t="s">
        <v>68</v>
      </c>
      <c r="M41" s="40"/>
      <c r="N41" s="60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5" thickBot="1" x14ac:dyDescent="0.25">
      <c r="A42" s="23" t="s">
        <v>97</v>
      </c>
      <c r="B42" s="67" t="s">
        <v>247</v>
      </c>
      <c r="C42" s="46" t="s">
        <v>104</v>
      </c>
      <c r="D42" s="47"/>
      <c r="E42" s="32">
        <v>1</v>
      </c>
      <c r="F42" s="49" t="s">
        <v>18</v>
      </c>
      <c r="G42" s="71">
        <v>13.86</v>
      </c>
      <c r="H42" s="68">
        <f t="shared" si="8"/>
        <v>13.86</v>
      </c>
      <c r="I42" s="69">
        <f t="shared" si="9"/>
        <v>13.86</v>
      </c>
      <c r="J42" s="70">
        <f t="shared" si="6"/>
        <v>3.5314891112419103E-3</v>
      </c>
      <c r="K42" s="70">
        <f t="shared" si="7"/>
        <v>2.9237811907454649E-3</v>
      </c>
      <c r="L42" s="55" t="s">
        <v>68</v>
      </c>
      <c r="M42" s="40"/>
      <c r="N42" s="60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5" thickBot="1" x14ac:dyDescent="0.25">
      <c r="A43" s="23" t="s">
        <v>101</v>
      </c>
      <c r="B43" s="67" t="s">
        <v>244</v>
      </c>
      <c r="C43" s="46" t="s">
        <v>103</v>
      </c>
      <c r="D43" s="47"/>
      <c r="E43" s="32">
        <v>1</v>
      </c>
      <c r="F43" s="50" t="s">
        <v>18</v>
      </c>
      <c r="G43" s="71">
        <v>20.32</v>
      </c>
      <c r="H43" s="68">
        <f t="shared" si="8"/>
        <v>20.32</v>
      </c>
      <c r="I43" s="69">
        <f t="shared" si="9"/>
        <v>20.32</v>
      </c>
      <c r="J43" s="70">
        <f t="shared" si="6"/>
        <v>5.1774789856014157E-3</v>
      </c>
      <c r="K43" s="70">
        <f t="shared" si="7"/>
        <v>4.2865248049024423E-3</v>
      </c>
      <c r="L43" s="55" t="s">
        <v>68</v>
      </c>
      <c r="M43" s="40" t="s">
        <v>245</v>
      </c>
      <c r="N43" s="60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thickBot="1" x14ac:dyDescent="0.25">
      <c r="A44" s="23" t="s">
        <v>102</v>
      </c>
      <c r="B44" s="67" t="s">
        <v>100</v>
      </c>
      <c r="C44" s="46" t="s">
        <v>104</v>
      </c>
      <c r="D44" s="47"/>
      <c r="E44" s="32">
        <v>1</v>
      </c>
      <c r="F44" s="35" t="s">
        <v>18</v>
      </c>
      <c r="G44" s="68">
        <v>15.49</v>
      </c>
      <c r="H44" s="68">
        <f t="shared" si="8"/>
        <v>15.49</v>
      </c>
      <c r="I44" s="69">
        <f t="shared" si="9"/>
        <v>15.49</v>
      </c>
      <c r="J44" s="70">
        <f t="shared" si="6"/>
        <v>3.9468085377443859E-3</v>
      </c>
      <c r="K44" s="70">
        <f t="shared" si="7"/>
        <v>3.267631359642659E-3</v>
      </c>
      <c r="L44" s="44" t="s">
        <v>68</v>
      </c>
      <c r="M44" s="40"/>
      <c r="N44" s="60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thickBot="1" x14ac:dyDescent="0.25">
      <c r="A45" s="23" t="s">
        <v>108</v>
      </c>
      <c r="B45" s="67" t="s">
        <v>75</v>
      </c>
      <c r="C45" s="46" t="s">
        <v>104</v>
      </c>
      <c r="D45" s="47"/>
      <c r="E45" s="32">
        <v>1</v>
      </c>
      <c r="F45" s="35" t="s">
        <v>18</v>
      </c>
      <c r="G45" s="68">
        <v>4.4400000000000004</v>
      </c>
      <c r="H45" s="68">
        <f t="shared" si="8"/>
        <v>4.4400000000000004</v>
      </c>
      <c r="I45" s="69">
        <f t="shared" si="9"/>
        <v>4.4400000000000004</v>
      </c>
      <c r="J45" s="70">
        <f t="shared" si="6"/>
        <v>1.1312995421294432E-3</v>
      </c>
      <c r="K45" s="70">
        <f t="shared" si="7"/>
        <v>9.3662254595309276E-4</v>
      </c>
      <c r="L45" s="44" t="s">
        <v>68</v>
      </c>
      <c r="M45" s="40"/>
      <c r="N45" s="60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thickBot="1" x14ac:dyDescent="0.25">
      <c r="A46" s="23" t="s">
        <v>112</v>
      </c>
      <c r="B46" s="67" t="s">
        <v>151</v>
      </c>
      <c r="C46" s="46" t="s">
        <v>104</v>
      </c>
      <c r="D46" s="47"/>
      <c r="E46" s="32">
        <v>1</v>
      </c>
      <c r="F46" s="35" t="s">
        <v>18</v>
      </c>
      <c r="G46" s="68">
        <v>18.989999999999998</v>
      </c>
      <c r="H46" s="68">
        <f t="shared" si="8"/>
        <v>18.989999999999998</v>
      </c>
      <c r="I46" s="69">
        <f t="shared" si="9"/>
        <v>18.989999999999998</v>
      </c>
      <c r="J46" s="70">
        <f t="shared" si="6"/>
        <v>4.8385987173509282E-3</v>
      </c>
      <c r="K46" s="70">
        <f t="shared" si="7"/>
        <v>4.0059599431642411E-3</v>
      </c>
      <c r="L46" s="44" t="s">
        <v>68</v>
      </c>
      <c r="M46" s="40" t="s">
        <v>152</v>
      </c>
      <c r="N46" s="60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thickBot="1" x14ac:dyDescent="0.25">
      <c r="A47" s="23" t="s">
        <v>113</v>
      </c>
      <c r="B47" s="67" t="s">
        <v>248</v>
      </c>
      <c r="C47" s="46" t="s">
        <v>104</v>
      </c>
      <c r="D47" s="47"/>
      <c r="E47" s="32">
        <v>1</v>
      </c>
      <c r="F47" s="35" t="s">
        <v>18</v>
      </c>
      <c r="G47" s="68">
        <v>11.9</v>
      </c>
      <c r="H47" s="68">
        <f t="shared" si="8"/>
        <v>11.9</v>
      </c>
      <c r="I47" s="69">
        <f t="shared" si="9"/>
        <v>11.9</v>
      </c>
      <c r="J47" s="70">
        <f t="shared" si="6"/>
        <v>3.0320866106622463E-3</v>
      </c>
      <c r="K47" s="70">
        <f t="shared" si="7"/>
        <v>2.5103171839733793E-3</v>
      </c>
      <c r="L47" s="55" t="s">
        <v>68</v>
      </c>
      <c r="M47" s="40"/>
      <c r="N47" s="60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thickBot="1" x14ac:dyDescent="0.25">
      <c r="A48" s="23" t="s">
        <v>114</v>
      </c>
      <c r="B48" s="67" t="s">
        <v>76</v>
      </c>
      <c r="C48" s="46" t="s">
        <v>104</v>
      </c>
      <c r="D48" s="47"/>
      <c r="E48" s="32">
        <v>1</v>
      </c>
      <c r="F48" s="35" t="s">
        <v>18</v>
      </c>
      <c r="G48" s="68">
        <v>3.92</v>
      </c>
      <c r="H48" s="68">
        <f t="shared" si="8"/>
        <v>3.92</v>
      </c>
      <c r="I48" s="69">
        <f t="shared" si="9"/>
        <v>3.92</v>
      </c>
      <c r="J48" s="70">
        <f t="shared" si="6"/>
        <v>9.9880500115932802E-4</v>
      </c>
      <c r="K48" s="70">
        <f t="shared" si="7"/>
        <v>8.2692801354417196E-4</v>
      </c>
      <c r="L48" s="44" t="s">
        <v>68</v>
      </c>
      <c r="M48" s="40"/>
      <c r="N48" s="60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thickBot="1" x14ac:dyDescent="0.25">
      <c r="A49" s="23" t="s">
        <v>115</v>
      </c>
      <c r="B49" s="67" t="s">
        <v>77</v>
      </c>
      <c r="C49" s="46" t="s">
        <v>104</v>
      </c>
      <c r="D49" s="47"/>
      <c r="E49" s="32">
        <v>1</v>
      </c>
      <c r="F49" s="35" t="s">
        <v>18</v>
      </c>
      <c r="G49" s="68">
        <v>12.49</v>
      </c>
      <c r="H49" s="68">
        <f t="shared" si="8"/>
        <v>12.49</v>
      </c>
      <c r="I49" s="69">
        <f t="shared" si="9"/>
        <v>12.49</v>
      </c>
      <c r="J49" s="70">
        <f t="shared" si="6"/>
        <v>3.1824169552244919E-3</v>
      </c>
      <c r="K49" s="70">
        <f t="shared" si="7"/>
        <v>2.6347782880527314E-3</v>
      </c>
      <c r="L49" s="44" t="s">
        <v>68</v>
      </c>
      <c r="M49" s="40"/>
      <c r="N49" s="60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thickBot="1" x14ac:dyDescent="0.25">
      <c r="A50" s="23" t="s">
        <v>127</v>
      </c>
      <c r="B50" s="67" t="s">
        <v>177</v>
      </c>
      <c r="C50" s="46" t="s">
        <v>103</v>
      </c>
      <c r="D50" s="47"/>
      <c r="E50" s="32">
        <v>1</v>
      </c>
      <c r="F50" s="48" t="s">
        <v>18</v>
      </c>
      <c r="G50" s="73">
        <v>19.989999999999998</v>
      </c>
      <c r="H50" s="69">
        <f t="shared" si="8"/>
        <v>19.989999999999998</v>
      </c>
      <c r="I50" s="69">
        <f t="shared" si="9"/>
        <v>19.989999999999998</v>
      </c>
      <c r="J50" s="70">
        <f t="shared" si="6"/>
        <v>5.0933959115242265E-3</v>
      </c>
      <c r="K50" s="70">
        <f t="shared" si="7"/>
        <v>4.21691096702755E-3</v>
      </c>
      <c r="L50" s="55" t="s">
        <v>68</v>
      </c>
      <c r="M50" s="40" t="s">
        <v>178</v>
      </c>
      <c r="N50" s="60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thickBot="1" x14ac:dyDescent="0.25">
      <c r="A51" s="23" t="s">
        <v>128</v>
      </c>
      <c r="B51" s="67" t="s">
        <v>156</v>
      </c>
      <c r="C51" s="46" t="s">
        <v>103</v>
      </c>
      <c r="D51" s="47"/>
      <c r="E51" s="32">
        <v>1</v>
      </c>
      <c r="F51" s="48" t="s">
        <v>18</v>
      </c>
      <c r="G51" s="73">
        <v>49.99</v>
      </c>
      <c r="H51" s="69">
        <f t="shared" si="8"/>
        <v>49.99</v>
      </c>
      <c r="I51" s="69">
        <f t="shared" si="9"/>
        <v>49.99</v>
      </c>
      <c r="J51" s="70">
        <f t="shared" si="6"/>
        <v>1.2737311736723168E-2</v>
      </c>
      <c r="K51" s="70">
        <f t="shared" si="7"/>
        <v>1.0545441682926825E-2</v>
      </c>
      <c r="L51" s="55" t="s">
        <v>68</v>
      </c>
      <c r="M51" s="40" t="s">
        <v>78</v>
      </c>
      <c r="N51" s="6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thickBot="1" x14ac:dyDescent="0.25">
      <c r="A52" s="23" t="s">
        <v>133</v>
      </c>
      <c r="B52" s="67" t="s">
        <v>111</v>
      </c>
      <c r="C52" s="46" t="s">
        <v>103</v>
      </c>
      <c r="D52" s="47"/>
      <c r="E52" s="32">
        <v>1</v>
      </c>
      <c r="F52" s="48" t="s">
        <v>18</v>
      </c>
      <c r="G52" s="73">
        <v>36.36</v>
      </c>
      <c r="H52" s="69">
        <f t="shared" si="8"/>
        <v>36.36</v>
      </c>
      <c r="I52" s="69">
        <f t="shared" si="9"/>
        <v>36.36</v>
      </c>
      <c r="J52" s="70">
        <f t="shared" si="6"/>
        <v>9.2644259801411156E-3</v>
      </c>
      <c r="K52" s="70">
        <f t="shared" si="7"/>
        <v>7.6701792276699212E-3</v>
      </c>
      <c r="L52" s="55" t="s">
        <v>68</v>
      </c>
      <c r="M52" s="40"/>
      <c r="N52" s="60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thickBot="1" x14ac:dyDescent="0.25">
      <c r="A53" s="23" t="s">
        <v>135</v>
      </c>
      <c r="B53" s="67" t="s">
        <v>110</v>
      </c>
      <c r="C53" s="46" t="s">
        <v>103</v>
      </c>
      <c r="D53" s="47"/>
      <c r="E53" s="32">
        <v>1</v>
      </c>
      <c r="F53" s="48" t="s">
        <v>18</v>
      </c>
      <c r="G53" s="73">
        <v>36.24</v>
      </c>
      <c r="H53" s="69">
        <f t="shared" si="8"/>
        <v>36.24</v>
      </c>
      <c r="I53" s="69">
        <f t="shared" si="9"/>
        <v>36.24</v>
      </c>
      <c r="J53" s="70">
        <f t="shared" si="6"/>
        <v>9.2338503168403196E-3</v>
      </c>
      <c r="K53" s="70">
        <f t="shared" si="7"/>
        <v>7.6448651048063249E-3</v>
      </c>
      <c r="L53" s="55" t="s">
        <v>68</v>
      </c>
      <c r="M53" s="40"/>
      <c r="N53" s="60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thickBot="1" x14ac:dyDescent="0.25">
      <c r="A54" s="23" t="s">
        <v>136</v>
      </c>
      <c r="B54" s="67" t="s">
        <v>240</v>
      </c>
      <c r="C54" s="46" t="s">
        <v>158</v>
      </c>
      <c r="D54" s="47"/>
      <c r="E54" s="32">
        <v>3</v>
      </c>
      <c r="F54" s="48" t="s">
        <v>18</v>
      </c>
      <c r="G54" s="73">
        <v>1.0900000000000001</v>
      </c>
      <c r="H54" s="69">
        <f t="shared" si="8"/>
        <v>3.2700000000000005</v>
      </c>
      <c r="I54" s="69">
        <f t="shared" si="9"/>
        <v>3.2700000000000005</v>
      </c>
      <c r="J54" s="70">
        <f t="shared" si="6"/>
        <v>8.3318682494668461E-4</v>
      </c>
      <c r="K54" s="70">
        <f t="shared" si="7"/>
        <v>6.8980984803302108E-4</v>
      </c>
      <c r="L54" s="55" t="s">
        <v>68</v>
      </c>
      <c r="M54" s="40"/>
      <c r="N54" s="60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thickBot="1" x14ac:dyDescent="0.25">
      <c r="A55" s="23" t="s">
        <v>137</v>
      </c>
      <c r="B55" s="67" t="s">
        <v>79</v>
      </c>
      <c r="C55" s="46" t="s">
        <v>105</v>
      </c>
      <c r="D55" s="47"/>
      <c r="E55" s="32">
        <v>4</v>
      </c>
      <c r="F55" s="50" t="s">
        <v>18</v>
      </c>
      <c r="G55" s="71">
        <v>0</v>
      </c>
      <c r="H55" s="68">
        <f t="shared" si="8"/>
        <v>0</v>
      </c>
      <c r="I55" s="69">
        <f t="shared" si="9"/>
        <v>0</v>
      </c>
      <c r="J55" s="70">
        <f t="shared" si="6"/>
        <v>0</v>
      </c>
      <c r="K55" s="70">
        <f t="shared" si="7"/>
        <v>0</v>
      </c>
      <c r="L55" s="42" t="s">
        <v>106</v>
      </c>
      <c r="M55" s="40" t="s">
        <v>80</v>
      </c>
      <c r="N55" s="60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thickBot="1" x14ac:dyDescent="0.25">
      <c r="A56" s="23" t="s">
        <v>143</v>
      </c>
      <c r="B56" s="67" t="s">
        <v>138</v>
      </c>
      <c r="C56" s="46" t="s">
        <v>105</v>
      </c>
      <c r="D56" s="47"/>
      <c r="E56" s="32">
        <v>2</v>
      </c>
      <c r="F56" s="35" t="s">
        <v>18</v>
      </c>
      <c r="G56" s="71">
        <v>0</v>
      </c>
      <c r="H56" s="68">
        <f t="shared" si="8"/>
        <v>0</v>
      </c>
      <c r="I56" s="69">
        <f t="shared" si="9"/>
        <v>0</v>
      </c>
      <c r="J56" s="70">
        <f t="shared" si="6"/>
        <v>0</v>
      </c>
      <c r="K56" s="70">
        <f t="shared" si="7"/>
        <v>0</v>
      </c>
      <c r="L56" s="42" t="s">
        <v>106</v>
      </c>
      <c r="M56" s="40" t="s">
        <v>142</v>
      </c>
      <c r="N56" s="60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thickBot="1" x14ac:dyDescent="0.25">
      <c r="A57" s="23" t="s">
        <v>144</v>
      </c>
      <c r="B57" s="67" t="s">
        <v>109</v>
      </c>
      <c r="C57" s="46" t="s">
        <v>105</v>
      </c>
      <c r="D57" s="47"/>
      <c r="E57" s="32">
        <v>4</v>
      </c>
      <c r="F57" s="35" t="s">
        <v>18</v>
      </c>
      <c r="G57" s="71">
        <v>28.11</v>
      </c>
      <c r="H57" s="68">
        <f t="shared" si="8"/>
        <v>112.44</v>
      </c>
      <c r="I57" s="69">
        <f t="shared" si="9"/>
        <v>112.44</v>
      </c>
      <c r="J57" s="70">
        <f t="shared" si="6"/>
        <v>2.8649396512845628E-2</v>
      </c>
      <c r="K57" s="70">
        <f t="shared" si="7"/>
        <v>2.3719333123190481E-2</v>
      </c>
      <c r="L57" s="42" t="s">
        <v>106</v>
      </c>
      <c r="M57" s="40" t="s">
        <v>141</v>
      </c>
      <c r="N57" s="60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thickBot="1" x14ac:dyDescent="0.25">
      <c r="A58" s="23" t="s">
        <v>145</v>
      </c>
      <c r="B58" s="67" t="s">
        <v>139</v>
      </c>
      <c r="C58" s="46" t="s">
        <v>105</v>
      </c>
      <c r="D58" s="47"/>
      <c r="E58" s="32">
        <v>1</v>
      </c>
      <c r="F58" s="35" t="s">
        <v>18</v>
      </c>
      <c r="G58" s="71">
        <v>0</v>
      </c>
      <c r="H58" s="68">
        <f t="shared" si="8"/>
        <v>0</v>
      </c>
      <c r="I58" s="69">
        <f t="shared" si="9"/>
        <v>0</v>
      </c>
      <c r="J58" s="70">
        <f t="shared" si="6"/>
        <v>0</v>
      </c>
      <c r="K58" s="70">
        <f t="shared" si="7"/>
        <v>0</v>
      </c>
      <c r="L58" s="42" t="s">
        <v>106</v>
      </c>
      <c r="M58" s="40" t="s">
        <v>81</v>
      </c>
      <c r="N58" s="60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thickBot="1" x14ac:dyDescent="0.25">
      <c r="A59" s="23" t="s">
        <v>149</v>
      </c>
      <c r="B59" s="67" t="s">
        <v>162</v>
      </c>
      <c r="C59" s="46" t="s">
        <v>105</v>
      </c>
      <c r="D59" s="47"/>
      <c r="E59" s="32">
        <v>2</v>
      </c>
      <c r="F59" s="35" t="s">
        <v>18</v>
      </c>
      <c r="G59" s="71">
        <v>0</v>
      </c>
      <c r="H59" s="68">
        <f t="shared" si="8"/>
        <v>0</v>
      </c>
      <c r="I59" s="69">
        <f t="shared" si="9"/>
        <v>0</v>
      </c>
      <c r="J59" s="70">
        <f t="shared" si="6"/>
        <v>0</v>
      </c>
      <c r="K59" s="70">
        <f t="shared" si="7"/>
        <v>0</v>
      </c>
      <c r="L59" s="42" t="s">
        <v>106</v>
      </c>
      <c r="M59" s="40" t="s">
        <v>142</v>
      </c>
      <c r="N59" s="60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thickBot="1" x14ac:dyDescent="0.25">
      <c r="A60" s="23" t="s">
        <v>150</v>
      </c>
      <c r="B60" s="67" t="s">
        <v>161</v>
      </c>
      <c r="C60" s="46" t="s">
        <v>105</v>
      </c>
      <c r="D60" s="47"/>
      <c r="E60" s="32">
        <v>2</v>
      </c>
      <c r="F60" s="35" t="s">
        <v>18</v>
      </c>
      <c r="G60" s="71">
        <v>0</v>
      </c>
      <c r="H60" s="68">
        <f t="shared" si="8"/>
        <v>0</v>
      </c>
      <c r="I60" s="69">
        <f t="shared" si="9"/>
        <v>0</v>
      </c>
      <c r="J60" s="70">
        <f t="shared" si="6"/>
        <v>0</v>
      </c>
      <c r="K60" s="70">
        <f t="shared" si="7"/>
        <v>0</v>
      </c>
      <c r="L60" s="42" t="s">
        <v>106</v>
      </c>
      <c r="M60" s="40" t="s">
        <v>163</v>
      </c>
      <c r="N60" s="60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5" thickBot="1" x14ac:dyDescent="0.25">
      <c r="A61" s="23" t="s">
        <v>164</v>
      </c>
      <c r="B61" s="67" t="s">
        <v>140</v>
      </c>
      <c r="C61" s="46" t="s">
        <v>105</v>
      </c>
      <c r="D61" s="47"/>
      <c r="E61" s="32">
        <v>2</v>
      </c>
      <c r="F61" s="35" t="s">
        <v>18</v>
      </c>
      <c r="G61" s="71">
        <v>0</v>
      </c>
      <c r="H61" s="68">
        <f t="shared" si="8"/>
        <v>0</v>
      </c>
      <c r="I61" s="69">
        <f t="shared" si="9"/>
        <v>0</v>
      </c>
      <c r="J61" s="70">
        <f t="shared" si="6"/>
        <v>0</v>
      </c>
      <c r="K61" s="70">
        <f t="shared" si="7"/>
        <v>0</v>
      </c>
      <c r="L61" s="42" t="s">
        <v>106</v>
      </c>
      <c r="M61" s="40" t="s">
        <v>142</v>
      </c>
      <c r="N61" s="6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5" thickBot="1" x14ac:dyDescent="0.25">
      <c r="A62" s="23" t="s">
        <v>165</v>
      </c>
      <c r="B62" s="67" t="s">
        <v>82</v>
      </c>
      <c r="C62" s="46" t="s">
        <v>105</v>
      </c>
      <c r="D62" s="47"/>
      <c r="E62" s="32">
        <v>1</v>
      </c>
      <c r="F62" s="35" t="s">
        <v>18</v>
      </c>
      <c r="G62" s="71">
        <v>0</v>
      </c>
      <c r="H62" s="68">
        <f t="shared" si="8"/>
        <v>0</v>
      </c>
      <c r="I62" s="69">
        <f t="shared" si="9"/>
        <v>0</v>
      </c>
      <c r="J62" s="70">
        <f t="shared" si="6"/>
        <v>0</v>
      </c>
      <c r="K62" s="70">
        <f t="shared" si="7"/>
        <v>0</v>
      </c>
      <c r="L62" s="42" t="s">
        <v>106</v>
      </c>
      <c r="M62" s="40" t="s">
        <v>81</v>
      </c>
      <c r="N62" s="60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thickBot="1" x14ac:dyDescent="0.25">
      <c r="A63" s="23" t="s">
        <v>166</v>
      </c>
      <c r="B63" s="67" t="s">
        <v>159</v>
      </c>
      <c r="C63" s="46" t="s">
        <v>105</v>
      </c>
      <c r="D63" s="47"/>
      <c r="E63" s="32">
        <v>1</v>
      </c>
      <c r="F63" s="35" t="s">
        <v>18</v>
      </c>
      <c r="G63" s="71">
        <v>0</v>
      </c>
      <c r="H63" s="68">
        <f t="shared" si="8"/>
        <v>0</v>
      </c>
      <c r="I63" s="69">
        <f t="shared" si="9"/>
        <v>0</v>
      </c>
      <c r="J63" s="70">
        <f t="shared" si="6"/>
        <v>0</v>
      </c>
      <c r="K63" s="70">
        <f t="shared" si="7"/>
        <v>0</v>
      </c>
      <c r="L63" s="42" t="s">
        <v>106</v>
      </c>
      <c r="M63" s="40" t="s">
        <v>81</v>
      </c>
      <c r="N63" s="60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thickBot="1" x14ac:dyDescent="0.25">
      <c r="A64" s="23" t="s">
        <v>167</v>
      </c>
      <c r="B64" s="67" t="s">
        <v>160</v>
      </c>
      <c r="C64" s="46" t="s">
        <v>105</v>
      </c>
      <c r="D64" s="47"/>
      <c r="E64" s="32">
        <v>1</v>
      </c>
      <c r="F64" s="35" t="s">
        <v>18</v>
      </c>
      <c r="G64" s="71">
        <v>0</v>
      </c>
      <c r="H64" s="68">
        <f t="shared" si="8"/>
        <v>0</v>
      </c>
      <c r="I64" s="69">
        <f t="shared" si="9"/>
        <v>0</v>
      </c>
      <c r="J64" s="70">
        <f t="shared" si="6"/>
        <v>0</v>
      </c>
      <c r="K64" s="70">
        <f t="shared" si="7"/>
        <v>0</v>
      </c>
      <c r="L64" s="42" t="s">
        <v>106</v>
      </c>
      <c r="M64" s="40" t="s">
        <v>81</v>
      </c>
      <c r="N64" s="60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5" thickBot="1" x14ac:dyDescent="0.25">
      <c r="A65" s="23" t="s">
        <v>170</v>
      </c>
      <c r="B65" s="67" t="s">
        <v>168</v>
      </c>
      <c r="C65" s="46" t="s">
        <v>105</v>
      </c>
      <c r="D65" s="47"/>
      <c r="E65" s="32">
        <v>16</v>
      </c>
      <c r="F65" s="35" t="s">
        <v>18</v>
      </c>
      <c r="G65" s="71">
        <v>0</v>
      </c>
      <c r="H65" s="68">
        <f t="shared" si="8"/>
        <v>0</v>
      </c>
      <c r="I65" s="69">
        <f t="shared" si="9"/>
        <v>0</v>
      </c>
      <c r="J65" s="70">
        <f t="shared" si="6"/>
        <v>0</v>
      </c>
      <c r="K65" s="70">
        <f t="shared" si="7"/>
        <v>0</v>
      </c>
      <c r="L65" s="42" t="s">
        <v>106</v>
      </c>
      <c r="M65" s="40" t="s">
        <v>169</v>
      </c>
      <c r="N65" s="60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thickBot="1" x14ac:dyDescent="0.25">
      <c r="A66" s="23" t="s">
        <v>171</v>
      </c>
      <c r="B66" s="67" t="s">
        <v>249</v>
      </c>
      <c r="C66" s="46" t="s">
        <v>105</v>
      </c>
      <c r="D66" s="47"/>
      <c r="E66" s="32">
        <v>1</v>
      </c>
      <c r="F66" s="35" t="s">
        <v>18</v>
      </c>
      <c r="G66" s="71">
        <v>0</v>
      </c>
      <c r="H66" s="68">
        <f t="shared" si="8"/>
        <v>0</v>
      </c>
      <c r="I66" s="69">
        <f t="shared" si="9"/>
        <v>0</v>
      </c>
      <c r="J66" s="70">
        <f t="shared" si="6"/>
        <v>0</v>
      </c>
      <c r="K66" s="70">
        <f t="shared" si="7"/>
        <v>0</v>
      </c>
      <c r="L66" s="42" t="s">
        <v>106</v>
      </c>
      <c r="M66" s="40" t="s">
        <v>81</v>
      </c>
      <c r="N66" s="60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thickBot="1" x14ac:dyDescent="0.25">
      <c r="A67" s="23" t="s">
        <v>175</v>
      </c>
      <c r="B67" s="67" t="s">
        <v>147</v>
      </c>
      <c r="C67" s="46" t="s">
        <v>105</v>
      </c>
      <c r="D67" s="47"/>
      <c r="E67" s="32">
        <v>1</v>
      </c>
      <c r="F67" s="35" t="s">
        <v>18</v>
      </c>
      <c r="G67" s="71">
        <v>0</v>
      </c>
      <c r="H67" s="68">
        <f t="shared" si="8"/>
        <v>0</v>
      </c>
      <c r="I67" s="69">
        <f t="shared" si="9"/>
        <v>0</v>
      </c>
      <c r="J67" s="70">
        <f t="shared" si="6"/>
        <v>0</v>
      </c>
      <c r="K67" s="70">
        <f t="shared" si="7"/>
        <v>0</v>
      </c>
      <c r="L67" s="55" t="s">
        <v>68</v>
      </c>
      <c r="M67" s="40" t="s">
        <v>81</v>
      </c>
      <c r="N67" s="60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5" thickBot="1" x14ac:dyDescent="0.25">
      <c r="A68" s="23" t="s">
        <v>176</v>
      </c>
      <c r="B68" s="67" t="s">
        <v>83</v>
      </c>
      <c r="C68" s="46" t="s">
        <v>104</v>
      </c>
      <c r="D68" s="47"/>
      <c r="E68" s="32">
        <v>4</v>
      </c>
      <c r="F68" s="35" t="s">
        <v>18</v>
      </c>
      <c r="G68" s="71">
        <v>0</v>
      </c>
      <c r="H68" s="68">
        <f t="shared" si="8"/>
        <v>0</v>
      </c>
      <c r="I68" s="69">
        <f t="shared" si="9"/>
        <v>0</v>
      </c>
      <c r="J68" s="70">
        <f t="shared" si="6"/>
        <v>0</v>
      </c>
      <c r="K68" s="70">
        <f t="shared" si="7"/>
        <v>0</v>
      </c>
      <c r="L68" s="42" t="s">
        <v>106</v>
      </c>
      <c r="M68" s="41" t="s">
        <v>107</v>
      </c>
      <c r="N68" s="60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thickBot="1" x14ac:dyDescent="0.25">
      <c r="A69" s="23" t="s">
        <v>179</v>
      </c>
      <c r="B69" s="67" t="s">
        <v>117</v>
      </c>
      <c r="C69" s="46" t="s">
        <v>103</v>
      </c>
      <c r="D69" s="47"/>
      <c r="E69" s="32">
        <v>2</v>
      </c>
      <c r="F69" s="35" t="s">
        <v>18</v>
      </c>
      <c r="G69" s="71">
        <v>14.85</v>
      </c>
      <c r="H69" s="68">
        <f t="shared" si="8"/>
        <v>29.7</v>
      </c>
      <c r="I69" s="69">
        <f t="shared" si="9"/>
        <v>29.7</v>
      </c>
      <c r="J69" s="70">
        <f t="shared" si="6"/>
        <v>7.56747666694695E-3</v>
      </c>
      <c r="K69" s="70">
        <f t="shared" si="7"/>
        <v>6.2652454087402821E-3</v>
      </c>
      <c r="L69" s="55" t="s">
        <v>68</v>
      </c>
      <c r="M69" s="40" t="s">
        <v>118</v>
      </c>
      <c r="N69" s="6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thickBot="1" x14ac:dyDescent="0.25">
      <c r="A70" s="23" t="s">
        <v>186</v>
      </c>
      <c r="B70" s="67" t="s">
        <v>116</v>
      </c>
      <c r="C70" s="46" t="s">
        <v>104</v>
      </c>
      <c r="D70" s="47"/>
      <c r="E70" s="32">
        <v>1</v>
      </c>
      <c r="F70" s="35" t="s">
        <v>18</v>
      </c>
      <c r="G70" s="71">
        <v>9.39</v>
      </c>
      <c r="H70" s="68">
        <f t="shared" ref="H70:H91" si="10">G70*E70</f>
        <v>9.39</v>
      </c>
      <c r="I70" s="69">
        <f t="shared" ref="I70:I91" si="11">H70-(H70*D70)</f>
        <v>9.39</v>
      </c>
      <c r="J70" s="70">
        <f t="shared" ref="J70:J91" si="12">I70/$J$92</f>
        <v>2.3925456532872683E-3</v>
      </c>
      <c r="K70" s="70">
        <f t="shared" ref="K70:K91" si="13">I70/$J$106</f>
        <v>1.9808301140764734E-3</v>
      </c>
      <c r="L70" s="55" t="s">
        <v>68</v>
      </c>
      <c r="M70" s="40"/>
      <c r="N70" s="6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thickBot="1" x14ac:dyDescent="0.25">
      <c r="A71" s="23" t="s">
        <v>187</v>
      </c>
      <c r="B71" s="67" t="s">
        <v>183</v>
      </c>
      <c r="C71" s="46" t="s">
        <v>104</v>
      </c>
      <c r="D71" s="47"/>
      <c r="E71" s="32">
        <v>2</v>
      </c>
      <c r="F71" s="35" t="s">
        <v>18</v>
      </c>
      <c r="G71" s="71">
        <v>4</v>
      </c>
      <c r="H71" s="68">
        <f t="shared" si="10"/>
        <v>8</v>
      </c>
      <c r="I71" s="69">
        <f t="shared" si="11"/>
        <v>8</v>
      </c>
      <c r="J71" s="70">
        <f t="shared" si="12"/>
        <v>2.0383775533863841E-3</v>
      </c>
      <c r="K71" s="70">
        <f t="shared" si="13"/>
        <v>1.6876081909064733E-3</v>
      </c>
      <c r="L71" s="55" t="s">
        <v>68</v>
      </c>
      <c r="M71" s="40"/>
      <c r="N71" s="6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thickBot="1" x14ac:dyDescent="0.25">
      <c r="A72" s="23" t="s">
        <v>188</v>
      </c>
      <c r="B72" s="67" t="s">
        <v>241</v>
      </c>
      <c r="C72" s="46" t="s">
        <v>104</v>
      </c>
      <c r="D72" s="47"/>
      <c r="E72" s="32">
        <v>1</v>
      </c>
      <c r="F72" s="35" t="s">
        <v>18</v>
      </c>
      <c r="G72" s="71">
        <v>7.31</v>
      </c>
      <c r="H72" s="68">
        <f t="shared" si="10"/>
        <v>7.31</v>
      </c>
      <c r="I72" s="69">
        <f t="shared" si="11"/>
        <v>7.31</v>
      </c>
      <c r="J72" s="70">
        <f t="shared" si="12"/>
        <v>1.8625674894068084E-3</v>
      </c>
      <c r="K72" s="70">
        <f t="shared" si="13"/>
        <v>1.54205198444079E-3</v>
      </c>
      <c r="L72" s="55" t="s">
        <v>68</v>
      </c>
      <c r="M72" s="40"/>
      <c r="N72" s="6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5" thickBot="1" x14ac:dyDescent="0.25">
      <c r="A73" s="23" t="s">
        <v>193</v>
      </c>
      <c r="B73" s="67" t="s">
        <v>184</v>
      </c>
      <c r="C73" s="46" t="s">
        <v>103</v>
      </c>
      <c r="D73" s="47"/>
      <c r="E73" s="32">
        <v>1</v>
      </c>
      <c r="F73" s="35" t="s">
        <v>18</v>
      </c>
      <c r="G73" s="71">
        <v>9.49</v>
      </c>
      <c r="H73" s="68">
        <f t="shared" si="10"/>
        <v>9.49</v>
      </c>
      <c r="I73" s="69">
        <f t="shared" si="11"/>
        <v>9.49</v>
      </c>
      <c r="J73" s="70">
        <f t="shared" si="12"/>
        <v>2.4180253727045979E-3</v>
      </c>
      <c r="K73" s="70">
        <f t="shared" si="13"/>
        <v>2.0019252164628042E-3</v>
      </c>
      <c r="L73" s="55" t="s">
        <v>68</v>
      </c>
      <c r="M73" s="40"/>
      <c r="N73" s="60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thickBot="1" x14ac:dyDescent="0.25">
      <c r="A74" s="23" t="s">
        <v>194</v>
      </c>
      <c r="B74" s="67" t="s">
        <v>198</v>
      </c>
      <c r="C74" s="46" t="s">
        <v>103</v>
      </c>
      <c r="D74" s="47"/>
      <c r="E74" s="32">
        <v>1</v>
      </c>
      <c r="F74" s="35" t="s">
        <v>18</v>
      </c>
      <c r="G74" s="71">
        <v>19.989999999999998</v>
      </c>
      <c r="H74" s="68">
        <f t="shared" si="10"/>
        <v>19.989999999999998</v>
      </c>
      <c r="I74" s="69">
        <f t="shared" si="11"/>
        <v>19.989999999999998</v>
      </c>
      <c r="J74" s="70">
        <f t="shared" si="12"/>
        <v>5.0933959115242265E-3</v>
      </c>
      <c r="K74" s="70">
        <f t="shared" si="13"/>
        <v>4.21691096702755E-3</v>
      </c>
      <c r="L74" s="55" t="s">
        <v>68</v>
      </c>
      <c r="M74" s="40"/>
      <c r="N74" s="6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5" thickBot="1" x14ac:dyDescent="0.25">
      <c r="A75" s="23" t="s">
        <v>195</v>
      </c>
      <c r="B75" s="67" t="s">
        <v>189</v>
      </c>
      <c r="C75" s="46" t="s">
        <v>103</v>
      </c>
      <c r="D75" s="47"/>
      <c r="E75" s="32">
        <v>2</v>
      </c>
      <c r="F75" s="35" t="s">
        <v>18</v>
      </c>
      <c r="G75" s="71">
        <v>0.52</v>
      </c>
      <c r="H75" s="68">
        <f t="shared" si="10"/>
        <v>1.04</v>
      </c>
      <c r="I75" s="69">
        <f t="shared" si="11"/>
        <v>1.04</v>
      </c>
      <c r="J75" s="70">
        <f t="shared" si="12"/>
        <v>2.6498908194022992E-4</v>
      </c>
      <c r="K75" s="70">
        <f t="shared" si="13"/>
        <v>2.1938906481784153E-4</v>
      </c>
      <c r="L75" s="55" t="s">
        <v>68</v>
      </c>
      <c r="M75" s="40"/>
      <c r="N75" s="60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5" thickBot="1" x14ac:dyDescent="0.25">
      <c r="A76" s="23" t="s">
        <v>205</v>
      </c>
      <c r="B76" s="67" t="s">
        <v>190</v>
      </c>
      <c r="C76" s="46" t="s">
        <v>103</v>
      </c>
      <c r="D76" s="47"/>
      <c r="E76" s="32">
        <v>1</v>
      </c>
      <c r="F76" s="35" t="s">
        <v>18</v>
      </c>
      <c r="G76" s="71">
        <v>1.21</v>
      </c>
      <c r="H76" s="68">
        <f t="shared" si="10"/>
        <v>1.21</v>
      </c>
      <c r="I76" s="69">
        <f t="shared" si="11"/>
        <v>1.21</v>
      </c>
      <c r="J76" s="70">
        <f t="shared" si="12"/>
        <v>3.0830460494969057E-4</v>
      </c>
      <c r="K76" s="70">
        <f t="shared" si="13"/>
        <v>2.5525073887460408E-4</v>
      </c>
      <c r="L76" s="55" t="s">
        <v>68</v>
      </c>
      <c r="M76" s="40"/>
      <c r="N76" s="60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thickBot="1" x14ac:dyDescent="0.25">
      <c r="A77" s="23" t="s">
        <v>206</v>
      </c>
      <c r="B77" s="67" t="s">
        <v>191</v>
      </c>
      <c r="C77" s="46" t="s">
        <v>103</v>
      </c>
      <c r="D77" s="47"/>
      <c r="E77" s="32">
        <v>32</v>
      </c>
      <c r="F77" s="35" t="s">
        <v>18</v>
      </c>
      <c r="G77" s="71">
        <v>4.2300000000000004</v>
      </c>
      <c r="H77" s="68">
        <f t="shared" si="10"/>
        <v>135.36000000000001</v>
      </c>
      <c r="I77" s="69">
        <f t="shared" si="11"/>
        <v>135.36000000000001</v>
      </c>
      <c r="J77" s="70">
        <f t="shared" si="12"/>
        <v>3.4489348203297618E-2</v>
      </c>
      <c r="K77" s="70">
        <f t="shared" si="13"/>
        <v>2.8554330590137532E-2</v>
      </c>
      <c r="L77" s="55" t="s">
        <v>68</v>
      </c>
      <c r="M77" s="40"/>
      <c r="N77" s="60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5" thickBot="1" x14ac:dyDescent="0.25">
      <c r="A78" s="23" t="s">
        <v>207</v>
      </c>
      <c r="B78" s="67" t="s">
        <v>185</v>
      </c>
      <c r="C78" s="46" t="s">
        <v>103</v>
      </c>
      <c r="D78" s="47"/>
      <c r="E78" s="32">
        <v>1</v>
      </c>
      <c r="F78" s="35" t="s">
        <v>18</v>
      </c>
      <c r="G78" s="71">
        <v>2.13</v>
      </c>
      <c r="H78" s="68">
        <f t="shared" si="10"/>
        <v>2.13</v>
      </c>
      <c r="I78" s="69">
        <f t="shared" si="11"/>
        <v>2.13</v>
      </c>
      <c r="J78" s="70">
        <f t="shared" si="12"/>
        <v>5.4271802358912466E-4</v>
      </c>
      <c r="K78" s="70">
        <f t="shared" si="13"/>
        <v>4.4932568082884852E-4</v>
      </c>
      <c r="L78" s="55" t="s">
        <v>68</v>
      </c>
      <c r="M78" s="40"/>
      <c r="N78" s="6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5" thickBot="1" x14ac:dyDescent="0.25">
      <c r="A79" s="23" t="s">
        <v>208</v>
      </c>
      <c r="B79" s="67" t="s">
        <v>131</v>
      </c>
      <c r="C79" s="46" t="s">
        <v>103</v>
      </c>
      <c r="D79" s="47"/>
      <c r="E79" s="32">
        <v>2</v>
      </c>
      <c r="F79" s="35" t="s">
        <v>18</v>
      </c>
      <c r="G79" s="71">
        <v>18.079999999999998</v>
      </c>
      <c r="H79" s="68">
        <f t="shared" si="10"/>
        <v>36.159999999999997</v>
      </c>
      <c r="I79" s="69">
        <f t="shared" si="11"/>
        <v>36.159999999999997</v>
      </c>
      <c r="J79" s="70">
        <f t="shared" si="12"/>
        <v>9.2134665413064545E-3</v>
      </c>
      <c r="K79" s="70">
        <f t="shared" si="13"/>
        <v>7.6279890228972587E-3</v>
      </c>
      <c r="L79" s="55" t="s">
        <v>68</v>
      </c>
      <c r="M79" s="40" t="s">
        <v>132</v>
      </c>
      <c r="N79" s="6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thickBot="1" x14ac:dyDescent="0.25">
      <c r="A80" s="23" t="s">
        <v>209</v>
      </c>
      <c r="B80" s="67" t="s">
        <v>196</v>
      </c>
      <c r="C80" s="46" t="s">
        <v>103</v>
      </c>
      <c r="D80" s="47"/>
      <c r="E80" s="32">
        <v>2</v>
      </c>
      <c r="F80" s="35" t="s">
        <v>18</v>
      </c>
      <c r="G80" s="71">
        <v>14.36</v>
      </c>
      <c r="H80" s="68">
        <f t="shared" si="10"/>
        <v>28.72</v>
      </c>
      <c r="I80" s="69">
        <f t="shared" si="11"/>
        <v>28.72</v>
      </c>
      <c r="J80" s="70">
        <f t="shared" si="12"/>
        <v>7.317775416657118E-3</v>
      </c>
      <c r="K80" s="70">
        <f t="shared" si="13"/>
        <v>6.0585134053542395E-3</v>
      </c>
      <c r="L80" s="55" t="s">
        <v>68</v>
      </c>
      <c r="M80" s="56"/>
      <c r="N80" s="6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7" ht="13.5" thickBot="1" x14ac:dyDescent="0.25">
      <c r="A81" s="23" t="s">
        <v>210</v>
      </c>
      <c r="B81" s="67" t="s">
        <v>192</v>
      </c>
      <c r="C81" s="46" t="s">
        <v>103</v>
      </c>
      <c r="D81" s="47"/>
      <c r="E81" s="32">
        <v>4</v>
      </c>
      <c r="F81" s="49" t="s">
        <v>18</v>
      </c>
      <c r="G81" s="71">
        <v>36.1</v>
      </c>
      <c r="H81" s="68">
        <f t="shared" si="10"/>
        <v>144.4</v>
      </c>
      <c r="I81" s="69">
        <f t="shared" si="11"/>
        <v>144.4</v>
      </c>
      <c r="J81" s="70">
        <f t="shared" si="12"/>
        <v>3.679271483862423E-2</v>
      </c>
      <c r="K81" s="70">
        <f t="shared" si="13"/>
        <v>3.0461327845861846E-2</v>
      </c>
      <c r="L81" s="55" t="s">
        <v>68</v>
      </c>
      <c r="M81" s="56"/>
      <c r="N81" s="6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7" ht="13.5" thickBot="1" x14ac:dyDescent="0.25">
      <c r="A82" s="23" t="s">
        <v>211</v>
      </c>
      <c r="B82" s="67" t="s">
        <v>213</v>
      </c>
      <c r="C82" s="46" t="s">
        <v>103</v>
      </c>
      <c r="D82" s="47"/>
      <c r="E82" s="32">
        <v>1</v>
      </c>
      <c r="F82" s="49" t="s">
        <v>18</v>
      </c>
      <c r="G82" s="71">
        <v>20.420000000000002</v>
      </c>
      <c r="H82" s="68">
        <f t="shared" si="10"/>
        <v>20.420000000000002</v>
      </c>
      <c r="I82" s="69">
        <f t="shared" si="11"/>
        <v>20.420000000000002</v>
      </c>
      <c r="J82" s="70">
        <f t="shared" si="12"/>
        <v>5.2029587050187454E-3</v>
      </c>
      <c r="K82" s="70">
        <f t="shared" si="13"/>
        <v>4.307619907288774E-3</v>
      </c>
      <c r="L82" s="55" t="s">
        <v>68</v>
      </c>
      <c r="M82" s="56"/>
      <c r="N82" s="6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7" ht="13.5" thickBot="1" x14ac:dyDescent="0.25">
      <c r="A83" s="23" t="s">
        <v>212</v>
      </c>
      <c r="B83" s="67" t="s">
        <v>204</v>
      </c>
      <c r="C83" s="27" t="s">
        <v>103</v>
      </c>
      <c r="D83" s="47"/>
      <c r="E83" s="32">
        <v>2</v>
      </c>
      <c r="F83" s="51" t="s">
        <v>18</v>
      </c>
      <c r="G83" s="71">
        <v>10.99</v>
      </c>
      <c r="H83" s="68">
        <f t="shared" si="10"/>
        <v>21.98</v>
      </c>
      <c r="I83" s="69">
        <f t="shared" si="11"/>
        <v>21.98</v>
      </c>
      <c r="J83" s="70">
        <f t="shared" si="12"/>
        <v>5.6004423279290899E-3</v>
      </c>
      <c r="K83" s="70">
        <f t="shared" si="13"/>
        <v>4.636703504515536E-3</v>
      </c>
      <c r="L83" s="55" t="s">
        <v>68</v>
      </c>
      <c r="M83" s="57"/>
      <c r="N83" s="60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7" ht="13.5" thickBot="1" x14ac:dyDescent="0.25">
      <c r="A84" s="23" t="s">
        <v>218</v>
      </c>
      <c r="B84" s="67" t="s">
        <v>203</v>
      </c>
      <c r="C84" s="27" t="s">
        <v>103</v>
      </c>
      <c r="D84" s="47"/>
      <c r="E84" s="32">
        <v>1</v>
      </c>
      <c r="F84" s="51" t="s">
        <v>18</v>
      </c>
      <c r="G84" s="71">
        <v>76.5</v>
      </c>
      <c r="H84" s="68">
        <f t="shared" si="10"/>
        <v>76.5</v>
      </c>
      <c r="I84" s="69">
        <f t="shared" si="11"/>
        <v>76.5</v>
      </c>
      <c r="J84" s="70">
        <f t="shared" si="12"/>
        <v>1.9491985354257297E-2</v>
      </c>
      <c r="K84" s="70">
        <f t="shared" si="13"/>
        <v>1.6137753325543153E-2</v>
      </c>
      <c r="L84" s="55" t="s">
        <v>68</v>
      </c>
      <c r="M84" s="57"/>
      <c r="N84" s="6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7" ht="13.5" thickBot="1" x14ac:dyDescent="0.25">
      <c r="A85" s="23" t="s">
        <v>219</v>
      </c>
      <c r="B85" s="67" t="s">
        <v>214</v>
      </c>
      <c r="C85" s="27" t="s">
        <v>103</v>
      </c>
      <c r="D85" s="47"/>
      <c r="E85" s="32">
        <v>1</v>
      </c>
      <c r="F85" s="51" t="s">
        <v>18</v>
      </c>
      <c r="G85" s="71">
        <v>39.47</v>
      </c>
      <c r="H85" s="68">
        <f t="shared" si="10"/>
        <v>39.47</v>
      </c>
      <c r="I85" s="69">
        <f t="shared" si="11"/>
        <v>39.47</v>
      </c>
      <c r="J85" s="70">
        <f t="shared" si="12"/>
        <v>1.0056845254020072E-2</v>
      </c>
      <c r="K85" s="70">
        <f t="shared" si="13"/>
        <v>8.3262369118848132E-3</v>
      </c>
      <c r="L85" s="55" t="s">
        <v>68</v>
      </c>
      <c r="M85" s="57"/>
      <c r="N85" s="6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7" ht="13.5" thickBot="1" x14ac:dyDescent="0.25">
      <c r="A86" s="23" t="s">
        <v>220</v>
      </c>
      <c r="B86" s="67" t="s">
        <v>215</v>
      </c>
      <c r="C86" s="27" t="s">
        <v>103</v>
      </c>
      <c r="D86" s="47"/>
      <c r="E86" s="32">
        <v>1</v>
      </c>
      <c r="F86" s="51" t="s">
        <v>18</v>
      </c>
      <c r="G86" s="71">
        <v>58.17</v>
      </c>
      <c r="H86" s="68">
        <f t="shared" si="10"/>
        <v>58.17</v>
      </c>
      <c r="I86" s="69">
        <f t="shared" si="11"/>
        <v>58.17</v>
      </c>
      <c r="J86" s="70">
        <f t="shared" si="12"/>
        <v>1.4821552785060746E-2</v>
      </c>
      <c r="K86" s="70">
        <f t="shared" si="13"/>
        <v>1.2271021058128695E-2</v>
      </c>
      <c r="L86" s="55" t="s">
        <v>68</v>
      </c>
      <c r="M86" s="57"/>
      <c r="N86" s="6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7" ht="13.5" thickBot="1" x14ac:dyDescent="0.25">
      <c r="A87" s="23" t="s">
        <v>221</v>
      </c>
      <c r="B87" s="67" t="s">
        <v>216</v>
      </c>
      <c r="C87" s="27" t="s">
        <v>103</v>
      </c>
      <c r="D87" s="47"/>
      <c r="E87" s="32">
        <v>200</v>
      </c>
      <c r="F87" s="51" t="s">
        <v>18</v>
      </c>
      <c r="G87" s="71">
        <v>4.7E-2</v>
      </c>
      <c r="H87" s="68">
        <f t="shared" si="10"/>
        <v>9.4</v>
      </c>
      <c r="I87" s="69">
        <f t="shared" si="11"/>
        <v>9.4</v>
      </c>
      <c r="J87" s="70">
        <f t="shared" si="12"/>
        <v>2.3950936252290014E-3</v>
      </c>
      <c r="K87" s="70">
        <f t="shared" si="13"/>
        <v>1.9829396243151061E-3</v>
      </c>
      <c r="L87" s="55" t="s">
        <v>68</v>
      </c>
      <c r="M87" s="57" t="s">
        <v>217</v>
      </c>
      <c r="N87" s="6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7" ht="13.5" thickBot="1" x14ac:dyDescent="0.25">
      <c r="A88" s="23" t="s">
        <v>225</v>
      </c>
      <c r="B88" s="67" t="s">
        <v>202</v>
      </c>
      <c r="C88" s="27" t="s">
        <v>103</v>
      </c>
      <c r="D88" s="47"/>
      <c r="E88" s="32">
        <v>1</v>
      </c>
      <c r="F88" s="51" t="s">
        <v>18</v>
      </c>
      <c r="G88" s="71">
        <v>22.29</v>
      </c>
      <c r="H88" s="68">
        <f t="shared" si="10"/>
        <v>22.29</v>
      </c>
      <c r="I88" s="69">
        <f t="shared" si="11"/>
        <v>22.29</v>
      </c>
      <c r="J88" s="70">
        <f t="shared" si="12"/>
        <v>5.679429458122812E-3</v>
      </c>
      <c r="K88" s="70">
        <f t="shared" si="13"/>
        <v>4.7020983219131611E-3</v>
      </c>
      <c r="L88" s="55" t="s">
        <v>68</v>
      </c>
      <c r="M88" s="57"/>
      <c r="N88" s="6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7" ht="13.5" thickBot="1" x14ac:dyDescent="0.25">
      <c r="A89" s="23" t="s">
        <v>226</v>
      </c>
      <c r="B89" s="67" t="s">
        <v>201</v>
      </c>
      <c r="C89" s="27" t="s">
        <v>103</v>
      </c>
      <c r="D89" s="47"/>
      <c r="E89" s="32">
        <v>1</v>
      </c>
      <c r="F89" s="51" t="s">
        <v>18</v>
      </c>
      <c r="G89" s="71">
        <v>22.29</v>
      </c>
      <c r="H89" s="68">
        <f t="shared" si="10"/>
        <v>22.29</v>
      </c>
      <c r="I89" s="69">
        <f t="shared" si="11"/>
        <v>22.29</v>
      </c>
      <c r="J89" s="70">
        <f t="shared" si="12"/>
        <v>5.679429458122812E-3</v>
      </c>
      <c r="K89" s="70">
        <f t="shared" si="13"/>
        <v>4.7020983219131611E-3</v>
      </c>
      <c r="L89" s="55" t="s">
        <v>68</v>
      </c>
      <c r="M89" s="57"/>
      <c r="N89" s="6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7" ht="13.5" thickBot="1" x14ac:dyDescent="0.25">
      <c r="A90" s="23" t="s">
        <v>227</v>
      </c>
      <c r="B90" s="67" t="s">
        <v>200</v>
      </c>
      <c r="C90" s="27" t="s">
        <v>103</v>
      </c>
      <c r="D90" s="47"/>
      <c r="E90" s="32">
        <v>1</v>
      </c>
      <c r="F90" s="51" t="s">
        <v>18</v>
      </c>
      <c r="G90" s="71">
        <v>32.99</v>
      </c>
      <c r="H90" s="68">
        <f t="shared" si="10"/>
        <v>32.99</v>
      </c>
      <c r="I90" s="69">
        <f t="shared" si="11"/>
        <v>32.99</v>
      </c>
      <c r="J90" s="70">
        <f t="shared" si="12"/>
        <v>8.4057594357771007E-3</v>
      </c>
      <c r="K90" s="70">
        <f t="shared" si="13"/>
        <v>6.9592742772505703E-3</v>
      </c>
      <c r="L90" s="55" t="s">
        <v>68</v>
      </c>
      <c r="M90" s="57"/>
      <c r="N90" s="6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7" ht="13.5" thickBot="1" x14ac:dyDescent="0.25">
      <c r="A91" s="23" t="s">
        <v>228</v>
      </c>
      <c r="B91" s="67" t="s">
        <v>199</v>
      </c>
      <c r="C91" s="27" t="s">
        <v>103</v>
      </c>
      <c r="D91" s="47"/>
      <c r="E91" s="32">
        <v>1</v>
      </c>
      <c r="F91" s="51" t="s">
        <v>18</v>
      </c>
      <c r="G91" s="71">
        <v>32.99</v>
      </c>
      <c r="H91" s="68">
        <f t="shared" si="10"/>
        <v>32.99</v>
      </c>
      <c r="I91" s="69">
        <f t="shared" si="11"/>
        <v>32.99</v>
      </c>
      <c r="J91" s="70">
        <f t="shared" si="12"/>
        <v>8.4057594357771007E-3</v>
      </c>
      <c r="K91" s="70">
        <f t="shared" si="13"/>
        <v>6.9592742772505703E-3</v>
      </c>
      <c r="L91" s="55" t="s">
        <v>68</v>
      </c>
      <c r="M91" s="57"/>
      <c r="N91" s="6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7" ht="18" x14ac:dyDescent="0.25">
      <c r="A92" s="113" t="s">
        <v>19</v>
      </c>
      <c r="B92" s="114"/>
      <c r="C92" s="114"/>
      <c r="D92" s="115"/>
      <c r="E92" s="32"/>
      <c r="F92" s="32"/>
      <c r="G92" s="32"/>
      <c r="H92" s="9"/>
      <c r="I92" s="9">
        <f>SUM(H8:H91)</f>
        <v>3924.6899999999964</v>
      </c>
      <c r="J92" s="9">
        <f>SUM(I8:I91)</f>
        <v>3924.6899999999964</v>
      </c>
      <c r="K92" s="5"/>
      <c r="L92" s="10">
        <f t="shared" ref="L92" si="14">J92/$J$106</f>
        <v>0.8279173738460901</v>
      </c>
      <c r="M92" s="58" t="s">
        <v>197</v>
      </c>
      <c r="N92" s="59">
        <f>SUM(H75:H76,H73,H52:H68,H28:H50,G8:G17,H83)</f>
        <v>1094.3600000000001</v>
      </c>
      <c r="O92" s="59">
        <f>SUM(I75:I76,I73,I52:I68,I28:I50,H8:H17,I83)</f>
        <v>1228.6600000000003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7" ht="12.75" customHeight="1" x14ac:dyDescent="0.2">
      <c r="A93" s="11">
        <v>2</v>
      </c>
      <c r="B93" s="30" t="s">
        <v>20</v>
      </c>
      <c r="C93" s="31"/>
      <c r="D93" s="29"/>
      <c r="E93" s="29"/>
      <c r="F93" s="29"/>
      <c r="G93" s="29"/>
      <c r="H93" s="31"/>
      <c r="I93" s="31"/>
      <c r="J93" s="31"/>
      <c r="K93" s="31"/>
      <c r="L93" s="31"/>
      <c r="M93" s="31"/>
      <c r="N93" s="31"/>
      <c r="O93" s="3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7" ht="12.75" customHeight="1" x14ac:dyDescent="0.2">
      <c r="A94" s="2">
        <v>2.1</v>
      </c>
      <c r="B94" s="88" t="s">
        <v>21</v>
      </c>
      <c r="C94" s="89"/>
      <c r="D94" s="112"/>
      <c r="E94" s="52">
        <v>0.1</v>
      </c>
      <c r="F94" s="48">
        <v>0</v>
      </c>
      <c r="G94" s="49" t="s">
        <v>22</v>
      </c>
      <c r="H94" s="3">
        <v>49.99</v>
      </c>
      <c r="I94" s="4">
        <f>H94*F94</f>
        <v>0</v>
      </c>
      <c r="J94" s="4">
        <f>I94-(I94*E94)</f>
        <v>0</v>
      </c>
      <c r="K94" s="8" t="e">
        <f>J94/$J$96</f>
        <v>#DIV/0!</v>
      </c>
      <c r="L94" s="8">
        <f>J94/$J$106</f>
        <v>0</v>
      </c>
      <c r="M94" s="5"/>
      <c r="N94" s="5"/>
      <c r="O94" s="38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customHeight="1" x14ac:dyDescent="0.2">
      <c r="A95" s="23"/>
      <c r="B95" s="88"/>
      <c r="C95" s="89"/>
      <c r="D95" s="112"/>
      <c r="E95" s="32"/>
      <c r="F95" s="32"/>
      <c r="G95" s="35"/>
      <c r="H95" s="4"/>
      <c r="I95" s="4"/>
      <c r="J95" s="4"/>
      <c r="K95" s="8"/>
      <c r="L95" s="8"/>
      <c r="M95" s="37"/>
      <c r="N95" s="37"/>
      <c r="O95" s="38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30.6" customHeight="1" x14ac:dyDescent="0.2">
      <c r="A96" s="113" t="s">
        <v>23</v>
      </c>
      <c r="B96" s="114"/>
      <c r="C96" s="114"/>
      <c r="D96" s="115"/>
      <c r="E96" s="32"/>
      <c r="F96" s="32"/>
      <c r="G96" s="32"/>
      <c r="H96" s="9"/>
      <c r="I96" s="9">
        <f>SUM(I94)</f>
        <v>0</v>
      </c>
      <c r="J96" s="9">
        <f>SUM(J94)</f>
        <v>0</v>
      </c>
      <c r="K96" s="5"/>
      <c r="L96" s="10">
        <f>J96/$J$106</f>
        <v>0</v>
      </c>
      <c r="M96" s="38"/>
      <c r="N96" s="38"/>
      <c r="O96" s="38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3.5" customHeight="1" x14ac:dyDescent="0.2">
      <c r="A97" s="11">
        <v>3</v>
      </c>
      <c r="B97" s="91" t="s">
        <v>24</v>
      </c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3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4.45" customHeight="1" x14ac:dyDescent="0.2">
      <c r="A98" s="2">
        <v>3.1</v>
      </c>
      <c r="B98" s="88" t="s">
        <v>25</v>
      </c>
      <c r="C98" s="89"/>
      <c r="D98" s="112"/>
      <c r="E98" s="32"/>
      <c r="F98" s="32"/>
      <c r="G98" s="32"/>
      <c r="H98" s="4"/>
      <c r="I98" s="4"/>
      <c r="J98" s="4">
        <f>0.015*(J92)</f>
        <v>58.870349999999945</v>
      </c>
      <c r="K98" s="8">
        <f>J98/$J$100</f>
        <v>1</v>
      </c>
      <c r="L98" s="8">
        <f>J98/$J$106</f>
        <v>1.2418760607691351E-2</v>
      </c>
      <c r="M98" s="5"/>
      <c r="N98" s="5"/>
      <c r="O98" s="38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customHeight="1" x14ac:dyDescent="0.2">
      <c r="A99" s="7"/>
      <c r="B99" s="6"/>
      <c r="C99" s="24"/>
      <c r="D99" s="27"/>
      <c r="E99" s="32"/>
      <c r="F99" s="32"/>
      <c r="G99" s="32"/>
      <c r="H99" s="4"/>
      <c r="I99" s="4"/>
      <c r="J99" s="4"/>
      <c r="K99" s="8"/>
      <c r="L99" s="8"/>
      <c r="M99" s="38"/>
      <c r="N99" s="38"/>
      <c r="O99" s="38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6.149999999999999" customHeight="1" x14ac:dyDescent="0.2">
      <c r="A100" s="136" t="s">
        <v>26</v>
      </c>
      <c r="B100" s="137"/>
      <c r="C100" s="137"/>
      <c r="D100" s="138"/>
      <c r="E100" s="32"/>
      <c r="F100" s="32"/>
      <c r="G100" s="32"/>
      <c r="H100" s="9"/>
      <c r="I100" s="9">
        <f>SUM(I98:I98)</f>
        <v>0</v>
      </c>
      <c r="J100" s="9">
        <f>SUM(J98:J98)</f>
        <v>58.870349999999945</v>
      </c>
      <c r="K100" s="5"/>
      <c r="L100" s="10">
        <f>J100/$J$106</f>
        <v>1.2418760607691351E-2</v>
      </c>
      <c r="M100" s="5"/>
      <c r="N100" s="5"/>
      <c r="O100" s="38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customHeight="1" x14ac:dyDescent="0.2">
      <c r="A101" s="11">
        <v>4</v>
      </c>
      <c r="B101" s="93" t="s">
        <v>27</v>
      </c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3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6.149999999999999" customHeight="1" x14ac:dyDescent="0.2">
      <c r="A102" s="2" t="s">
        <v>28</v>
      </c>
      <c r="B102" s="88" t="s">
        <v>27</v>
      </c>
      <c r="C102" s="89"/>
      <c r="D102" s="90"/>
      <c r="E102" s="32"/>
      <c r="F102" s="32">
        <v>13</v>
      </c>
      <c r="G102" s="32" t="s">
        <v>29</v>
      </c>
      <c r="H102" s="4"/>
      <c r="I102" s="4"/>
      <c r="J102" s="4">
        <f>F102/100*(J92+J96+J100)</f>
        <v>517.86284549999959</v>
      </c>
      <c r="K102" s="8">
        <f>J102/$J$105</f>
        <v>0.68421052631578949</v>
      </c>
      <c r="L102" s="8">
        <f>J102/$J$106</f>
        <v>0.1092436974789916</v>
      </c>
      <c r="M102" s="5"/>
      <c r="N102" s="5"/>
      <c r="O102" s="38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customHeight="1" x14ac:dyDescent="0.2">
      <c r="A103" s="2" t="s">
        <v>30</v>
      </c>
      <c r="B103" s="88" t="s">
        <v>31</v>
      </c>
      <c r="C103" s="89"/>
      <c r="D103" s="112"/>
      <c r="E103" s="32"/>
      <c r="F103" s="32">
        <v>6</v>
      </c>
      <c r="G103" s="32" t="s">
        <v>29</v>
      </c>
      <c r="H103" s="4"/>
      <c r="I103" s="4"/>
      <c r="J103" s="4">
        <f>F103/100*(J92+J96+J100)</f>
        <v>239.01362099999977</v>
      </c>
      <c r="K103" s="8">
        <f>J103/$J$105</f>
        <v>0.31578947368421045</v>
      </c>
      <c r="L103" s="8">
        <f>J103/$J$106</f>
        <v>5.0420168067226885E-2</v>
      </c>
      <c r="M103" s="37"/>
      <c r="N103" s="37"/>
      <c r="O103" s="38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customHeight="1" x14ac:dyDescent="0.2">
      <c r="A104" s="12"/>
      <c r="B104" s="134"/>
      <c r="C104" s="135"/>
      <c r="D104" s="112"/>
      <c r="E104" s="53"/>
      <c r="F104" s="53"/>
      <c r="G104" s="53"/>
      <c r="H104" s="4"/>
      <c r="I104" s="4"/>
      <c r="J104" s="4"/>
      <c r="K104" s="13"/>
      <c r="L104" s="8"/>
      <c r="M104" s="38"/>
      <c r="N104" s="38"/>
      <c r="O104" s="38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customHeight="1" thickBot="1" x14ac:dyDescent="0.25">
      <c r="A105" s="128" t="s">
        <v>32</v>
      </c>
      <c r="B105" s="129"/>
      <c r="C105" s="129"/>
      <c r="D105" s="130"/>
      <c r="E105" s="54"/>
      <c r="F105" s="54"/>
      <c r="G105" s="54"/>
      <c r="H105" s="9"/>
      <c r="I105" s="9"/>
      <c r="J105" s="9">
        <f>SUM(J102:J103)</f>
        <v>756.87646649999942</v>
      </c>
      <c r="K105" s="14"/>
      <c r="L105" s="10">
        <f>J105/$J$106</f>
        <v>0.1596638655462185</v>
      </c>
      <c r="M105" s="39"/>
      <c r="N105" s="38"/>
      <c r="O105" s="38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9.899999999999999" customHeight="1" thickTop="1" x14ac:dyDescent="0.25">
      <c r="A106" s="131" t="s">
        <v>33</v>
      </c>
      <c r="B106" s="132"/>
      <c r="C106" s="132"/>
      <c r="D106" s="133"/>
      <c r="E106" s="34"/>
      <c r="F106" s="34"/>
      <c r="G106" s="34"/>
      <c r="H106" s="16"/>
      <c r="I106" s="17"/>
      <c r="J106" s="17">
        <f>J92+J96+J100+J105</f>
        <v>4740.436816499996</v>
      </c>
      <c r="K106" s="15"/>
      <c r="L106" s="18">
        <f>L92+L96+L100+L105</f>
        <v>0.99999999999999989</v>
      </c>
      <c r="M106" s="28"/>
      <c r="N106" s="15"/>
      <c r="O106" s="15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6" customHeight="1" thickBot="1" x14ac:dyDescent="0.25">
      <c r="A107" s="11"/>
      <c r="B107" s="30" t="s">
        <v>34</v>
      </c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24" customHeight="1" thickTop="1" thickBot="1" x14ac:dyDescent="0.3">
      <c r="A108" s="1"/>
      <c r="F108" s="33"/>
      <c r="G108" s="125" t="s">
        <v>35</v>
      </c>
      <c r="H108" s="126"/>
      <c r="I108" s="127"/>
      <c r="J108" s="19">
        <f>J106</f>
        <v>4740.436816499996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8" customHeight="1" thickTop="1" thickBot="1" x14ac:dyDescent="0.3">
      <c r="A109" s="1"/>
      <c r="B109" s="1"/>
      <c r="C109" s="1"/>
      <c r="D109" s="33"/>
      <c r="E109" s="33"/>
      <c r="F109" s="33"/>
      <c r="G109" s="122" t="s">
        <v>38</v>
      </c>
      <c r="H109" s="123"/>
      <c r="I109" s="124"/>
      <c r="J109" s="20">
        <v>0.21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7.45" customHeight="1" thickTop="1" thickBot="1" x14ac:dyDescent="0.3">
      <c r="A110" s="1"/>
      <c r="B110" s="1"/>
      <c r="C110" s="1"/>
      <c r="G110" s="116" t="s">
        <v>37</v>
      </c>
      <c r="H110" s="117"/>
      <c r="I110" s="118"/>
      <c r="J110" s="22">
        <f>J108*J109</f>
        <v>995.49173146499913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24.6" customHeight="1" thickTop="1" thickBot="1" x14ac:dyDescent="0.3">
      <c r="A111" s="1"/>
      <c r="B111" s="1"/>
      <c r="C111" s="1"/>
      <c r="D111" s="33"/>
      <c r="E111" s="33"/>
      <c r="F111" s="33"/>
      <c r="G111" s="119" t="s">
        <v>36</v>
      </c>
      <c r="H111" s="120"/>
      <c r="I111" s="121"/>
      <c r="J111" s="21">
        <f>J108+J110</f>
        <v>5735.9285479649952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7.45" customHeight="1" thickTop="1" x14ac:dyDescent="0.2">
      <c r="A112" s="1"/>
      <c r="B112" s="1"/>
      <c r="C112" s="1"/>
      <c r="D112" s="33"/>
      <c r="E112" s="33"/>
      <c r="F112" s="33"/>
      <c r="G112" s="33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customHeight="1" x14ac:dyDescent="0.2">
      <c r="A113" s="1"/>
      <c r="B113" s="1"/>
      <c r="C113" s="1"/>
      <c r="D113" s="33"/>
      <c r="E113" s="33"/>
      <c r="F113" s="33"/>
      <c r="G113" s="33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customHeight="1" x14ac:dyDescent="0.2">
      <c r="A114" s="1"/>
      <c r="B114" s="1"/>
      <c r="C114" s="1"/>
      <c r="D114" s="33"/>
      <c r="E114" s="33"/>
      <c r="F114" s="33"/>
      <c r="G114" s="33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customHeight="1" x14ac:dyDescent="0.2">
      <c r="A115" s="1"/>
      <c r="B115" s="1"/>
      <c r="C115" s="1"/>
      <c r="D115" s="33"/>
      <c r="E115" s="33"/>
      <c r="F115" s="33"/>
      <c r="G115" s="33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customHeight="1" x14ac:dyDescent="0.2">
      <c r="A116" s="1"/>
      <c r="B116" s="1"/>
      <c r="C116" s="1"/>
      <c r="D116" s="33"/>
      <c r="E116" s="33"/>
      <c r="F116" s="33"/>
      <c r="G116" s="33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customHeight="1" x14ac:dyDescent="0.2">
      <c r="A117" s="1"/>
      <c r="B117" s="1"/>
      <c r="C117" s="1"/>
      <c r="D117" s="33"/>
      <c r="E117" s="33"/>
      <c r="F117" s="33"/>
      <c r="G117" s="33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customHeight="1" x14ac:dyDescent="0.2">
      <c r="A118" s="1"/>
      <c r="B118" s="1"/>
      <c r="C118" s="1"/>
      <c r="D118" s="33"/>
      <c r="E118" s="33"/>
      <c r="F118" s="33"/>
      <c r="G118" s="33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customHeight="1" x14ac:dyDescent="0.2">
      <c r="A119" s="1"/>
      <c r="B119" s="1"/>
      <c r="C119" s="1"/>
      <c r="D119" s="33"/>
      <c r="E119" s="33"/>
      <c r="F119" s="33"/>
      <c r="G119" s="33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customHeight="1" x14ac:dyDescent="0.2">
      <c r="A120" s="1"/>
      <c r="B120" s="1"/>
      <c r="C120" s="1"/>
      <c r="D120" s="33"/>
      <c r="E120" s="33"/>
      <c r="F120" s="33"/>
      <c r="G120" s="33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customHeight="1" x14ac:dyDescent="0.2">
      <c r="A121" s="1"/>
      <c r="B121" s="1"/>
      <c r="C121" s="1"/>
      <c r="D121" s="33"/>
      <c r="E121" s="33"/>
      <c r="F121" s="33"/>
      <c r="G121" s="33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customHeight="1" x14ac:dyDescent="0.2">
      <c r="A122" s="1"/>
      <c r="B122" s="1"/>
      <c r="C122" s="1"/>
      <c r="D122" s="33"/>
      <c r="E122" s="33"/>
      <c r="F122" s="33"/>
      <c r="G122" s="33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customHeight="1" x14ac:dyDescent="0.2">
      <c r="A123" s="1"/>
      <c r="B123" s="1"/>
      <c r="C123" s="1"/>
      <c r="D123" s="33"/>
      <c r="E123" s="33"/>
      <c r="F123" s="33"/>
      <c r="G123" s="33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30.6" customHeight="1" x14ac:dyDescent="0.2">
      <c r="A124" s="1"/>
      <c r="B124" s="1"/>
      <c r="C124" s="1"/>
      <c r="D124" s="33"/>
      <c r="E124" s="33"/>
      <c r="F124" s="33"/>
      <c r="G124" s="33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customHeight="1" x14ac:dyDescent="0.2">
      <c r="A125" s="1"/>
      <c r="B125" s="1"/>
      <c r="C125" s="1"/>
      <c r="D125" s="33"/>
      <c r="E125" s="33"/>
      <c r="F125" s="33"/>
      <c r="G125" s="33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customHeight="1" x14ac:dyDescent="0.2">
      <c r="A126" s="1"/>
      <c r="B126" s="1"/>
      <c r="C126" s="1"/>
      <c r="D126" s="33"/>
      <c r="E126" s="33"/>
      <c r="F126" s="33"/>
      <c r="G126" s="33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customHeight="1" x14ac:dyDescent="0.2">
      <c r="A127" s="1"/>
      <c r="B127" s="1"/>
      <c r="C127" s="1"/>
      <c r="D127" s="33"/>
      <c r="E127" s="33"/>
      <c r="F127" s="33"/>
      <c r="G127" s="33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customHeight="1" x14ac:dyDescent="0.2">
      <c r="A128" s="1"/>
      <c r="B128" s="1"/>
      <c r="C128" s="1"/>
      <c r="D128" s="33"/>
      <c r="E128" s="33"/>
      <c r="F128" s="33"/>
      <c r="G128" s="33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customHeight="1" x14ac:dyDescent="0.2">
      <c r="A129" s="1"/>
      <c r="B129" s="1"/>
      <c r="C129" s="1"/>
      <c r="D129" s="33"/>
      <c r="E129" s="33"/>
      <c r="F129" s="33"/>
      <c r="G129" s="33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customHeight="1" x14ac:dyDescent="0.2">
      <c r="A130" s="1"/>
      <c r="B130" s="1"/>
      <c r="C130" s="1"/>
      <c r="D130" s="33"/>
      <c r="E130" s="33"/>
      <c r="F130" s="33"/>
      <c r="G130" s="33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customHeight="1" x14ac:dyDescent="0.2">
      <c r="A131" s="1"/>
      <c r="B131" s="1"/>
      <c r="C131" s="1"/>
      <c r="D131" s="33"/>
      <c r="E131" s="33"/>
      <c r="F131" s="33"/>
      <c r="G131" s="33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customHeight="1" x14ac:dyDescent="0.2">
      <c r="A132" s="1"/>
      <c r="B132" s="1"/>
      <c r="C132" s="1"/>
      <c r="D132" s="33"/>
      <c r="E132" s="33"/>
      <c r="F132" s="33"/>
      <c r="G132" s="33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customHeight="1" x14ac:dyDescent="0.2">
      <c r="A133" s="1"/>
      <c r="B133" s="1"/>
      <c r="C133" s="1"/>
      <c r="D133" s="33"/>
      <c r="E133" s="33"/>
      <c r="F133" s="33"/>
      <c r="G133" s="33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customHeight="1" x14ac:dyDescent="0.2">
      <c r="A134" s="1"/>
      <c r="B134" s="1"/>
      <c r="C134" s="1"/>
      <c r="D134" s="33"/>
      <c r="E134" s="33"/>
      <c r="F134" s="33"/>
      <c r="G134" s="33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customHeight="1" x14ac:dyDescent="0.2">
      <c r="A135" s="1"/>
      <c r="B135" s="1"/>
      <c r="C135" s="1"/>
      <c r="D135" s="33"/>
      <c r="E135" s="33"/>
      <c r="F135" s="33"/>
      <c r="G135" s="33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customHeight="1" x14ac:dyDescent="0.2">
      <c r="A136" s="1"/>
      <c r="B136" s="1"/>
      <c r="C136" s="1"/>
      <c r="D136" s="33"/>
      <c r="E136" s="33"/>
      <c r="F136" s="33"/>
      <c r="G136" s="33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customHeight="1" x14ac:dyDescent="0.2">
      <c r="A137" s="1"/>
      <c r="B137" s="1"/>
      <c r="C137" s="1"/>
      <c r="D137" s="33"/>
      <c r="E137" s="33"/>
      <c r="F137" s="33"/>
      <c r="G137" s="33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customHeight="1" x14ac:dyDescent="0.2">
      <c r="A138" s="1"/>
      <c r="B138" s="1"/>
      <c r="C138" s="1"/>
      <c r="D138" s="33"/>
      <c r="E138" s="33"/>
      <c r="F138" s="33"/>
      <c r="G138" s="33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customHeight="1" x14ac:dyDescent="0.2">
      <c r="A139" s="1"/>
      <c r="B139" s="1"/>
      <c r="C139" s="1"/>
      <c r="D139" s="33"/>
      <c r="E139" s="33"/>
      <c r="F139" s="33"/>
      <c r="G139" s="33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customHeight="1" x14ac:dyDescent="0.2">
      <c r="A140" s="1"/>
      <c r="B140" s="1"/>
      <c r="C140" s="1"/>
      <c r="D140" s="33"/>
      <c r="E140" s="33"/>
      <c r="F140" s="33"/>
      <c r="G140" s="33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customHeight="1" x14ac:dyDescent="0.2">
      <c r="A141" s="1"/>
      <c r="B141" s="1"/>
      <c r="C141" s="1"/>
      <c r="D141" s="33"/>
      <c r="E141" s="33"/>
      <c r="F141" s="33"/>
      <c r="G141" s="33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customHeight="1" x14ac:dyDescent="0.2">
      <c r="A142" s="1"/>
      <c r="B142" s="1"/>
      <c r="C142" s="1"/>
      <c r="D142" s="33"/>
      <c r="E142" s="33"/>
      <c r="F142" s="33"/>
      <c r="G142" s="33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customHeight="1" x14ac:dyDescent="0.2">
      <c r="A143" s="1"/>
      <c r="B143" s="1"/>
      <c r="C143" s="1"/>
      <c r="D143" s="33"/>
      <c r="E143" s="33"/>
      <c r="F143" s="33"/>
      <c r="G143" s="33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customHeight="1" x14ac:dyDescent="0.2">
      <c r="A144" s="1"/>
      <c r="B144" s="1"/>
      <c r="C144" s="1"/>
      <c r="D144" s="33"/>
      <c r="E144" s="33"/>
      <c r="F144" s="33"/>
      <c r="G144" s="33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6" ht="12.75" customHeight="1" x14ac:dyDescent="0.2">
      <c r="A145" s="1"/>
      <c r="B145" s="1"/>
      <c r="C145" s="1"/>
      <c r="D145" s="33"/>
      <c r="E145" s="33"/>
      <c r="F145" s="33"/>
      <c r="G145" s="33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33"/>
      <c r="E146" s="33"/>
      <c r="F146" s="33"/>
      <c r="G146" s="33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33"/>
      <c r="E147" s="33"/>
      <c r="F147" s="33"/>
      <c r="G147" s="33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33"/>
      <c r="E148" s="33"/>
      <c r="F148" s="33"/>
      <c r="G148" s="33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33"/>
      <c r="E149" s="33"/>
      <c r="F149" s="33"/>
      <c r="G149" s="33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33"/>
      <c r="E150" s="33"/>
      <c r="F150" s="33"/>
      <c r="G150" s="33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33"/>
      <c r="E151" s="33"/>
      <c r="F151" s="33"/>
      <c r="G151" s="33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33"/>
      <c r="E152" s="33"/>
      <c r="F152" s="33"/>
      <c r="G152" s="33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33"/>
      <c r="E153" s="33"/>
      <c r="F153" s="33"/>
      <c r="G153" s="33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33"/>
      <c r="E154" s="33"/>
      <c r="F154" s="33"/>
      <c r="G154" s="33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33"/>
      <c r="E155" s="33"/>
      <c r="F155" s="33"/>
      <c r="G155" s="33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33"/>
      <c r="E156" s="33"/>
      <c r="F156" s="33"/>
      <c r="G156" s="33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33"/>
      <c r="E157" s="33"/>
      <c r="F157" s="33"/>
      <c r="G157" s="33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33"/>
      <c r="E158" s="33"/>
      <c r="F158" s="33"/>
      <c r="G158" s="33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33"/>
      <c r="E159" s="33"/>
      <c r="F159" s="33"/>
      <c r="G159" s="33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33"/>
      <c r="E160" s="33"/>
      <c r="F160" s="33"/>
      <c r="G160" s="33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33"/>
      <c r="E161" s="33"/>
      <c r="F161" s="33"/>
      <c r="G161" s="33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33"/>
      <c r="E162" s="33"/>
      <c r="F162" s="33"/>
      <c r="G162" s="3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33"/>
      <c r="E163" s="33"/>
      <c r="F163" s="33"/>
      <c r="G163" s="3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33"/>
      <c r="E164" s="33"/>
      <c r="F164" s="33"/>
      <c r="G164" s="3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33"/>
      <c r="E165" s="33"/>
      <c r="F165" s="33"/>
      <c r="G165" s="33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33"/>
      <c r="E166" s="33"/>
      <c r="F166" s="33"/>
      <c r="G166" s="3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33"/>
      <c r="E167" s="33"/>
      <c r="F167" s="33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33"/>
      <c r="E168" s="33"/>
      <c r="F168" s="33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33"/>
      <c r="E169" s="33"/>
      <c r="F169" s="33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33"/>
      <c r="E170" s="33"/>
      <c r="F170" s="33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33"/>
      <c r="E171" s="33"/>
      <c r="F171" s="33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33"/>
      <c r="E172" s="33"/>
      <c r="F172" s="33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33"/>
      <c r="E173" s="33"/>
      <c r="F173" s="33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33"/>
      <c r="E174" s="33"/>
      <c r="F174" s="33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33"/>
      <c r="E175" s="33"/>
      <c r="F175" s="33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33"/>
      <c r="E176" s="33"/>
      <c r="F176" s="33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33"/>
      <c r="E177" s="33"/>
      <c r="F177" s="33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33"/>
      <c r="E178" s="33"/>
      <c r="F178" s="33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33"/>
      <c r="E179" s="33"/>
      <c r="F179" s="33"/>
      <c r="G179" s="33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33"/>
      <c r="E180" s="33"/>
      <c r="F180" s="33"/>
      <c r="G180" s="33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33"/>
      <c r="E181" s="33"/>
      <c r="F181" s="33"/>
      <c r="G181" s="33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33"/>
      <c r="E182" s="33"/>
      <c r="F182" s="33"/>
      <c r="G182" s="3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33"/>
      <c r="E183" s="33"/>
      <c r="F183" s="33"/>
      <c r="G183" s="3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33"/>
      <c r="E184" s="33"/>
      <c r="F184" s="33"/>
      <c r="G184" s="3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33"/>
      <c r="E185" s="33"/>
      <c r="F185" s="33"/>
      <c r="G185" s="33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33"/>
      <c r="E186" s="33"/>
      <c r="F186" s="33"/>
      <c r="G186" s="33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33"/>
      <c r="E187" s="33"/>
      <c r="F187" s="33"/>
      <c r="G187" s="3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33"/>
      <c r="E188" s="33"/>
      <c r="F188" s="33"/>
      <c r="G188" s="33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33"/>
      <c r="E189" s="33"/>
      <c r="F189" s="33"/>
      <c r="G189" s="33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33"/>
      <c r="E190" s="33"/>
      <c r="F190" s="33"/>
      <c r="G190" s="33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33"/>
      <c r="E191" s="33"/>
      <c r="F191" s="33"/>
      <c r="G191" s="33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33"/>
      <c r="E192" s="33"/>
      <c r="F192" s="33"/>
      <c r="G192" s="33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33"/>
      <c r="E193" s="33"/>
      <c r="F193" s="33"/>
      <c r="G193" s="33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33"/>
      <c r="E194" s="33"/>
      <c r="F194" s="33"/>
      <c r="G194" s="33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33"/>
      <c r="E195" s="33"/>
      <c r="F195" s="33"/>
      <c r="G195" s="33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33"/>
      <c r="E196" s="33"/>
      <c r="F196" s="33"/>
      <c r="G196" s="33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33"/>
      <c r="E197" s="33"/>
      <c r="F197" s="33"/>
      <c r="G197" s="33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33"/>
      <c r="E198" s="33"/>
      <c r="F198" s="33"/>
      <c r="G198" s="33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33"/>
      <c r="E199" s="33"/>
      <c r="F199" s="33"/>
      <c r="G199" s="33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33"/>
      <c r="E200" s="33"/>
      <c r="F200" s="33"/>
      <c r="G200" s="33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33"/>
      <c r="E201" s="33"/>
      <c r="F201" s="33"/>
      <c r="G201" s="33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33"/>
      <c r="E202" s="33"/>
      <c r="F202" s="33"/>
      <c r="G202" s="33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33"/>
      <c r="E203" s="33"/>
      <c r="F203" s="33"/>
      <c r="G203" s="33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33"/>
      <c r="E204" s="33"/>
      <c r="F204" s="33"/>
      <c r="G204" s="33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33"/>
      <c r="E205" s="33"/>
      <c r="F205" s="33"/>
      <c r="G205" s="33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33"/>
      <c r="E206" s="33"/>
      <c r="F206" s="33"/>
      <c r="G206" s="33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33"/>
      <c r="E207" s="33"/>
      <c r="F207" s="33"/>
      <c r="G207" s="33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33"/>
      <c r="E208" s="33"/>
      <c r="F208" s="33"/>
      <c r="G208" s="33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33"/>
      <c r="E209" s="33"/>
      <c r="F209" s="33"/>
      <c r="G209" s="33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33"/>
      <c r="E210" s="33"/>
      <c r="F210" s="33"/>
      <c r="G210" s="33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33"/>
      <c r="E211" s="33"/>
      <c r="F211" s="33"/>
      <c r="G211" s="33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33"/>
      <c r="E212" s="33"/>
      <c r="F212" s="33"/>
      <c r="G212" s="33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33"/>
      <c r="E213" s="33"/>
      <c r="F213" s="33"/>
      <c r="G213" s="33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33"/>
      <c r="E214" s="33"/>
      <c r="F214" s="33"/>
      <c r="G214" s="33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33"/>
      <c r="E215" s="33"/>
      <c r="F215" s="33"/>
      <c r="G215" s="33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33"/>
      <c r="E216" s="33"/>
      <c r="F216" s="33"/>
      <c r="G216" s="33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33"/>
      <c r="E217" s="33"/>
      <c r="F217" s="33"/>
      <c r="G217" s="33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33"/>
      <c r="E218" s="33"/>
      <c r="F218" s="33"/>
      <c r="G218" s="33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33"/>
      <c r="E219" s="33"/>
      <c r="F219" s="33"/>
      <c r="G219" s="33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33"/>
      <c r="E220" s="33"/>
      <c r="F220" s="33"/>
      <c r="G220" s="33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33"/>
      <c r="E221" s="33"/>
      <c r="F221" s="33"/>
      <c r="G221" s="33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33"/>
      <c r="E222" s="33"/>
      <c r="F222" s="33"/>
      <c r="G222" s="33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33"/>
      <c r="E223" s="33"/>
      <c r="F223" s="33"/>
      <c r="G223" s="33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33"/>
      <c r="E224" s="33"/>
      <c r="F224" s="33"/>
      <c r="G224" s="33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33"/>
      <c r="E225" s="33"/>
      <c r="F225" s="33"/>
      <c r="G225" s="33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33"/>
      <c r="E226" s="33"/>
      <c r="F226" s="33"/>
      <c r="G226" s="33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33"/>
      <c r="E227" s="33"/>
      <c r="F227" s="33"/>
      <c r="G227" s="33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33"/>
      <c r="E228" s="33"/>
      <c r="F228" s="33"/>
      <c r="G228" s="33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33"/>
      <c r="E229" s="33"/>
      <c r="F229" s="33"/>
      <c r="G229" s="33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33"/>
      <c r="E230" s="33"/>
      <c r="F230" s="33"/>
      <c r="G230" s="33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33"/>
      <c r="E231" s="33"/>
      <c r="F231" s="33"/>
      <c r="G231" s="33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33"/>
      <c r="E232" s="33"/>
      <c r="F232" s="33"/>
      <c r="G232" s="33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33"/>
      <c r="E233" s="33"/>
      <c r="F233" s="33"/>
      <c r="G233" s="33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33"/>
      <c r="E234" s="33"/>
      <c r="F234" s="33"/>
      <c r="G234" s="33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33"/>
      <c r="E235" s="33"/>
      <c r="F235" s="33"/>
      <c r="G235" s="33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33"/>
      <c r="E236" s="33"/>
      <c r="F236" s="33"/>
      <c r="G236" s="33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33"/>
      <c r="E237" s="33"/>
      <c r="F237" s="33"/>
      <c r="G237" s="33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33"/>
      <c r="E238" s="33"/>
      <c r="F238" s="33"/>
      <c r="G238" s="33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33"/>
      <c r="E239" s="33"/>
      <c r="F239" s="33"/>
      <c r="G239" s="33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33"/>
      <c r="E240" s="33"/>
      <c r="F240" s="33"/>
      <c r="G240" s="33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33"/>
      <c r="E241" s="33"/>
      <c r="F241" s="33"/>
      <c r="G241" s="33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33"/>
      <c r="E242" s="33"/>
      <c r="F242" s="33"/>
      <c r="G242" s="33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33"/>
      <c r="E243" s="33"/>
      <c r="F243" s="33"/>
      <c r="G243" s="33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33"/>
      <c r="E244" s="33"/>
      <c r="F244" s="33"/>
      <c r="G244" s="33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33"/>
      <c r="E245" s="33"/>
      <c r="F245" s="33"/>
      <c r="G245" s="33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33"/>
      <c r="E246" s="33"/>
      <c r="F246" s="33"/>
      <c r="G246" s="33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33"/>
      <c r="E247" s="33"/>
      <c r="F247" s="33"/>
      <c r="G247" s="33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33"/>
      <c r="E248" s="33"/>
      <c r="F248" s="33"/>
      <c r="G248" s="33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33"/>
      <c r="E249" s="33"/>
      <c r="F249" s="33"/>
      <c r="G249" s="33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33"/>
      <c r="E250" s="33"/>
      <c r="F250" s="33"/>
      <c r="G250" s="33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33"/>
      <c r="E251" s="33"/>
      <c r="F251" s="33"/>
      <c r="G251" s="33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33"/>
      <c r="E252" s="33"/>
      <c r="F252" s="33"/>
      <c r="G252" s="33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33"/>
      <c r="E253" s="33"/>
      <c r="F253" s="33"/>
      <c r="G253" s="33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33"/>
      <c r="E254" s="33"/>
      <c r="F254" s="33"/>
      <c r="G254" s="33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33"/>
      <c r="E255" s="33"/>
      <c r="F255" s="33"/>
      <c r="G255" s="33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33"/>
      <c r="E256" s="33"/>
      <c r="F256" s="33"/>
      <c r="G256" s="33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33"/>
      <c r="E257" s="33"/>
      <c r="F257" s="33"/>
      <c r="G257" s="33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33"/>
      <c r="E258" s="33"/>
      <c r="F258" s="33"/>
      <c r="G258" s="33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33"/>
      <c r="E259" s="33"/>
      <c r="F259" s="33"/>
      <c r="G259" s="33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33"/>
      <c r="E260" s="33"/>
      <c r="F260" s="33"/>
      <c r="G260" s="33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33"/>
      <c r="E261" s="33"/>
      <c r="F261" s="33"/>
      <c r="G261" s="33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33"/>
      <c r="E262" s="33"/>
      <c r="F262" s="33"/>
      <c r="G262" s="33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33"/>
      <c r="E263" s="33"/>
      <c r="F263" s="33"/>
      <c r="G263" s="33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33"/>
      <c r="E264" s="33"/>
      <c r="F264" s="33"/>
      <c r="G264" s="33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33"/>
      <c r="E265" s="33"/>
      <c r="F265" s="33"/>
      <c r="G265" s="33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33"/>
      <c r="E266" s="33"/>
      <c r="F266" s="33"/>
      <c r="G266" s="33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33"/>
      <c r="E267" s="33"/>
      <c r="F267" s="33"/>
      <c r="G267" s="33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33"/>
      <c r="E268" s="33"/>
      <c r="F268" s="33"/>
      <c r="G268" s="33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33"/>
      <c r="E269" s="33"/>
      <c r="F269" s="33"/>
      <c r="G269" s="33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33"/>
      <c r="E270" s="33"/>
      <c r="F270" s="33"/>
      <c r="G270" s="33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33"/>
      <c r="E271" s="33"/>
      <c r="F271" s="33"/>
      <c r="G271" s="33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33"/>
      <c r="E272" s="33"/>
      <c r="F272" s="33"/>
      <c r="G272" s="33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33"/>
      <c r="E273" s="33"/>
      <c r="F273" s="33"/>
      <c r="G273" s="33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33"/>
      <c r="E274" s="33"/>
      <c r="F274" s="33"/>
      <c r="G274" s="33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33"/>
      <c r="E275" s="33"/>
      <c r="F275" s="33"/>
      <c r="G275" s="33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33"/>
      <c r="E276" s="33"/>
      <c r="F276" s="33"/>
      <c r="G276" s="33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33"/>
      <c r="E277" s="33"/>
      <c r="F277" s="33"/>
      <c r="G277" s="33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33"/>
      <c r="E278" s="33"/>
      <c r="F278" s="33"/>
      <c r="G278" s="33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33"/>
      <c r="E279" s="33"/>
      <c r="F279" s="33"/>
      <c r="G279" s="33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33"/>
      <c r="E280" s="33"/>
      <c r="F280" s="33"/>
      <c r="G280" s="33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33"/>
      <c r="E281" s="33"/>
      <c r="F281" s="33"/>
      <c r="G281" s="33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33"/>
      <c r="E282" s="33"/>
      <c r="F282" s="33"/>
      <c r="G282" s="33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33"/>
      <c r="E283" s="33"/>
      <c r="F283" s="33"/>
      <c r="G283" s="33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33"/>
      <c r="E284" s="33"/>
      <c r="F284" s="33"/>
      <c r="G284" s="33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33"/>
      <c r="E285" s="33"/>
      <c r="F285" s="33"/>
      <c r="G285" s="33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33"/>
      <c r="E286" s="33"/>
      <c r="F286" s="33"/>
      <c r="G286" s="33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33"/>
      <c r="E287" s="33"/>
      <c r="F287" s="33"/>
      <c r="G287" s="33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33"/>
      <c r="E288" s="33"/>
      <c r="F288" s="33"/>
      <c r="G288" s="33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33"/>
      <c r="E289" s="33"/>
      <c r="F289" s="33"/>
      <c r="G289" s="33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33"/>
      <c r="E290" s="33"/>
      <c r="F290" s="33"/>
      <c r="G290" s="33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33"/>
      <c r="E291" s="33"/>
      <c r="F291" s="33"/>
      <c r="G291" s="33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33"/>
      <c r="E292" s="33"/>
      <c r="F292" s="33"/>
      <c r="G292" s="33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33"/>
      <c r="E293" s="33"/>
      <c r="F293" s="33"/>
      <c r="G293" s="33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33"/>
      <c r="E294" s="33"/>
      <c r="F294" s="33"/>
      <c r="G294" s="33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33"/>
      <c r="E295" s="33"/>
      <c r="F295" s="33"/>
      <c r="G295" s="33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33"/>
      <c r="E296" s="33"/>
      <c r="F296" s="33"/>
      <c r="G296" s="33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33"/>
      <c r="E297" s="33"/>
      <c r="F297" s="33"/>
      <c r="G297" s="33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33"/>
      <c r="E298" s="33"/>
      <c r="F298" s="33"/>
      <c r="G298" s="33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33"/>
      <c r="E299" s="33"/>
      <c r="F299" s="33"/>
      <c r="G299" s="33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33"/>
      <c r="E300" s="33"/>
      <c r="F300" s="33"/>
      <c r="G300" s="33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33"/>
      <c r="E301" s="33"/>
      <c r="F301" s="33"/>
      <c r="G301" s="33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33"/>
      <c r="E302" s="33"/>
      <c r="F302" s="33"/>
      <c r="G302" s="33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33"/>
      <c r="E303" s="33"/>
      <c r="F303" s="33"/>
      <c r="G303" s="33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33"/>
      <c r="E304" s="33"/>
      <c r="F304" s="33"/>
      <c r="G304" s="33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33"/>
      <c r="E305" s="33"/>
      <c r="F305" s="33"/>
      <c r="G305" s="33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33"/>
      <c r="E306" s="33"/>
      <c r="F306" s="33"/>
      <c r="G306" s="33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33"/>
      <c r="E307" s="33"/>
      <c r="F307" s="33"/>
      <c r="G307" s="33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33"/>
      <c r="E308" s="33"/>
      <c r="F308" s="33"/>
      <c r="G308" s="33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33"/>
      <c r="E309" s="33"/>
      <c r="F309" s="33"/>
      <c r="G309" s="33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33"/>
      <c r="E310" s="33"/>
      <c r="F310" s="33"/>
      <c r="G310" s="33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33"/>
      <c r="E311" s="33"/>
      <c r="F311" s="33"/>
      <c r="G311" s="33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33"/>
      <c r="E312" s="33"/>
      <c r="F312" s="33"/>
      <c r="G312" s="33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33"/>
      <c r="E313" s="33"/>
      <c r="F313" s="33"/>
      <c r="G313" s="33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33"/>
      <c r="E314" s="33"/>
      <c r="F314" s="33"/>
      <c r="G314" s="33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33"/>
      <c r="E315" s="33"/>
      <c r="F315" s="33"/>
      <c r="G315" s="33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33"/>
      <c r="E316" s="33"/>
      <c r="F316" s="33"/>
      <c r="G316" s="33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33"/>
      <c r="E317" s="33"/>
      <c r="F317" s="33"/>
      <c r="G317" s="33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33"/>
      <c r="E318" s="33"/>
      <c r="F318" s="33"/>
      <c r="G318" s="33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33"/>
      <c r="E319" s="33"/>
      <c r="F319" s="33"/>
      <c r="G319" s="33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33"/>
      <c r="E320" s="33"/>
      <c r="F320" s="33"/>
      <c r="G320" s="33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33"/>
      <c r="E321" s="33"/>
      <c r="F321" s="33"/>
      <c r="G321" s="33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33"/>
      <c r="E322" s="33"/>
      <c r="F322" s="33"/>
      <c r="G322" s="33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33"/>
      <c r="E323" s="33"/>
      <c r="F323" s="33"/>
      <c r="G323" s="33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33"/>
      <c r="E324" s="33"/>
      <c r="F324" s="33"/>
      <c r="G324" s="33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33"/>
      <c r="E325" s="33"/>
      <c r="F325" s="33"/>
      <c r="G325" s="33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33"/>
      <c r="E326" s="33"/>
      <c r="F326" s="33"/>
      <c r="G326" s="33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33"/>
      <c r="E327" s="33"/>
      <c r="F327" s="33"/>
      <c r="G327" s="33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33"/>
      <c r="E328" s="33"/>
      <c r="F328" s="33"/>
      <c r="G328" s="33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33"/>
      <c r="E329" s="33"/>
      <c r="F329" s="33"/>
      <c r="G329" s="33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33"/>
      <c r="E330" s="33"/>
      <c r="F330" s="33"/>
      <c r="G330" s="33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33"/>
      <c r="E331" s="33"/>
      <c r="F331" s="33"/>
      <c r="G331" s="33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33"/>
      <c r="E332" s="33"/>
      <c r="F332" s="33"/>
      <c r="G332" s="33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33"/>
      <c r="E333" s="33"/>
      <c r="F333" s="33"/>
      <c r="G333" s="33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33"/>
      <c r="E334" s="33"/>
      <c r="F334" s="33"/>
      <c r="G334" s="33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33"/>
      <c r="E335" s="33"/>
      <c r="F335" s="33"/>
      <c r="G335" s="33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33"/>
      <c r="E336" s="33"/>
      <c r="F336" s="33"/>
      <c r="G336" s="33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33"/>
      <c r="E337" s="33"/>
      <c r="F337" s="33"/>
      <c r="G337" s="33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33"/>
      <c r="E338" s="33"/>
      <c r="F338" s="33"/>
      <c r="G338" s="33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33"/>
      <c r="E339" s="33"/>
      <c r="F339" s="33"/>
      <c r="G339" s="33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33"/>
      <c r="E340" s="33"/>
      <c r="F340" s="33"/>
      <c r="G340" s="33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33"/>
      <c r="E341" s="33"/>
      <c r="F341" s="33"/>
      <c r="G341" s="33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33"/>
      <c r="E342" s="33"/>
      <c r="F342" s="33"/>
      <c r="G342" s="33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33"/>
      <c r="E343" s="33"/>
      <c r="F343" s="33"/>
      <c r="G343" s="33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33"/>
      <c r="E344" s="33"/>
      <c r="F344" s="33"/>
      <c r="G344" s="33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33"/>
      <c r="E345" s="33"/>
      <c r="F345" s="33"/>
      <c r="G345" s="33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33"/>
      <c r="E346" s="33"/>
      <c r="F346" s="33"/>
      <c r="G346" s="33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33"/>
      <c r="E347" s="33"/>
      <c r="F347" s="33"/>
      <c r="G347" s="33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33"/>
      <c r="E348" s="33"/>
      <c r="F348" s="33"/>
      <c r="G348" s="33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33"/>
      <c r="E349" s="33"/>
      <c r="F349" s="33"/>
      <c r="G349" s="33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33"/>
      <c r="E350" s="33"/>
      <c r="F350" s="33"/>
      <c r="G350" s="33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33"/>
      <c r="E351" s="33"/>
      <c r="F351" s="33"/>
      <c r="G351" s="33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33"/>
      <c r="E352" s="33"/>
      <c r="F352" s="33"/>
      <c r="G352" s="33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33"/>
      <c r="E353" s="33"/>
      <c r="F353" s="33"/>
      <c r="G353" s="33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33"/>
      <c r="E354" s="33"/>
      <c r="F354" s="33"/>
      <c r="G354" s="33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33"/>
      <c r="E355" s="33"/>
      <c r="F355" s="33"/>
      <c r="G355" s="33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33"/>
      <c r="E356" s="33"/>
      <c r="F356" s="33"/>
      <c r="G356" s="33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33"/>
      <c r="E357" s="33"/>
      <c r="F357" s="33"/>
      <c r="G357" s="33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33"/>
      <c r="E358" s="33"/>
      <c r="F358" s="33"/>
      <c r="G358" s="33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33"/>
      <c r="E359" s="33"/>
      <c r="F359" s="33"/>
      <c r="G359" s="33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33"/>
      <c r="E360" s="33"/>
      <c r="F360" s="33"/>
      <c r="G360" s="33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33"/>
      <c r="E361" s="33"/>
      <c r="F361" s="33"/>
      <c r="G361" s="33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33"/>
      <c r="E362" s="33"/>
      <c r="F362" s="33"/>
      <c r="G362" s="33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33"/>
      <c r="E363" s="33"/>
      <c r="F363" s="33"/>
      <c r="G363" s="33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33"/>
      <c r="E364" s="33"/>
      <c r="F364" s="33"/>
      <c r="G364" s="33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33"/>
      <c r="E365" s="33"/>
      <c r="F365" s="33"/>
      <c r="G365" s="33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33"/>
      <c r="E366" s="33"/>
      <c r="F366" s="33"/>
      <c r="G366" s="33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33"/>
      <c r="E367" s="33"/>
      <c r="F367" s="33"/>
      <c r="G367" s="33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33"/>
      <c r="E368" s="33"/>
      <c r="F368" s="33"/>
      <c r="G368" s="33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33"/>
      <c r="E369" s="33"/>
      <c r="F369" s="33"/>
      <c r="G369" s="33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33"/>
      <c r="E370" s="33"/>
      <c r="F370" s="33"/>
      <c r="G370" s="33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33"/>
      <c r="E371" s="33"/>
      <c r="F371" s="33"/>
      <c r="G371" s="33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33"/>
      <c r="E372" s="33"/>
      <c r="F372" s="33"/>
      <c r="G372" s="33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33"/>
      <c r="E373" s="33"/>
      <c r="F373" s="33"/>
      <c r="G373" s="33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33"/>
      <c r="E374" s="33"/>
      <c r="F374" s="33"/>
      <c r="G374" s="33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33"/>
      <c r="E375" s="33"/>
      <c r="F375" s="33"/>
      <c r="G375" s="33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33"/>
      <c r="E376" s="33"/>
      <c r="F376" s="33"/>
      <c r="G376" s="33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33"/>
      <c r="E377" s="33"/>
      <c r="F377" s="33"/>
      <c r="G377" s="33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33"/>
      <c r="E378" s="33"/>
      <c r="F378" s="33"/>
      <c r="G378" s="33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33"/>
      <c r="E379" s="33"/>
      <c r="F379" s="33"/>
      <c r="G379" s="33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33"/>
      <c r="E380" s="33"/>
      <c r="F380" s="33"/>
      <c r="G380" s="33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33"/>
      <c r="E381" s="33"/>
      <c r="F381" s="33"/>
      <c r="G381" s="33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33"/>
      <c r="E382" s="33"/>
      <c r="F382" s="33"/>
      <c r="G382" s="33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33"/>
      <c r="E383" s="33"/>
      <c r="F383" s="33"/>
      <c r="G383" s="33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33"/>
      <c r="E384" s="33"/>
      <c r="F384" s="33"/>
      <c r="G384" s="33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33"/>
      <c r="E385" s="33"/>
      <c r="F385" s="33"/>
      <c r="G385" s="33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33"/>
      <c r="E386" s="33"/>
      <c r="F386" s="33"/>
      <c r="G386" s="33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33"/>
      <c r="E387" s="33"/>
      <c r="F387" s="33"/>
      <c r="G387" s="33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33"/>
      <c r="E388" s="33"/>
      <c r="F388" s="33"/>
      <c r="G388" s="33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33"/>
      <c r="E389" s="33"/>
      <c r="F389" s="33"/>
      <c r="G389" s="33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33"/>
      <c r="E390" s="33"/>
      <c r="F390" s="33"/>
      <c r="G390" s="33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33"/>
      <c r="E391" s="33"/>
      <c r="F391" s="33"/>
      <c r="G391" s="33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33"/>
      <c r="E392" s="33"/>
      <c r="F392" s="33"/>
      <c r="G392" s="33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33"/>
      <c r="E393" s="33"/>
      <c r="F393" s="33"/>
      <c r="G393" s="33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33"/>
      <c r="E394" s="33"/>
      <c r="F394" s="33"/>
      <c r="G394" s="33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33"/>
      <c r="E395" s="33"/>
      <c r="F395" s="33"/>
      <c r="G395" s="33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33"/>
      <c r="E396" s="33"/>
      <c r="F396" s="33"/>
      <c r="G396" s="33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33"/>
      <c r="E397" s="33"/>
      <c r="F397" s="33"/>
      <c r="G397" s="33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33"/>
      <c r="E398" s="33"/>
      <c r="F398" s="33"/>
      <c r="G398" s="33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33"/>
      <c r="E399" s="33"/>
      <c r="F399" s="33"/>
      <c r="G399" s="33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33"/>
      <c r="E400" s="33"/>
      <c r="F400" s="33"/>
      <c r="G400" s="33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33"/>
      <c r="E401" s="33"/>
      <c r="F401" s="33"/>
      <c r="G401" s="33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33"/>
      <c r="E402" s="33"/>
      <c r="F402" s="33"/>
      <c r="G402" s="33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33"/>
      <c r="E403" s="33"/>
      <c r="F403" s="33"/>
      <c r="G403" s="33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33"/>
      <c r="E404" s="33"/>
      <c r="F404" s="33"/>
      <c r="G404" s="33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33"/>
      <c r="E405" s="33"/>
      <c r="F405" s="33"/>
      <c r="G405" s="33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33"/>
      <c r="E406" s="33"/>
      <c r="F406" s="33"/>
      <c r="G406" s="33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33"/>
      <c r="E407" s="33"/>
      <c r="F407" s="33"/>
      <c r="G407" s="33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33"/>
      <c r="E408" s="33"/>
      <c r="F408" s="33"/>
      <c r="G408" s="33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33"/>
      <c r="E409" s="33"/>
      <c r="F409" s="33"/>
      <c r="G409" s="33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33"/>
      <c r="E410" s="33"/>
      <c r="F410" s="33"/>
      <c r="G410" s="33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33"/>
      <c r="E411" s="33"/>
      <c r="F411" s="33"/>
      <c r="G411" s="33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33"/>
      <c r="E412" s="33"/>
      <c r="F412" s="33"/>
      <c r="G412" s="33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33"/>
      <c r="E413" s="33"/>
      <c r="F413" s="33"/>
      <c r="G413" s="33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33"/>
      <c r="E414" s="33"/>
      <c r="F414" s="33"/>
      <c r="G414" s="33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33"/>
      <c r="E415" s="33"/>
      <c r="F415" s="33"/>
      <c r="G415" s="33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33"/>
      <c r="E416" s="33"/>
      <c r="F416" s="33"/>
      <c r="G416" s="33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33"/>
      <c r="E417" s="33"/>
      <c r="F417" s="33"/>
      <c r="G417" s="33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33"/>
      <c r="E418" s="33"/>
      <c r="F418" s="33"/>
      <c r="G418" s="33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33"/>
      <c r="E419" s="33"/>
      <c r="F419" s="33"/>
      <c r="G419" s="33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33"/>
      <c r="E420" s="33"/>
      <c r="F420" s="33"/>
      <c r="G420" s="33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33"/>
      <c r="E421" s="33"/>
      <c r="F421" s="33"/>
      <c r="G421" s="33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33"/>
      <c r="E422" s="33"/>
      <c r="F422" s="33"/>
      <c r="G422" s="33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33"/>
      <c r="E423" s="33"/>
      <c r="F423" s="33"/>
      <c r="G423" s="33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33"/>
      <c r="E424" s="33"/>
      <c r="F424" s="33"/>
      <c r="G424" s="33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33"/>
      <c r="E425" s="33"/>
      <c r="F425" s="33"/>
      <c r="G425" s="33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33"/>
      <c r="E426" s="33"/>
      <c r="F426" s="33"/>
      <c r="G426" s="33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33"/>
      <c r="E427" s="33"/>
      <c r="F427" s="33"/>
      <c r="G427" s="33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33"/>
      <c r="E428" s="33"/>
      <c r="F428" s="33"/>
      <c r="G428" s="33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33"/>
      <c r="E429" s="33"/>
      <c r="F429" s="33"/>
      <c r="G429" s="33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33"/>
      <c r="E430" s="33"/>
      <c r="F430" s="33"/>
      <c r="G430" s="33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33"/>
      <c r="E431" s="33"/>
      <c r="F431" s="33"/>
      <c r="G431" s="33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33"/>
      <c r="E432" s="33"/>
      <c r="F432" s="33"/>
      <c r="G432" s="33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33"/>
      <c r="E433" s="33"/>
      <c r="F433" s="33"/>
      <c r="G433" s="33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33"/>
      <c r="E434" s="33"/>
      <c r="F434" s="33"/>
      <c r="G434" s="33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33"/>
      <c r="E435" s="33"/>
      <c r="F435" s="33"/>
      <c r="G435" s="33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33"/>
      <c r="E436" s="33"/>
      <c r="F436" s="33"/>
      <c r="G436" s="33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33"/>
      <c r="E437" s="33"/>
      <c r="F437" s="33"/>
      <c r="G437" s="33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33"/>
      <c r="E438" s="33"/>
      <c r="F438" s="33"/>
      <c r="G438" s="33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33"/>
      <c r="E439" s="33"/>
      <c r="F439" s="33"/>
      <c r="G439" s="33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33"/>
      <c r="E440" s="33"/>
      <c r="F440" s="33"/>
      <c r="G440" s="33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33"/>
      <c r="E441" s="33"/>
      <c r="F441" s="33"/>
      <c r="G441" s="33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33"/>
      <c r="E442" s="33"/>
      <c r="F442" s="33"/>
      <c r="G442" s="33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33"/>
      <c r="E443" s="33"/>
      <c r="F443" s="33"/>
      <c r="G443" s="33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33"/>
      <c r="E444" s="33"/>
      <c r="F444" s="33"/>
      <c r="G444" s="33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33"/>
      <c r="E445" s="33"/>
      <c r="F445" s="33"/>
      <c r="G445" s="33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33"/>
      <c r="E446" s="33"/>
      <c r="F446" s="33"/>
      <c r="G446" s="33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33"/>
      <c r="E447" s="33"/>
      <c r="F447" s="33"/>
      <c r="G447" s="33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33"/>
      <c r="E448" s="33"/>
      <c r="F448" s="33"/>
      <c r="G448" s="33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33"/>
      <c r="E449" s="33"/>
      <c r="F449" s="33"/>
      <c r="G449" s="33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33"/>
      <c r="E450" s="33"/>
      <c r="F450" s="33"/>
      <c r="G450" s="33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33"/>
      <c r="E451" s="33"/>
      <c r="F451" s="33"/>
      <c r="G451" s="33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33"/>
      <c r="E452" s="33"/>
      <c r="F452" s="33"/>
      <c r="G452" s="33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33"/>
      <c r="E453" s="33"/>
      <c r="F453" s="33"/>
      <c r="G453" s="33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33"/>
      <c r="E454" s="33"/>
      <c r="F454" s="33"/>
      <c r="G454" s="33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33"/>
      <c r="E455" s="33"/>
      <c r="F455" s="33"/>
      <c r="G455" s="33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33"/>
      <c r="E456" s="33"/>
      <c r="F456" s="33"/>
      <c r="G456" s="33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33"/>
      <c r="E457" s="33"/>
      <c r="F457" s="33"/>
      <c r="G457" s="33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33"/>
      <c r="E458" s="33"/>
      <c r="F458" s="33"/>
      <c r="G458" s="33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33"/>
      <c r="E459" s="33"/>
      <c r="F459" s="33"/>
      <c r="G459" s="33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33"/>
      <c r="E460" s="33"/>
      <c r="F460" s="33"/>
      <c r="G460" s="33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33"/>
      <c r="E461" s="33"/>
      <c r="F461" s="33"/>
      <c r="G461" s="33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33"/>
      <c r="E462" s="33"/>
      <c r="F462" s="33"/>
      <c r="G462" s="33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33"/>
      <c r="E463" s="33"/>
      <c r="F463" s="33"/>
      <c r="G463" s="33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33"/>
      <c r="E464" s="33"/>
      <c r="F464" s="33"/>
      <c r="G464" s="33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33"/>
      <c r="E465" s="33"/>
      <c r="F465" s="33"/>
      <c r="G465" s="33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33"/>
      <c r="E466" s="33"/>
      <c r="F466" s="33"/>
      <c r="G466" s="33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33"/>
      <c r="E467" s="33"/>
      <c r="F467" s="33"/>
      <c r="G467" s="33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33"/>
      <c r="E468" s="33"/>
      <c r="F468" s="33"/>
      <c r="G468" s="33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33"/>
      <c r="E469" s="33"/>
      <c r="F469" s="33"/>
      <c r="G469" s="33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33"/>
      <c r="E470" s="33"/>
      <c r="F470" s="33"/>
      <c r="G470" s="33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33"/>
      <c r="E471" s="33"/>
      <c r="F471" s="33"/>
      <c r="G471" s="33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33"/>
      <c r="E472" s="33"/>
      <c r="F472" s="33"/>
      <c r="G472" s="33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33"/>
      <c r="E473" s="33"/>
      <c r="F473" s="33"/>
      <c r="G473" s="33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33"/>
      <c r="E474" s="33"/>
      <c r="F474" s="33"/>
      <c r="G474" s="33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33"/>
      <c r="E475" s="33"/>
      <c r="F475" s="33"/>
      <c r="G475" s="33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33"/>
      <c r="E476" s="33"/>
      <c r="F476" s="33"/>
      <c r="G476" s="33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33"/>
      <c r="E477" s="33"/>
      <c r="F477" s="33"/>
      <c r="G477" s="33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33"/>
      <c r="E478" s="33"/>
      <c r="F478" s="33"/>
      <c r="G478" s="33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33"/>
      <c r="E479" s="33"/>
      <c r="F479" s="33"/>
      <c r="G479" s="33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33"/>
      <c r="E480" s="33"/>
      <c r="F480" s="33"/>
      <c r="G480" s="33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33"/>
      <c r="E481" s="33"/>
      <c r="F481" s="33"/>
      <c r="G481" s="33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33"/>
      <c r="E482" s="33"/>
      <c r="F482" s="33"/>
      <c r="G482" s="33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33"/>
      <c r="E483" s="33"/>
      <c r="F483" s="33"/>
      <c r="G483" s="33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33"/>
      <c r="E484" s="33"/>
      <c r="F484" s="33"/>
      <c r="G484" s="33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33"/>
      <c r="E485" s="33"/>
      <c r="F485" s="33"/>
      <c r="G485" s="33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33"/>
      <c r="E486" s="33"/>
      <c r="F486" s="33"/>
      <c r="G486" s="33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33"/>
      <c r="E487" s="33"/>
      <c r="F487" s="33"/>
      <c r="G487" s="33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33"/>
      <c r="E488" s="33"/>
      <c r="F488" s="33"/>
      <c r="G488" s="33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33"/>
      <c r="E489" s="33"/>
      <c r="F489" s="33"/>
      <c r="G489" s="33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33"/>
      <c r="E490" s="33"/>
      <c r="F490" s="33"/>
      <c r="G490" s="33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33"/>
      <c r="E491" s="33"/>
      <c r="F491" s="33"/>
      <c r="G491" s="33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33"/>
      <c r="E492" s="33"/>
      <c r="F492" s="33"/>
      <c r="G492" s="33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33"/>
      <c r="E493" s="33"/>
      <c r="F493" s="33"/>
      <c r="G493" s="33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33"/>
      <c r="E494" s="33"/>
      <c r="F494" s="33"/>
      <c r="G494" s="33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33"/>
      <c r="E495" s="33"/>
      <c r="F495" s="33"/>
      <c r="G495" s="33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33"/>
      <c r="E496" s="33"/>
      <c r="F496" s="33"/>
      <c r="G496" s="33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33"/>
      <c r="E497" s="33"/>
      <c r="F497" s="33"/>
      <c r="G497" s="33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33"/>
      <c r="E498" s="33"/>
      <c r="F498" s="33"/>
      <c r="G498" s="33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33"/>
      <c r="E499" s="33"/>
      <c r="F499" s="33"/>
      <c r="G499" s="33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33"/>
      <c r="E500" s="33"/>
      <c r="F500" s="33"/>
      <c r="G500" s="33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33"/>
      <c r="E501" s="33"/>
      <c r="F501" s="33"/>
      <c r="G501" s="33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33"/>
      <c r="E502" s="33"/>
      <c r="F502" s="33"/>
      <c r="G502" s="33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33"/>
      <c r="E503" s="33"/>
      <c r="F503" s="33"/>
      <c r="G503" s="33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33"/>
      <c r="E504" s="33"/>
      <c r="F504" s="33"/>
      <c r="G504" s="33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33"/>
      <c r="E505" s="33"/>
      <c r="F505" s="33"/>
      <c r="G505" s="33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33"/>
      <c r="E506" s="33"/>
      <c r="F506" s="33"/>
      <c r="G506" s="33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33"/>
      <c r="E507" s="33"/>
      <c r="F507" s="33"/>
      <c r="G507" s="33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33"/>
      <c r="E508" s="33"/>
      <c r="F508" s="33"/>
      <c r="G508" s="33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33"/>
      <c r="E509" s="33"/>
      <c r="F509" s="33"/>
      <c r="G509" s="33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33"/>
      <c r="E510" s="33"/>
      <c r="F510" s="33"/>
      <c r="G510" s="33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33"/>
      <c r="E511" s="33"/>
      <c r="F511" s="33"/>
      <c r="G511" s="33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33"/>
      <c r="E512" s="33"/>
      <c r="F512" s="33"/>
      <c r="G512" s="33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33"/>
      <c r="E513" s="33"/>
      <c r="F513" s="33"/>
      <c r="G513" s="33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33"/>
      <c r="E514" s="33"/>
      <c r="F514" s="33"/>
      <c r="G514" s="33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33"/>
      <c r="E515" s="33"/>
      <c r="F515" s="33"/>
      <c r="G515" s="33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33"/>
      <c r="E516" s="33"/>
      <c r="F516" s="33"/>
      <c r="G516" s="33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33"/>
      <c r="E517" s="33"/>
      <c r="F517" s="33"/>
      <c r="G517" s="33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33"/>
      <c r="E518" s="33"/>
      <c r="F518" s="33"/>
      <c r="G518" s="33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33"/>
      <c r="E519" s="33"/>
      <c r="F519" s="33"/>
      <c r="G519" s="33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33"/>
      <c r="E520" s="33"/>
      <c r="F520" s="33"/>
      <c r="G520" s="33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33"/>
      <c r="E521" s="33"/>
      <c r="F521" s="33"/>
      <c r="G521" s="33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33"/>
      <c r="E522" s="33"/>
      <c r="F522" s="33"/>
      <c r="G522" s="33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33"/>
      <c r="E523" s="33"/>
      <c r="F523" s="33"/>
      <c r="G523" s="33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33"/>
      <c r="E524" s="33"/>
      <c r="F524" s="33"/>
      <c r="G524" s="33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33"/>
      <c r="E525" s="33"/>
      <c r="F525" s="33"/>
      <c r="G525" s="33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33"/>
      <c r="E526" s="33"/>
      <c r="F526" s="33"/>
      <c r="G526" s="33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33"/>
      <c r="E527" s="33"/>
      <c r="F527" s="33"/>
      <c r="G527" s="33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33"/>
      <c r="E528" s="33"/>
      <c r="F528" s="33"/>
      <c r="G528" s="33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33"/>
      <c r="E529" s="33"/>
      <c r="F529" s="33"/>
      <c r="G529" s="33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33"/>
      <c r="E530" s="33"/>
      <c r="F530" s="33"/>
      <c r="G530" s="33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33"/>
      <c r="E531" s="33"/>
      <c r="F531" s="33"/>
      <c r="G531" s="33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33"/>
      <c r="E532" s="33"/>
      <c r="F532" s="33"/>
      <c r="G532" s="33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33"/>
      <c r="E533" s="33"/>
      <c r="F533" s="33"/>
      <c r="G533" s="33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33"/>
      <c r="E534" s="33"/>
      <c r="F534" s="33"/>
      <c r="G534" s="33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33"/>
      <c r="E535" s="33"/>
      <c r="F535" s="33"/>
      <c r="G535" s="33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33"/>
      <c r="E536" s="33"/>
      <c r="F536" s="33"/>
      <c r="G536" s="33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33"/>
      <c r="E537" s="33"/>
      <c r="F537" s="33"/>
      <c r="G537" s="33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33"/>
      <c r="E538" s="33"/>
      <c r="F538" s="33"/>
      <c r="G538" s="33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33"/>
      <c r="E539" s="33"/>
      <c r="F539" s="33"/>
      <c r="G539" s="33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33"/>
      <c r="E540" s="33"/>
      <c r="F540" s="33"/>
      <c r="G540" s="33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33"/>
      <c r="E541" s="33"/>
      <c r="F541" s="33"/>
      <c r="G541" s="33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33"/>
      <c r="E542" s="33"/>
      <c r="F542" s="33"/>
      <c r="G542" s="33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33"/>
      <c r="E543" s="33"/>
      <c r="F543" s="33"/>
      <c r="G543" s="33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33"/>
      <c r="E544" s="33"/>
      <c r="F544" s="33"/>
      <c r="G544" s="33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33"/>
      <c r="E545" s="33"/>
      <c r="F545" s="33"/>
      <c r="G545" s="33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33"/>
      <c r="E546" s="33"/>
      <c r="F546" s="33"/>
      <c r="G546" s="33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33"/>
      <c r="E547" s="33"/>
      <c r="F547" s="33"/>
      <c r="G547" s="33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33"/>
      <c r="E548" s="33"/>
      <c r="F548" s="33"/>
      <c r="G548" s="33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33"/>
      <c r="E549" s="33"/>
      <c r="F549" s="33"/>
      <c r="G549" s="33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33"/>
      <c r="E550" s="33"/>
      <c r="F550" s="33"/>
      <c r="G550" s="33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33"/>
      <c r="E551" s="33"/>
      <c r="F551" s="33"/>
      <c r="G551" s="33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33"/>
      <c r="E552" s="33"/>
      <c r="F552" s="33"/>
      <c r="G552" s="33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33"/>
      <c r="E553" s="33"/>
      <c r="F553" s="33"/>
      <c r="G553" s="33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33"/>
      <c r="E554" s="33"/>
      <c r="F554" s="33"/>
      <c r="G554" s="33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33"/>
      <c r="E555" s="33"/>
      <c r="F555" s="33"/>
      <c r="G555" s="33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33"/>
      <c r="E556" s="33"/>
      <c r="F556" s="33"/>
      <c r="G556" s="33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33"/>
      <c r="E557" s="33"/>
      <c r="F557" s="33"/>
      <c r="G557" s="33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33"/>
      <c r="E558" s="33"/>
      <c r="F558" s="33"/>
      <c r="G558" s="33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33"/>
      <c r="E559" s="33"/>
      <c r="F559" s="33"/>
      <c r="G559" s="33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33"/>
      <c r="E560" s="33"/>
      <c r="F560" s="33"/>
      <c r="G560" s="33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33"/>
      <c r="E561" s="33"/>
      <c r="F561" s="33"/>
      <c r="G561" s="33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33"/>
      <c r="E562" s="33"/>
      <c r="F562" s="33"/>
      <c r="G562" s="33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33"/>
      <c r="E563" s="33"/>
      <c r="F563" s="33"/>
      <c r="G563" s="33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33"/>
      <c r="E564" s="33"/>
      <c r="F564" s="33"/>
      <c r="G564" s="33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33"/>
      <c r="E565" s="33"/>
      <c r="F565" s="33"/>
      <c r="G565" s="33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33"/>
      <c r="E566" s="33"/>
      <c r="F566" s="33"/>
      <c r="G566" s="33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33"/>
      <c r="E567" s="33"/>
      <c r="F567" s="33"/>
      <c r="G567" s="33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33"/>
      <c r="E568" s="33"/>
      <c r="F568" s="33"/>
      <c r="G568" s="33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33"/>
      <c r="E569" s="33"/>
      <c r="F569" s="33"/>
      <c r="G569" s="33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33"/>
      <c r="E570" s="33"/>
      <c r="F570" s="33"/>
      <c r="G570" s="33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33"/>
      <c r="E571" s="33"/>
      <c r="F571" s="33"/>
      <c r="G571" s="33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33"/>
      <c r="E572" s="33"/>
      <c r="F572" s="33"/>
      <c r="G572" s="33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33"/>
      <c r="E573" s="33"/>
      <c r="F573" s="33"/>
      <c r="G573" s="33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33"/>
      <c r="E574" s="33"/>
      <c r="F574" s="33"/>
      <c r="G574" s="33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33"/>
      <c r="E575" s="33"/>
      <c r="F575" s="33"/>
      <c r="G575" s="33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33"/>
      <c r="E576" s="33"/>
      <c r="F576" s="33"/>
      <c r="G576" s="33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33"/>
      <c r="E577" s="33"/>
      <c r="F577" s="33"/>
      <c r="G577" s="33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33"/>
      <c r="E578" s="33"/>
      <c r="F578" s="33"/>
      <c r="G578" s="33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33"/>
      <c r="E579" s="33"/>
      <c r="F579" s="33"/>
      <c r="G579" s="33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33"/>
      <c r="E580" s="33"/>
      <c r="F580" s="33"/>
      <c r="G580" s="33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33"/>
      <c r="E581" s="33"/>
      <c r="F581" s="33"/>
      <c r="G581" s="33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33"/>
      <c r="E582" s="33"/>
      <c r="F582" s="33"/>
      <c r="G582" s="33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33"/>
      <c r="E583" s="33"/>
      <c r="F583" s="33"/>
      <c r="G583" s="33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33"/>
      <c r="E584" s="33"/>
      <c r="F584" s="33"/>
      <c r="G584" s="33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33"/>
      <c r="E585" s="33"/>
      <c r="F585" s="33"/>
      <c r="G585" s="33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33"/>
      <c r="E586" s="33"/>
      <c r="F586" s="33"/>
      <c r="G586" s="33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33"/>
      <c r="E587" s="33"/>
      <c r="F587" s="33"/>
      <c r="G587" s="33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33"/>
      <c r="E588" s="33"/>
      <c r="F588" s="33"/>
      <c r="G588" s="33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33"/>
      <c r="E589" s="33"/>
      <c r="F589" s="33"/>
      <c r="G589" s="33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33"/>
      <c r="E590" s="33"/>
      <c r="F590" s="33"/>
      <c r="G590" s="33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33"/>
      <c r="E591" s="33"/>
      <c r="F591" s="33"/>
      <c r="G591" s="33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33"/>
      <c r="E592" s="33"/>
      <c r="F592" s="33"/>
      <c r="G592" s="33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33"/>
      <c r="E593" s="33"/>
      <c r="F593" s="33"/>
      <c r="G593" s="33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33"/>
      <c r="E594" s="33"/>
      <c r="F594" s="33"/>
      <c r="G594" s="33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33"/>
      <c r="E595" s="33"/>
      <c r="F595" s="33"/>
      <c r="G595" s="33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33"/>
      <c r="E596" s="33"/>
      <c r="F596" s="33"/>
      <c r="G596" s="33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33"/>
      <c r="E597" s="33"/>
      <c r="F597" s="33"/>
      <c r="G597" s="33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33"/>
      <c r="E598" s="33"/>
      <c r="F598" s="33"/>
      <c r="G598" s="33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33"/>
      <c r="E599" s="33"/>
      <c r="F599" s="33"/>
      <c r="G599" s="33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33"/>
      <c r="E600" s="33"/>
      <c r="F600" s="33"/>
      <c r="G600" s="33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33"/>
      <c r="E601" s="33"/>
      <c r="F601" s="33"/>
      <c r="G601" s="33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33"/>
      <c r="E602" s="33"/>
      <c r="F602" s="33"/>
      <c r="G602" s="33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33"/>
      <c r="E603" s="33"/>
      <c r="F603" s="33"/>
      <c r="G603" s="33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33"/>
      <c r="E604" s="33"/>
      <c r="F604" s="33"/>
      <c r="G604" s="33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33"/>
      <c r="E605" s="33"/>
      <c r="F605" s="33"/>
      <c r="G605" s="33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33"/>
      <c r="E606" s="33"/>
      <c r="F606" s="33"/>
      <c r="G606" s="33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33"/>
      <c r="E607" s="33"/>
      <c r="F607" s="33"/>
      <c r="G607" s="33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33"/>
      <c r="E608" s="33"/>
      <c r="F608" s="33"/>
      <c r="G608" s="33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33"/>
      <c r="E609" s="33"/>
      <c r="F609" s="33"/>
      <c r="G609" s="33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33"/>
      <c r="E610" s="33"/>
      <c r="F610" s="33"/>
      <c r="G610" s="33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33"/>
      <c r="E611" s="33"/>
      <c r="F611" s="33"/>
      <c r="G611" s="33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33"/>
      <c r="E612" s="33"/>
      <c r="F612" s="33"/>
      <c r="G612" s="33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33"/>
      <c r="E613" s="33"/>
      <c r="F613" s="33"/>
      <c r="G613" s="33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33"/>
      <c r="E614" s="33"/>
      <c r="F614" s="33"/>
      <c r="G614" s="33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33"/>
      <c r="E615" s="33"/>
      <c r="F615" s="33"/>
      <c r="G615" s="33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33"/>
      <c r="E616" s="33"/>
      <c r="F616" s="33"/>
      <c r="G616" s="33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33"/>
      <c r="E617" s="33"/>
      <c r="F617" s="33"/>
      <c r="G617" s="33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33"/>
      <c r="E618" s="33"/>
      <c r="F618" s="33"/>
      <c r="G618" s="33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33"/>
      <c r="E619" s="33"/>
      <c r="F619" s="33"/>
      <c r="G619" s="33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33"/>
      <c r="E620" s="33"/>
      <c r="F620" s="33"/>
      <c r="G620" s="33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33"/>
      <c r="E621" s="33"/>
      <c r="F621" s="33"/>
      <c r="G621" s="33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33"/>
      <c r="E622" s="33"/>
      <c r="F622" s="33"/>
      <c r="G622" s="33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33"/>
      <c r="E623" s="33"/>
      <c r="F623" s="33"/>
      <c r="G623" s="33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33"/>
      <c r="E624" s="33"/>
      <c r="F624" s="33"/>
      <c r="G624" s="33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33"/>
      <c r="E625" s="33"/>
      <c r="F625" s="33"/>
      <c r="G625" s="33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33"/>
      <c r="E626" s="33"/>
      <c r="F626" s="33"/>
      <c r="G626" s="33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33"/>
      <c r="E627" s="33"/>
      <c r="F627" s="33"/>
      <c r="G627" s="33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33"/>
      <c r="E628" s="33"/>
      <c r="F628" s="33"/>
      <c r="G628" s="33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33"/>
      <c r="E629" s="33"/>
      <c r="F629" s="33"/>
      <c r="G629" s="33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33"/>
      <c r="E630" s="33"/>
      <c r="F630" s="33"/>
      <c r="G630" s="33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33"/>
      <c r="E631" s="33"/>
      <c r="F631" s="33"/>
      <c r="G631" s="33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33"/>
      <c r="E632" s="33"/>
      <c r="F632" s="33"/>
      <c r="G632" s="33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33"/>
      <c r="E633" s="33"/>
      <c r="F633" s="33"/>
      <c r="G633" s="33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33"/>
      <c r="E634" s="33"/>
      <c r="F634" s="33"/>
      <c r="G634" s="33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33"/>
      <c r="E635" s="33"/>
      <c r="F635" s="33"/>
      <c r="G635" s="33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33"/>
      <c r="E636" s="33"/>
      <c r="F636" s="33"/>
      <c r="G636" s="33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33"/>
      <c r="E637" s="33"/>
      <c r="F637" s="33"/>
      <c r="G637" s="33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33"/>
      <c r="E638" s="33"/>
      <c r="F638" s="33"/>
      <c r="G638" s="33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33"/>
      <c r="E639" s="33"/>
      <c r="F639" s="33"/>
      <c r="G639" s="33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33"/>
      <c r="E640" s="33"/>
      <c r="F640" s="33"/>
      <c r="G640" s="33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33"/>
      <c r="E641" s="33"/>
      <c r="F641" s="33"/>
      <c r="G641" s="33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33"/>
      <c r="E642" s="33"/>
      <c r="F642" s="33"/>
      <c r="G642" s="33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33"/>
      <c r="E643" s="33"/>
      <c r="F643" s="33"/>
      <c r="G643" s="33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33"/>
      <c r="E644" s="33"/>
      <c r="F644" s="33"/>
      <c r="G644" s="33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33"/>
      <c r="E645" s="33"/>
      <c r="F645" s="33"/>
      <c r="G645" s="33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33"/>
      <c r="E646" s="33"/>
      <c r="F646" s="33"/>
      <c r="G646" s="33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33"/>
      <c r="E647" s="33"/>
      <c r="F647" s="33"/>
      <c r="G647" s="33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33"/>
      <c r="E648" s="33"/>
      <c r="F648" s="33"/>
      <c r="G648" s="33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33"/>
      <c r="E649" s="33"/>
      <c r="F649" s="33"/>
      <c r="G649" s="33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33"/>
      <c r="E650" s="33"/>
      <c r="F650" s="33"/>
      <c r="G650" s="33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33"/>
      <c r="E651" s="33"/>
      <c r="F651" s="33"/>
      <c r="G651" s="33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33"/>
      <c r="E652" s="33"/>
      <c r="F652" s="33"/>
      <c r="G652" s="33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33"/>
      <c r="E653" s="33"/>
      <c r="F653" s="33"/>
      <c r="G653" s="33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33"/>
      <c r="E654" s="33"/>
      <c r="F654" s="33"/>
      <c r="G654" s="33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33"/>
      <c r="E655" s="33"/>
      <c r="F655" s="33"/>
      <c r="G655" s="33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33"/>
      <c r="E656" s="33"/>
      <c r="F656" s="33"/>
      <c r="G656" s="33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33"/>
      <c r="E657" s="33"/>
      <c r="F657" s="33"/>
      <c r="G657" s="33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33"/>
      <c r="E658" s="33"/>
      <c r="F658" s="33"/>
      <c r="G658" s="33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33"/>
      <c r="E659" s="33"/>
      <c r="F659" s="33"/>
      <c r="G659" s="33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33"/>
      <c r="E660" s="33"/>
      <c r="F660" s="33"/>
      <c r="G660" s="33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33"/>
      <c r="E661" s="33"/>
      <c r="F661" s="33"/>
      <c r="G661" s="33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33"/>
      <c r="E662" s="33"/>
      <c r="F662" s="33"/>
      <c r="G662" s="33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33"/>
      <c r="E663" s="33"/>
      <c r="F663" s="33"/>
      <c r="G663" s="33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33"/>
      <c r="E664" s="33"/>
      <c r="F664" s="33"/>
      <c r="G664" s="33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33"/>
      <c r="E665" s="33"/>
      <c r="F665" s="33"/>
      <c r="G665" s="33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33"/>
      <c r="E666" s="33"/>
      <c r="F666" s="33"/>
      <c r="G666" s="33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33"/>
      <c r="E667" s="33"/>
      <c r="F667" s="33"/>
      <c r="G667" s="33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33"/>
      <c r="E668" s="33"/>
      <c r="F668" s="33"/>
      <c r="G668" s="33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33"/>
      <c r="E669" s="33"/>
      <c r="F669" s="33"/>
      <c r="G669" s="33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33"/>
      <c r="E670" s="33"/>
      <c r="F670" s="33"/>
      <c r="G670" s="33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33"/>
      <c r="E671" s="33"/>
      <c r="F671" s="33"/>
      <c r="G671" s="33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33"/>
      <c r="E672" s="33"/>
      <c r="F672" s="33"/>
      <c r="G672" s="33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33"/>
      <c r="E673" s="33"/>
      <c r="F673" s="33"/>
      <c r="G673" s="33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33"/>
      <c r="E674" s="33"/>
      <c r="F674" s="33"/>
      <c r="G674" s="33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33"/>
      <c r="E675" s="33"/>
      <c r="F675" s="33"/>
      <c r="G675" s="33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33"/>
      <c r="E676" s="33"/>
      <c r="F676" s="33"/>
      <c r="G676" s="33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33"/>
      <c r="E677" s="33"/>
      <c r="F677" s="33"/>
      <c r="G677" s="33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33"/>
      <c r="E678" s="33"/>
      <c r="F678" s="33"/>
      <c r="G678" s="33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33"/>
      <c r="E679" s="33"/>
      <c r="F679" s="33"/>
      <c r="G679" s="33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33"/>
      <c r="E680" s="33"/>
      <c r="F680" s="33"/>
      <c r="G680" s="33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33"/>
      <c r="E681" s="33"/>
      <c r="F681" s="33"/>
      <c r="G681" s="33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33"/>
      <c r="E682" s="33"/>
      <c r="F682" s="33"/>
      <c r="G682" s="33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33"/>
      <c r="E683" s="33"/>
      <c r="F683" s="33"/>
      <c r="G683" s="33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33"/>
      <c r="E684" s="33"/>
      <c r="F684" s="33"/>
      <c r="G684" s="33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33"/>
      <c r="E685" s="33"/>
      <c r="F685" s="33"/>
      <c r="G685" s="33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33"/>
      <c r="E686" s="33"/>
      <c r="F686" s="33"/>
      <c r="G686" s="33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33"/>
      <c r="E687" s="33"/>
      <c r="F687" s="33"/>
      <c r="G687" s="33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33"/>
      <c r="E688" s="33"/>
      <c r="F688" s="33"/>
      <c r="G688" s="33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33"/>
      <c r="E689" s="33"/>
      <c r="F689" s="33"/>
      <c r="G689" s="33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33"/>
      <c r="E690" s="33"/>
      <c r="F690" s="33"/>
      <c r="G690" s="33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33"/>
      <c r="E691" s="33"/>
      <c r="F691" s="33"/>
      <c r="G691" s="33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33"/>
      <c r="E692" s="33"/>
      <c r="F692" s="33"/>
      <c r="G692" s="33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33"/>
      <c r="E693" s="33"/>
      <c r="F693" s="33"/>
      <c r="G693" s="33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33"/>
      <c r="E694" s="33"/>
      <c r="F694" s="33"/>
      <c r="G694" s="33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33"/>
      <c r="E695" s="33"/>
      <c r="F695" s="33"/>
      <c r="G695" s="33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33"/>
      <c r="E696" s="33"/>
      <c r="F696" s="33"/>
      <c r="G696" s="33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33"/>
      <c r="E697" s="33"/>
      <c r="F697" s="33"/>
      <c r="G697" s="33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33"/>
      <c r="E698" s="33"/>
      <c r="F698" s="33"/>
      <c r="G698" s="33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33"/>
      <c r="E699" s="33"/>
      <c r="F699" s="33"/>
      <c r="G699" s="33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33"/>
      <c r="E700" s="33"/>
      <c r="F700" s="33"/>
      <c r="G700" s="33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33"/>
      <c r="E701" s="33"/>
      <c r="F701" s="33"/>
      <c r="G701" s="33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33"/>
      <c r="E702" s="33"/>
      <c r="F702" s="33"/>
      <c r="G702" s="33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33"/>
      <c r="E703" s="33"/>
      <c r="F703" s="33"/>
      <c r="G703" s="33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33"/>
      <c r="E704" s="33"/>
      <c r="F704" s="33"/>
      <c r="G704" s="33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33"/>
      <c r="E705" s="33"/>
      <c r="F705" s="33"/>
      <c r="G705" s="33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33"/>
      <c r="E706" s="33"/>
      <c r="F706" s="33"/>
      <c r="G706" s="33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33"/>
      <c r="E707" s="33"/>
      <c r="F707" s="33"/>
      <c r="G707" s="33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33"/>
      <c r="E708" s="33"/>
      <c r="F708" s="33"/>
      <c r="G708" s="33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33"/>
      <c r="E709" s="33"/>
      <c r="F709" s="33"/>
      <c r="G709" s="33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33"/>
      <c r="E710" s="33"/>
      <c r="F710" s="33"/>
      <c r="G710" s="33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33"/>
      <c r="E711" s="33"/>
      <c r="F711" s="33"/>
      <c r="G711" s="33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33"/>
      <c r="E712" s="33"/>
      <c r="F712" s="33"/>
      <c r="G712" s="33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33"/>
      <c r="E713" s="33"/>
      <c r="F713" s="33"/>
      <c r="G713" s="33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33"/>
      <c r="E714" s="33"/>
      <c r="F714" s="33"/>
      <c r="G714" s="33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33"/>
      <c r="E715" s="33"/>
      <c r="F715" s="33"/>
      <c r="G715" s="33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33"/>
      <c r="E716" s="33"/>
      <c r="F716" s="33"/>
      <c r="G716" s="33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33"/>
      <c r="E717" s="33"/>
      <c r="F717" s="33"/>
      <c r="G717" s="33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33"/>
      <c r="E718" s="33"/>
      <c r="F718" s="33"/>
      <c r="G718" s="33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33"/>
      <c r="E719" s="33"/>
      <c r="F719" s="33"/>
      <c r="G719" s="33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33"/>
      <c r="E720" s="33"/>
      <c r="F720" s="33"/>
      <c r="G720" s="33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33"/>
      <c r="E721" s="33"/>
      <c r="F721" s="33"/>
      <c r="G721" s="33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33"/>
      <c r="E722" s="33"/>
      <c r="F722" s="33"/>
      <c r="G722" s="33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33"/>
      <c r="E723" s="33"/>
      <c r="F723" s="33"/>
      <c r="G723" s="33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33"/>
      <c r="E724" s="33"/>
      <c r="F724" s="33"/>
      <c r="G724" s="33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33"/>
      <c r="E725" s="33"/>
      <c r="F725" s="33"/>
      <c r="G725" s="33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33"/>
      <c r="E726" s="33"/>
      <c r="F726" s="33"/>
      <c r="G726" s="33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33"/>
      <c r="E727" s="33"/>
      <c r="F727" s="33"/>
      <c r="G727" s="33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33"/>
      <c r="E728" s="33"/>
      <c r="F728" s="33"/>
      <c r="G728" s="33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33"/>
      <c r="E729" s="33"/>
      <c r="F729" s="33"/>
      <c r="G729" s="33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33"/>
      <c r="E730" s="33"/>
      <c r="F730" s="33"/>
      <c r="G730" s="33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33"/>
      <c r="E731" s="33"/>
      <c r="F731" s="33"/>
      <c r="G731" s="33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33"/>
      <c r="E732" s="33"/>
      <c r="F732" s="33"/>
      <c r="G732" s="33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33"/>
      <c r="E733" s="33"/>
      <c r="F733" s="33"/>
      <c r="G733" s="33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33"/>
      <c r="E734" s="33"/>
      <c r="F734" s="33"/>
      <c r="G734" s="33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33"/>
      <c r="E735" s="33"/>
      <c r="F735" s="33"/>
      <c r="G735" s="33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33"/>
      <c r="E736" s="33"/>
      <c r="F736" s="33"/>
      <c r="G736" s="33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33"/>
      <c r="E737" s="33"/>
      <c r="F737" s="33"/>
      <c r="G737" s="33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33"/>
      <c r="E738" s="33"/>
      <c r="F738" s="33"/>
      <c r="G738" s="33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33"/>
      <c r="E739" s="33"/>
      <c r="F739" s="33"/>
      <c r="G739" s="33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33"/>
      <c r="E740" s="33"/>
      <c r="F740" s="33"/>
      <c r="G740" s="33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33"/>
      <c r="E741" s="33"/>
      <c r="F741" s="33"/>
      <c r="G741" s="33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33"/>
      <c r="E742" s="33"/>
      <c r="F742" s="33"/>
      <c r="G742" s="33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33"/>
      <c r="E743" s="33"/>
      <c r="F743" s="33"/>
      <c r="G743" s="33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33"/>
      <c r="E744" s="33"/>
      <c r="F744" s="33"/>
      <c r="G744" s="33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33"/>
      <c r="E745" s="33"/>
      <c r="F745" s="33"/>
      <c r="G745" s="33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33"/>
      <c r="E746" s="33"/>
      <c r="F746" s="33"/>
      <c r="G746" s="33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33"/>
      <c r="E747" s="33"/>
      <c r="F747" s="33"/>
      <c r="G747" s="33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33"/>
      <c r="E748" s="33"/>
      <c r="F748" s="33"/>
      <c r="G748" s="33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33"/>
      <c r="E749" s="33"/>
      <c r="F749" s="33"/>
      <c r="G749" s="33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33"/>
      <c r="E750" s="33"/>
      <c r="F750" s="33"/>
      <c r="G750" s="33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33"/>
      <c r="E751" s="33"/>
      <c r="F751" s="33"/>
      <c r="G751" s="33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33"/>
      <c r="E752" s="33"/>
      <c r="F752" s="33"/>
      <c r="G752" s="33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33"/>
      <c r="E753" s="33"/>
      <c r="F753" s="33"/>
      <c r="G753" s="33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33"/>
      <c r="E754" s="33"/>
      <c r="F754" s="33"/>
      <c r="G754" s="33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33"/>
      <c r="E755" s="33"/>
      <c r="F755" s="33"/>
      <c r="G755" s="33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33"/>
      <c r="E756" s="33"/>
      <c r="F756" s="33"/>
      <c r="G756" s="33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33"/>
      <c r="E757" s="33"/>
      <c r="F757" s="33"/>
      <c r="G757" s="33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33"/>
      <c r="E758" s="33"/>
      <c r="F758" s="33"/>
      <c r="G758" s="33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33"/>
      <c r="E759" s="33"/>
      <c r="F759" s="33"/>
      <c r="G759" s="33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33"/>
      <c r="E760" s="33"/>
      <c r="F760" s="33"/>
      <c r="G760" s="33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33"/>
      <c r="E761" s="33"/>
      <c r="F761" s="33"/>
      <c r="G761" s="33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33"/>
      <c r="E762" s="33"/>
      <c r="F762" s="33"/>
      <c r="G762" s="33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33"/>
      <c r="E763" s="33"/>
      <c r="F763" s="33"/>
      <c r="G763" s="33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33"/>
      <c r="E764" s="33"/>
      <c r="F764" s="33"/>
      <c r="G764" s="33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33"/>
      <c r="E765" s="33"/>
      <c r="F765" s="33"/>
      <c r="G765" s="33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33"/>
      <c r="E766" s="33"/>
      <c r="F766" s="33"/>
      <c r="G766" s="33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33"/>
      <c r="E767" s="33"/>
      <c r="F767" s="33"/>
      <c r="G767" s="33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33"/>
      <c r="E768" s="33"/>
      <c r="F768" s="33"/>
      <c r="G768" s="33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33"/>
      <c r="E769" s="33"/>
      <c r="F769" s="33"/>
      <c r="G769" s="33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33"/>
      <c r="E770" s="33"/>
      <c r="F770" s="33"/>
      <c r="G770" s="33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33"/>
      <c r="E771" s="33"/>
      <c r="F771" s="33"/>
      <c r="G771" s="33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33"/>
      <c r="E772" s="33"/>
      <c r="F772" s="33"/>
      <c r="G772" s="33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33"/>
      <c r="E773" s="33"/>
      <c r="F773" s="33"/>
      <c r="G773" s="33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33"/>
      <c r="E774" s="33"/>
      <c r="F774" s="33"/>
      <c r="G774" s="33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33"/>
      <c r="E775" s="33"/>
      <c r="F775" s="33"/>
      <c r="G775" s="33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33"/>
      <c r="E776" s="33"/>
      <c r="F776" s="33"/>
      <c r="G776" s="33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33"/>
      <c r="E777" s="33"/>
      <c r="F777" s="33"/>
      <c r="G777" s="33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33"/>
      <c r="E778" s="33"/>
      <c r="F778" s="33"/>
      <c r="G778" s="33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33"/>
      <c r="E779" s="33"/>
      <c r="F779" s="33"/>
      <c r="G779" s="33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33"/>
      <c r="E780" s="33"/>
      <c r="F780" s="33"/>
      <c r="G780" s="33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33"/>
      <c r="E781" s="33"/>
      <c r="F781" s="33"/>
      <c r="G781" s="33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33"/>
      <c r="E782" s="33"/>
      <c r="F782" s="33"/>
      <c r="G782" s="33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33"/>
      <c r="E783" s="33"/>
      <c r="F783" s="33"/>
      <c r="G783" s="33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33"/>
      <c r="E784" s="33"/>
      <c r="F784" s="33"/>
      <c r="G784" s="33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33"/>
      <c r="E785" s="33"/>
      <c r="F785" s="33"/>
      <c r="G785" s="33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33"/>
      <c r="E786" s="33"/>
      <c r="F786" s="33"/>
      <c r="G786" s="33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33"/>
      <c r="E787" s="33"/>
      <c r="F787" s="33"/>
      <c r="G787" s="33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33"/>
      <c r="E788" s="33"/>
      <c r="F788" s="33"/>
      <c r="G788" s="33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33"/>
      <c r="E789" s="33"/>
      <c r="F789" s="33"/>
      <c r="G789" s="33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33"/>
      <c r="E790" s="33"/>
      <c r="F790" s="33"/>
      <c r="G790" s="33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33"/>
      <c r="E791" s="33"/>
      <c r="F791" s="33"/>
      <c r="G791" s="33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33"/>
      <c r="E792" s="33"/>
      <c r="F792" s="33"/>
      <c r="G792" s="33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33"/>
      <c r="E793" s="33"/>
      <c r="F793" s="33"/>
      <c r="G793" s="33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33"/>
      <c r="E794" s="33"/>
      <c r="F794" s="33"/>
      <c r="G794" s="33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33"/>
      <c r="E795" s="33"/>
      <c r="F795" s="33"/>
      <c r="G795" s="33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33"/>
      <c r="E796" s="33"/>
      <c r="F796" s="33"/>
      <c r="G796" s="33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33"/>
      <c r="E797" s="33"/>
      <c r="F797" s="33"/>
      <c r="G797" s="33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33"/>
      <c r="E798" s="33"/>
      <c r="F798" s="33"/>
      <c r="G798" s="33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33"/>
      <c r="E799" s="33"/>
      <c r="F799" s="33"/>
      <c r="G799" s="33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33"/>
      <c r="E800" s="33"/>
      <c r="F800" s="33"/>
      <c r="G800" s="33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33"/>
      <c r="E801" s="33"/>
      <c r="F801" s="33"/>
      <c r="G801" s="33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33"/>
      <c r="E802" s="33"/>
      <c r="F802" s="33"/>
      <c r="G802" s="33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33"/>
      <c r="E803" s="33"/>
      <c r="F803" s="33"/>
      <c r="G803" s="33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33"/>
      <c r="E804" s="33"/>
      <c r="F804" s="33"/>
      <c r="G804" s="33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33"/>
      <c r="E805" s="33"/>
      <c r="F805" s="33"/>
      <c r="G805" s="33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33"/>
      <c r="E806" s="33"/>
      <c r="F806" s="33"/>
      <c r="G806" s="33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33"/>
      <c r="E807" s="33"/>
      <c r="F807" s="33"/>
      <c r="G807" s="33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33"/>
      <c r="E808" s="33"/>
      <c r="F808" s="33"/>
      <c r="G808" s="33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33"/>
      <c r="E809" s="33"/>
      <c r="F809" s="33"/>
      <c r="G809" s="33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33"/>
      <c r="E810" s="33"/>
      <c r="F810" s="33"/>
      <c r="G810" s="33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33"/>
      <c r="E811" s="33"/>
      <c r="F811" s="33"/>
      <c r="G811" s="33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33"/>
      <c r="E812" s="33"/>
      <c r="F812" s="33"/>
      <c r="G812" s="33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33"/>
      <c r="E813" s="33"/>
      <c r="F813" s="33"/>
      <c r="G813" s="33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33"/>
      <c r="E814" s="33"/>
      <c r="F814" s="33"/>
      <c r="G814" s="33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33"/>
      <c r="E815" s="33"/>
      <c r="F815" s="33"/>
      <c r="G815" s="33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33"/>
      <c r="E816" s="33"/>
      <c r="F816" s="33"/>
      <c r="G816" s="33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33"/>
      <c r="E817" s="33"/>
      <c r="F817" s="33"/>
      <c r="G817" s="33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33"/>
      <c r="E818" s="33"/>
      <c r="F818" s="33"/>
      <c r="G818" s="33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33"/>
      <c r="E819" s="33"/>
      <c r="F819" s="33"/>
      <c r="G819" s="33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33"/>
      <c r="E820" s="33"/>
      <c r="F820" s="33"/>
      <c r="G820" s="33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33"/>
      <c r="E821" s="33"/>
      <c r="F821" s="33"/>
      <c r="G821" s="33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33"/>
      <c r="E822" s="33"/>
      <c r="F822" s="33"/>
      <c r="G822" s="33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33"/>
      <c r="E823" s="33"/>
      <c r="F823" s="33"/>
      <c r="G823" s="33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33"/>
      <c r="E824" s="33"/>
      <c r="F824" s="33"/>
      <c r="G824" s="33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33"/>
      <c r="E825" s="33"/>
      <c r="F825" s="33"/>
      <c r="G825" s="33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33"/>
      <c r="E826" s="33"/>
      <c r="F826" s="33"/>
      <c r="G826" s="33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33"/>
      <c r="E827" s="33"/>
      <c r="F827" s="33"/>
      <c r="G827" s="33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33"/>
      <c r="E828" s="33"/>
      <c r="F828" s="33"/>
      <c r="G828" s="33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33"/>
      <c r="E829" s="33"/>
      <c r="F829" s="33"/>
      <c r="G829" s="33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33"/>
      <c r="E830" s="33"/>
      <c r="F830" s="33"/>
      <c r="G830" s="33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33"/>
      <c r="E831" s="33"/>
      <c r="F831" s="33"/>
      <c r="G831" s="33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33"/>
      <c r="E832" s="33"/>
      <c r="F832" s="33"/>
      <c r="G832" s="33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33"/>
      <c r="E833" s="33"/>
      <c r="F833" s="33"/>
      <c r="G833" s="33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33"/>
      <c r="E834" s="33"/>
      <c r="F834" s="33"/>
      <c r="G834" s="33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33"/>
      <c r="E835" s="33"/>
      <c r="F835" s="33"/>
      <c r="G835" s="33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33"/>
      <c r="E836" s="33"/>
      <c r="F836" s="33"/>
      <c r="G836" s="33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33"/>
      <c r="E837" s="33"/>
      <c r="F837" s="33"/>
      <c r="G837" s="33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33"/>
      <c r="E838" s="33"/>
      <c r="F838" s="33"/>
      <c r="G838" s="33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33"/>
      <c r="E839" s="33"/>
      <c r="F839" s="33"/>
      <c r="G839" s="33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33"/>
      <c r="E840" s="33"/>
      <c r="F840" s="33"/>
      <c r="G840" s="33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33"/>
      <c r="E841" s="33"/>
      <c r="F841" s="33"/>
      <c r="G841" s="33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33"/>
      <c r="E842" s="33"/>
      <c r="F842" s="33"/>
      <c r="G842" s="33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33"/>
      <c r="E843" s="33"/>
      <c r="F843" s="33"/>
      <c r="G843" s="33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33"/>
      <c r="E844" s="33"/>
      <c r="F844" s="33"/>
      <c r="G844" s="33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33"/>
      <c r="E845" s="33"/>
      <c r="F845" s="33"/>
      <c r="G845" s="33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33"/>
      <c r="E846" s="33"/>
      <c r="F846" s="33"/>
      <c r="G846" s="33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33"/>
      <c r="E847" s="33"/>
      <c r="F847" s="33"/>
      <c r="G847" s="33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33"/>
      <c r="E848" s="33"/>
      <c r="F848" s="33"/>
      <c r="G848" s="33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33"/>
      <c r="E849" s="33"/>
      <c r="F849" s="33"/>
      <c r="G849" s="33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33"/>
      <c r="E850" s="33"/>
      <c r="F850" s="33"/>
      <c r="G850" s="33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33"/>
      <c r="E851" s="33"/>
      <c r="F851" s="33"/>
      <c r="G851" s="33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33"/>
      <c r="E852" s="33"/>
      <c r="F852" s="33"/>
      <c r="G852" s="33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33"/>
      <c r="E853" s="33"/>
      <c r="F853" s="33"/>
      <c r="G853" s="33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33"/>
      <c r="E854" s="33"/>
      <c r="F854" s="33"/>
      <c r="G854" s="33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33"/>
      <c r="E855" s="33"/>
      <c r="F855" s="33"/>
      <c r="G855" s="33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33"/>
      <c r="E856" s="33"/>
      <c r="F856" s="33"/>
      <c r="G856" s="33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33"/>
      <c r="E857" s="33"/>
      <c r="F857" s="33"/>
      <c r="G857" s="33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33"/>
      <c r="E858" s="33"/>
      <c r="F858" s="33"/>
      <c r="G858" s="33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33"/>
      <c r="E859" s="33"/>
      <c r="F859" s="33"/>
      <c r="G859" s="33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33"/>
      <c r="E860" s="33"/>
      <c r="F860" s="33"/>
      <c r="G860" s="33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33"/>
      <c r="E861" s="33"/>
      <c r="F861" s="33"/>
      <c r="G861" s="33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33"/>
      <c r="E862" s="33"/>
      <c r="F862" s="33"/>
      <c r="G862" s="33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33"/>
      <c r="E863" s="33"/>
      <c r="F863" s="33"/>
      <c r="G863" s="33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33"/>
      <c r="E864" s="33"/>
      <c r="F864" s="33"/>
      <c r="G864" s="33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33"/>
      <c r="E865" s="33"/>
      <c r="F865" s="33"/>
      <c r="G865" s="33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33"/>
      <c r="E866" s="33"/>
      <c r="F866" s="33"/>
      <c r="G866" s="33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33"/>
      <c r="E867" s="33"/>
      <c r="F867" s="33"/>
      <c r="G867" s="33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33"/>
      <c r="E868" s="33"/>
      <c r="F868" s="33"/>
      <c r="G868" s="33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33"/>
      <c r="E869" s="33"/>
      <c r="F869" s="33"/>
      <c r="G869" s="33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33"/>
      <c r="E870" s="33"/>
      <c r="F870" s="33"/>
      <c r="G870" s="33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33"/>
      <c r="E871" s="33"/>
      <c r="F871" s="33"/>
      <c r="G871" s="33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33"/>
      <c r="E872" s="33"/>
      <c r="F872" s="33"/>
      <c r="G872" s="33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33"/>
      <c r="E873" s="33"/>
      <c r="F873" s="33"/>
      <c r="G873" s="33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33"/>
      <c r="E874" s="33"/>
      <c r="F874" s="33"/>
      <c r="G874" s="33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33"/>
      <c r="E875" s="33"/>
      <c r="F875" s="33"/>
      <c r="G875" s="33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33"/>
      <c r="E876" s="33"/>
      <c r="F876" s="33"/>
      <c r="G876" s="33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33"/>
      <c r="E877" s="33"/>
      <c r="F877" s="33"/>
      <c r="G877" s="33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33"/>
      <c r="E878" s="33"/>
      <c r="F878" s="33"/>
      <c r="G878" s="33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33"/>
      <c r="E879" s="33"/>
      <c r="F879" s="33"/>
      <c r="G879" s="33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33"/>
      <c r="E880" s="33"/>
      <c r="F880" s="33"/>
      <c r="G880" s="33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33"/>
      <c r="E881" s="33"/>
      <c r="F881" s="33"/>
      <c r="G881" s="33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33"/>
      <c r="E882" s="33"/>
      <c r="F882" s="33"/>
      <c r="G882" s="33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33"/>
      <c r="E883" s="33"/>
      <c r="F883" s="33"/>
      <c r="G883" s="33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33"/>
      <c r="E884" s="33"/>
      <c r="F884" s="33"/>
      <c r="G884" s="33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33"/>
      <c r="E885" s="33"/>
      <c r="F885" s="33"/>
      <c r="G885" s="33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33"/>
      <c r="E886" s="33"/>
      <c r="F886" s="33"/>
      <c r="G886" s="33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33"/>
      <c r="E887" s="33"/>
      <c r="F887" s="33"/>
      <c r="G887" s="33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33"/>
      <c r="E888" s="33"/>
      <c r="F888" s="33"/>
      <c r="G888" s="33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33"/>
      <c r="E889" s="33"/>
      <c r="F889" s="33"/>
      <c r="G889" s="33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33"/>
      <c r="E890" s="33"/>
      <c r="F890" s="33"/>
      <c r="G890" s="33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33"/>
      <c r="E891" s="33"/>
      <c r="F891" s="33"/>
      <c r="G891" s="33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33"/>
      <c r="E892" s="33"/>
      <c r="F892" s="33"/>
      <c r="G892" s="33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33"/>
      <c r="E893" s="33"/>
      <c r="F893" s="33"/>
      <c r="G893" s="33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33"/>
      <c r="E894" s="33"/>
      <c r="F894" s="33"/>
      <c r="G894" s="33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33"/>
      <c r="E895" s="33"/>
      <c r="F895" s="33"/>
      <c r="G895" s="33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33"/>
      <c r="E896" s="33"/>
      <c r="F896" s="33"/>
      <c r="G896" s="33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33"/>
      <c r="E897" s="33"/>
      <c r="F897" s="33"/>
      <c r="G897" s="33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33"/>
      <c r="E898" s="33"/>
      <c r="F898" s="33"/>
      <c r="G898" s="33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33"/>
      <c r="E899" s="33"/>
      <c r="F899" s="33"/>
      <c r="G899" s="33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33"/>
      <c r="E900" s="33"/>
      <c r="F900" s="33"/>
      <c r="G900" s="33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33"/>
      <c r="E901" s="33"/>
      <c r="F901" s="33"/>
      <c r="G901" s="33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33"/>
      <c r="E902" s="33"/>
      <c r="F902" s="33"/>
      <c r="G902" s="33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33"/>
      <c r="E903" s="33"/>
      <c r="F903" s="33"/>
      <c r="G903" s="33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33"/>
      <c r="E904" s="33"/>
      <c r="F904" s="33"/>
      <c r="G904" s="33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33"/>
      <c r="E905" s="33"/>
      <c r="F905" s="33"/>
      <c r="G905" s="33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33"/>
      <c r="E906" s="33"/>
      <c r="F906" s="33"/>
      <c r="G906" s="33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33"/>
      <c r="E907" s="33"/>
      <c r="F907" s="33"/>
      <c r="G907" s="33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33"/>
      <c r="E908" s="33"/>
      <c r="F908" s="33"/>
      <c r="G908" s="33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33"/>
      <c r="E909" s="33"/>
      <c r="F909" s="33"/>
      <c r="G909" s="33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33"/>
      <c r="E910" s="33"/>
      <c r="F910" s="33"/>
      <c r="G910" s="33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33"/>
      <c r="E911" s="33"/>
      <c r="F911" s="33"/>
      <c r="G911" s="33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33"/>
      <c r="E912" s="33"/>
      <c r="F912" s="33"/>
      <c r="G912" s="33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33"/>
      <c r="E913" s="33"/>
      <c r="F913" s="33"/>
      <c r="G913" s="33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33"/>
      <c r="E914" s="33"/>
      <c r="F914" s="33"/>
      <c r="G914" s="33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33"/>
      <c r="E915" s="33"/>
      <c r="F915" s="33"/>
      <c r="G915" s="33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33"/>
      <c r="E916" s="33"/>
      <c r="F916" s="33"/>
      <c r="G916" s="33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33"/>
      <c r="E917" s="33"/>
      <c r="F917" s="33"/>
      <c r="G917" s="33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33"/>
      <c r="E918" s="33"/>
      <c r="F918" s="33"/>
      <c r="G918" s="33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33"/>
      <c r="E919" s="33"/>
      <c r="F919" s="33"/>
      <c r="G919" s="33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33"/>
      <c r="E920" s="33"/>
      <c r="F920" s="33"/>
      <c r="G920" s="33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33"/>
      <c r="E921" s="33"/>
      <c r="F921" s="33"/>
      <c r="G921" s="33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33"/>
      <c r="E922" s="33"/>
      <c r="F922" s="33"/>
      <c r="G922" s="33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33"/>
      <c r="E923" s="33"/>
      <c r="F923" s="33"/>
      <c r="G923" s="33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33"/>
      <c r="E924" s="33"/>
      <c r="F924" s="33"/>
      <c r="G924" s="33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33"/>
      <c r="E925" s="33"/>
      <c r="F925" s="33"/>
      <c r="G925" s="33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33"/>
      <c r="E926" s="33"/>
      <c r="F926" s="33"/>
      <c r="G926" s="33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33"/>
      <c r="E927" s="33"/>
      <c r="F927" s="33"/>
      <c r="G927" s="33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33"/>
      <c r="E928" s="33"/>
      <c r="F928" s="33"/>
      <c r="G928" s="33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33"/>
      <c r="E929" s="33"/>
      <c r="F929" s="33"/>
      <c r="G929" s="33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33"/>
      <c r="E930" s="33"/>
      <c r="F930" s="33"/>
      <c r="G930" s="33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33"/>
      <c r="E931" s="33"/>
      <c r="F931" s="33"/>
      <c r="G931" s="33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33"/>
      <c r="E932" s="33"/>
      <c r="F932" s="33"/>
      <c r="G932" s="33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33"/>
      <c r="E933" s="33"/>
      <c r="F933" s="33"/>
      <c r="G933" s="33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33"/>
      <c r="E934" s="33"/>
      <c r="F934" s="33"/>
      <c r="G934" s="33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33"/>
      <c r="E935" s="33"/>
      <c r="F935" s="33"/>
      <c r="G935" s="33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33"/>
      <c r="E936" s="33"/>
      <c r="F936" s="33"/>
      <c r="G936" s="33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33"/>
      <c r="E937" s="33"/>
      <c r="F937" s="33"/>
      <c r="G937" s="33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33"/>
      <c r="E938" s="33"/>
      <c r="F938" s="33"/>
      <c r="G938" s="33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33"/>
      <c r="E939" s="33"/>
      <c r="F939" s="33"/>
      <c r="G939" s="33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33"/>
      <c r="E940" s="33"/>
      <c r="F940" s="33"/>
      <c r="G940" s="33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33"/>
      <c r="E941" s="33"/>
      <c r="F941" s="33"/>
      <c r="G941" s="33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33"/>
      <c r="E942" s="33"/>
      <c r="F942" s="33"/>
      <c r="G942" s="33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33"/>
      <c r="E943" s="33"/>
      <c r="F943" s="33"/>
      <c r="G943" s="33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33"/>
      <c r="E944" s="33"/>
      <c r="F944" s="33"/>
      <c r="G944" s="33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33"/>
      <c r="E945" s="33"/>
      <c r="F945" s="33"/>
      <c r="G945" s="33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33"/>
      <c r="E946" s="33"/>
      <c r="F946" s="33"/>
      <c r="G946" s="33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33"/>
      <c r="E947" s="33"/>
      <c r="F947" s="33"/>
      <c r="G947" s="33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33"/>
      <c r="E948" s="33"/>
      <c r="F948" s="33"/>
      <c r="G948" s="33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33"/>
      <c r="E949" s="33"/>
      <c r="F949" s="33"/>
      <c r="G949" s="33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33"/>
      <c r="E950" s="33"/>
      <c r="F950" s="33"/>
      <c r="G950" s="33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33"/>
      <c r="E951" s="33"/>
      <c r="F951" s="33"/>
      <c r="G951" s="33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33"/>
      <c r="E952" s="33"/>
      <c r="F952" s="33"/>
      <c r="G952" s="33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33"/>
      <c r="E953" s="33"/>
      <c r="F953" s="33"/>
      <c r="G953" s="33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33"/>
      <c r="E954" s="33"/>
      <c r="F954" s="33"/>
      <c r="G954" s="33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33"/>
      <c r="E955" s="33"/>
      <c r="F955" s="33"/>
      <c r="G955" s="33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33"/>
      <c r="E956" s="33"/>
      <c r="F956" s="33"/>
      <c r="G956" s="33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33"/>
      <c r="E957" s="33"/>
      <c r="F957" s="33"/>
      <c r="G957" s="33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33"/>
      <c r="E958" s="33"/>
      <c r="F958" s="33"/>
      <c r="G958" s="33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33"/>
      <c r="E959" s="33"/>
      <c r="F959" s="33"/>
      <c r="G959" s="33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33"/>
      <c r="E960" s="33"/>
      <c r="F960" s="33"/>
      <c r="G960" s="33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33"/>
      <c r="E961" s="33"/>
      <c r="F961" s="33"/>
      <c r="G961" s="33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33"/>
      <c r="E962" s="33"/>
      <c r="F962" s="33"/>
      <c r="G962" s="33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33"/>
      <c r="E963" s="33"/>
      <c r="F963" s="33"/>
      <c r="G963" s="33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33"/>
      <c r="E964" s="33"/>
      <c r="F964" s="33"/>
      <c r="G964" s="33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33"/>
      <c r="E965" s="33"/>
      <c r="F965" s="33"/>
      <c r="G965" s="33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33"/>
      <c r="E966" s="33"/>
      <c r="F966" s="33"/>
      <c r="G966" s="33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33"/>
      <c r="E967" s="33"/>
      <c r="F967" s="33"/>
      <c r="G967" s="33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33"/>
      <c r="E968" s="33"/>
      <c r="F968" s="33"/>
      <c r="G968" s="33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33"/>
      <c r="E969" s="33"/>
      <c r="F969" s="33"/>
      <c r="G969" s="33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33"/>
      <c r="E970" s="33"/>
      <c r="F970" s="33"/>
      <c r="G970" s="33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33"/>
      <c r="E971" s="33"/>
      <c r="F971" s="33"/>
      <c r="G971" s="33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33"/>
      <c r="E972" s="33"/>
      <c r="F972" s="33"/>
      <c r="G972" s="33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33"/>
      <c r="E973" s="33"/>
      <c r="F973" s="33"/>
      <c r="G973" s="33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33"/>
      <c r="E974" s="33"/>
      <c r="F974" s="33"/>
      <c r="G974" s="33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33"/>
      <c r="E975" s="33"/>
      <c r="F975" s="33"/>
      <c r="G975" s="33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33"/>
      <c r="E976" s="33"/>
      <c r="F976" s="33"/>
      <c r="G976" s="33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33"/>
      <c r="E977" s="33"/>
      <c r="F977" s="33"/>
      <c r="G977" s="33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33"/>
      <c r="E978" s="33"/>
      <c r="F978" s="33"/>
      <c r="G978" s="33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33"/>
      <c r="E979" s="33"/>
      <c r="F979" s="33"/>
      <c r="G979" s="33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33"/>
      <c r="E980" s="33"/>
      <c r="F980" s="33"/>
      <c r="G980" s="33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33"/>
      <c r="E981" s="33"/>
      <c r="F981" s="33"/>
      <c r="G981" s="33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33"/>
      <c r="E982" s="33"/>
      <c r="F982" s="33"/>
      <c r="G982" s="33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33"/>
      <c r="E983" s="33"/>
      <c r="F983" s="33"/>
      <c r="G983" s="33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33"/>
      <c r="E984" s="33"/>
      <c r="F984" s="33"/>
      <c r="G984" s="33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33"/>
      <c r="E985" s="33"/>
      <c r="F985" s="33"/>
      <c r="G985" s="33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33"/>
      <c r="E986" s="33"/>
      <c r="F986" s="33"/>
      <c r="G986" s="33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33"/>
      <c r="E987" s="33"/>
      <c r="F987" s="33"/>
      <c r="G987" s="33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33"/>
      <c r="E988" s="33"/>
      <c r="F988" s="33"/>
      <c r="G988" s="33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33"/>
      <c r="E989" s="33"/>
      <c r="F989" s="33"/>
      <c r="G989" s="33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33"/>
      <c r="E990" s="33"/>
      <c r="F990" s="33"/>
      <c r="G990" s="33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33"/>
      <c r="E991" s="33"/>
      <c r="F991" s="33"/>
      <c r="G991" s="33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33"/>
      <c r="E992" s="33"/>
      <c r="F992" s="33"/>
      <c r="G992" s="33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33"/>
      <c r="E993" s="33"/>
      <c r="F993" s="33"/>
      <c r="G993" s="33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33"/>
      <c r="E994" s="33"/>
      <c r="F994" s="33"/>
      <c r="G994" s="33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33"/>
      <c r="E995" s="33"/>
      <c r="F995" s="33"/>
      <c r="G995" s="33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33"/>
      <c r="E996" s="33"/>
      <c r="F996" s="33"/>
      <c r="G996" s="33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33"/>
      <c r="E997" s="33"/>
      <c r="F997" s="33"/>
      <c r="G997" s="33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33"/>
      <c r="E998" s="33"/>
      <c r="F998" s="33"/>
      <c r="G998" s="33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33"/>
      <c r="E999" s="33"/>
      <c r="F999" s="33"/>
      <c r="G999" s="33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33"/>
      <c r="E1000" s="33"/>
      <c r="F1000" s="33"/>
      <c r="G1000" s="33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customHeight="1" x14ac:dyDescent="0.2">
      <c r="A1001" s="1"/>
      <c r="B1001" s="1"/>
      <c r="C1001" s="1"/>
      <c r="D1001" s="33"/>
      <c r="E1001" s="33"/>
      <c r="F1001" s="33"/>
      <c r="G1001" s="33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 customHeight="1" x14ac:dyDescent="0.2">
      <c r="A1002" s="1"/>
      <c r="B1002" s="1"/>
      <c r="C1002" s="1"/>
      <c r="D1002" s="33"/>
      <c r="E1002" s="33"/>
      <c r="F1002" s="33"/>
      <c r="G1002" s="33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75" customHeight="1" x14ac:dyDescent="0.2">
      <c r="A1003" s="1"/>
      <c r="B1003" s="1"/>
      <c r="C1003" s="1"/>
      <c r="D1003" s="33"/>
      <c r="E1003" s="33"/>
      <c r="F1003" s="33"/>
      <c r="G1003" s="33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75" customHeight="1" x14ac:dyDescent="0.2">
      <c r="A1004" s="1"/>
      <c r="B1004" s="1"/>
      <c r="C1004" s="1"/>
      <c r="D1004" s="33"/>
      <c r="E1004" s="33"/>
      <c r="F1004" s="33"/>
      <c r="G1004" s="33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75" customHeight="1" x14ac:dyDescent="0.2">
      <c r="A1005" s="1"/>
      <c r="B1005" s="1"/>
      <c r="C1005" s="1"/>
      <c r="D1005" s="33"/>
      <c r="E1005" s="33"/>
      <c r="F1005" s="33"/>
      <c r="G1005" s="33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2.75" customHeight="1" x14ac:dyDescent="0.2">
      <c r="A1006" s="1"/>
      <c r="B1006" s="1"/>
      <c r="C1006" s="1"/>
      <c r="D1006" s="33"/>
      <c r="E1006" s="33"/>
      <c r="F1006" s="33"/>
      <c r="G1006" s="33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2.75" customHeight="1" x14ac:dyDescent="0.2">
      <c r="A1007" s="1"/>
      <c r="B1007" s="1"/>
      <c r="C1007" s="1"/>
      <c r="D1007" s="33"/>
      <c r="E1007" s="33"/>
      <c r="F1007" s="33"/>
      <c r="G1007" s="33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2.75" customHeight="1" x14ac:dyDescent="0.2">
      <c r="A1008" s="1"/>
      <c r="B1008" s="1"/>
      <c r="C1008" s="1"/>
      <c r="D1008" s="33"/>
      <c r="E1008" s="33"/>
      <c r="F1008" s="33"/>
      <c r="G1008" s="33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2.75" customHeight="1" x14ac:dyDescent="0.2">
      <c r="A1009" s="1"/>
      <c r="B1009" s="1"/>
      <c r="C1009" s="1"/>
      <c r="D1009" s="33"/>
      <c r="E1009" s="33"/>
      <c r="F1009" s="33"/>
      <c r="G1009" s="33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2.75" customHeight="1" x14ac:dyDescent="0.2">
      <c r="A1010" s="1"/>
      <c r="B1010" s="1"/>
      <c r="C1010" s="1"/>
      <c r="D1010" s="33"/>
      <c r="E1010" s="33"/>
      <c r="F1010" s="33"/>
      <c r="G1010" s="33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2.75" customHeight="1" x14ac:dyDescent="0.2">
      <c r="A1011" s="1"/>
      <c r="B1011" s="1"/>
      <c r="C1011" s="1"/>
      <c r="D1011" s="33"/>
      <c r="E1011" s="33"/>
      <c r="F1011" s="33"/>
      <c r="G1011" s="33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2.75" customHeight="1" x14ac:dyDescent="0.2">
      <c r="A1012" s="1"/>
      <c r="B1012" s="1"/>
      <c r="C1012" s="1"/>
      <c r="D1012" s="33"/>
      <c r="E1012" s="33"/>
      <c r="F1012" s="33"/>
      <c r="G1012" s="33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2.75" customHeight="1" x14ac:dyDescent="0.2">
      <c r="A1013" s="1"/>
      <c r="B1013" s="1"/>
      <c r="C1013" s="1"/>
      <c r="D1013" s="33"/>
      <c r="E1013" s="33"/>
      <c r="F1013" s="33"/>
      <c r="G1013" s="33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2.75" customHeight="1" x14ac:dyDescent="0.2">
      <c r="A1014" s="1"/>
      <c r="B1014" s="1"/>
      <c r="C1014" s="1"/>
      <c r="D1014" s="33"/>
      <c r="E1014" s="33"/>
      <c r="F1014" s="33"/>
      <c r="G1014" s="33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2.75" customHeight="1" x14ac:dyDescent="0.2">
      <c r="A1015" s="1"/>
      <c r="B1015" s="1"/>
      <c r="C1015" s="1"/>
      <c r="D1015" s="33"/>
      <c r="E1015" s="33"/>
      <c r="F1015" s="33"/>
      <c r="G1015" s="33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2.75" customHeight="1" x14ac:dyDescent="0.2">
      <c r="A1016" s="1"/>
      <c r="B1016" s="1"/>
      <c r="C1016" s="1"/>
      <c r="D1016" s="33"/>
      <c r="E1016" s="33"/>
      <c r="F1016" s="33"/>
      <c r="G1016" s="33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2.75" customHeight="1" x14ac:dyDescent="0.2">
      <c r="A1017" s="1"/>
      <c r="B1017" s="1"/>
      <c r="C1017" s="1"/>
      <c r="D1017" s="33"/>
      <c r="E1017" s="33"/>
      <c r="F1017" s="33"/>
      <c r="G1017" s="33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2.75" customHeight="1" x14ac:dyDescent="0.2">
      <c r="A1018" s="1"/>
      <c r="B1018" s="1"/>
      <c r="C1018" s="1"/>
      <c r="D1018" s="33"/>
      <c r="E1018" s="33"/>
      <c r="F1018" s="33"/>
      <c r="G1018" s="33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2.75" customHeight="1" x14ac:dyDescent="0.2">
      <c r="A1019" s="1"/>
      <c r="B1019" s="1"/>
      <c r="C1019" s="1"/>
      <c r="D1019" s="33"/>
      <c r="E1019" s="33"/>
      <c r="F1019" s="33"/>
      <c r="G1019" s="33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2.75" customHeight="1" x14ac:dyDescent="0.2">
      <c r="A1020" s="1"/>
      <c r="B1020" s="1"/>
      <c r="C1020" s="1"/>
      <c r="D1020" s="33"/>
      <c r="E1020" s="33"/>
      <c r="F1020" s="33"/>
      <c r="G1020" s="33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2.75" customHeight="1" x14ac:dyDescent="0.2">
      <c r="A1021" s="1"/>
      <c r="B1021" s="1"/>
      <c r="C1021" s="1"/>
      <c r="D1021" s="33"/>
      <c r="E1021" s="33"/>
      <c r="F1021" s="33"/>
      <c r="G1021" s="33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2.75" customHeight="1" x14ac:dyDescent="0.2">
      <c r="A1022" s="1"/>
      <c r="B1022" s="1"/>
      <c r="C1022" s="1"/>
      <c r="D1022" s="33"/>
      <c r="E1022" s="33"/>
      <c r="F1022" s="33"/>
      <c r="G1022" s="33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2.75" customHeight="1" x14ac:dyDescent="0.2">
      <c r="A1023" s="1"/>
      <c r="B1023" s="1"/>
      <c r="C1023" s="1"/>
      <c r="D1023" s="33"/>
      <c r="E1023" s="33"/>
      <c r="F1023" s="33"/>
      <c r="G1023" s="33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2.75" customHeight="1" x14ac:dyDescent="0.2">
      <c r="A1024" s="1"/>
      <c r="B1024" s="1"/>
      <c r="C1024" s="1"/>
      <c r="D1024" s="33"/>
      <c r="E1024" s="33"/>
      <c r="F1024" s="33"/>
      <c r="G1024" s="33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2.75" customHeight="1" x14ac:dyDescent="0.2">
      <c r="A1025" s="1"/>
      <c r="B1025" s="1"/>
      <c r="C1025" s="1"/>
      <c r="D1025" s="33"/>
      <c r="E1025" s="33"/>
      <c r="F1025" s="33"/>
      <c r="G1025" s="33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2.75" customHeight="1" x14ac:dyDescent="0.2">
      <c r="A1026" s="1"/>
      <c r="B1026" s="1"/>
      <c r="C1026" s="1"/>
      <c r="D1026" s="33"/>
      <c r="E1026" s="33"/>
      <c r="F1026" s="33"/>
      <c r="G1026" s="33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2.75" customHeight="1" x14ac:dyDescent="0.2">
      <c r="A1027" s="1"/>
      <c r="B1027" s="1"/>
      <c r="C1027" s="1"/>
      <c r="D1027" s="33"/>
      <c r="E1027" s="33"/>
      <c r="F1027" s="33"/>
      <c r="G1027" s="33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2.75" customHeight="1" x14ac:dyDescent="0.2">
      <c r="A1028" s="1"/>
      <c r="B1028" s="1"/>
      <c r="C1028" s="1"/>
      <c r="D1028" s="33"/>
      <c r="E1028" s="33"/>
      <c r="F1028" s="33"/>
      <c r="G1028" s="33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2.75" customHeight="1" x14ac:dyDescent="0.2">
      <c r="A1029" s="1"/>
      <c r="B1029" s="1"/>
      <c r="C1029" s="1"/>
      <c r="D1029" s="33"/>
      <c r="E1029" s="33"/>
      <c r="F1029" s="33"/>
      <c r="G1029" s="33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2.75" customHeight="1" x14ac:dyDescent="0.2">
      <c r="A1030" s="1"/>
      <c r="B1030" s="1"/>
      <c r="C1030" s="1"/>
      <c r="D1030" s="33"/>
      <c r="E1030" s="33"/>
      <c r="F1030" s="33"/>
      <c r="G1030" s="33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2.75" customHeight="1" x14ac:dyDescent="0.2">
      <c r="A1031" s="1"/>
      <c r="B1031" s="1"/>
      <c r="C1031" s="1"/>
      <c r="D1031" s="33"/>
      <c r="E1031" s="33"/>
      <c r="F1031" s="33"/>
      <c r="G1031" s="33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2.75" customHeight="1" x14ac:dyDescent="0.2">
      <c r="A1032" s="1"/>
      <c r="B1032" s="1"/>
      <c r="C1032" s="1"/>
      <c r="D1032" s="33"/>
      <c r="E1032" s="33"/>
      <c r="F1032" s="33"/>
      <c r="G1032" s="33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2.75" customHeight="1" x14ac:dyDescent="0.2">
      <c r="A1033" s="1"/>
      <c r="B1033" s="1"/>
      <c r="C1033" s="1"/>
      <c r="D1033" s="33"/>
      <c r="E1033" s="33"/>
      <c r="F1033" s="33"/>
      <c r="G1033" s="33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2.75" customHeight="1" x14ac:dyDescent="0.2">
      <c r="A1034" s="1"/>
      <c r="B1034" s="1"/>
      <c r="C1034" s="1"/>
      <c r="D1034" s="33"/>
      <c r="E1034" s="33"/>
      <c r="F1034" s="33"/>
      <c r="G1034" s="33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2.75" customHeight="1" x14ac:dyDescent="0.2">
      <c r="A1035" s="1"/>
      <c r="B1035" s="1"/>
      <c r="C1035" s="1"/>
      <c r="D1035" s="33"/>
      <c r="E1035" s="33"/>
      <c r="F1035" s="33"/>
      <c r="G1035" s="33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12.75" customHeight="1" x14ac:dyDescent="0.2">
      <c r="A1036" s="1"/>
      <c r="B1036" s="1"/>
      <c r="C1036" s="1"/>
      <c r="D1036" s="33"/>
      <c r="E1036" s="33"/>
      <c r="F1036" s="33"/>
      <c r="G1036" s="33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12.75" customHeight="1" x14ac:dyDescent="0.2">
      <c r="A1037" s="1"/>
      <c r="B1037" s="1"/>
      <c r="C1037" s="1"/>
      <c r="D1037" s="33"/>
      <c r="E1037" s="33"/>
      <c r="F1037" s="33"/>
      <c r="G1037" s="33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ht="12.75" customHeight="1" x14ac:dyDescent="0.2">
      <c r="A1038" s="1"/>
      <c r="B1038" s="1"/>
      <c r="C1038" s="1"/>
      <c r="D1038" s="33"/>
      <c r="E1038" s="33"/>
      <c r="F1038" s="33"/>
      <c r="G1038" s="33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ht="12.75" customHeight="1" x14ac:dyDescent="0.2">
      <c r="A1039" s="1"/>
      <c r="B1039" s="1"/>
      <c r="C1039" s="1"/>
      <c r="D1039" s="33"/>
      <c r="E1039" s="33"/>
      <c r="F1039" s="33"/>
      <c r="G1039" s="33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ht="12.75" customHeight="1" x14ac:dyDescent="0.2">
      <c r="A1040" s="1"/>
      <c r="B1040" s="1"/>
      <c r="C1040" s="1"/>
      <c r="D1040" s="33"/>
      <c r="E1040" s="33"/>
      <c r="F1040" s="33"/>
      <c r="G1040" s="33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ht="12.75" customHeight="1" x14ac:dyDescent="0.2">
      <c r="A1041" s="1"/>
      <c r="B1041" s="1"/>
      <c r="C1041" s="1"/>
      <c r="D1041" s="33"/>
      <c r="E1041" s="33"/>
      <c r="F1041" s="33"/>
      <c r="G1041" s="33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ht="12.75" customHeight="1" x14ac:dyDescent="0.2">
      <c r="A1042" s="1"/>
      <c r="B1042" s="1"/>
      <c r="C1042" s="1"/>
      <c r="D1042" s="33"/>
      <c r="E1042" s="33"/>
      <c r="F1042" s="33"/>
      <c r="G1042" s="33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ht="12.75" customHeight="1" x14ac:dyDescent="0.2">
      <c r="A1043" s="1"/>
      <c r="B1043" s="1"/>
      <c r="C1043" s="1"/>
      <c r="D1043" s="33"/>
      <c r="E1043" s="33"/>
      <c r="F1043" s="33"/>
      <c r="G1043" s="33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ht="12.75" customHeight="1" x14ac:dyDescent="0.2">
      <c r="A1044" s="1"/>
      <c r="B1044" s="1"/>
      <c r="C1044" s="1"/>
      <c r="D1044" s="33"/>
      <c r="E1044" s="33"/>
      <c r="F1044" s="33"/>
      <c r="G1044" s="33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ht="12.75" customHeight="1" x14ac:dyDescent="0.2">
      <c r="A1045" s="1"/>
      <c r="B1045" s="1"/>
      <c r="C1045" s="1"/>
      <c r="D1045" s="33"/>
      <c r="E1045" s="33"/>
      <c r="F1045" s="33"/>
      <c r="G1045" s="33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 ht="12.75" customHeight="1" x14ac:dyDescent="0.2">
      <c r="A1046" s="1"/>
      <c r="B1046" s="1"/>
      <c r="C1046" s="1"/>
      <c r="D1046" s="33"/>
      <c r="E1046" s="33"/>
      <c r="F1046" s="33"/>
      <c r="G1046" s="33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 ht="12.75" customHeight="1" x14ac:dyDescent="0.2">
      <c r="A1047" s="1"/>
      <c r="B1047" s="1"/>
      <c r="C1047" s="1"/>
      <c r="D1047" s="33"/>
      <c r="E1047" s="33"/>
      <c r="F1047" s="33"/>
      <c r="G1047" s="33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 ht="12.75" customHeight="1" x14ac:dyDescent="0.2">
      <c r="A1048" s="1"/>
      <c r="B1048" s="1"/>
      <c r="C1048" s="1"/>
      <c r="D1048" s="33"/>
      <c r="E1048" s="33"/>
      <c r="F1048" s="33"/>
      <c r="G1048" s="33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 ht="12.75" customHeight="1" x14ac:dyDescent="0.2">
      <c r="A1049" s="1"/>
      <c r="B1049" s="1"/>
      <c r="C1049" s="1"/>
      <c r="D1049" s="33"/>
      <c r="E1049" s="33"/>
      <c r="F1049" s="33"/>
      <c r="G1049" s="33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:26" ht="12.75" customHeight="1" x14ac:dyDescent="0.2">
      <c r="A1050" s="1"/>
      <c r="B1050" s="1"/>
      <c r="C1050" s="1"/>
      <c r="D1050" s="33"/>
      <c r="E1050" s="33"/>
      <c r="F1050" s="33"/>
      <c r="G1050" s="33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1:26" ht="12.75" customHeight="1" x14ac:dyDescent="0.2">
      <c r="A1051" s="1"/>
      <c r="B1051" s="1"/>
      <c r="C1051" s="1"/>
      <c r="D1051" s="33"/>
      <c r="E1051" s="33"/>
      <c r="F1051" s="33"/>
      <c r="G1051" s="33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spans="1:26" ht="12.75" customHeight="1" x14ac:dyDescent="0.2">
      <c r="A1052" s="1"/>
      <c r="B1052" s="1"/>
      <c r="C1052" s="1"/>
      <c r="D1052" s="33"/>
      <c r="E1052" s="33"/>
      <c r="F1052" s="33"/>
      <c r="G1052" s="33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spans="1:26" ht="12.75" customHeight="1" x14ac:dyDescent="0.2">
      <c r="A1053" s="1"/>
      <c r="B1053" s="1"/>
      <c r="C1053" s="1"/>
      <c r="D1053" s="33"/>
      <c r="E1053" s="33"/>
      <c r="F1053" s="33"/>
      <c r="G1053" s="33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spans="1:26" ht="12.75" customHeight="1" x14ac:dyDescent="0.2">
      <c r="A1054" s="1"/>
      <c r="B1054" s="1"/>
      <c r="C1054" s="1"/>
      <c r="D1054" s="33"/>
      <c r="E1054" s="33"/>
      <c r="F1054" s="33"/>
      <c r="G1054" s="33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spans="1:26" ht="12.75" customHeight="1" x14ac:dyDescent="0.2">
      <c r="A1055" s="1"/>
      <c r="B1055" s="1"/>
      <c r="C1055" s="1"/>
      <c r="D1055" s="33"/>
      <c r="E1055" s="33"/>
      <c r="F1055" s="33"/>
      <c r="G1055" s="33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spans="1:26" ht="12.75" customHeight="1" x14ac:dyDescent="0.2">
      <c r="A1056" s="1"/>
      <c r="B1056" s="1"/>
      <c r="C1056" s="1"/>
      <c r="D1056" s="33"/>
      <c r="E1056" s="33"/>
      <c r="F1056" s="33"/>
      <c r="G1056" s="33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spans="1:26" ht="12.75" customHeight="1" x14ac:dyDescent="0.2">
      <c r="A1057" s="1"/>
      <c r="B1057" s="1"/>
      <c r="C1057" s="1"/>
      <c r="D1057" s="33"/>
      <c r="E1057" s="33"/>
      <c r="F1057" s="33"/>
      <c r="G1057" s="33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spans="1:26" ht="12.75" customHeight="1" x14ac:dyDescent="0.2">
      <c r="A1058" s="1"/>
      <c r="B1058" s="1"/>
      <c r="C1058" s="1"/>
      <c r="D1058" s="33"/>
      <c r="E1058" s="33"/>
      <c r="F1058" s="33"/>
      <c r="G1058" s="33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 spans="1:26" ht="12.75" customHeight="1" x14ac:dyDescent="0.2">
      <c r="A1059" s="1"/>
      <c r="B1059" s="1"/>
      <c r="C1059" s="1"/>
      <c r="D1059" s="33"/>
      <c r="E1059" s="33"/>
      <c r="F1059" s="33"/>
      <c r="G1059" s="33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  <row r="1060" spans="1:26" ht="12.75" customHeight="1" x14ac:dyDescent="0.2">
      <c r="A1060" s="1"/>
      <c r="B1060" s="1"/>
      <c r="C1060" s="1"/>
      <c r="D1060" s="33"/>
      <c r="E1060" s="33"/>
      <c r="F1060" s="33"/>
      <c r="G1060" s="33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</row>
    <row r="1061" spans="1:26" ht="12.75" customHeight="1" x14ac:dyDescent="0.2">
      <c r="A1061" s="1"/>
      <c r="B1061" s="1"/>
      <c r="C1061" s="1"/>
      <c r="D1061" s="33"/>
      <c r="E1061" s="33"/>
      <c r="F1061" s="33"/>
      <c r="G1061" s="33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</row>
    <row r="1062" spans="1:26" ht="12.75" customHeight="1" x14ac:dyDescent="0.2">
      <c r="A1062" s="1"/>
      <c r="B1062" s="1"/>
      <c r="C1062" s="1"/>
      <c r="D1062" s="33"/>
      <c r="E1062" s="33"/>
      <c r="F1062" s="33"/>
      <c r="G1062" s="33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</row>
    <row r="1063" spans="1:26" ht="12.75" customHeight="1" x14ac:dyDescent="0.2">
      <c r="A1063" s="1"/>
      <c r="B1063" s="1"/>
      <c r="C1063" s="1"/>
      <c r="D1063" s="33"/>
      <c r="E1063" s="33"/>
      <c r="F1063" s="33"/>
      <c r="G1063" s="33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</row>
    <row r="1064" spans="1:26" ht="12.75" customHeight="1" x14ac:dyDescent="0.2">
      <c r="A1064" s="1"/>
      <c r="B1064" s="1"/>
      <c r="C1064" s="1"/>
      <c r="D1064" s="33"/>
      <c r="E1064" s="33"/>
      <c r="F1064" s="33"/>
      <c r="G1064" s="33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</row>
    <row r="1065" spans="1:26" ht="12.75" customHeight="1" x14ac:dyDescent="0.2">
      <c r="A1065" s="1"/>
      <c r="B1065" s="1"/>
      <c r="C1065" s="1"/>
      <c r="D1065" s="33"/>
      <c r="E1065" s="33"/>
      <c r="F1065" s="33"/>
      <c r="G1065" s="33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</row>
    <row r="1066" spans="1:26" ht="12.75" customHeight="1" x14ac:dyDescent="0.2">
      <c r="A1066" s="1"/>
      <c r="B1066" s="1"/>
      <c r="C1066" s="1"/>
      <c r="D1066" s="33"/>
      <c r="E1066" s="33"/>
      <c r="F1066" s="33"/>
      <c r="G1066" s="33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</row>
    <row r="1067" spans="1:26" ht="12.75" customHeight="1" x14ac:dyDescent="0.2">
      <c r="A1067" s="1"/>
      <c r="B1067" s="1"/>
      <c r="C1067" s="1"/>
      <c r="D1067" s="33"/>
      <c r="E1067" s="33"/>
      <c r="F1067" s="33"/>
      <c r="G1067" s="33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</row>
    <row r="1068" spans="1:26" ht="12.75" customHeight="1" x14ac:dyDescent="0.2">
      <c r="A1068" s="1"/>
      <c r="B1068" s="1"/>
      <c r="C1068" s="1"/>
      <c r="D1068" s="33"/>
      <c r="E1068" s="33"/>
      <c r="F1068" s="33"/>
      <c r="G1068" s="33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</row>
    <row r="1069" spans="1:26" ht="12.75" customHeight="1" x14ac:dyDescent="0.2">
      <c r="A1069" s="1"/>
      <c r="B1069" s="1"/>
      <c r="C1069" s="1"/>
      <c r="D1069" s="33"/>
      <c r="E1069" s="33"/>
      <c r="F1069" s="33"/>
      <c r="G1069" s="33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</row>
    <row r="1070" spans="1:26" ht="12.75" customHeight="1" x14ac:dyDescent="0.2">
      <c r="A1070" s="1"/>
      <c r="B1070" s="1"/>
      <c r="C1070" s="1"/>
      <c r="D1070" s="33"/>
      <c r="E1070" s="33"/>
      <c r="F1070" s="33"/>
      <c r="G1070" s="33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</row>
    <row r="1071" spans="1:26" ht="12.75" customHeight="1" x14ac:dyDescent="0.2">
      <c r="A1071" s="1"/>
      <c r="B1071" s="1"/>
      <c r="C1071" s="1"/>
      <c r="D1071" s="33"/>
      <c r="E1071" s="33"/>
      <c r="F1071" s="33"/>
      <c r="G1071" s="33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</row>
    <row r="1072" spans="1:26" ht="12.75" customHeight="1" x14ac:dyDescent="0.2">
      <c r="A1072" s="1"/>
      <c r="B1072" s="1"/>
      <c r="C1072" s="1"/>
      <c r="D1072" s="33"/>
      <c r="E1072" s="33"/>
      <c r="F1072" s="33"/>
      <c r="G1072" s="33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</row>
    <row r="1073" spans="1:26" ht="12.75" customHeight="1" x14ac:dyDescent="0.2">
      <c r="A1073" s="1"/>
      <c r="B1073" s="1"/>
      <c r="C1073" s="1"/>
      <c r="D1073" s="33"/>
      <c r="E1073" s="33"/>
      <c r="F1073" s="33"/>
      <c r="G1073" s="33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</row>
    <row r="1074" spans="1:26" ht="12.75" customHeight="1" x14ac:dyDescent="0.2">
      <c r="A1074" s="1"/>
      <c r="B1074" s="1"/>
      <c r="C1074" s="1"/>
      <c r="D1074" s="33"/>
      <c r="E1074" s="33"/>
      <c r="F1074" s="33"/>
      <c r="G1074" s="33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</row>
    <row r="1075" spans="1:26" ht="12.75" customHeight="1" x14ac:dyDescent="0.2">
      <c r="A1075" s="1"/>
      <c r="B1075" s="1"/>
      <c r="C1075" s="1"/>
      <c r="D1075" s="33"/>
      <c r="E1075" s="33"/>
      <c r="F1075" s="33"/>
      <c r="G1075" s="33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</row>
    <row r="1076" spans="1:26" ht="12.75" customHeight="1" x14ac:dyDescent="0.2">
      <c r="A1076" s="1"/>
      <c r="B1076" s="1"/>
      <c r="C1076" s="1"/>
      <c r="D1076" s="33"/>
      <c r="E1076" s="33"/>
      <c r="F1076" s="33"/>
      <c r="G1076" s="33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</row>
  </sheetData>
  <mergeCells count="28">
    <mergeCell ref="B103:D103"/>
    <mergeCell ref="B104:D104"/>
    <mergeCell ref="B95:D95"/>
    <mergeCell ref="A96:D96"/>
    <mergeCell ref="B98:D98"/>
    <mergeCell ref="A100:D100"/>
    <mergeCell ref="G110:I110"/>
    <mergeCell ref="G111:I111"/>
    <mergeCell ref="G109:I109"/>
    <mergeCell ref="G108:I108"/>
    <mergeCell ref="A105:D105"/>
    <mergeCell ref="A106:D106"/>
    <mergeCell ref="I4:N4"/>
    <mergeCell ref="I3:N3"/>
    <mergeCell ref="B102:D102"/>
    <mergeCell ref="B97:N97"/>
    <mergeCell ref="B101:N101"/>
    <mergeCell ref="A3:B3"/>
    <mergeCell ref="C3:F3"/>
    <mergeCell ref="C4:F4"/>
    <mergeCell ref="A4:B4"/>
    <mergeCell ref="A5:B5"/>
    <mergeCell ref="G5:H5"/>
    <mergeCell ref="C5:F5"/>
    <mergeCell ref="I5:L5"/>
    <mergeCell ref="M5:O5"/>
    <mergeCell ref="B94:D94"/>
    <mergeCell ref="A92:D92"/>
  </mergeCells>
  <phoneticPr fontId="15" type="noConversion"/>
  <hyperlinks>
    <hyperlink ref="L38" r:id="rId1" xr:uid="{F2F12759-69D4-401D-A52D-2A9AFC16AA11}"/>
    <hyperlink ref="L37" r:id="rId2" xr:uid="{326CE0CF-D9FE-40AD-8BA8-3744DFF4C564}"/>
    <hyperlink ref="L36" r:id="rId3" xr:uid="{6A8E1F60-845E-4AAC-BEC9-11E22EF60986}"/>
    <hyperlink ref="L35" r:id="rId4" xr:uid="{C1869858-2FE3-41CE-8815-086B51E585AA}"/>
    <hyperlink ref="L87" r:id="rId5" xr:uid="{14A12814-1E34-4F06-ABD6-E27E0144C205}"/>
    <hyperlink ref="L86" r:id="rId6" xr:uid="{1936BF58-A58E-4C51-BB8C-4EABDEC2847A}"/>
    <hyperlink ref="L85" r:id="rId7" xr:uid="{00A63DD1-AEC3-4DB8-B890-72DB13C3F980}"/>
    <hyperlink ref="L82" r:id="rId8" xr:uid="{C2273227-9F0F-45CD-92CB-11DE2CBBF867}"/>
    <hyperlink ref="L83" r:id="rId9" xr:uid="{EC70FBB0-648E-461A-A868-E6CE0F095BAA}"/>
    <hyperlink ref="L88" r:id="rId10" xr:uid="{9CCCA8F8-8DE7-40F9-8C39-BD046F3B4FB8}"/>
    <hyperlink ref="L89" r:id="rId11" xr:uid="{E3A1066F-6D9C-4B2B-ADA1-FE056E70BC6F}"/>
    <hyperlink ref="L90" r:id="rId12" xr:uid="{16354493-B50D-40D8-B715-07909C0FF554}"/>
    <hyperlink ref="L84" r:id="rId13" xr:uid="{4C809E26-F572-4361-AD07-E9B67C0EA365}"/>
    <hyperlink ref="L91" r:id="rId14" xr:uid="{AEACE70F-F284-40BE-B243-25231A836A88}"/>
    <hyperlink ref="L80" r:id="rId15" xr:uid="{ABFDDDFE-59C2-4E55-A960-7048B71409A7}"/>
    <hyperlink ref="L76" r:id="rId16" xr:uid="{D52CD73D-D6E1-4D3C-A842-A84F98167172}"/>
    <hyperlink ref="L77" r:id="rId17" xr:uid="{46F43874-4742-452E-BD67-35B0827777D3}"/>
    <hyperlink ref="L75" r:id="rId18" xr:uid="{E2E879F1-83A8-4B12-8BCE-A6E700BDA320}"/>
    <hyperlink ref="L78" r:id="rId19" xr:uid="{7CA81445-CFA9-4152-BFEE-7AAB2269A5DB}"/>
    <hyperlink ref="L73" r:id="rId20" xr:uid="{EFA8AC29-29C4-4469-8804-0EF4A34DDB68}"/>
    <hyperlink ref="L71" r:id="rId21" xr:uid="{5656F1B1-1120-4D50-A6F1-FA7BE8A92BB3}"/>
    <hyperlink ref="L32" r:id="rId22" display="https://www.amazon.es/Akozon-reducci%C3%B3n-engranajes-el%C3%A9ctricos-15-200RPM/dp/B07FTHGB3L/ref=sr_1_5?adgrpid=79366079656&amp;gclid=CjwKCAjwqJSaBhBUEiwAg5W9p2jT0RWY8MrXyuJWeLoYkuvCWlgUWWLi7yI2rXBDGDGA7q5m9dIJ6RoC-a4QAvD_BwE&amp;hvadid=601077846414&amp;hvdev=c&amp;hvlocphy=20270&amp;hvnetw=g&amp;hvqmt=e&amp;hvrand=5741694035225454936&amp;hvtargid=kwd-335407923301&amp;hydadcr=28816_2379526&amp;keywords=motor%2Bdc%2Bcon%2Breductora&amp;qid=1665498976&amp;qu=eyJxc2MiOiIwLjAwIiwicXNhIjoiMC4wMCIsInFzcCI6IjAuMDAifQ%3D%3D&amp;sr=8-5&amp;th=1" xr:uid="{0617DE35-29BC-4296-A37D-449ABD1A3801}"/>
    <hyperlink ref="L26" r:id="rId23" xr:uid="{2E67B9AD-5661-4D2E-9FC7-B46E48519DE4}"/>
    <hyperlink ref="L22" r:id="rId24" xr:uid="{AB6C23DB-50AE-4007-A13B-9524EC5FC216}"/>
    <hyperlink ref="L23" r:id="rId25" xr:uid="{589DD056-FE49-4464-A30C-C7399C8C2B51}"/>
    <hyperlink ref="L24" r:id="rId26" xr:uid="{CBA4C989-827C-4B36-9E6E-F5AF189517A0}"/>
    <hyperlink ref="L50" r:id="rId27" xr:uid="{BCB6F617-61AD-4E8D-812F-06EC47B7902C}"/>
    <hyperlink ref="L15" r:id="rId28" display="https://planchasdeplastico.es/producto/metacrilato-barato-transparente-2-mm/" xr:uid="{6D22DDF0-F620-4CF1-A63E-F1D7BEF70CF8}"/>
    <hyperlink ref="L54" r:id="rId29" xr:uid="{B88E008E-E57C-4D9C-B159-80C8B2C058D9}"/>
    <hyperlink ref="L12" r:id="rId30" display="https://www.cortemaderas.com/?gclid=Cj0KCQjw4omaBhDqARIsADXULuXLfnwS2jtHwKfBu3PC20wUcenR9Mymy6xRohfif_siryPQqn7izSgaAmHGEALw_wcB" xr:uid="{7693BD4B-AE26-43BD-9CEF-F77F1967DDF7}"/>
    <hyperlink ref="L52" r:id="rId31" xr:uid="{3C4642C4-4B9E-45ED-B9ED-8D89AA2A71FD}"/>
    <hyperlink ref="L33" r:id="rId32" xr:uid="{932066DD-06B4-408A-86FF-053D5236F33B}"/>
    <hyperlink ref="L34" r:id="rId33" xr:uid="{C8E2095F-1BA5-4B50-A3C1-BD678049DEBE}"/>
    <hyperlink ref="L67" r:id="rId34" xr:uid="{3E1719EE-7B3F-4D07-B0AC-B1D1E512D943}"/>
    <hyperlink ref="L27" r:id="rId35" xr:uid="{C7E6B3F6-419B-4747-AC68-C1C22C29C807}"/>
    <hyperlink ref="L40" r:id="rId36" xr:uid="{F41A343F-FBF3-44ED-B755-D20BA649A171}"/>
    <hyperlink ref="L39" r:id="rId37" xr:uid="{158B6A5D-E57A-4A3F-8C1E-F234E6F78D41}"/>
    <hyperlink ref="L79" r:id="rId38" xr:uid="{6E0ADB9C-CC6A-4B31-B685-65F5F00A51C8}"/>
    <hyperlink ref="L22:L24" r:id="rId39" display="Enllaç" xr:uid="{ED6397AB-B648-459E-B187-3C74B2693D5C}"/>
    <hyperlink ref="L81" r:id="rId40" xr:uid="{962D94CB-86D6-48EB-93F8-345FA4D5AFB8}"/>
    <hyperlink ref="L74" r:id="rId41" xr:uid="{70816E68-5ED7-447E-A63B-7647CB858121}"/>
    <hyperlink ref="L72" r:id="rId42" xr:uid="{A47F31C2-85E5-4D40-BC71-394A306544B4}"/>
    <hyperlink ref="L70" r:id="rId43" xr:uid="{0EAC3560-FC2D-4ABD-A7C4-630C3154296C}"/>
    <hyperlink ref="L69" r:id="rId44" xr:uid="{DCA2826A-7F6B-4B6E-89EF-5E708AEA22A0}"/>
    <hyperlink ref="L21" r:id="rId45" xr:uid="{88C199AB-1F11-4E85-8744-4BA01F7129F6}"/>
    <hyperlink ref="L53" r:id="rId46" xr:uid="{CC00988B-540D-4F41-A765-B21E2349DF78}"/>
    <hyperlink ref="L8" r:id="rId47" xr:uid="{E2F9B18F-077A-453C-8C97-C388F19CDED4}"/>
    <hyperlink ref="L9" r:id="rId48" display="https://www.cortemaderas.com/?gclid=Cj0KCQjw4omaBhDqARIsADXULuXLfnwS2jtHwKfBu3PC20wUcenR9Mymy6xRohfif_siryPQqn7izSgaAmHGEALw_wcB" xr:uid="{5CEA0F5B-D92B-4356-8906-62A182B86E02}"/>
    <hyperlink ref="L10" r:id="rId49" display="https://www.cortemaderas.com/?gclid=Cj0KCQjw4omaBhDqARIsADXULuXLfnwS2jtHwKfBu3PC20wUcenR9Mymy6xRohfif_siryPQqn7izSgaAmHGEALw_wcB" xr:uid="{CBD9E332-E443-46B4-ABA1-490925BAD888}"/>
    <hyperlink ref="L13" r:id="rId50" display="https://planchasdeplastico.es/producto/metacrilato-barato-transparente-2-mm/" xr:uid="{0590DF0F-97A0-46C7-9800-78D03D30FFA8}"/>
    <hyperlink ref="L14" r:id="rId51" display="https://planchasdeplastico.es/producto/metacrilato-barato-transparente-2-mm/" xr:uid="{8ED58F72-055F-43F2-9BB4-8246B68166F8}"/>
    <hyperlink ref="L16" r:id="rId52" display="https://www.amazon.es/dp/B08XBHDB15/ref=sspa_dk_detail_1?psc=1&amp;pd_rd_w=VJ1ti&amp;content-id=amzn1.sym.4bd66532-7b33-429c-b5f3-8f37d2eceaa2&amp;pf_rd_p=4bd66532-7b33-429c-b5f3-8f37d2eceaa2&amp;pf_rd_r=G9KC80BBT3QQT76Z06TR&amp;pd_rd_wg=AI38u&amp;pd_rd_r=17d3d2c9-2524-4d03-b1b4-dd399c722a73&amp;s=industrial&amp;sp_csd=d2lkZ2V0TmFtZT1zcF9kZXRhaWw&amp;smid=A2J7I7LE0YBFPG&amp;spLa=ZW5jcnlwdGVkUXVhbGlmaWVyPUFVNlZIREVHVVlGQU8mZW5jcnlwdGVkSWQ9QTA1NDQxMTMyQ1hXWjhQMUpFS045JmVuY3J5cHRlZEFkSWQ9QTA0ODEzNjcyWTVSN0gwOUNHNlRDJndpZGdldE5hbWU9c3BfZGV0YWlsJmFjdGlvbj1jbGlja1JlZGlyZWN0JmRvTm90TG9nQ2xpY2s9dHJ1ZQ==" xr:uid="{7E74EFF7-3A82-484E-9D56-97904FD6BF61}"/>
    <hyperlink ref="L17" r:id="rId53" display="https://www.amazon.es/Edred%C3%B3n-11-Paso-Motores-bipolar-impresoras/dp/B07HHZQMDW/ref=pd_lpo_2?pd_rd_i=B07HHZQMDW&amp;psc=1" xr:uid="{822E6AA9-8EE8-4C1C-9946-D816641AC6E7}"/>
    <hyperlink ref="L18" r:id="rId54" xr:uid="{57B87D40-6F49-47D1-A726-3C472A7B59FC}"/>
    <hyperlink ref="L19" r:id="rId55" display="https://es.wiautomation.com/siemens/hmi-pc-industriales/simatic-hmi/6AV21232GB030AX0?utm_source=shopping_free&amp;utm_medium=organic&amp;utm_content=ES134&amp;gclid=CjwKCAjw-L-ZBhB4EiwA76YzOY_5gIpCx_TE0NbOXfN83B_UjszZvnd2eNqP7_z_ILwZSmCnfgXnGhoCHtQQAvD_BwE" xr:uid="{DEA1EC60-4076-4876-AFAB-0409FB98DD2C}"/>
    <hyperlink ref="L20" r:id="rId56" display="https://masvoltaje.com/simatic-s7-1200/1197-simatic-s7-1200-cpu-1214c-cpu-compacta-dc-dc-dc-6940408101326.html" xr:uid="{54D1AA55-A1FD-4F7F-B956-590812C4E409}"/>
    <hyperlink ref="L25" r:id="rId57" xr:uid="{7EB177E4-5E1B-4B8F-AD55-BF8E66D5B6A6}"/>
    <hyperlink ref="L51" r:id="rId58" xr:uid="{56A79B6C-1602-407A-8B78-80C7952900CE}"/>
    <hyperlink ref="L49" r:id="rId59" display="https://www.amazon.es/Soportes-Estantes-Triangulares-Resistente-Tornillos/dp/B092JHB8VZ/ref=sr_1_13?keywords=escuadras+refuerzo+estanterias&amp;qid=1665767277&amp;qu=eyJxc2MiOiIzLjQyIiwicXNhIjoiMi4xNSIsInFzcCI6IjEuOTIifQ%3D%3D&amp;sr=8-13" xr:uid="{01517B77-6440-4A67-A905-53ABD09C254F}"/>
    <hyperlink ref="L48" r:id="rId60" display="https://es.aliexpress.com/item/1005001708407804.html?_randl_currency=EUR&amp;_randl_shipto=ES&amp;src=google&amp;memo1=freelisting&amp;src=google&amp;albch=shopping&amp;acnt=439-079-4345&amp;slnk=&amp;plac=&amp;mtctp=&amp;albbt=Google_7_shopping&amp;albagn=888888&amp;isSmbAutoCall=false&amp;needSmbHouyi=false&amp;albcp=17714404059&amp;albag=138711321516&amp;trgt=296730740870&amp;crea=es1005001708407804&amp;netw=u&amp;device=c&amp;albpg=296730740870&amp;albpd=es1005001708407804&amp;gclid=CjwKCAjw7p6aBhBiEiwA83fGup7RNmxru2r1lu1N3V9YePT6tpvNC15EwErjEiAbU1MvcqF_C8nzNRoCR94QAvD_BwE&amp;gclsrc=aw.ds&amp;aff_fcid=998e93cd502b4e8c9bf47b38686c493d-1665686967765-03155-UneMJZVf&amp;aff_fsk=UneMJZVf&amp;aff_platform=aaf&amp;sk=UneMJZVf&amp;aff_trace_key=998e93cd502b4e8c9bf47b38686c493d-1665686967765-03155-UneMJZVf&amp;terminal_id=655be626e67b409f83a93caea4ce89ee&amp;afSmartRedirect=y" xr:uid="{89AA936A-B212-408D-9F21-6225D73D1278}"/>
    <hyperlink ref="L47" r:id="rId61" xr:uid="{61CFE0A3-3DAD-4AF4-AAF6-B66AD62FFFB9}"/>
    <hyperlink ref="L46" r:id="rId62" display="https://www.amazon.es/dp/B08SWTSG2K/ref=sspa_dk_detail_4?psc=1&amp;pf_rd_p=4bd66532-7b33-429c-b5f3-8f37d2eceaa2&amp;pf_rd_r=3PNEGDQRCDQB6JBTNTZE&amp;pd_rd_wg=6FZnm&amp;pd_rd_w=xEicg&amp;content-id=amzn1.sym.4bd66532-7b33-429c-b5f3-8f37d2eceaa2&amp;pd_rd_r=2ed6d294-155f-41d2-bddc-60a435963102&amp;s=industrial&amp;sp_csd=d2lkZ2V0TmFtZT1zcF9kZXRhaWw" xr:uid="{BAD08636-4637-4459-B1AA-8C1F1A0312E3}"/>
    <hyperlink ref="L45" r:id="rId63" display="https://www.robotshop.com/es/es/soporte-montaje-motor-paso-paso-nema-11.html" xr:uid="{2011DBEF-2586-42FF-8793-348409E5F829}"/>
    <hyperlink ref="L44" r:id="rId64" display="https://www.amazon.es/sourcing-map-redonda-di%C3%A1metro-longitud/dp/B07LBM311H" xr:uid="{286E7A40-0380-4E4E-A389-8197BE502478}"/>
    <hyperlink ref="L43" r:id="rId65" xr:uid="{07FED3E9-7D05-4BD8-9B36-90DD559A0A2D}"/>
    <hyperlink ref="L42" r:id="rId66" xr:uid="{2C621FC4-D340-4EEA-8808-F5BDB3BAB83E}"/>
    <hyperlink ref="L41" r:id="rId67" xr:uid="{8FAC0BD4-E01E-403B-B310-7F1684D36998}"/>
    <hyperlink ref="L31" r:id="rId68" display="https://www.amazon.es/Interruptor-proximidad-Inductivo-Contacto-niquelado/dp/B09CQ7FJTX/ref=sr_1_4_sspa?adgrpid=65393749871&amp;gclid=CjwKCAjwqJSaBhBUEiwAg5W9p2xFlrBt3Nd39Ax3Pam4tYUJQatEE0Ah8zwN-m2WkegkWoTEIO7DAhoCQr4QAvD_BwE&amp;hvadid=314936332796&amp;hvdev=c&amp;hvlocphy=20270&amp;hvnetw=g&amp;hvqmt=e&amp;hvrand=11871918448440301195&amp;hvtargid=kwd-338835489492&amp;hydadcr=5134_1831109&amp;keywords=sensor+inductivo+m12&amp;qid=1665497641&amp;qu=eyJxc2MiOiIyLjMyIiwicXNhIjoiMS41MCIsInFzcCI6IjEuMDAifQ%3D%3D&amp;sr=8-4-spons&amp;psc=1" xr:uid="{B50390FE-752A-4648-B7A7-513A64976D9E}"/>
    <hyperlink ref="L29" r:id="rId69" display="https://www.amazon.es/dp/B09GLL489K/ref=sspa_dk_detail_1?psc=1&amp;pd_rd_i=B09GLL489K&amp;pd_rd_w=geRIb&amp;content-id=amzn1.sym.4bd66532-7b33-429c-b5f3-8f37d2eceaa2&amp;pf_rd_p=4bd66532-7b33-429c-b5f3-8f37d2eceaa2&amp;pf_rd_r=XYHD9ARDV7X5H57CWBGZ&amp;pd_rd_wg=MarMf&amp;pd_rd_r=25671f35-4145-4ac6-9686-f4c73741ab33&amp;s=tools&amp;sp_csd=d2lkZ2V0TmFtZT1zcF9kZXRhaWw&amp;spLa=ZW5jcnlwdGVkUXVhbGlmaWVyPUEzM1BaS0VEUUpFUzhHJmVuY3J5cHRlZElkPUEwODYzNjgxMVlQNURCUk5PTFRWRyZlbmNyeXB0ZWRBZElkPUEwNDQzODU2MkpKUVZHMTFIRzRDUSZ3aWRnZXROYW1lPXNwX2RldGFpbCZhY3Rpb249Y2xpY2tSZWRpcmVjdCZkb05vdExvZ0NsaWNrPXRydWU=" xr:uid="{5FDC20D4-BE04-4D83-838F-B1488CC7496D}"/>
    <hyperlink ref="L28" r:id="rId70" display="https://www.amazon.es/Stepper-Driver-Micro-Step-Resolutions-Controller/dp/B07FZ6PS3T/ref=sr_1_1_sspa?__mk_es_ES=%C3%85M%C3%85%C5%BD%C3%95%C3%91&amp;crid=113J3ZWJFYIJ6&amp;keywords=controlador+nema+11&amp;qid=1665432071&amp;s=industrial&amp;sprefix=controlador+nema+11%2Cindustrial%2C99&amp;sr=1-1-spons&amp;psc=1&amp;smid=A2F7JN9V2AWTSH" xr:uid="{9E4ABA0D-F3F4-4789-9DA9-899E46809A1C}"/>
    <hyperlink ref="L11" r:id="rId71" display="https://www.cortemaderas.com/?gclid=Cj0KCQjw4omaBhDqARIsADXULuXLfnwS2jtHwKfBu3PC20wUcenR9Mymy6xRohfif_siryPQqn7izSgaAmHGEALw_wcB" xr:uid="{7F93E76A-56D5-4222-B6CE-A267C588D147}"/>
    <hyperlink ref="L30" r:id="rId72" xr:uid="{F0F4097B-DEF9-4481-B98C-1448A6B3CBB0}"/>
  </hyperlinks>
  <pageMargins left="0.7" right="0.7" top="0.75" bottom="0.75" header="0.3" footer="0.3"/>
  <pageSetup paperSize="8" scale="50" orientation="portrait" r:id="rId73"/>
  <drawing r:id="rId74"/>
  <tableParts count="1">
    <tablePart r:id="rId7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P J R 3 V a Q f V n +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g x i j n n m A J Z I O T G f g U + 7 3 2 2 P x A 2 Y + v H Q Q v t 4 m 0 B Z I l A 3 h / E A 1 B L A w Q U A A I A C A A 8 l H d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J R 3 V S i K R 7 g O A A A A E Q A A A B M A H A B G b 3 J t d W x h c y 9 T Z W N 0 a W 9 u M S 5 t I K I Y A C i g F A A A A A A A A A A A A A A A A A A A A A A A A A A A A C t O T S 7 J z M 9 T C I b Q h t Y A U E s B A i 0 A F A A C A A g A P J R 3 V a Q f V n + j A A A A 9 g A A A B I A A A A A A A A A A A A A A A A A A A A A A E N v b m Z p Z y 9 Q Y W N r Y W d l L n h t b F B L A Q I t A B Q A A g A I A D y U d 1 U P y u m r p A A A A O k A A A A T A A A A A A A A A A A A A A A A A O 8 A A A B b Q 2 9 u d G V u d F 9 U e X B l c 1 0 u e G 1 s U E s B A i 0 A F A A C A A g A P J R 3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s R n l k S / i 9 O h 2 8 N 7 F s V a J c A A A A A A g A A A A A A E G Y A A A A B A A A g A A A A V l R 3 d M b L M 5 n d 4 S 6 f O 1 0 b 6 f k q 4 G J 8 h H r v J E g h 0 a g / x l I A A A A A D o A A A A A C A A A g A A A A a m f 6 U L H v l r 4 E o 6 8 I v s Z q c s V g O g b + x l 0 0 a M N q 1 g g h U h 1 Q A A A A P i T U k f p G N U 0 v m 3 Q 0 p B g S Q E 3 w r 1 b I z M x C 9 c R O 2 T z A c O B 7 4 X 7 e h B Z e X f N L o g O K s V A O Y 9 R z / + p 7 u I 7 u p / q e p E l P s J Z T p + 7 e z T q Q 8 2 v v i 2 / / e j l A A A A A u 5 C m N F D c x p x W y l 2 M J / X a / R V A P G 9 2 I k E G b S 6 T / y 7 B w O m H I u K c c I R 5 D g b i 2 A 5 A t P J E j J c u 2 D 5 s G r s a z / 4 M Q 8 l k L Q = = < / D a t a M a s h u p > 
</file>

<file path=customXml/itemProps1.xml><?xml version="1.0" encoding="utf-8"?>
<ds:datastoreItem xmlns:ds="http://schemas.openxmlformats.org/officeDocument/2006/customXml" ds:itemID="{E5D38BB2-40BB-4E38-B328-9B8D4E463C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6</vt:i4>
      </vt:variant>
    </vt:vector>
  </HeadingPairs>
  <TitlesOfParts>
    <vt:vector size="7" baseType="lpstr">
      <vt:lpstr>Pràctiques de Taller 1a</vt:lpstr>
      <vt:lpstr>'Pràctiques de Taller 1a'!Área_de_impresión</vt:lpstr>
      <vt:lpstr>'Pràctiques de Taller 1a'!Criteria</vt:lpstr>
      <vt:lpstr>Presupost</vt:lpstr>
      <vt:lpstr>'Pràctiques de Taller 1a'!Print_Area</vt:lpstr>
      <vt:lpstr>'Pràctiques de Taller 1a'!print_jose</vt:lpstr>
      <vt:lpstr>Tabla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Jose Granados Diaz</cp:lastModifiedBy>
  <cp:lastPrinted>2023-06-13T05:19:11Z</cp:lastPrinted>
  <dcterms:created xsi:type="dcterms:W3CDTF">2018-03-10T19:29:46Z</dcterms:created>
  <dcterms:modified xsi:type="dcterms:W3CDTF">2023-06-13T05:22:02Z</dcterms:modified>
</cp:coreProperties>
</file>