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ysh\Documents\AY_2021_2022\Thesis\ECE-COE-199\misc\"/>
    </mc:Choice>
  </mc:AlternateContent>
  <xr:revisionPtr revIDLastSave="0" documentId="13_ncr:1_{CAB3433B-5AC1-405B-960F-73EF8A1D4EB5}" xr6:coauthVersionLast="47" xr6:coauthVersionMax="47" xr10:uidLastSave="{00000000-0000-0000-0000-000000000000}"/>
  <bookViews>
    <workbookView xWindow="-108" yWindow="-108" windowWidth="23256" windowHeight="12576" activeTab="4" xr2:uid="{0C902A83-C015-4385-9413-D94E907FAC95}"/>
  </bookViews>
  <sheets>
    <sheet name="Page_1_CER" sheetId="3" r:id="rId1"/>
    <sheet name="Page_2_CER" sheetId="4" r:id="rId2"/>
    <sheet name="Page_3_CER" sheetId="5" r:id="rId3"/>
    <sheet name="Page_4_CER" sheetId="6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7" l="1"/>
  <c r="S9" i="7"/>
  <c r="S10" i="7"/>
  <c r="S11" i="7"/>
  <c r="S12" i="7"/>
  <c r="S13" i="7"/>
  <c r="S14" i="7"/>
  <c r="S15" i="7"/>
  <c r="S7" i="7"/>
  <c r="N12" i="7"/>
  <c r="R13" i="7"/>
  <c r="M13" i="7"/>
  <c r="R12" i="7"/>
  <c r="M12" i="7"/>
  <c r="R10" i="7"/>
  <c r="M10" i="7"/>
  <c r="T10" i="7" s="1"/>
  <c r="R9" i="7"/>
  <c r="M9" i="7"/>
  <c r="R8" i="7"/>
  <c r="M8" i="7"/>
  <c r="R7" i="7"/>
  <c r="M7" i="7"/>
  <c r="Q13" i="7"/>
  <c r="L13" i="7"/>
  <c r="Q10" i="7"/>
  <c r="L10" i="7"/>
  <c r="Q8" i="7"/>
  <c r="L8" i="7"/>
  <c r="Q7" i="7"/>
  <c r="L7" i="7"/>
  <c r="P14" i="7"/>
  <c r="P15" i="7" s="1"/>
  <c r="K14" i="7"/>
  <c r="P10" i="7"/>
  <c r="P9" i="7"/>
  <c r="K10" i="7"/>
  <c r="N10" i="7" s="1"/>
  <c r="K9" i="7"/>
  <c r="N9" i="7" s="1"/>
  <c r="P8" i="7"/>
  <c r="K8" i="7"/>
  <c r="P7" i="7"/>
  <c r="K7" i="7"/>
  <c r="O14" i="7"/>
  <c r="J14" i="7"/>
  <c r="N14" i="7" s="1"/>
  <c r="O13" i="7"/>
  <c r="J13" i="7"/>
  <c r="N13" i="7" s="1"/>
  <c r="O12" i="7"/>
  <c r="T12" i="7" s="1"/>
  <c r="J12" i="7"/>
  <c r="O11" i="7"/>
  <c r="J11" i="7"/>
  <c r="T11" i="7" s="1"/>
  <c r="O9" i="7"/>
  <c r="J9" i="7"/>
  <c r="O8" i="7"/>
  <c r="J8" i="7"/>
  <c r="N8" i="7" s="1"/>
  <c r="J7" i="7"/>
  <c r="N7" i="7" s="1"/>
  <c r="O7" i="7"/>
  <c r="B18" i="7"/>
  <c r="B17" i="7"/>
  <c r="C8" i="7"/>
  <c r="C19" i="7"/>
  <c r="B19" i="7"/>
  <c r="C10" i="7"/>
  <c r="B10" i="7"/>
  <c r="C18" i="7"/>
  <c r="C9" i="7"/>
  <c r="B9" i="7"/>
  <c r="L67" i="4"/>
  <c r="C17" i="7"/>
  <c r="B8" i="7"/>
  <c r="B16" i="7"/>
  <c r="C16" i="7"/>
  <c r="C7" i="7"/>
  <c r="B7" i="7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B66" i="6"/>
  <c r="B65" i="6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B67" i="5"/>
  <c r="B66" i="5"/>
  <c r="C66" i="4"/>
  <c r="D66" i="4"/>
  <c r="E66" i="4"/>
  <c r="F66" i="4"/>
  <c r="G66" i="4"/>
  <c r="H66" i="4"/>
  <c r="I66" i="4"/>
  <c r="J66" i="4"/>
  <c r="K66" i="4"/>
  <c r="L66" i="4"/>
  <c r="C67" i="4"/>
  <c r="D67" i="4"/>
  <c r="E67" i="4"/>
  <c r="F67" i="4"/>
  <c r="G67" i="4"/>
  <c r="H67" i="4"/>
  <c r="I67" i="4"/>
  <c r="J67" i="4"/>
  <c r="K67" i="4"/>
  <c r="B67" i="4"/>
  <c r="B66" i="4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B67" i="3"/>
  <c r="B66" i="3"/>
  <c r="AW15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7" i="5"/>
  <c r="C7" i="5"/>
  <c r="D7" i="5"/>
  <c r="E7" i="5"/>
  <c r="F7" i="5"/>
  <c r="G7" i="5"/>
  <c r="H7" i="5"/>
  <c r="I7" i="5"/>
  <c r="J7" i="5"/>
  <c r="K7" i="5"/>
  <c r="L7" i="5"/>
  <c r="M7" i="5"/>
  <c r="N7" i="5"/>
  <c r="B4" i="5"/>
  <c r="C4" i="5"/>
  <c r="D4" i="5"/>
  <c r="E4" i="5"/>
  <c r="F4" i="5"/>
  <c r="G4" i="5"/>
  <c r="H4" i="5"/>
  <c r="I4" i="5"/>
  <c r="J4" i="5"/>
  <c r="K4" i="5"/>
  <c r="L4" i="5"/>
  <c r="M4" i="5"/>
  <c r="N4" i="5"/>
  <c r="K71" i="4"/>
  <c r="B64" i="4"/>
  <c r="C64" i="4"/>
  <c r="D64" i="4"/>
  <c r="E64" i="4"/>
  <c r="F64" i="4"/>
  <c r="G64" i="4"/>
  <c r="H64" i="4"/>
  <c r="I64" i="4"/>
  <c r="J64" i="4"/>
  <c r="B61" i="4"/>
  <c r="C61" i="4"/>
  <c r="D61" i="4"/>
  <c r="E61" i="4"/>
  <c r="F61" i="4"/>
  <c r="G61" i="4"/>
  <c r="H61" i="4"/>
  <c r="I61" i="4"/>
  <c r="J61" i="4"/>
  <c r="B58" i="4"/>
  <c r="C58" i="4"/>
  <c r="D58" i="4"/>
  <c r="E58" i="4"/>
  <c r="F58" i="4"/>
  <c r="G58" i="4"/>
  <c r="H58" i="4"/>
  <c r="I58" i="4"/>
  <c r="J58" i="4"/>
  <c r="B55" i="4"/>
  <c r="C55" i="4"/>
  <c r="D55" i="4"/>
  <c r="E55" i="4"/>
  <c r="F55" i="4"/>
  <c r="G55" i="4"/>
  <c r="H55" i="4"/>
  <c r="I55" i="4"/>
  <c r="J55" i="4"/>
  <c r="B52" i="4"/>
  <c r="C52" i="4"/>
  <c r="D52" i="4"/>
  <c r="E52" i="4"/>
  <c r="F52" i="4"/>
  <c r="G52" i="4"/>
  <c r="H52" i="4"/>
  <c r="I52" i="4"/>
  <c r="J52" i="4"/>
  <c r="B49" i="4"/>
  <c r="C49" i="4"/>
  <c r="D49" i="4"/>
  <c r="E49" i="4"/>
  <c r="F49" i="4"/>
  <c r="G49" i="4"/>
  <c r="H49" i="4"/>
  <c r="I49" i="4"/>
  <c r="J49" i="4"/>
  <c r="B46" i="4"/>
  <c r="C46" i="4"/>
  <c r="D46" i="4"/>
  <c r="E46" i="4"/>
  <c r="F46" i="4"/>
  <c r="G46" i="4"/>
  <c r="H46" i="4"/>
  <c r="I46" i="4"/>
  <c r="J46" i="4"/>
  <c r="B43" i="4"/>
  <c r="C43" i="4"/>
  <c r="D43" i="4"/>
  <c r="E43" i="4"/>
  <c r="F43" i="4"/>
  <c r="G43" i="4"/>
  <c r="H43" i="4"/>
  <c r="I43" i="4"/>
  <c r="J43" i="4"/>
  <c r="B40" i="4"/>
  <c r="C40" i="4"/>
  <c r="D40" i="4"/>
  <c r="E40" i="4"/>
  <c r="F40" i="4"/>
  <c r="G40" i="4"/>
  <c r="H40" i="4"/>
  <c r="I40" i="4"/>
  <c r="J40" i="4"/>
  <c r="B37" i="4"/>
  <c r="C37" i="4"/>
  <c r="D37" i="4"/>
  <c r="E37" i="4"/>
  <c r="F37" i="4"/>
  <c r="G37" i="4"/>
  <c r="H37" i="4"/>
  <c r="I37" i="4"/>
  <c r="J37" i="4"/>
  <c r="B34" i="4"/>
  <c r="C34" i="4"/>
  <c r="D34" i="4"/>
  <c r="E34" i="4"/>
  <c r="F34" i="4"/>
  <c r="G34" i="4"/>
  <c r="H34" i="4"/>
  <c r="I34" i="4"/>
  <c r="J34" i="4"/>
  <c r="B31" i="4"/>
  <c r="C31" i="4"/>
  <c r="D31" i="4"/>
  <c r="E31" i="4"/>
  <c r="F31" i="4"/>
  <c r="G31" i="4"/>
  <c r="H31" i="4"/>
  <c r="I31" i="4"/>
  <c r="J31" i="4"/>
  <c r="B28" i="4"/>
  <c r="C28" i="4"/>
  <c r="D28" i="4"/>
  <c r="E28" i="4"/>
  <c r="F28" i="4"/>
  <c r="G28" i="4"/>
  <c r="H28" i="4"/>
  <c r="I28" i="4"/>
  <c r="J28" i="4"/>
  <c r="B25" i="4"/>
  <c r="C25" i="4"/>
  <c r="D25" i="4"/>
  <c r="E25" i="4"/>
  <c r="F25" i="4"/>
  <c r="G25" i="4"/>
  <c r="H25" i="4"/>
  <c r="I25" i="4"/>
  <c r="J25" i="4"/>
  <c r="K25" i="4"/>
  <c r="B22" i="4"/>
  <c r="C22" i="4"/>
  <c r="E22" i="4"/>
  <c r="F22" i="4"/>
  <c r="G22" i="4"/>
  <c r="H22" i="4"/>
  <c r="I22" i="4"/>
  <c r="J22" i="4"/>
  <c r="B19" i="4"/>
  <c r="C19" i="4"/>
  <c r="E19" i="4"/>
  <c r="F19" i="4"/>
  <c r="I19" i="4"/>
  <c r="J19" i="4"/>
  <c r="B16" i="4"/>
  <c r="C16" i="4"/>
  <c r="D16" i="4"/>
  <c r="E16" i="4"/>
  <c r="F16" i="4"/>
  <c r="G16" i="4"/>
  <c r="H16" i="4"/>
  <c r="I16" i="4"/>
  <c r="J16" i="4"/>
  <c r="B13" i="4"/>
  <c r="C13" i="4"/>
  <c r="D13" i="4"/>
  <c r="E13" i="4"/>
  <c r="F13" i="4"/>
  <c r="G13" i="4"/>
  <c r="I13" i="4"/>
  <c r="J13" i="4"/>
  <c r="B10" i="4"/>
  <c r="C10" i="4"/>
  <c r="D10" i="4"/>
  <c r="E10" i="4"/>
  <c r="F10" i="4"/>
  <c r="G10" i="4"/>
  <c r="H10" i="4"/>
  <c r="I10" i="4"/>
  <c r="J10" i="4"/>
  <c r="B7" i="4"/>
  <c r="C7" i="4"/>
  <c r="E7" i="4"/>
  <c r="F7" i="4"/>
  <c r="H7" i="4"/>
  <c r="I7" i="4"/>
  <c r="J7" i="4"/>
  <c r="J71" i="4" s="1"/>
  <c r="B4" i="4"/>
  <c r="B71" i="4" s="1"/>
  <c r="C4" i="4"/>
  <c r="C71" i="4" s="1"/>
  <c r="E4" i="4"/>
  <c r="E71" i="4" s="1"/>
  <c r="F4" i="4"/>
  <c r="F71" i="4" s="1"/>
  <c r="G4" i="4"/>
  <c r="H4" i="4"/>
  <c r="H71" i="4" s="1"/>
  <c r="I4" i="4"/>
  <c r="I71" i="4" s="1"/>
  <c r="J4" i="4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B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W63" i="6"/>
  <c r="AW62" i="6"/>
  <c r="AW60" i="6"/>
  <c r="AW59" i="6"/>
  <c r="AW57" i="6"/>
  <c r="AW56" i="6"/>
  <c r="AW54" i="6"/>
  <c r="AW53" i="6"/>
  <c r="AW51" i="6"/>
  <c r="AW50" i="6"/>
  <c r="AW48" i="6"/>
  <c r="AW47" i="6"/>
  <c r="AW45" i="6"/>
  <c r="AW44" i="6"/>
  <c r="AW42" i="6"/>
  <c r="AW41" i="6"/>
  <c r="AW39" i="6"/>
  <c r="AW38" i="6"/>
  <c r="AW36" i="6"/>
  <c r="AW35" i="6"/>
  <c r="AW33" i="6"/>
  <c r="AW32" i="6"/>
  <c r="AW30" i="6"/>
  <c r="AW29" i="6"/>
  <c r="AW27" i="6"/>
  <c r="AW26" i="6"/>
  <c r="AW24" i="6"/>
  <c r="AW23" i="6"/>
  <c r="AW21" i="6"/>
  <c r="AW20" i="6"/>
  <c r="AW18" i="6"/>
  <c r="AW17" i="6"/>
  <c r="AW14" i="6"/>
  <c r="AW12" i="6"/>
  <c r="AW11" i="6"/>
  <c r="AW9" i="6"/>
  <c r="AW8" i="6"/>
  <c r="AW6" i="6"/>
  <c r="AW5" i="6"/>
  <c r="AW3" i="6"/>
  <c r="AW2" i="6"/>
  <c r="O63" i="5"/>
  <c r="O62" i="5"/>
  <c r="O60" i="5"/>
  <c r="O59" i="5"/>
  <c r="O57" i="5"/>
  <c r="O56" i="5"/>
  <c r="O54" i="5"/>
  <c r="O53" i="5"/>
  <c r="O51" i="5"/>
  <c r="O50" i="5"/>
  <c r="O48" i="5"/>
  <c r="O47" i="5"/>
  <c r="O45" i="5"/>
  <c r="O44" i="5"/>
  <c r="O42" i="5"/>
  <c r="O41" i="5"/>
  <c r="O39" i="5"/>
  <c r="O38" i="5"/>
  <c r="O36" i="5"/>
  <c r="O35" i="5"/>
  <c r="O33" i="5"/>
  <c r="O32" i="5"/>
  <c r="O30" i="5"/>
  <c r="O29" i="5"/>
  <c r="O27" i="5"/>
  <c r="O26" i="5"/>
  <c r="O24" i="5"/>
  <c r="O23" i="5"/>
  <c r="O21" i="5"/>
  <c r="O20" i="5"/>
  <c r="O18" i="5"/>
  <c r="O17" i="5"/>
  <c r="O15" i="5"/>
  <c r="O14" i="5"/>
  <c r="O12" i="5"/>
  <c r="O11" i="5"/>
  <c r="O9" i="5"/>
  <c r="O8" i="5"/>
  <c r="O6" i="5"/>
  <c r="O5" i="5"/>
  <c r="O3" i="5"/>
  <c r="O70" i="5" s="1"/>
  <c r="O2" i="5"/>
  <c r="O69" i="5" s="1"/>
  <c r="O71" i="5" s="1"/>
  <c r="L47" i="4"/>
  <c r="H20" i="4"/>
  <c r="G20" i="4"/>
  <c r="D20" i="4"/>
  <c r="L20" i="4" s="1"/>
  <c r="H17" i="4"/>
  <c r="H19" i="4" s="1"/>
  <c r="G17" i="4"/>
  <c r="L17" i="4" s="1"/>
  <c r="D17" i="4"/>
  <c r="D19" i="4" s="1"/>
  <c r="L14" i="4"/>
  <c r="L15" i="4"/>
  <c r="H11" i="4"/>
  <c r="H13" i="4" s="1"/>
  <c r="D11" i="4"/>
  <c r="H8" i="4"/>
  <c r="G5" i="4"/>
  <c r="G7" i="4" s="1"/>
  <c r="D5" i="4"/>
  <c r="D7" i="4" s="1"/>
  <c r="D2" i="4"/>
  <c r="D4" i="4" s="1"/>
  <c r="L63" i="4"/>
  <c r="L62" i="4"/>
  <c r="L60" i="4"/>
  <c r="L59" i="4"/>
  <c r="L57" i="4"/>
  <c r="L56" i="4"/>
  <c r="L54" i="4"/>
  <c r="L53" i="4"/>
  <c r="L51" i="4"/>
  <c r="L50" i="4"/>
  <c r="L48" i="4"/>
  <c r="L45" i="4"/>
  <c r="L44" i="4"/>
  <c r="L42" i="4"/>
  <c r="L41" i="4"/>
  <c r="L39" i="4"/>
  <c r="L38" i="4"/>
  <c r="L36" i="4"/>
  <c r="L35" i="4"/>
  <c r="L33" i="4"/>
  <c r="L32" i="4"/>
  <c r="L30" i="4"/>
  <c r="L29" i="4"/>
  <c r="L27" i="4"/>
  <c r="L26" i="4"/>
  <c r="L24" i="4"/>
  <c r="L23" i="4"/>
  <c r="L21" i="4"/>
  <c r="L18" i="4"/>
  <c r="L12" i="4"/>
  <c r="L11" i="4"/>
  <c r="L9" i="4"/>
  <c r="L8" i="4"/>
  <c r="L6" i="4"/>
  <c r="L5" i="4"/>
  <c r="L3" i="4"/>
  <c r="L2" i="4"/>
  <c r="AC57" i="3"/>
  <c r="AC18" i="3"/>
  <c r="AC62" i="3"/>
  <c r="AC63" i="3"/>
  <c r="AC3" i="3"/>
  <c r="AC73" i="3" s="1"/>
  <c r="AC5" i="3"/>
  <c r="AC6" i="3"/>
  <c r="AC8" i="3"/>
  <c r="AC9" i="3"/>
  <c r="AC11" i="3"/>
  <c r="AC12" i="3"/>
  <c r="AC14" i="3"/>
  <c r="AC15" i="3"/>
  <c r="AC17" i="3"/>
  <c r="AC19" i="3" s="1"/>
  <c r="AC20" i="3"/>
  <c r="AC21" i="3"/>
  <c r="AC23" i="3"/>
  <c r="AC24" i="3"/>
  <c r="AC26" i="3"/>
  <c r="AC28" i="3" s="1"/>
  <c r="AC27" i="3"/>
  <c r="AC29" i="3"/>
  <c r="AC31" i="3" s="1"/>
  <c r="AC30" i="3"/>
  <c r="AC32" i="3"/>
  <c r="AC33" i="3"/>
  <c r="AC35" i="3"/>
  <c r="AC36" i="3"/>
  <c r="AC38" i="3"/>
  <c r="AC39" i="3"/>
  <c r="AC41" i="3"/>
  <c r="AC42" i="3"/>
  <c r="AC44" i="3"/>
  <c r="AC46" i="3" s="1"/>
  <c r="AC45" i="3"/>
  <c r="AC47" i="3"/>
  <c r="AC49" i="3" s="1"/>
  <c r="AC48" i="3"/>
  <c r="AC50" i="3"/>
  <c r="AC51" i="3"/>
  <c r="AC53" i="3"/>
  <c r="AC54" i="3"/>
  <c r="AC56" i="3"/>
  <c r="AC58" i="3" s="1"/>
  <c r="AC59" i="3"/>
  <c r="AC60" i="3"/>
  <c r="AC2" i="3"/>
  <c r="N11" i="7" l="1"/>
  <c r="Q15" i="7"/>
  <c r="J15" i="7"/>
  <c r="O15" i="7"/>
  <c r="D10" i="7"/>
  <c r="M15" i="7"/>
  <c r="T8" i="7"/>
  <c r="R15" i="7"/>
  <c r="L15" i="7"/>
  <c r="K15" i="7"/>
  <c r="N15" i="7" s="1"/>
  <c r="T7" i="7"/>
  <c r="T14" i="7"/>
  <c r="T13" i="7"/>
  <c r="T9" i="7"/>
  <c r="C20" i="7"/>
  <c r="D8" i="7"/>
  <c r="C11" i="7"/>
  <c r="D9" i="7"/>
  <c r="E7" i="7"/>
  <c r="E10" i="7"/>
  <c r="B11" i="7"/>
  <c r="B20" i="7"/>
  <c r="D7" i="7"/>
  <c r="D18" i="7"/>
  <c r="F9" i="7"/>
  <c r="D16" i="7"/>
  <c r="F7" i="7"/>
  <c r="E9" i="7"/>
  <c r="D17" i="7"/>
  <c r="D19" i="7"/>
  <c r="F10" i="7"/>
  <c r="F8" i="7"/>
  <c r="E8" i="7"/>
  <c r="AW71" i="6"/>
  <c r="AW70" i="6"/>
  <c r="AW72" i="6" s="1"/>
  <c r="L73" i="4"/>
  <c r="L75" i="4" s="1"/>
  <c r="G19" i="4"/>
  <c r="G71" i="4" s="1"/>
  <c r="D22" i="4"/>
  <c r="D71" i="4" s="1"/>
  <c r="B2" i="7"/>
  <c r="AC22" i="3"/>
  <c r="AC64" i="3"/>
  <c r="AC4" i="3"/>
  <c r="AC37" i="3"/>
  <c r="AC16" i="3"/>
  <c r="Q70" i="3"/>
  <c r="E70" i="3"/>
  <c r="AC7" i="3"/>
  <c r="AC34" i="3"/>
  <c r="AC72" i="3"/>
  <c r="B1" i="7" s="1"/>
  <c r="AA70" i="3"/>
  <c r="O70" i="3"/>
  <c r="C70" i="3"/>
  <c r="Z70" i="3"/>
  <c r="N70" i="3"/>
  <c r="B70" i="3"/>
  <c r="Y70" i="3"/>
  <c r="M70" i="3"/>
  <c r="R70" i="3"/>
  <c r="F70" i="3"/>
  <c r="U70" i="3"/>
  <c r="I70" i="3"/>
  <c r="J70" i="3"/>
  <c r="T70" i="3"/>
  <c r="H70" i="3"/>
  <c r="V70" i="3"/>
  <c r="AB70" i="3"/>
  <c r="P70" i="3"/>
  <c r="D70" i="3"/>
  <c r="S70" i="3"/>
  <c r="G70" i="3"/>
  <c r="AW16" i="6"/>
  <c r="AW7" i="6"/>
  <c r="K70" i="3"/>
  <c r="X70" i="3"/>
  <c r="L70" i="3"/>
  <c r="W70" i="3"/>
  <c r="AC43" i="3"/>
  <c r="AC25" i="3"/>
  <c r="AC61" i="3"/>
  <c r="AC40" i="3"/>
  <c r="AC52" i="3"/>
  <c r="AC55" i="3"/>
  <c r="AW28" i="6"/>
  <c r="AW64" i="6"/>
  <c r="AW13" i="6"/>
  <c r="AW31" i="6"/>
  <c r="AW49" i="6"/>
  <c r="AW52" i="6"/>
  <c r="AW22" i="6"/>
  <c r="AW19" i="6"/>
  <c r="AW55" i="6"/>
  <c r="AW40" i="6"/>
  <c r="AW10" i="6"/>
  <c r="AW37" i="6"/>
  <c r="AW4" i="6"/>
  <c r="AW58" i="6"/>
  <c r="AW25" i="6"/>
  <c r="AW61" i="6"/>
  <c r="AW43" i="6"/>
  <c r="AW46" i="6"/>
  <c r="AW34" i="6"/>
  <c r="O49" i="5"/>
  <c r="O25" i="5"/>
  <c r="O16" i="5"/>
  <c r="O7" i="5"/>
  <c r="O52" i="5"/>
  <c r="O19" i="5"/>
  <c r="O37" i="5"/>
  <c r="O4" i="5"/>
  <c r="O40" i="5"/>
  <c r="O46" i="5"/>
  <c r="O61" i="5"/>
  <c r="O64" i="5"/>
  <c r="O55" i="5"/>
  <c r="O58" i="5"/>
  <c r="O28" i="5"/>
  <c r="O43" i="5"/>
  <c r="O31" i="5"/>
  <c r="O34" i="5"/>
  <c r="O22" i="5"/>
  <c r="O10" i="5"/>
  <c r="O13" i="5"/>
  <c r="L61" i="4"/>
  <c r="L43" i="4"/>
  <c r="L40" i="4"/>
  <c r="L34" i="4"/>
  <c r="L22" i="4"/>
  <c r="L16" i="4"/>
  <c r="L7" i="4"/>
  <c r="L4" i="4"/>
  <c r="L10" i="4"/>
  <c r="L28" i="4"/>
  <c r="L46" i="4"/>
  <c r="L64" i="4"/>
  <c r="L49" i="4"/>
  <c r="L58" i="4"/>
  <c r="L19" i="4"/>
  <c r="L37" i="4"/>
  <c r="L55" i="4"/>
  <c r="L25" i="4"/>
  <c r="L52" i="4"/>
  <c r="L13" i="4"/>
  <c r="L31" i="4"/>
  <c r="AC13" i="3"/>
  <c r="AC10" i="3"/>
  <c r="D11" i="7" l="1"/>
  <c r="D20" i="7"/>
  <c r="F11" i="7"/>
  <c r="E11" i="7"/>
  <c r="B3" i="7"/>
  <c r="L71" i="4"/>
  <c r="AC70" i="3"/>
</calcChain>
</file>

<file path=xl/sharedStrings.xml><?xml version="1.0" encoding="utf-8"?>
<sst xmlns="http://schemas.openxmlformats.org/spreadsheetml/2006/main" count="332" uniqueCount="145">
  <si>
    <t>Data Number</t>
  </si>
  <si>
    <t>Data_01</t>
  </si>
  <si>
    <t>Data_02</t>
  </si>
  <si>
    <t>Data_03</t>
  </si>
  <si>
    <t>Data_04</t>
  </si>
  <si>
    <t>Data_05</t>
  </si>
  <si>
    <t>Data_06</t>
  </si>
  <si>
    <t>Data_07</t>
  </si>
  <si>
    <t>Data_08</t>
  </si>
  <si>
    <t>Data_09</t>
  </si>
  <si>
    <t>Data_10</t>
  </si>
  <si>
    <t>Data_11</t>
  </si>
  <si>
    <t>Data_12</t>
  </si>
  <si>
    <t>Data_13</t>
  </si>
  <si>
    <t>Data_14</t>
  </si>
  <si>
    <t>Data_15</t>
  </si>
  <si>
    <t>Data_16</t>
  </si>
  <si>
    <t>Data_17</t>
  </si>
  <si>
    <t>Data_18</t>
  </si>
  <si>
    <t>Data_19</t>
  </si>
  <si>
    <t>Data_20</t>
  </si>
  <si>
    <t>Data_21</t>
  </si>
  <si>
    <t>Abdomen</t>
  </si>
  <si>
    <t>AccreditationNo</t>
  </si>
  <si>
    <t>AdmissionDate</t>
  </si>
  <si>
    <t>AdmissionTime</t>
  </si>
  <si>
    <t>Age</t>
  </si>
  <si>
    <t>Barangay</t>
  </si>
  <si>
    <t>BP</t>
  </si>
  <si>
    <t>BriefHistory</t>
  </si>
  <si>
    <t>CaseNumber</t>
  </si>
  <si>
    <t>ChiefComplaint</t>
  </si>
  <si>
    <t>CVS</t>
  </si>
  <si>
    <t>DateReceived</t>
  </si>
  <si>
    <t>FirstName</t>
  </si>
  <si>
    <t>GU</t>
  </si>
  <si>
    <t>HEENT</t>
  </si>
  <si>
    <t>HR</t>
  </si>
  <si>
    <t>LastName</t>
  </si>
  <si>
    <t>MiddleName</t>
  </si>
  <si>
    <t>Municipality</t>
  </si>
  <si>
    <t>NameOfHospital</t>
  </si>
  <si>
    <t>NeuroExamination</t>
  </si>
  <si>
    <t>Province</t>
  </si>
  <si>
    <t>ReasonOfAdmission</t>
  </si>
  <si>
    <t>RR</t>
  </si>
  <si>
    <t>Temp</t>
  </si>
  <si>
    <t>ZipCode</t>
  </si>
  <si>
    <t>AdmittingDiagnosis</t>
  </si>
  <si>
    <t>Chars</t>
  </si>
  <si>
    <t>AttendingPhysician</t>
  </si>
  <si>
    <t>ConditionOfDischarge</t>
  </si>
  <si>
    <t>CourseInTheWards</t>
  </si>
  <si>
    <t>DischargeDate</t>
  </si>
  <si>
    <t>DischargeTime</t>
  </si>
  <si>
    <t>PertinentLabFindings</t>
  </si>
  <si>
    <t>SurgicalOperationDate</t>
  </si>
  <si>
    <t>SurgicalOperationTime</t>
  </si>
  <si>
    <t>TypeOfAnesthesia</t>
  </si>
  <si>
    <t>FinalDiagnosis</t>
  </si>
  <si>
    <t>Birthdate</t>
  </si>
  <si>
    <t>CaseNo</t>
  </si>
  <si>
    <t>MiddleInitial</t>
  </si>
  <si>
    <t>NurseID</t>
  </si>
  <si>
    <t>Parental</t>
  </si>
  <si>
    <t>Supplement</t>
  </si>
  <si>
    <t>Enteral</t>
  </si>
  <si>
    <t>Remarks</t>
  </si>
  <si>
    <t>Surname</t>
  </si>
  <si>
    <t>TimeGiven</t>
  </si>
  <si>
    <t>WardUnit</t>
  </si>
  <si>
    <t>Average</t>
  </si>
  <si>
    <t>AntibioticOrdered1</t>
  </si>
  <si>
    <t>AntiBioticOrdered2</t>
  </si>
  <si>
    <t>AntibioticOrdered3</t>
  </si>
  <si>
    <t>BloodType</t>
  </si>
  <si>
    <t>BodyWeight</t>
  </si>
  <si>
    <t>BPPostMed</t>
  </si>
  <si>
    <t>BPPreMed</t>
  </si>
  <si>
    <t>DateOfOperation</t>
  </si>
  <si>
    <t>Diagnosis</t>
  </si>
  <si>
    <t>HeadNurse</t>
  </si>
  <si>
    <t>HRPostMed</t>
  </si>
  <si>
    <t>HRPreMed</t>
  </si>
  <si>
    <t>Lastname</t>
  </si>
  <si>
    <t>NoUnitsBloodXMatrched</t>
  </si>
  <si>
    <t>NoUnitsFreshBlood</t>
  </si>
  <si>
    <t>NoUnitsRBC</t>
  </si>
  <si>
    <t>NoUnitsRBCXMatched</t>
  </si>
  <si>
    <t>NurseInCharge</t>
  </si>
  <si>
    <t>Operation</t>
  </si>
  <si>
    <t>ORNeedSent</t>
  </si>
  <si>
    <t>PreAnesthetic1</t>
  </si>
  <si>
    <t>PreAnesthetic2</t>
  </si>
  <si>
    <t>PreAnesthetic3</t>
  </si>
  <si>
    <t>PreAnestheticTime1</t>
  </si>
  <si>
    <t>PreAnestheticTime2</t>
  </si>
  <si>
    <t>PreAnestheticTime3</t>
  </si>
  <si>
    <t>ResidentInCharge</t>
  </si>
  <si>
    <t>RRPostMed</t>
  </si>
  <si>
    <t>RRPreMed</t>
  </si>
  <si>
    <t>SerialNoBloodXMatched</t>
  </si>
  <si>
    <t>SerialNoFreshBlood</t>
  </si>
  <si>
    <t>SerialNoRBC</t>
  </si>
  <si>
    <t>SerialNoRBCXMatched</t>
  </si>
  <si>
    <t>Service</t>
  </si>
  <si>
    <t>SkinTest1</t>
  </si>
  <si>
    <t>SkinTest2</t>
  </si>
  <si>
    <t>SkinTest3</t>
  </si>
  <si>
    <t>Surgeon</t>
  </si>
  <si>
    <t>TempPostMed</t>
  </si>
  <si>
    <t>TempPreMed</t>
  </si>
  <si>
    <t>Time</t>
  </si>
  <si>
    <t>WardAndBedNo</t>
  </si>
  <si>
    <t>XrayNo</t>
  </si>
  <si>
    <t>Character Errors</t>
  </si>
  <si>
    <t>Total Characters</t>
  </si>
  <si>
    <t>CER</t>
  </si>
  <si>
    <t>Character Error</t>
  </si>
  <si>
    <t>Page 1</t>
  </si>
  <si>
    <t>Page 2</t>
  </si>
  <si>
    <t>Page 3</t>
  </si>
  <si>
    <t>Page 4</t>
  </si>
  <si>
    <t>Character Error Rate</t>
  </si>
  <si>
    <t xml:space="preserve">Character Error &lt; 20 </t>
  </si>
  <si>
    <t>&lt;20</t>
  </si>
  <si>
    <t>&gt;20</t>
  </si>
  <si>
    <t>Total</t>
  </si>
  <si>
    <t>Character Range</t>
  </si>
  <si>
    <t>1 to 5</t>
  </si>
  <si>
    <t>6 to 10</t>
  </si>
  <si>
    <t>11 to 15</t>
  </si>
  <si>
    <t>16 to 20</t>
  </si>
  <si>
    <t>21 to 25</t>
  </si>
  <si>
    <t>26 to 30</t>
  </si>
  <si>
    <t>30 to 35</t>
  </si>
  <si>
    <t>21 to 110</t>
  </si>
  <si>
    <t>36 above</t>
  </si>
  <si>
    <t>111 to 210</t>
  </si>
  <si>
    <t>211 to 315</t>
  </si>
  <si>
    <t>316 to 420</t>
  </si>
  <si>
    <t>421 to 525</t>
  </si>
  <si>
    <t>526 to 630</t>
  </si>
  <si>
    <t>631 to 735</t>
  </si>
  <si>
    <t>736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</si>
</sst>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ont="1" applyFill="1"/>
    <xf numFmtId="16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0" fillId="6" borderId="0" xfId="0" applyFill="1"/>
    <xf numFmtId="0" fontId="0" fillId="6" borderId="0" xfId="0" applyFont="1" applyFill="1"/>
    <xf numFmtId="0" fontId="0" fillId="7" borderId="0" xfId="0" applyFill="1"/>
    <xf numFmtId="0" fontId="0" fillId="7" borderId="0" xfId="0" applyFont="1" applyFill="1"/>
    <xf numFmtId="0" fontId="0" fillId="8" borderId="0" xfId="0" applyFill="1"/>
    <xf numFmtId="0" fontId="0" fillId="8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8F0F-9EC4-434B-AB3E-7B46DC42E528}">
  <dimension ref="A1:AC73"/>
  <sheetViews>
    <sheetView zoomScale="70" zoomScaleNormal="70" workbookViewId="0">
      <pane xSplit="1" ySplit="1" topLeftCell="M41" activePane="bottomRight" state="frozen"/>
      <selection pane="topRight" activeCell="B1" sqref="B1"/>
      <selection pane="bottomLeft" activeCell="A2" sqref="A2"/>
      <selection pane="bottomRight" activeCell="E76" sqref="E76"/>
    </sheetView>
  </sheetViews>
  <sheetFormatPr defaultRowHeight="14.4" x14ac:dyDescent="0.3"/>
  <cols>
    <col min="1" max="1" width="18.33203125" customWidth="1"/>
    <col min="2" max="2" width="16.77734375" style="14" customWidth="1"/>
    <col min="3" max="3" width="16.77734375" style="10" customWidth="1"/>
    <col min="4" max="4" width="16.77734375" style="5" customWidth="1"/>
    <col min="5" max="5" width="16.77734375" style="2" customWidth="1"/>
    <col min="6" max="6" width="16.77734375" style="16" customWidth="1"/>
    <col min="7" max="8" width="16.77734375" style="2" customWidth="1"/>
    <col min="9" max="9" width="16.77734375" style="5" customWidth="1"/>
    <col min="10" max="10" width="16.77734375" customWidth="1"/>
    <col min="11" max="11" width="16.77734375" style="5" customWidth="1"/>
    <col min="12" max="12" width="16.77734375" style="10" customWidth="1"/>
    <col min="13" max="13" width="16.77734375" customWidth="1"/>
    <col min="14" max="15" width="16.77734375" style="5" customWidth="1"/>
    <col min="16" max="16" width="16.77734375" style="14" customWidth="1"/>
    <col min="17" max="17" width="16.77734375" customWidth="1"/>
    <col min="18" max="18" width="16.77734375" style="2" customWidth="1"/>
    <col min="19" max="21" width="16.77734375" style="5" customWidth="1"/>
    <col min="22" max="23" width="16.77734375" style="12" customWidth="1"/>
    <col min="24" max="24" width="16.77734375" style="2" customWidth="1"/>
    <col min="25" max="25" width="16.77734375" style="16" customWidth="1"/>
    <col min="26" max="28" width="16.77734375" style="2" customWidth="1"/>
  </cols>
  <sheetData>
    <row r="1" spans="1:29" x14ac:dyDescent="0.3">
      <c r="A1" t="s">
        <v>0</v>
      </c>
      <c r="B1" s="14" t="s">
        <v>22</v>
      </c>
      <c r="C1" s="10" t="s">
        <v>23</v>
      </c>
      <c r="D1" s="5" t="s">
        <v>24</v>
      </c>
      <c r="E1" s="2" t="s">
        <v>25</v>
      </c>
      <c r="F1" s="16" t="s">
        <v>48</v>
      </c>
      <c r="G1" s="2" t="s">
        <v>26</v>
      </c>
      <c r="H1" s="2" t="s">
        <v>27</v>
      </c>
      <c r="I1" s="5" t="s">
        <v>28</v>
      </c>
      <c r="J1" t="s">
        <v>29</v>
      </c>
      <c r="K1" s="5" t="s">
        <v>30</v>
      </c>
      <c r="L1" s="10" t="s">
        <v>31</v>
      </c>
      <c r="M1" t="s">
        <v>32</v>
      </c>
      <c r="N1" s="5" t="s">
        <v>33</v>
      </c>
      <c r="O1" s="5" t="s">
        <v>34</v>
      </c>
      <c r="P1" s="14" t="s">
        <v>35</v>
      </c>
      <c r="Q1" t="s">
        <v>36</v>
      </c>
      <c r="R1" s="2" t="s">
        <v>37</v>
      </c>
      <c r="S1" s="5" t="s">
        <v>38</v>
      </c>
      <c r="T1" s="5" t="s">
        <v>39</v>
      </c>
      <c r="U1" s="5" t="s">
        <v>40</v>
      </c>
      <c r="V1" s="12" t="s">
        <v>41</v>
      </c>
      <c r="W1" s="12" t="s">
        <v>42</v>
      </c>
      <c r="X1" s="2" t="s">
        <v>43</v>
      </c>
      <c r="Y1" s="16" t="s">
        <v>44</v>
      </c>
      <c r="Z1" s="2" t="s">
        <v>45</v>
      </c>
      <c r="AA1" s="2" t="s">
        <v>46</v>
      </c>
      <c r="AB1" s="2" t="s">
        <v>47</v>
      </c>
    </row>
    <row r="2" spans="1:29" x14ac:dyDescent="0.3">
      <c r="A2" t="s">
        <v>1</v>
      </c>
      <c r="B2" s="14">
        <v>4</v>
      </c>
      <c r="C2" s="10">
        <v>0</v>
      </c>
      <c r="D2" s="5">
        <v>10</v>
      </c>
      <c r="E2" s="2">
        <v>4</v>
      </c>
      <c r="F2" s="16">
        <v>18</v>
      </c>
      <c r="G2" s="2">
        <v>2</v>
      </c>
      <c r="H2" s="2">
        <v>3</v>
      </c>
      <c r="I2" s="5">
        <v>6</v>
      </c>
      <c r="J2">
        <v>34</v>
      </c>
      <c r="K2" s="5">
        <v>7</v>
      </c>
      <c r="L2" s="10">
        <v>7</v>
      </c>
      <c r="M2">
        <v>13</v>
      </c>
      <c r="N2" s="5">
        <v>9</v>
      </c>
      <c r="O2" s="5">
        <v>4</v>
      </c>
      <c r="P2" s="14">
        <v>3</v>
      </c>
      <c r="Q2">
        <v>17</v>
      </c>
      <c r="R2" s="2">
        <v>2</v>
      </c>
      <c r="S2" s="5">
        <v>3</v>
      </c>
      <c r="T2" s="5">
        <v>2</v>
      </c>
      <c r="U2" s="5">
        <v>6</v>
      </c>
      <c r="V2" s="12">
        <v>17</v>
      </c>
      <c r="W2" s="12">
        <v>16</v>
      </c>
      <c r="X2" s="2">
        <v>3</v>
      </c>
      <c r="Y2" s="16">
        <v>19</v>
      </c>
      <c r="Z2" s="2">
        <v>2</v>
      </c>
      <c r="AA2" s="2">
        <v>4</v>
      </c>
      <c r="AB2" s="2">
        <v>4</v>
      </c>
      <c r="AC2">
        <f>SUM(B2:AB2)</f>
        <v>219</v>
      </c>
    </row>
    <row r="3" spans="1:29" x14ac:dyDescent="0.3">
      <c r="A3" t="s">
        <v>49</v>
      </c>
      <c r="B3" s="14">
        <v>4</v>
      </c>
      <c r="C3" s="10">
        <v>0</v>
      </c>
      <c r="D3" s="5">
        <v>10</v>
      </c>
      <c r="E3" s="2">
        <v>4</v>
      </c>
      <c r="F3" s="16">
        <v>37</v>
      </c>
      <c r="G3" s="2">
        <v>2</v>
      </c>
      <c r="H3" s="2">
        <v>3</v>
      </c>
      <c r="I3" s="5">
        <v>6</v>
      </c>
      <c r="J3">
        <v>39</v>
      </c>
      <c r="K3" s="5">
        <v>7</v>
      </c>
      <c r="L3" s="10">
        <v>7</v>
      </c>
      <c r="M3">
        <v>19</v>
      </c>
      <c r="N3" s="5">
        <v>10</v>
      </c>
      <c r="O3" s="5">
        <v>4</v>
      </c>
      <c r="P3" s="14">
        <v>14</v>
      </c>
      <c r="Q3">
        <v>17</v>
      </c>
      <c r="R3" s="2">
        <v>2</v>
      </c>
      <c r="S3" s="5">
        <v>3</v>
      </c>
      <c r="T3" s="5">
        <v>4</v>
      </c>
      <c r="U3" s="5">
        <v>6</v>
      </c>
      <c r="V3" s="12">
        <v>27</v>
      </c>
      <c r="W3" s="12">
        <v>22</v>
      </c>
      <c r="X3" s="2">
        <v>3</v>
      </c>
      <c r="Y3" s="16">
        <v>40</v>
      </c>
      <c r="Z3" s="2">
        <v>2</v>
      </c>
      <c r="AA3" s="2">
        <v>4</v>
      </c>
      <c r="AB3" s="2">
        <v>4</v>
      </c>
      <c r="AC3">
        <f t="shared" ref="AC3:AC51" si="0">SUM(B3:AB3)</f>
        <v>300</v>
      </c>
    </row>
    <row r="4" spans="1:29" x14ac:dyDescent="0.3">
      <c r="B4" s="14">
        <f t="shared" ref="B4:AB4" si="1">B2/B3*100</f>
        <v>100</v>
      </c>
      <c r="C4" s="10" t="e">
        <f t="shared" si="1"/>
        <v>#DIV/0!</v>
      </c>
      <c r="D4" s="5">
        <f t="shared" si="1"/>
        <v>100</v>
      </c>
      <c r="E4" s="2">
        <f t="shared" si="1"/>
        <v>100</v>
      </c>
      <c r="F4" s="16">
        <f t="shared" si="1"/>
        <v>48.648648648648653</v>
      </c>
      <c r="G4" s="2">
        <f t="shared" si="1"/>
        <v>100</v>
      </c>
      <c r="H4" s="2">
        <f t="shared" si="1"/>
        <v>100</v>
      </c>
      <c r="I4" s="5">
        <f t="shared" si="1"/>
        <v>100</v>
      </c>
      <c r="J4">
        <f t="shared" si="1"/>
        <v>87.179487179487182</v>
      </c>
      <c r="K4" s="5">
        <f t="shared" si="1"/>
        <v>100</v>
      </c>
      <c r="L4" s="10">
        <f t="shared" si="1"/>
        <v>100</v>
      </c>
      <c r="M4">
        <f t="shared" si="1"/>
        <v>68.421052631578945</v>
      </c>
      <c r="N4" s="5">
        <f t="shared" si="1"/>
        <v>90</v>
      </c>
      <c r="O4" s="5">
        <f t="shared" si="1"/>
        <v>100</v>
      </c>
      <c r="P4" s="14">
        <f t="shared" si="1"/>
        <v>21.428571428571427</v>
      </c>
      <c r="Q4">
        <f t="shared" si="1"/>
        <v>100</v>
      </c>
      <c r="R4" s="2">
        <f t="shared" si="1"/>
        <v>100</v>
      </c>
      <c r="S4" s="5">
        <f t="shared" si="1"/>
        <v>100</v>
      </c>
      <c r="T4" s="5">
        <f t="shared" si="1"/>
        <v>50</v>
      </c>
      <c r="U4" s="5">
        <f t="shared" si="1"/>
        <v>100</v>
      </c>
      <c r="V4" s="12">
        <f t="shared" si="1"/>
        <v>62.962962962962962</v>
      </c>
      <c r="W4" s="12">
        <f t="shared" si="1"/>
        <v>72.727272727272734</v>
      </c>
      <c r="X4" s="2">
        <f t="shared" si="1"/>
        <v>100</v>
      </c>
      <c r="Y4" s="16">
        <f t="shared" si="1"/>
        <v>47.5</v>
      </c>
      <c r="Z4" s="2">
        <f t="shared" si="1"/>
        <v>100</v>
      </c>
      <c r="AA4" s="2">
        <f t="shared" si="1"/>
        <v>100</v>
      </c>
      <c r="AB4" s="2">
        <f t="shared" si="1"/>
        <v>100</v>
      </c>
      <c r="AC4">
        <f>AC2/AC3*100</f>
        <v>73</v>
      </c>
    </row>
    <row r="5" spans="1:29" x14ac:dyDescent="0.3">
      <c r="A5" t="s">
        <v>2</v>
      </c>
      <c r="B5" s="14">
        <v>34</v>
      </c>
      <c r="C5" s="10">
        <v>16</v>
      </c>
      <c r="D5" s="5">
        <v>10</v>
      </c>
      <c r="E5" s="2">
        <v>4</v>
      </c>
      <c r="F5" s="16">
        <v>28</v>
      </c>
      <c r="G5" s="2">
        <v>2</v>
      </c>
      <c r="H5" s="2">
        <v>3</v>
      </c>
      <c r="I5" s="5">
        <v>6</v>
      </c>
      <c r="J5">
        <v>82</v>
      </c>
      <c r="K5" s="5">
        <v>7</v>
      </c>
      <c r="L5" s="10">
        <v>7</v>
      </c>
      <c r="M5">
        <v>70</v>
      </c>
      <c r="N5" s="5">
        <v>10</v>
      </c>
      <c r="O5" s="5">
        <v>5</v>
      </c>
      <c r="P5" s="14">
        <v>18</v>
      </c>
      <c r="Q5">
        <v>41</v>
      </c>
      <c r="R5" s="2">
        <v>2</v>
      </c>
      <c r="S5" s="5">
        <v>5</v>
      </c>
      <c r="T5" s="5">
        <v>4</v>
      </c>
      <c r="U5" s="5">
        <v>6</v>
      </c>
      <c r="V5" s="12">
        <v>26</v>
      </c>
      <c r="W5" s="12">
        <v>13</v>
      </c>
      <c r="X5" s="2">
        <v>3</v>
      </c>
      <c r="Y5" s="16">
        <v>13</v>
      </c>
      <c r="Z5" s="2">
        <v>2</v>
      </c>
      <c r="AA5" s="2">
        <v>4</v>
      </c>
      <c r="AB5" s="2">
        <v>4</v>
      </c>
      <c r="AC5">
        <f t="shared" si="0"/>
        <v>425</v>
      </c>
    </row>
    <row r="6" spans="1:29" x14ac:dyDescent="0.3">
      <c r="A6" t="s">
        <v>49</v>
      </c>
      <c r="B6" s="14">
        <v>36</v>
      </c>
      <c r="C6" s="10">
        <v>16</v>
      </c>
      <c r="D6" s="5">
        <v>10</v>
      </c>
      <c r="E6" s="2">
        <v>4</v>
      </c>
      <c r="F6" s="16">
        <v>35</v>
      </c>
      <c r="G6" s="2">
        <v>2</v>
      </c>
      <c r="H6" s="2">
        <v>3</v>
      </c>
      <c r="I6" s="5">
        <v>6</v>
      </c>
      <c r="J6">
        <v>87</v>
      </c>
      <c r="K6" s="5">
        <v>7</v>
      </c>
      <c r="L6" s="10">
        <v>7</v>
      </c>
      <c r="M6">
        <v>71</v>
      </c>
      <c r="N6" s="5">
        <v>10</v>
      </c>
      <c r="O6" s="5">
        <v>5</v>
      </c>
      <c r="P6" s="14">
        <v>29</v>
      </c>
      <c r="Q6">
        <v>65</v>
      </c>
      <c r="R6" s="2">
        <v>2</v>
      </c>
      <c r="S6" s="5">
        <v>5</v>
      </c>
      <c r="T6" s="5">
        <v>4</v>
      </c>
      <c r="U6" s="5">
        <v>6</v>
      </c>
      <c r="V6" s="12">
        <v>27</v>
      </c>
      <c r="W6" s="12">
        <v>22</v>
      </c>
      <c r="X6" s="2">
        <v>3</v>
      </c>
      <c r="Y6" s="16">
        <v>40</v>
      </c>
      <c r="Z6" s="2">
        <v>2</v>
      </c>
      <c r="AA6" s="2">
        <v>4</v>
      </c>
      <c r="AB6" s="2">
        <v>4</v>
      </c>
      <c r="AC6">
        <f t="shared" si="0"/>
        <v>512</v>
      </c>
    </row>
    <row r="7" spans="1:29" x14ac:dyDescent="0.3">
      <c r="B7" s="14">
        <f t="shared" ref="B7:AB7" si="2">B5/B6*100</f>
        <v>94.444444444444443</v>
      </c>
      <c r="C7" s="10">
        <f t="shared" si="2"/>
        <v>100</v>
      </c>
      <c r="D7" s="5">
        <f t="shared" si="2"/>
        <v>100</v>
      </c>
      <c r="E7" s="2">
        <f t="shared" si="2"/>
        <v>100</v>
      </c>
      <c r="F7" s="16">
        <f t="shared" si="2"/>
        <v>80</v>
      </c>
      <c r="G7" s="2">
        <f t="shared" si="2"/>
        <v>100</v>
      </c>
      <c r="H7" s="2">
        <f t="shared" si="2"/>
        <v>100</v>
      </c>
      <c r="I7" s="5">
        <f t="shared" si="2"/>
        <v>100</v>
      </c>
      <c r="J7">
        <f t="shared" si="2"/>
        <v>94.252873563218387</v>
      </c>
      <c r="K7" s="5">
        <f t="shared" si="2"/>
        <v>100</v>
      </c>
      <c r="L7" s="10">
        <f t="shared" si="2"/>
        <v>100</v>
      </c>
      <c r="M7">
        <f t="shared" si="2"/>
        <v>98.591549295774655</v>
      </c>
      <c r="N7" s="5">
        <f t="shared" si="2"/>
        <v>100</v>
      </c>
      <c r="O7" s="5">
        <f t="shared" si="2"/>
        <v>100</v>
      </c>
      <c r="P7" s="14">
        <f t="shared" si="2"/>
        <v>62.068965517241381</v>
      </c>
      <c r="Q7">
        <f t="shared" si="2"/>
        <v>63.076923076923073</v>
      </c>
      <c r="R7" s="2">
        <f t="shared" si="2"/>
        <v>100</v>
      </c>
      <c r="S7" s="5">
        <f t="shared" si="2"/>
        <v>100</v>
      </c>
      <c r="T7" s="5">
        <f t="shared" si="2"/>
        <v>100</v>
      </c>
      <c r="U7" s="5">
        <f t="shared" si="2"/>
        <v>100</v>
      </c>
      <c r="V7" s="12">
        <f t="shared" si="2"/>
        <v>96.296296296296291</v>
      </c>
      <c r="W7" s="12">
        <f t="shared" si="2"/>
        <v>59.090909090909093</v>
      </c>
      <c r="X7" s="2">
        <f t="shared" si="2"/>
        <v>100</v>
      </c>
      <c r="Y7" s="16">
        <f t="shared" si="2"/>
        <v>32.5</v>
      </c>
      <c r="Z7" s="2">
        <f t="shared" si="2"/>
        <v>100</v>
      </c>
      <c r="AA7" s="2">
        <f t="shared" si="2"/>
        <v>100</v>
      </c>
      <c r="AB7" s="2">
        <f t="shared" si="2"/>
        <v>100</v>
      </c>
      <c r="AC7">
        <f>AC5/AC6*100</f>
        <v>83.0078125</v>
      </c>
    </row>
    <row r="8" spans="1:29" x14ac:dyDescent="0.3">
      <c r="A8" t="s">
        <v>3</v>
      </c>
      <c r="B8" s="14">
        <v>7</v>
      </c>
      <c r="C8" s="10">
        <v>5</v>
      </c>
      <c r="D8" s="5">
        <v>5</v>
      </c>
      <c r="E8" s="2">
        <v>5</v>
      </c>
      <c r="F8" s="16">
        <v>15</v>
      </c>
      <c r="G8" s="2">
        <v>2</v>
      </c>
      <c r="H8" s="2">
        <v>3</v>
      </c>
      <c r="I8" s="5">
        <v>7</v>
      </c>
      <c r="J8">
        <v>95</v>
      </c>
      <c r="K8" s="5">
        <v>8</v>
      </c>
      <c r="L8" s="10">
        <v>19</v>
      </c>
      <c r="M8">
        <v>8</v>
      </c>
      <c r="N8" s="5">
        <v>9</v>
      </c>
      <c r="O8" s="5">
        <v>4</v>
      </c>
      <c r="P8" s="14">
        <v>14</v>
      </c>
      <c r="Q8">
        <v>14</v>
      </c>
      <c r="R8" s="2">
        <v>6</v>
      </c>
      <c r="S8" s="5">
        <v>6</v>
      </c>
      <c r="T8" s="5">
        <v>2</v>
      </c>
      <c r="U8" s="5">
        <v>6</v>
      </c>
      <c r="V8" s="12">
        <v>3</v>
      </c>
      <c r="W8" s="12">
        <v>11</v>
      </c>
      <c r="X8" s="2">
        <v>8</v>
      </c>
      <c r="Y8" s="16">
        <v>11</v>
      </c>
      <c r="Z8" s="2">
        <v>6</v>
      </c>
      <c r="AA8" s="2">
        <v>4</v>
      </c>
      <c r="AB8" s="2">
        <v>4</v>
      </c>
      <c r="AC8">
        <f t="shared" si="0"/>
        <v>287</v>
      </c>
    </row>
    <row r="9" spans="1:29" x14ac:dyDescent="0.3">
      <c r="A9" t="s">
        <v>49</v>
      </c>
      <c r="B9" s="14">
        <v>13</v>
      </c>
      <c r="C9" s="10">
        <v>5</v>
      </c>
      <c r="D9" s="5">
        <v>13</v>
      </c>
      <c r="E9" s="2">
        <v>5</v>
      </c>
      <c r="F9" s="16">
        <v>15</v>
      </c>
      <c r="G9" s="2">
        <v>2</v>
      </c>
      <c r="H9" s="2">
        <v>3</v>
      </c>
      <c r="I9" s="5">
        <v>7</v>
      </c>
      <c r="J9">
        <v>131</v>
      </c>
      <c r="K9" s="5">
        <v>8</v>
      </c>
      <c r="L9" s="10">
        <v>33</v>
      </c>
      <c r="M9">
        <v>12</v>
      </c>
      <c r="N9" s="5">
        <v>13</v>
      </c>
      <c r="O9" s="5">
        <v>6</v>
      </c>
      <c r="P9" s="14">
        <v>14</v>
      </c>
      <c r="Q9">
        <v>14</v>
      </c>
      <c r="R9" s="2">
        <v>7</v>
      </c>
      <c r="S9" s="5">
        <v>6</v>
      </c>
      <c r="T9" s="5">
        <v>2</v>
      </c>
      <c r="U9" s="5">
        <v>6</v>
      </c>
      <c r="V9" s="12">
        <v>21</v>
      </c>
      <c r="W9" s="12">
        <v>12</v>
      </c>
      <c r="X9" s="2">
        <v>12</v>
      </c>
      <c r="Y9" s="16">
        <v>11</v>
      </c>
      <c r="Z9" s="2">
        <v>6</v>
      </c>
      <c r="AA9" s="2">
        <v>4</v>
      </c>
      <c r="AB9" s="2">
        <v>4</v>
      </c>
      <c r="AC9">
        <f t="shared" si="0"/>
        <v>385</v>
      </c>
    </row>
    <row r="10" spans="1:29" x14ac:dyDescent="0.3">
      <c r="B10" s="14">
        <f t="shared" ref="B10:AB10" si="3">B8/B9*100</f>
        <v>53.846153846153847</v>
      </c>
      <c r="C10" s="10">
        <f t="shared" si="3"/>
        <v>100</v>
      </c>
      <c r="D10" s="5">
        <f t="shared" si="3"/>
        <v>38.461538461538467</v>
      </c>
      <c r="E10" s="2">
        <f t="shared" si="3"/>
        <v>100</v>
      </c>
      <c r="F10" s="16">
        <f t="shared" si="3"/>
        <v>100</v>
      </c>
      <c r="G10" s="2">
        <f t="shared" si="3"/>
        <v>100</v>
      </c>
      <c r="H10" s="2">
        <f t="shared" si="3"/>
        <v>100</v>
      </c>
      <c r="I10" s="5">
        <f t="shared" si="3"/>
        <v>100</v>
      </c>
      <c r="J10">
        <f t="shared" si="3"/>
        <v>72.51908396946564</v>
      </c>
      <c r="K10" s="5">
        <f t="shared" si="3"/>
        <v>100</v>
      </c>
      <c r="L10" s="10">
        <f t="shared" si="3"/>
        <v>57.575757575757578</v>
      </c>
      <c r="M10">
        <f t="shared" si="3"/>
        <v>66.666666666666657</v>
      </c>
      <c r="N10" s="5">
        <f t="shared" si="3"/>
        <v>69.230769230769226</v>
      </c>
      <c r="O10" s="5">
        <f t="shared" si="3"/>
        <v>66.666666666666657</v>
      </c>
      <c r="P10" s="14">
        <f t="shared" si="3"/>
        <v>100</v>
      </c>
      <c r="Q10">
        <f t="shared" si="3"/>
        <v>100</v>
      </c>
      <c r="R10" s="2">
        <f t="shared" si="3"/>
        <v>85.714285714285708</v>
      </c>
      <c r="S10" s="5">
        <f t="shared" si="3"/>
        <v>100</v>
      </c>
      <c r="T10" s="5">
        <f t="shared" si="3"/>
        <v>100</v>
      </c>
      <c r="U10" s="5">
        <f t="shared" si="3"/>
        <v>100</v>
      </c>
      <c r="V10" s="12">
        <f t="shared" si="3"/>
        <v>14.285714285714285</v>
      </c>
      <c r="W10" s="12">
        <f t="shared" si="3"/>
        <v>91.666666666666657</v>
      </c>
      <c r="X10" s="2">
        <f t="shared" si="3"/>
        <v>66.666666666666657</v>
      </c>
      <c r="Y10" s="16">
        <f t="shared" si="3"/>
        <v>100</v>
      </c>
      <c r="Z10" s="2">
        <f t="shared" si="3"/>
        <v>100</v>
      </c>
      <c r="AA10" s="2">
        <f t="shared" si="3"/>
        <v>100</v>
      </c>
      <c r="AB10" s="2">
        <f t="shared" si="3"/>
        <v>100</v>
      </c>
      <c r="AC10">
        <f>AC8/AC9*100</f>
        <v>74.545454545454547</v>
      </c>
    </row>
    <row r="11" spans="1:29" x14ac:dyDescent="0.3">
      <c r="A11" t="s">
        <v>4</v>
      </c>
      <c r="B11" s="14">
        <v>22</v>
      </c>
      <c r="C11" s="10">
        <v>6</v>
      </c>
      <c r="D11" s="5">
        <v>9</v>
      </c>
      <c r="E11" s="2">
        <v>4</v>
      </c>
      <c r="F11" s="16">
        <v>10</v>
      </c>
      <c r="G11" s="2">
        <v>2</v>
      </c>
      <c r="H11" s="2">
        <v>3</v>
      </c>
      <c r="I11" s="5">
        <v>6</v>
      </c>
      <c r="J11">
        <v>13</v>
      </c>
      <c r="K11" s="5">
        <v>7</v>
      </c>
      <c r="L11" s="10">
        <v>8</v>
      </c>
      <c r="M11">
        <v>14</v>
      </c>
      <c r="N11" s="5">
        <v>7</v>
      </c>
      <c r="O11" s="5">
        <v>5</v>
      </c>
      <c r="P11" s="14">
        <v>26</v>
      </c>
      <c r="Q11">
        <v>60</v>
      </c>
      <c r="R11" s="2">
        <v>2</v>
      </c>
      <c r="S11" s="5">
        <v>9</v>
      </c>
      <c r="T11" s="5">
        <v>9</v>
      </c>
      <c r="U11" s="5">
        <v>6</v>
      </c>
      <c r="V11" s="12">
        <v>6</v>
      </c>
      <c r="W11" s="12">
        <v>16</v>
      </c>
      <c r="X11" s="2">
        <v>1</v>
      </c>
      <c r="Y11" s="16">
        <v>12</v>
      </c>
      <c r="Z11" s="2">
        <v>2</v>
      </c>
      <c r="AA11" s="2">
        <v>4</v>
      </c>
      <c r="AB11" s="2">
        <v>4</v>
      </c>
      <c r="AC11">
        <f t="shared" si="0"/>
        <v>273</v>
      </c>
    </row>
    <row r="12" spans="1:29" x14ac:dyDescent="0.3">
      <c r="A12" t="s">
        <v>49</v>
      </c>
      <c r="B12" s="14">
        <v>31</v>
      </c>
      <c r="C12" s="10">
        <v>16</v>
      </c>
      <c r="D12" s="5">
        <v>10</v>
      </c>
      <c r="E12" s="2">
        <v>4</v>
      </c>
      <c r="F12" s="16">
        <v>57</v>
      </c>
      <c r="G12" s="2">
        <v>2</v>
      </c>
      <c r="H12" s="2">
        <v>3</v>
      </c>
      <c r="I12" s="5">
        <v>6</v>
      </c>
      <c r="J12">
        <v>75</v>
      </c>
      <c r="K12" s="5">
        <v>7</v>
      </c>
      <c r="L12" s="10">
        <v>61</v>
      </c>
      <c r="M12">
        <v>57</v>
      </c>
      <c r="N12" s="5">
        <v>10</v>
      </c>
      <c r="O12" s="5">
        <v>9</v>
      </c>
      <c r="P12" s="14">
        <v>29</v>
      </c>
      <c r="Q12">
        <v>65</v>
      </c>
      <c r="R12" s="2">
        <v>2</v>
      </c>
      <c r="S12" s="5">
        <v>9</v>
      </c>
      <c r="T12" s="5">
        <v>9</v>
      </c>
      <c r="U12" s="5">
        <v>6</v>
      </c>
      <c r="V12" s="12">
        <v>27</v>
      </c>
      <c r="W12" s="12">
        <v>22</v>
      </c>
      <c r="X12" s="2">
        <v>3</v>
      </c>
      <c r="Y12" s="16">
        <v>31</v>
      </c>
      <c r="Z12" s="2">
        <v>2</v>
      </c>
      <c r="AA12" s="2">
        <v>4</v>
      </c>
      <c r="AB12" s="2">
        <v>4</v>
      </c>
      <c r="AC12">
        <f t="shared" si="0"/>
        <v>561</v>
      </c>
    </row>
    <row r="13" spans="1:29" x14ac:dyDescent="0.3">
      <c r="B13" s="14">
        <f t="shared" ref="B13:AB13" si="4">B11/B12*100</f>
        <v>70.967741935483872</v>
      </c>
      <c r="C13" s="10">
        <f t="shared" si="4"/>
        <v>37.5</v>
      </c>
      <c r="D13" s="5">
        <f t="shared" si="4"/>
        <v>90</v>
      </c>
      <c r="E13" s="2">
        <f t="shared" si="4"/>
        <v>100</v>
      </c>
      <c r="F13" s="16">
        <f t="shared" si="4"/>
        <v>17.543859649122805</v>
      </c>
      <c r="G13" s="2">
        <f t="shared" si="4"/>
        <v>100</v>
      </c>
      <c r="H13" s="2">
        <f t="shared" si="4"/>
        <v>100</v>
      </c>
      <c r="I13" s="5">
        <f t="shared" si="4"/>
        <v>100</v>
      </c>
      <c r="J13">
        <f t="shared" si="4"/>
        <v>17.333333333333336</v>
      </c>
      <c r="K13" s="5">
        <f t="shared" si="4"/>
        <v>100</v>
      </c>
      <c r="L13" s="10">
        <f t="shared" si="4"/>
        <v>13.114754098360656</v>
      </c>
      <c r="M13">
        <f t="shared" si="4"/>
        <v>24.561403508771928</v>
      </c>
      <c r="N13" s="5">
        <f t="shared" si="4"/>
        <v>70</v>
      </c>
      <c r="O13" s="5">
        <f t="shared" si="4"/>
        <v>55.555555555555557</v>
      </c>
      <c r="P13" s="14">
        <f t="shared" si="4"/>
        <v>89.65517241379311</v>
      </c>
      <c r="Q13">
        <f t="shared" si="4"/>
        <v>92.307692307692307</v>
      </c>
      <c r="R13" s="2">
        <f t="shared" si="4"/>
        <v>100</v>
      </c>
      <c r="S13" s="5">
        <f t="shared" si="4"/>
        <v>100</v>
      </c>
      <c r="T13" s="5">
        <f t="shared" si="4"/>
        <v>100</v>
      </c>
      <c r="U13" s="5">
        <f t="shared" si="4"/>
        <v>100</v>
      </c>
      <c r="V13" s="12">
        <f t="shared" si="4"/>
        <v>22.222222222222221</v>
      </c>
      <c r="W13" s="12">
        <f t="shared" si="4"/>
        <v>72.727272727272734</v>
      </c>
      <c r="X13" s="2">
        <f t="shared" si="4"/>
        <v>33.333333333333329</v>
      </c>
      <c r="Y13" s="16">
        <f t="shared" si="4"/>
        <v>38.70967741935484</v>
      </c>
      <c r="Z13" s="2">
        <f t="shared" si="4"/>
        <v>100</v>
      </c>
      <c r="AA13" s="2">
        <f t="shared" si="4"/>
        <v>100</v>
      </c>
      <c r="AB13" s="2">
        <f t="shared" si="4"/>
        <v>100</v>
      </c>
      <c r="AC13">
        <f>AC11/AC12*100</f>
        <v>48.663101604278076</v>
      </c>
    </row>
    <row r="14" spans="1:29" x14ac:dyDescent="0.3">
      <c r="A14" t="s">
        <v>5</v>
      </c>
      <c r="B14" s="14">
        <v>9</v>
      </c>
      <c r="C14" s="10">
        <v>13</v>
      </c>
      <c r="D14" s="5">
        <v>8</v>
      </c>
      <c r="E14" s="2">
        <v>5</v>
      </c>
      <c r="F14" s="16">
        <v>6</v>
      </c>
      <c r="G14" s="2">
        <v>2</v>
      </c>
      <c r="H14" s="2">
        <v>8</v>
      </c>
      <c r="I14" s="5">
        <v>6</v>
      </c>
      <c r="J14">
        <v>13</v>
      </c>
      <c r="K14" s="5">
        <v>2</v>
      </c>
      <c r="L14" s="10">
        <v>7</v>
      </c>
      <c r="M14">
        <v>16</v>
      </c>
      <c r="N14" s="5">
        <v>8</v>
      </c>
      <c r="O14" s="5">
        <v>3</v>
      </c>
      <c r="P14" s="14">
        <v>13</v>
      </c>
      <c r="Q14">
        <v>14</v>
      </c>
      <c r="R14" s="2">
        <v>2</v>
      </c>
      <c r="S14" s="5">
        <v>7</v>
      </c>
      <c r="T14" s="5">
        <v>7</v>
      </c>
      <c r="U14" s="5">
        <v>12</v>
      </c>
      <c r="V14" s="12">
        <v>0</v>
      </c>
      <c r="W14" s="12">
        <v>20</v>
      </c>
      <c r="X14" s="2">
        <v>6</v>
      </c>
      <c r="Y14" s="16">
        <v>36</v>
      </c>
      <c r="Z14" s="2">
        <v>2</v>
      </c>
      <c r="AA14" s="2">
        <v>4</v>
      </c>
      <c r="AB14" s="2">
        <v>4</v>
      </c>
      <c r="AC14">
        <f t="shared" si="0"/>
        <v>233</v>
      </c>
    </row>
    <row r="15" spans="1:29" x14ac:dyDescent="0.3">
      <c r="A15" t="s">
        <v>49</v>
      </c>
      <c r="B15" s="14">
        <v>12</v>
      </c>
      <c r="C15" s="10">
        <v>16</v>
      </c>
      <c r="D15" s="5">
        <v>8</v>
      </c>
      <c r="E15" s="2">
        <v>5</v>
      </c>
      <c r="F15" s="16">
        <v>6</v>
      </c>
      <c r="G15" s="2">
        <v>2</v>
      </c>
      <c r="H15" s="2">
        <v>8</v>
      </c>
      <c r="I15" s="5">
        <v>6</v>
      </c>
      <c r="J15">
        <v>18</v>
      </c>
      <c r="K15" s="5">
        <v>3</v>
      </c>
      <c r="L15" s="10">
        <v>7</v>
      </c>
      <c r="M15">
        <v>21</v>
      </c>
      <c r="N15" s="5">
        <v>8</v>
      </c>
      <c r="O15" s="5">
        <v>3</v>
      </c>
      <c r="P15" s="14">
        <v>14</v>
      </c>
      <c r="Q15">
        <v>18</v>
      </c>
      <c r="R15" s="2">
        <v>2</v>
      </c>
      <c r="S15" s="5">
        <v>7</v>
      </c>
      <c r="T15" s="5">
        <v>7</v>
      </c>
      <c r="U15" s="5">
        <v>13</v>
      </c>
      <c r="V15" s="12">
        <v>0</v>
      </c>
      <c r="W15" s="12">
        <v>24</v>
      </c>
      <c r="X15" s="2">
        <v>6</v>
      </c>
      <c r="Y15" s="16">
        <v>40</v>
      </c>
      <c r="Z15" s="2">
        <v>2</v>
      </c>
      <c r="AA15" s="2">
        <v>4</v>
      </c>
      <c r="AB15" s="2">
        <v>6</v>
      </c>
      <c r="AC15">
        <f t="shared" si="0"/>
        <v>266</v>
      </c>
    </row>
    <row r="16" spans="1:29" x14ac:dyDescent="0.3">
      <c r="B16" s="14">
        <f t="shared" ref="B16:AB16" si="5">B14/B15*100</f>
        <v>75</v>
      </c>
      <c r="C16" s="10">
        <f t="shared" si="5"/>
        <v>81.25</v>
      </c>
      <c r="D16" s="5">
        <f t="shared" si="5"/>
        <v>100</v>
      </c>
      <c r="E16" s="2">
        <f t="shared" si="5"/>
        <v>100</v>
      </c>
      <c r="F16" s="16">
        <f t="shared" si="5"/>
        <v>100</v>
      </c>
      <c r="G16" s="2">
        <f t="shared" si="5"/>
        <v>100</v>
      </c>
      <c r="H16" s="2">
        <f t="shared" si="5"/>
        <v>100</v>
      </c>
      <c r="I16" s="5">
        <f t="shared" si="5"/>
        <v>100</v>
      </c>
      <c r="J16">
        <f t="shared" si="5"/>
        <v>72.222222222222214</v>
      </c>
      <c r="K16" s="5">
        <f t="shared" si="5"/>
        <v>66.666666666666657</v>
      </c>
      <c r="L16" s="10">
        <f t="shared" si="5"/>
        <v>100</v>
      </c>
      <c r="M16">
        <f t="shared" si="5"/>
        <v>76.19047619047619</v>
      </c>
      <c r="N16" s="5">
        <f t="shared" si="5"/>
        <v>100</v>
      </c>
      <c r="O16" s="5">
        <f t="shared" si="5"/>
        <v>100</v>
      </c>
      <c r="P16" s="14">
        <f t="shared" si="5"/>
        <v>92.857142857142861</v>
      </c>
      <c r="Q16">
        <f t="shared" si="5"/>
        <v>77.777777777777786</v>
      </c>
      <c r="R16" s="2">
        <f t="shared" si="5"/>
        <v>100</v>
      </c>
      <c r="S16" s="5">
        <f t="shared" si="5"/>
        <v>100</v>
      </c>
      <c r="T16" s="5">
        <f t="shared" si="5"/>
        <v>100</v>
      </c>
      <c r="U16" s="5">
        <f t="shared" si="5"/>
        <v>92.307692307692307</v>
      </c>
      <c r="V16" s="12" t="e">
        <f t="shared" si="5"/>
        <v>#DIV/0!</v>
      </c>
      <c r="W16" s="12">
        <f t="shared" si="5"/>
        <v>83.333333333333343</v>
      </c>
      <c r="X16" s="2">
        <f t="shared" si="5"/>
        <v>100</v>
      </c>
      <c r="Y16" s="16">
        <f t="shared" si="5"/>
        <v>90</v>
      </c>
      <c r="Z16" s="2">
        <f t="shared" si="5"/>
        <v>100</v>
      </c>
      <c r="AA16" s="2">
        <f t="shared" si="5"/>
        <v>100</v>
      </c>
      <c r="AB16" s="2">
        <f t="shared" si="5"/>
        <v>66.666666666666657</v>
      </c>
      <c r="AC16">
        <f>AC14/AC15*100</f>
        <v>87.593984962406012</v>
      </c>
    </row>
    <row r="17" spans="1:29" x14ac:dyDescent="0.3">
      <c r="A17" t="s">
        <v>6</v>
      </c>
      <c r="B17" s="14">
        <v>8</v>
      </c>
      <c r="C17" s="10">
        <v>8</v>
      </c>
      <c r="D17" s="5">
        <v>10</v>
      </c>
      <c r="E17" s="2">
        <v>4</v>
      </c>
      <c r="F17" s="16">
        <v>7</v>
      </c>
      <c r="G17" s="2">
        <v>2</v>
      </c>
      <c r="H17" s="2">
        <v>3</v>
      </c>
      <c r="I17" s="5">
        <v>5</v>
      </c>
      <c r="J17">
        <v>83</v>
      </c>
      <c r="K17" s="5">
        <v>7</v>
      </c>
      <c r="L17" s="10">
        <v>7</v>
      </c>
      <c r="M17">
        <v>41</v>
      </c>
      <c r="N17" s="5">
        <v>10</v>
      </c>
      <c r="O17" s="5">
        <v>4</v>
      </c>
      <c r="P17" s="14">
        <v>7</v>
      </c>
      <c r="Q17">
        <v>39</v>
      </c>
      <c r="R17" s="2">
        <v>2</v>
      </c>
      <c r="S17" s="5">
        <v>9</v>
      </c>
      <c r="T17" s="5">
        <v>6</v>
      </c>
      <c r="U17" s="5">
        <v>6</v>
      </c>
      <c r="V17" s="12">
        <v>2</v>
      </c>
      <c r="W17" s="12">
        <v>8</v>
      </c>
      <c r="X17" s="2">
        <v>3</v>
      </c>
      <c r="Y17" s="16">
        <v>1</v>
      </c>
      <c r="Z17" s="2">
        <v>2</v>
      </c>
      <c r="AA17" s="2">
        <v>4</v>
      </c>
      <c r="AB17" s="2">
        <v>4</v>
      </c>
      <c r="AC17">
        <f t="shared" si="0"/>
        <v>292</v>
      </c>
    </row>
    <row r="18" spans="1:29" x14ac:dyDescent="0.3">
      <c r="A18" t="s">
        <v>49</v>
      </c>
      <c r="B18" s="14">
        <v>36</v>
      </c>
      <c r="C18" s="10">
        <v>16</v>
      </c>
      <c r="D18" s="5">
        <v>10</v>
      </c>
      <c r="E18" s="2">
        <v>4</v>
      </c>
      <c r="F18" s="16">
        <v>35</v>
      </c>
      <c r="G18" s="2">
        <v>2</v>
      </c>
      <c r="H18" s="2">
        <v>3</v>
      </c>
      <c r="I18" s="5">
        <v>5</v>
      </c>
      <c r="J18">
        <v>87</v>
      </c>
      <c r="K18" s="5">
        <v>7</v>
      </c>
      <c r="L18" s="10">
        <v>7</v>
      </c>
      <c r="M18">
        <v>71</v>
      </c>
      <c r="N18" s="5">
        <v>10</v>
      </c>
      <c r="O18" s="5">
        <v>4</v>
      </c>
      <c r="P18" s="14">
        <v>29</v>
      </c>
      <c r="Q18">
        <v>65</v>
      </c>
      <c r="R18" s="2">
        <v>2</v>
      </c>
      <c r="S18" s="5">
        <v>9</v>
      </c>
      <c r="T18" s="5">
        <v>6</v>
      </c>
      <c r="U18" s="5">
        <v>6</v>
      </c>
      <c r="V18" s="12">
        <v>27</v>
      </c>
      <c r="W18" s="12">
        <v>23</v>
      </c>
      <c r="X18" s="2">
        <v>3</v>
      </c>
      <c r="Y18" s="16">
        <v>40</v>
      </c>
      <c r="Z18" s="2">
        <v>2</v>
      </c>
      <c r="AA18" s="2">
        <v>4</v>
      </c>
      <c r="AB18" s="2">
        <v>4</v>
      </c>
      <c r="AC18">
        <f t="shared" si="0"/>
        <v>517</v>
      </c>
    </row>
    <row r="19" spans="1:29" x14ac:dyDescent="0.3">
      <c r="B19" s="14">
        <f t="shared" ref="B19:AB19" si="6">B17/B18*100</f>
        <v>22.222222222222221</v>
      </c>
      <c r="C19" s="10">
        <f t="shared" si="6"/>
        <v>50</v>
      </c>
      <c r="D19" s="5">
        <f t="shared" si="6"/>
        <v>100</v>
      </c>
      <c r="E19" s="2">
        <f t="shared" si="6"/>
        <v>100</v>
      </c>
      <c r="F19" s="16">
        <f t="shared" si="6"/>
        <v>20</v>
      </c>
      <c r="G19" s="2">
        <f t="shared" si="6"/>
        <v>100</v>
      </c>
      <c r="H19" s="2">
        <f t="shared" si="6"/>
        <v>100</v>
      </c>
      <c r="I19" s="5">
        <f t="shared" si="6"/>
        <v>100</v>
      </c>
      <c r="J19">
        <f t="shared" si="6"/>
        <v>95.402298850574709</v>
      </c>
      <c r="K19" s="5">
        <f t="shared" si="6"/>
        <v>100</v>
      </c>
      <c r="L19" s="10">
        <f t="shared" si="6"/>
        <v>100</v>
      </c>
      <c r="M19">
        <f t="shared" si="6"/>
        <v>57.74647887323944</v>
      </c>
      <c r="N19" s="5">
        <f t="shared" si="6"/>
        <v>100</v>
      </c>
      <c r="O19" s="5">
        <f t="shared" si="6"/>
        <v>100</v>
      </c>
      <c r="P19" s="14">
        <f t="shared" si="6"/>
        <v>24.137931034482758</v>
      </c>
      <c r="Q19">
        <f t="shared" si="6"/>
        <v>60</v>
      </c>
      <c r="R19" s="2">
        <f t="shared" si="6"/>
        <v>100</v>
      </c>
      <c r="S19" s="5">
        <f t="shared" si="6"/>
        <v>100</v>
      </c>
      <c r="T19" s="5">
        <f t="shared" si="6"/>
        <v>100</v>
      </c>
      <c r="U19" s="5">
        <f t="shared" si="6"/>
        <v>100</v>
      </c>
      <c r="V19" s="12">
        <f t="shared" si="6"/>
        <v>7.4074074074074066</v>
      </c>
      <c r="W19" s="12">
        <f t="shared" si="6"/>
        <v>34.782608695652172</v>
      </c>
      <c r="X19" s="2">
        <f t="shared" si="6"/>
        <v>100</v>
      </c>
      <c r="Y19" s="16">
        <f t="shared" si="6"/>
        <v>2.5</v>
      </c>
      <c r="Z19" s="2">
        <f t="shared" si="6"/>
        <v>100</v>
      </c>
      <c r="AA19" s="2">
        <f t="shared" si="6"/>
        <v>100</v>
      </c>
      <c r="AB19" s="2">
        <f t="shared" si="6"/>
        <v>100</v>
      </c>
      <c r="AC19">
        <f>AC17/AC18*100</f>
        <v>56.479690522243708</v>
      </c>
    </row>
    <row r="20" spans="1:29" x14ac:dyDescent="0.3">
      <c r="A20" t="s">
        <v>7</v>
      </c>
      <c r="B20" s="14">
        <v>11</v>
      </c>
      <c r="C20" s="10">
        <v>7</v>
      </c>
      <c r="D20" s="5">
        <v>10</v>
      </c>
      <c r="E20" s="2">
        <v>4</v>
      </c>
      <c r="F20" s="16">
        <v>9</v>
      </c>
      <c r="G20" s="2">
        <v>2</v>
      </c>
      <c r="H20" s="2">
        <v>3</v>
      </c>
      <c r="I20" s="5">
        <v>5</v>
      </c>
      <c r="J20">
        <v>64</v>
      </c>
      <c r="K20" s="5">
        <v>7</v>
      </c>
      <c r="L20" s="10">
        <v>7</v>
      </c>
      <c r="M20">
        <v>40</v>
      </c>
      <c r="N20" s="5">
        <v>10</v>
      </c>
      <c r="O20" s="5">
        <v>4</v>
      </c>
      <c r="P20" s="14">
        <v>6</v>
      </c>
      <c r="Q20">
        <v>28</v>
      </c>
      <c r="R20" s="2">
        <v>2</v>
      </c>
      <c r="S20" s="5">
        <v>8</v>
      </c>
      <c r="T20" s="5">
        <v>6</v>
      </c>
      <c r="U20" s="5">
        <v>6</v>
      </c>
      <c r="V20" s="12">
        <v>5</v>
      </c>
      <c r="W20" s="12">
        <v>6</v>
      </c>
      <c r="X20" s="2">
        <v>3</v>
      </c>
      <c r="Y20" s="16">
        <v>13</v>
      </c>
      <c r="Z20" s="2">
        <v>2</v>
      </c>
      <c r="AA20" s="2">
        <v>4</v>
      </c>
      <c r="AB20" s="2">
        <v>4</v>
      </c>
      <c r="AC20">
        <f t="shared" si="0"/>
        <v>276</v>
      </c>
    </row>
    <row r="21" spans="1:29" x14ac:dyDescent="0.3">
      <c r="A21" t="s">
        <v>49</v>
      </c>
      <c r="B21" s="14">
        <v>36</v>
      </c>
      <c r="C21" s="10">
        <v>16</v>
      </c>
      <c r="D21" s="5">
        <v>10</v>
      </c>
      <c r="E21" s="2">
        <v>4</v>
      </c>
      <c r="F21" s="16">
        <v>35</v>
      </c>
      <c r="G21" s="2">
        <v>2</v>
      </c>
      <c r="H21" s="2">
        <v>3</v>
      </c>
      <c r="I21" s="5">
        <v>5</v>
      </c>
      <c r="J21">
        <v>87</v>
      </c>
      <c r="K21" s="5">
        <v>7</v>
      </c>
      <c r="L21" s="10">
        <v>7</v>
      </c>
      <c r="M21">
        <v>71</v>
      </c>
      <c r="N21" s="5">
        <v>10</v>
      </c>
      <c r="O21" s="5">
        <v>4</v>
      </c>
      <c r="P21" s="14">
        <v>29</v>
      </c>
      <c r="Q21">
        <v>65</v>
      </c>
      <c r="R21" s="2">
        <v>2</v>
      </c>
      <c r="S21" s="5">
        <v>9</v>
      </c>
      <c r="T21" s="5">
        <v>6</v>
      </c>
      <c r="U21" s="5">
        <v>6</v>
      </c>
      <c r="V21" s="12">
        <v>27</v>
      </c>
      <c r="W21" s="12">
        <v>23</v>
      </c>
      <c r="X21" s="2">
        <v>3</v>
      </c>
      <c r="Y21" s="16">
        <v>40</v>
      </c>
      <c r="Z21" s="2">
        <v>2</v>
      </c>
      <c r="AA21" s="2">
        <v>4</v>
      </c>
      <c r="AB21" s="2">
        <v>4</v>
      </c>
      <c r="AC21">
        <f>SUM(B18:AB18)</f>
        <v>517</v>
      </c>
    </row>
    <row r="22" spans="1:29" x14ac:dyDescent="0.3">
      <c r="B22" s="14">
        <f t="shared" ref="B22:AB22" si="7">B20/B21*100</f>
        <v>30.555555555555557</v>
      </c>
      <c r="C22" s="10">
        <f t="shared" si="7"/>
        <v>43.75</v>
      </c>
      <c r="D22" s="5">
        <f t="shared" si="7"/>
        <v>100</v>
      </c>
      <c r="E22" s="2">
        <f t="shared" si="7"/>
        <v>100</v>
      </c>
      <c r="F22" s="16">
        <f t="shared" si="7"/>
        <v>25.714285714285712</v>
      </c>
      <c r="G22" s="2">
        <f t="shared" si="7"/>
        <v>100</v>
      </c>
      <c r="H22" s="2">
        <f t="shared" si="7"/>
        <v>100</v>
      </c>
      <c r="I22" s="5">
        <f t="shared" si="7"/>
        <v>100</v>
      </c>
      <c r="J22">
        <f t="shared" si="7"/>
        <v>73.563218390804593</v>
      </c>
      <c r="K22" s="5">
        <f t="shared" si="7"/>
        <v>100</v>
      </c>
      <c r="L22" s="10">
        <f t="shared" si="7"/>
        <v>100</v>
      </c>
      <c r="M22">
        <f t="shared" si="7"/>
        <v>56.338028169014088</v>
      </c>
      <c r="N22" s="5">
        <f t="shared" si="7"/>
        <v>100</v>
      </c>
      <c r="O22" s="5">
        <f t="shared" si="7"/>
        <v>100</v>
      </c>
      <c r="P22" s="14">
        <f t="shared" si="7"/>
        <v>20.689655172413794</v>
      </c>
      <c r="Q22">
        <f t="shared" si="7"/>
        <v>43.07692307692308</v>
      </c>
      <c r="R22" s="2">
        <f t="shared" si="7"/>
        <v>100</v>
      </c>
      <c r="S22" s="5">
        <f t="shared" si="7"/>
        <v>88.888888888888886</v>
      </c>
      <c r="T22" s="5">
        <f t="shared" si="7"/>
        <v>100</v>
      </c>
      <c r="U22" s="5">
        <f t="shared" si="7"/>
        <v>100</v>
      </c>
      <c r="V22" s="12">
        <f t="shared" si="7"/>
        <v>18.518518518518519</v>
      </c>
      <c r="W22" s="12">
        <f t="shared" si="7"/>
        <v>26.086956521739129</v>
      </c>
      <c r="X22" s="2">
        <f t="shared" si="7"/>
        <v>100</v>
      </c>
      <c r="Y22" s="16">
        <f t="shared" si="7"/>
        <v>32.5</v>
      </c>
      <c r="Z22" s="2">
        <f t="shared" si="7"/>
        <v>100</v>
      </c>
      <c r="AA22" s="2">
        <f t="shared" si="7"/>
        <v>100</v>
      </c>
      <c r="AB22" s="2">
        <f t="shared" si="7"/>
        <v>100</v>
      </c>
      <c r="AC22">
        <f>AC20/AC21*100</f>
        <v>53.384912959381047</v>
      </c>
    </row>
    <row r="23" spans="1:29" x14ac:dyDescent="0.3">
      <c r="A23" t="s">
        <v>8</v>
      </c>
      <c r="B23" s="14">
        <v>20</v>
      </c>
      <c r="C23" s="10">
        <v>0</v>
      </c>
      <c r="D23" s="5">
        <v>10</v>
      </c>
      <c r="E23" s="2">
        <v>5</v>
      </c>
      <c r="F23" s="16">
        <v>16</v>
      </c>
      <c r="G23" s="2">
        <v>1</v>
      </c>
      <c r="H23" s="2">
        <v>3</v>
      </c>
      <c r="I23" s="5">
        <v>6</v>
      </c>
      <c r="J23">
        <v>39</v>
      </c>
      <c r="K23" s="5">
        <v>7</v>
      </c>
      <c r="L23" s="10">
        <v>3</v>
      </c>
      <c r="M23">
        <v>3</v>
      </c>
      <c r="N23" s="5">
        <v>10</v>
      </c>
      <c r="O23" s="5">
        <v>5</v>
      </c>
      <c r="P23" s="14">
        <v>4</v>
      </c>
      <c r="Q23">
        <v>9</v>
      </c>
      <c r="R23" s="2">
        <v>2</v>
      </c>
      <c r="S23" s="5">
        <v>8</v>
      </c>
      <c r="T23" s="5">
        <v>4</v>
      </c>
      <c r="U23" s="5">
        <v>6</v>
      </c>
      <c r="V23" s="12">
        <v>4</v>
      </c>
      <c r="W23" s="12">
        <v>4</v>
      </c>
      <c r="X23" s="2">
        <v>6</v>
      </c>
      <c r="Y23" s="16">
        <v>30</v>
      </c>
      <c r="Z23" s="2">
        <v>2</v>
      </c>
      <c r="AA23" s="2">
        <v>4</v>
      </c>
      <c r="AB23" s="2">
        <v>4</v>
      </c>
      <c r="AC23">
        <f t="shared" si="0"/>
        <v>215</v>
      </c>
    </row>
    <row r="24" spans="1:29" x14ac:dyDescent="0.3">
      <c r="A24" t="s">
        <v>49</v>
      </c>
      <c r="B24" s="14">
        <v>24</v>
      </c>
      <c r="C24" s="10">
        <v>0</v>
      </c>
      <c r="D24" s="5">
        <v>10</v>
      </c>
      <c r="E24" s="2">
        <v>5</v>
      </c>
      <c r="F24" s="16">
        <v>34</v>
      </c>
      <c r="G24" s="2">
        <v>1</v>
      </c>
      <c r="H24" s="2">
        <v>3</v>
      </c>
      <c r="I24" s="5">
        <v>6</v>
      </c>
      <c r="J24">
        <v>46</v>
      </c>
      <c r="K24" s="5">
        <v>7</v>
      </c>
      <c r="L24" s="10">
        <v>16</v>
      </c>
      <c r="M24">
        <v>14</v>
      </c>
      <c r="N24" s="5">
        <v>10</v>
      </c>
      <c r="O24" s="5">
        <v>5</v>
      </c>
      <c r="P24" s="14">
        <v>36</v>
      </c>
      <c r="Q24">
        <v>19</v>
      </c>
      <c r="R24" s="2">
        <v>2</v>
      </c>
      <c r="S24" s="5">
        <v>8</v>
      </c>
      <c r="T24" s="5">
        <v>4</v>
      </c>
      <c r="U24" s="5">
        <v>7</v>
      </c>
      <c r="V24" s="12">
        <v>27</v>
      </c>
      <c r="W24" s="12">
        <v>20</v>
      </c>
      <c r="X24" s="2">
        <v>6</v>
      </c>
      <c r="Y24" s="16">
        <v>38</v>
      </c>
      <c r="Z24" s="2">
        <v>2</v>
      </c>
      <c r="AA24" s="2">
        <v>4</v>
      </c>
      <c r="AB24" s="2">
        <v>4</v>
      </c>
      <c r="AC24">
        <f t="shared" si="0"/>
        <v>358</v>
      </c>
    </row>
    <row r="25" spans="1:29" x14ac:dyDescent="0.3">
      <c r="B25" s="14">
        <f t="shared" ref="B25:AB25" si="8">B23/B24*100</f>
        <v>83.333333333333343</v>
      </c>
      <c r="C25" s="10">
        <v>0</v>
      </c>
      <c r="D25" s="5">
        <f t="shared" si="8"/>
        <v>100</v>
      </c>
      <c r="E25" s="2">
        <f t="shared" si="8"/>
        <v>100</v>
      </c>
      <c r="F25" s="16">
        <f t="shared" si="8"/>
        <v>47.058823529411761</v>
      </c>
      <c r="G25" s="2">
        <f t="shared" si="8"/>
        <v>100</v>
      </c>
      <c r="H25" s="2">
        <f t="shared" si="8"/>
        <v>100</v>
      </c>
      <c r="I25" s="5">
        <f t="shared" si="8"/>
        <v>100</v>
      </c>
      <c r="J25">
        <f t="shared" si="8"/>
        <v>84.782608695652172</v>
      </c>
      <c r="K25" s="5">
        <f t="shared" si="8"/>
        <v>100</v>
      </c>
      <c r="L25" s="10">
        <f t="shared" si="8"/>
        <v>18.75</v>
      </c>
      <c r="M25">
        <f t="shared" si="8"/>
        <v>21.428571428571427</v>
      </c>
      <c r="N25" s="5">
        <f t="shared" si="8"/>
        <v>100</v>
      </c>
      <c r="O25" s="5">
        <f t="shared" si="8"/>
        <v>100</v>
      </c>
      <c r="P25" s="14">
        <f t="shared" si="8"/>
        <v>11.111111111111111</v>
      </c>
      <c r="Q25">
        <f t="shared" si="8"/>
        <v>47.368421052631575</v>
      </c>
      <c r="R25" s="2">
        <f t="shared" si="8"/>
        <v>100</v>
      </c>
      <c r="S25" s="5">
        <f t="shared" si="8"/>
        <v>100</v>
      </c>
      <c r="T25" s="5">
        <f t="shared" si="8"/>
        <v>100</v>
      </c>
      <c r="U25" s="5">
        <f t="shared" si="8"/>
        <v>85.714285714285708</v>
      </c>
      <c r="V25" s="12">
        <f t="shared" si="8"/>
        <v>14.814814814814813</v>
      </c>
      <c r="W25" s="12">
        <f t="shared" si="8"/>
        <v>20</v>
      </c>
      <c r="X25" s="2">
        <f t="shared" si="8"/>
        <v>100</v>
      </c>
      <c r="Y25" s="16">
        <f t="shared" si="8"/>
        <v>78.94736842105263</v>
      </c>
      <c r="Z25" s="2">
        <f t="shared" si="8"/>
        <v>100</v>
      </c>
      <c r="AA25" s="2">
        <f t="shared" si="8"/>
        <v>100</v>
      </c>
      <c r="AB25" s="2">
        <f t="shared" si="8"/>
        <v>100</v>
      </c>
      <c r="AC25">
        <f>AC23/AC24*100</f>
        <v>60.055865921787714</v>
      </c>
    </row>
    <row r="26" spans="1:29" x14ac:dyDescent="0.3">
      <c r="A26" t="s">
        <v>9</v>
      </c>
      <c r="B26" s="14">
        <v>10</v>
      </c>
      <c r="C26" s="10">
        <v>14</v>
      </c>
      <c r="D26" s="5">
        <v>10</v>
      </c>
      <c r="E26" s="2">
        <v>4</v>
      </c>
      <c r="F26" s="16">
        <v>18</v>
      </c>
      <c r="G26" s="2">
        <v>2</v>
      </c>
      <c r="H26" s="2">
        <v>3</v>
      </c>
      <c r="I26" s="5">
        <v>6</v>
      </c>
      <c r="J26">
        <v>66</v>
      </c>
      <c r="K26" s="5">
        <v>7</v>
      </c>
      <c r="L26" s="10">
        <v>4</v>
      </c>
      <c r="M26">
        <v>34</v>
      </c>
      <c r="N26" s="5">
        <v>10</v>
      </c>
      <c r="O26" s="5">
        <v>6</v>
      </c>
      <c r="P26" s="14">
        <v>8</v>
      </c>
      <c r="Q26">
        <v>12</v>
      </c>
      <c r="R26" s="2">
        <v>2</v>
      </c>
      <c r="S26" s="5">
        <v>3</v>
      </c>
      <c r="T26" s="5">
        <v>6</v>
      </c>
      <c r="U26" s="5">
        <v>6</v>
      </c>
      <c r="V26" s="12">
        <v>1</v>
      </c>
      <c r="W26" s="12">
        <v>10</v>
      </c>
      <c r="X26" s="2">
        <v>3</v>
      </c>
      <c r="Y26" s="16">
        <v>6</v>
      </c>
      <c r="Z26" s="2">
        <v>2</v>
      </c>
      <c r="AA26" s="2">
        <v>4</v>
      </c>
      <c r="AB26" s="2">
        <v>4</v>
      </c>
      <c r="AC26">
        <f t="shared" si="0"/>
        <v>261</v>
      </c>
    </row>
    <row r="27" spans="1:29" x14ac:dyDescent="0.3">
      <c r="A27" t="s">
        <v>49</v>
      </c>
      <c r="B27" s="14">
        <v>36</v>
      </c>
      <c r="C27" s="10">
        <v>16</v>
      </c>
      <c r="D27" s="5">
        <v>10</v>
      </c>
      <c r="E27" s="2">
        <v>4</v>
      </c>
      <c r="F27" s="16">
        <v>35</v>
      </c>
      <c r="G27" s="2">
        <v>2</v>
      </c>
      <c r="H27" s="2">
        <v>3</v>
      </c>
      <c r="I27" s="5">
        <v>6</v>
      </c>
      <c r="J27">
        <v>87</v>
      </c>
      <c r="K27" s="5">
        <v>7</v>
      </c>
      <c r="L27" s="10">
        <v>7</v>
      </c>
      <c r="M27">
        <v>71</v>
      </c>
      <c r="N27" s="5">
        <v>10</v>
      </c>
      <c r="O27" s="5">
        <v>6</v>
      </c>
      <c r="P27" s="14">
        <v>29</v>
      </c>
      <c r="Q27">
        <v>65</v>
      </c>
      <c r="R27" s="2">
        <v>2</v>
      </c>
      <c r="S27" s="5">
        <v>3</v>
      </c>
      <c r="T27" s="5">
        <v>6</v>
      </c>
      <c r="U27" s="5">
        <v>6</v>
      </c>
      <c r="V27" s="12">
        <v>27</v>
      </c>
      <c r="W27" s="12">
        <v>23</v>
      </c>
      <c r="X27" s="2">
        <v>3</v>
      </c>
      <c r="Y27" s="16">
        <v>40</v>
      </c>
      <c r="Z27" s="2">
        <v>2</v>
      </c>
      <c r="AA27" s="2">
        <v>4</v>
      </c>
      <c r="AB27" s="2">
        <v>4</v>
      </c>
      <c r="AC27">
        <f t="shared" si="0"/>
        <v>514</v>
      </c>
    </row>
    <row r="28" spans="1:29" x14ac:dyDescent="0.3">
      <c r="B28" s="14">
        <f t="shared" ref="B28:AB28" si="9">B26/B27*100</f>
        <v>27.777777777777779</v>
      </c>
      <c r="C28" s="10">
        <f t="shared" si="9"/>
        <v>87.5</v>
      </c>
      <c r="D28" s="5">
        <f t="shared" si="9"/>
        <v>100</v>
      </c>
      <c r="E28" s="2">
        <f t="shared" si="9"/>
        <v>100</v>
      </c>
      <c r="F28" s="16">
        <f t="shared" si="9"/>
        <v>51.428571428571423</v>
      </c>
      <c r="G28" s="2">
        <f t="shared" si="9"/>
        <v>100</v>
      </c>
      <c r="H28" s="2">
        <f t="shared" si="9"/>
        <v>100</v>
      </c>
      <c r="I28" s="5">
        <f t="shared" si="9"/>
        <v>100</v>
      </c>
      <c r="J28">
        <f t="shared" si="9"/>
        <v>75.862068965517238</v>
      </c>
      <c r="K28" s="5">
        <f t="shared" si="9"/>
        <v>100</v>
      </c>
      <c r="L28" s="10">
        <f t="shared" si="9"/>
        <v>57.142857142857139</v>
      </c>
      <c r="M28">
        <f t="shared" si="9"/>
        <v>47.887323943661968</v>
      </c>
      <c r="N28" s="5">
        <f t="shared" si="9"/>
        <v>100</v>
      </c>
      <c r="O28" s="5">
        <f t="shared" si="9"/>
        <v>100</v>
      </c>
      <c r="P28" s="14">
        <f t="shared" si="9"/>
        <v>27.586206896551722</v>
      </c>
      <c r="Q28">
        <f t="shared" si="9"/>
        <v>18.461538461538463</v>
      </c>
      <c r="R28" s="2">
        <f t="shared" si="9"/>
        <v>100</v>
      </c>
      <c r="S28" s="5">
        <f t="shared" si="9"/>
        <v>100</v>
      </c>
      <c r="T28" s="5">
        <f t="shared" si="9"/>
        <v>100</v>
      </c>
      <c r="U28" s="5">
        <f t="shared" si="9"/>
        <v>100</v>
      </c>
      <c r="V28" s="12">
        <f t="shared" si="9"/>
        <v>3.7037037037037033</v>
      </c>
      <c r="W28" s="12">
        <f t="shared" si="9"/>
        <v>43.478260869565219</v>
      </c>
      <c r="X28" s="2">
        <f t="shared" si="9"/>
        <v>100</v>
      </c>
      <c r="Y28" s="16">
        <f t="shared" si="9"/>
        <v>15</v>
      </c>
      <c r="Z28" s="2">
        <f t="shared" si="9"/>
        <v>100</v>
      </c>
      <c r="AA28" s="2">
        <f t="shared" si="9"/>
        <v>100</v>
      </c>
      <c r="AB28" s="2">
        <f t="shared" si="9"/>
        <v>100</v>
      </c>
      <c r="AC28">
        <f>AC26/AC27*100</f>
        <v>50.778210116731515</v>
      </c>
    </row>
    <row r="29" spans="1:29" x14ac:dyDescent="0.3">
      <c r="A29" t="s">
        <v>10</v>
      </c>
      <c r="B29" s="14">
        <v>26</v>
      </c>
      <c r="C29" s="10">
        <v>14</v>
      </c>
      <c r="D29" s="5">
        <v>10</v>
      </c>
      <c r="E29" s="2">
        <v>4</v>
      </c>
      <c r="F29" s="16">
        <v>10</v>
      </c>
      <c r="G29" s="2">
        <v>2</v>
      </c>
      <c r="H29" s="2">
        <v>3</v>
      </c>
      <c r="I29" s="5">
        <v>6</v>
      </c>
      <c r="J29">
        <v>77</v>
      </c>
      <c r="K29" s="5">
        <v>6</v>
      </c>
      <c r="L29" s="10">
        <v>5</v>
      </c>
      <c r="M29">
        <v>67</v>
      </c>
      <c r="N29" s="5">
        <v>10</v>
      </c>
      <c r="O29" s="5">
        <v>4</v>
      </c>
      <c r="P29" s="14">
        <v>10</v>
      </c>
      <c r="Q29">
        <v>62</v>
      </c>
      <c r="R29" s="2">
        <v>2</v>
      </c>
      <c r="S29" s="5">
        <v>7</v>
      </c>
      <c r="T29" s="5">
        <v>6</v>
      </c>
      <c r="U29" s="5">
        <v>5</v>
      </c>
      <c r="V29" s="12">
        <v>5</v>
      </c>
      <c r="W29" s="12">
        <v>15</v>
      </c>
      <c r="X29" s="2">
        <v>3</v>
      </c>
      <c r="Y29" s="16">
        <v>7</v>
      </c>
      <c r="Z29" s="2">
        <v>2</v>
      </c>
      <c r="AA29" s="2">
        <v>3</v>
      </c>
      <c r="AB29" s="2">
        <v>4</v>
      </c>
      <c r="AC29">
        <f t="shared" si="0"/>
        <v>375</v>
      </c>
    </row>
    <row r="30" spans="1:29" x14ac:dyDescent="0.3">
      <c r="A30" t="s">
        <v>49</v>
      </c>
      <c r="B30" s="14">
        <v>36</v>
      </c>
      <c r="C30" s="10">
        <v>16</v>
      </c>
      <c r="D30" s="5">
        <v>10</v>
      </c>
      <c r="E30" s="2">
        <v>4</v>
      </c>
      <c r="F30" s="16">
        <v>35</v>
      </c>
      <c r="G30" s="2">
        <v>2</v>
      </c>
      <c r="H30" s="2">
        <v>3</v>
      </c>
      <c r="I30" s="5">
        <v>6</v>
      </c>
      <c r="J30">
        <v>87</v>
      </c>
      <c r="K30" s="5">
        <v>7</v>
      </c>
      <c r="L30" s="10">
        <v>7</v>
      </c>
      <c r="M30">
        <v>71</v>
      </c>
      <c r="N30" s="5">
        <v>10</v>
      </c>
      <c r="O30" s="5">
        <v>4</v>
      </c>
      <c r="P30" s="14">
        <v>29</v>
      </c>
      <c r="Q30">
        <v>65</v>
      </c>
      <c r="R30" s="2">
        <v>2</v>
      </c>
      <c r="S30" s="5">
        <v>9</v>
      </c>
      <c r="T30" s="5">
        <v>6</v>
      </c>
      <c r="U30" s="5">
        <v>6</v>
      </c>
      <c r="V30" s="12">
        <v>27</v>
      </c>
      <c r="W30" s="12">
        <v>23</v>
      </c>
      <c r="X30" s="2">
        <v>3</v>
      </c>
      <c r="Y30" s="16">
        <v>40</v>
      </c>
      <c r="Z30" s="2">
        <v>2</v>
      </c>
      <c r="AA30" s="2">
        <v>4</v>
      </c>
      <c r="AB30" s="2">
        <v>4</v>
      </c>
      <c r="AC30">
        <f t="shared" si="0"/>
        <v>518</v>
      </c>
    </row>
    <row r="31" spans="1:29" x14ac:dyDescent="0.3">
      <c r="B31" s="14">
        <f t="shared" ref="B31:AB31" si="10">B29/B30*100</f>
        <v>72.222222222222214</v>
      </c>
      <c r="C31" s="10">
        <f t="shared" si="10"/>
        <v>87.5</v>
      </c>
      <c r="D31" s="5">
        <f t="shared" si="10"/>
        <v>100</v>
      </c>
      <c r="E31" s="2">
        <f t="shared" si="10"/>
        <v>100</v>
      </c>
      <c r="F31" s="16">
        <f t="shared" si="10"/>
        <v>28.571428571428569</v>
      </c>
      <c r="G31" s="2">
        <f t="shared" si="10"/>
        <v>100</v>
      </c>
      <c r="H31" s="2">
        <f t="shared" si="10"/>
        <v>100</v>
      </c>
      <c r="I31" s="5">
        <f t="shared" si="10"/>
        <v>100</v>
      </c>
      <c r="J31">
        <f t="shared" si="10"/>
        <v>88.505747126436788</v>
      </c>
      <c r="K31" s="5">
        <f t="shared" si="10"/>
        <v>85.714285714285708</v>
      </c>
      <c r="L31" s="10">
        <f t="shared" si="10"/>
        <v>71.428571428571431</v>
      </c>
      <c r="M31">
        <f t="shared" si="10"/>
        <v>94.366197183098592</v>
      </c>
      <c r="N31" s="5">
        <f t="shared" si="10"/>
        <v>100</v>
      </c>
      <c r="O31" s="5">
        <f t="shared" si="10"/>
        <v>100</v>
      </c>
      <c r="P31" s="14">
        <f t="shared" si="10"/>
        <v>34.482758620689658</v>
      </c>
      <c r="Q31">
        <f t="shared" si="10"/>
        <v>95.384615384615387</v>
      </c>
      <c r="R31" s="2">
        <f t="shared" si="10"/>
        <v>100</v>
      </c>
      <c r="S31" s="5">
        <f t="shared" si="10"/>
        <v>77.777777777777786</v>
      </c>
      <c r="T31" s="5">
        <f t="shared" si="10"/>
        <v>100</v>
      </c>
      <c r="U31" s="5">
        <f t="shared" si="10"/>
        <v>83.333333333333343</v>
      </c>
      <c r="V31" s="12">
        <f t="shared" si="10"/>
        <v>18.518518518518519</v>
      </c>
      <c r="W31" s="12">
        <f t="shared" si="10"/>
        <v>65.217391304347828</v>
      </c>
      <c r="X31" s="2">
        <f t="shared" si="10"/>
        <v>100</v>
      </c>
      <c r="Y31" s="16">
        <f t="shared" si="10"/>
        <v>17.5</v>
      </c>
      <c r="Z31" s="2">
        <f t="shared" si="10"/>
        <v>100</v>
      </c>
      <c r="AA31" s="2">
        <f t="shared" si="10"/>
        <v>75</v>
      </c>
      <c r="AB31" s="2">
        <f t="shared" si="10"/>
        <v>100</v>
      </c>
      <c r="AC31">
        <f>AC29/AC30*100</f>
        <v>72.39382239382239</v>
      </c>
    </row>
    <row r="32" spans="1:29" x14ac:dyDescent="0.3">
      <c r="A32" t="s">
        <v>11</v>
      </c>
      <c r="B32" s="14">
        <v>7</v>
      </c>
      <c r="C32" s="10">
        <v>5</v>
      </c>
      <c r="D32" s="5">
        <v>10</v>
      </c>
      <c r="E32" s="2">
        <v>4</v>
      </c>
      <c r="F32" s="16">
        <v>8</v>
      </c>
      <c r="G32" s="2">
        <v>2</v>
      </c>
      <c r="H32" s="2">
        <v>3</v>
      </c>
      <c r="I32" s="5">
        <v>6</v>
      </c>
      <c r="J32">
        <v>68</v>
      </c>
      <c r="K32" s="5">
        <v>7</v>
      </c>
      <c r="L32" s="10">
        <v>7</v>
      </c>
      <c r="M32">
        <v>45</v>
      </c>
      <c r="N32" s="5">
        <v>10</v>
      </c>
      <c r="O32" s="5">
        <v>4</v>
      </c>
      <c r="P32" s="14">
        <v>4</v>
      </c>
      <c r="Q32">
        <v>19</v>
      </c>
      <c r="R32" s="2">
        <v>2</v>
      </c>
      <c r="S32" s="5">
        <v>9</v>
      </c>
      <c r="T32" s="5">
        <v>6</v>
      </c>
      <c r="U32" s="5">
        <v>4</v>
      </c>
      <c r="V32" s="12">
        <v>5</v>
      </c>
      <c r="W32" s="12">
        <v>3</v>
      </c>
      <c r="X32" s="2">
        <v>3</v>
      </c>
      <c r="Y32" s="16">
        <v>2</v>
      </c>
      <c r="Z32" s="2">
        <v>2</v>
      </c>
      <c r="AA32" s="2">
        <v>4</v>
      </c>
      <c r="AB32" s="2">
        <v>4</v>
      </c>
      <c r="AC32">
        <f t="shared" si="0"/>
        <v>253</v>
      </c>
    </row>
    <row r="33" spans="1:29" x14ac:dyDescent="0.3">
      <c r="A33" t="s">
        <v>49</v>
      </c>
      <c r="B33" s="14">
        <v>36</v>
      </c>
      <c r="C33" s="10">
        <v>16</v>
      </c>
      <c r="D33" s="5">
        <v>10</v>
      </c>
      <c r="E33" s="2">
        <v>4</v>
      </c>
      <c r="F33" s="16">
        <v>35</v>
      </c>
      <c r="G33" s="2">
        <v>2</v>
      </c>
      <c r="H33" s="2">
        <v>3</v>
      </c>
      <c r="I33" s="5">
        <v>6</v>
      </c>
      <c r="J33">
        <v>87</v>
      </c>
      <c r="K33" s="5">
        <v>7</v>
      </c>
      <c r="L33" s="10">
        <v>7</v>
      </c>
      <c r="M33">
        <v>71</v>
      </c>
      <c r="N33" s="5">
        <v>10</v>
      </c>
      <c r="O33" s="5">
        <v>4</v>
      </c>
      <c r="P33" s="14">
        <v>29</v>
      </c>
      <c r="Q33">
        <v>65</v>
      </c>
      <c r="R33" s="2">
        <v>2</v>
      </c>
      <c r="S33" s="5">
        <v>9</v>
      </c>
      <c r="T33" s="5">
        <v>6</v>
      </c>
      <c r="U33" s="5">
        <v>6</v>
      </c>
      <c r="V33" s="12">
        <v>27</v>
      </c>
      <c r="W33" s="12">
        <v>23</v>
      </c>
      <c r="X33" s="2">
        <v>3</v>
      </c>
      <c r="Y33" s="16">
        <v>40</v>
      </c>
      <c r="Z33" s="2">
        <v>2</v>
      </c>
      <c r="AA33" s="2">
        <v>4</v>
      </c>
      <c r="AB33" s="2">
        <v>4</v>
      </c>
      <c r="AC33">
        <f t="shared" si="0"/>
        <v>518</v>
      </c>
    </row>
    <row r="34" spans="1:29" x14ac:dyDescent="0.3">
      <c r="B34" s="14">
        <f t="shared" ref="B34:AB34" si="11">B32/B33*100</f>
        <v>19.444444444444446</v>
      </c>
      <c r="C34" s="10">
        <f t="shared" si="11"/>
        <v>31.25</v>
      </c>
      <c r="D34" s="5">
        <f t="shared" si="11"/>
        <v>100</v>
      </c>
      <c r="E34" s="2">
        <f t="shared" si="11"/>
        <v>100</v>
      </c>
      <c r="F34" s="16">
        <f t="shared" si="11"/>
        <v>22.857142857142858</v>
      </c>
      <c r="G34" s="2">
        <f t="shared" si="11"/>
        <v>100</v>
      </c>
      <c r="H34" s="2">
        <f t="shared" si="11"/>
        <v>100</v>
      </c>
      <c r="I34" s="5">
        <f t="shared" si="11"/>
        <v>100</v>
      </c>
      <c r="J34">
        <f t="shared" si="11"/>
        <v>78.160919540229884</v>
      </c>
      <c r="K34" s="5">
        <f t="shared" si="11"/>
        <v>100</v>
      </c>
      <c r="L34" s="10">
        <f t="shared" si="11"/>
        <v>100</v>
      </c>
      <c r="M34">
        <f t="shared" si="11"/>
        <v>63.380281690140848</v>
      </c>
      <c r="N34" s="5">
        <f t="shared" si="11"/>
        <v>100</v>
      </c>
      <c r="O34" s="5">
        <f t="shared" si="11"/>
        <v>100</v>
      </c>
      <c r="P34" s="14">
        <f t="shared" si="11"/>
        <v>13.793103448275861</v>
      </c>
      <c r="Q34">
        <f t="shared" si="11"/>
        <v>29.230769230769234</v>
      </c>
      <c r="R34" s="2">
        <f t="shared" si="11"/>
        <v>100</v>
      </c>
      <c r="S34" s="5">
        <f t="shared" si="11"/>
        <v>100</v>
      </c>
      <c r="T34" s="5">
        <f t="shared" si="11"/>
        <v>100</v>
      </c>
      <c r="U34" s="5">
        <f t="shared" si="11"/>
        <v>66.666666666666657</v>
      </c>
      <c r="V34" s="12">
        <f t="shared" si="11"/>
        <v>18.518518518518519</v>
      </c>
      <c r="W34" s="12">
        <f t="shared" si="11"/>
        <v>13.043478260869565</v>
      </c>
      <c r="X34" s="2">
        <f t="shared" si="11"/>
        <v>100</v>
      </c>
      <c r="Y34" s="16">
        <f t="shared" si="11"/>
        <v>5</v>
      </c>
      <c r="Z34" s="2">
        <f t="shared" si="11"/>
        <v>100</v>
      </c>
      <c r="AA34" s="2">
        <f t="shared" si="11"/>
        <v>100</v>
      </c>
      <c r="AB34" s="2">
        <f t="shared" si="11"/>
        <v>100</v>
      </c>
      <c r="AC34">
        <f>AC32/AC33*100</f>
        <v>48.841698841698843</v>
      </c>
    </row>
    <row r="35" spans="1:29" x14ac:dyDescent="0.3">
      <c r="A35" t="s">
        <v>12</v>
      </c>
      <c r="B35" s="14">
        <v>11</v>
      </c>
      <c r="C35" s="10">
        <v>10</v>
      </c>
      <c r="D35" s="5">
        <v>10</v>
      </c>
      <c r="E35" s="2">
        <v>5</v>
      </c>
      <c r="F35" s="16">
        <v>7</v>
      </c>
      <c r="G35" s="2">
        <v>2</v>
      </c>
      <c r="H35" s="2">
        <v>3</v>
      </c>
      <c r="I35" s="5">
        <v>6</v>
      </c>
      <c r="J35">
        <v>19</v>
      </c>
      <c r="K35" s="5">
        <v>7</v>
      </c>
      <c r="L35" s="10">
        <v>5</v>
      </c>
      <c r="M35">
        <v>35</v>
      </c>
      <c r="N35" s="5">
        <v>10</v>
      </c>
      <c r="O35" s="5">
        <v>5</v>
      </c>
      <c r="P35" s="14">
        <v>7</v>
      </c>
      <c r="Q35">
        <v>33</v>
      </c>
      <c r="R35" s="2">
        <v>2</v>
      </c>
      <c r="S35" s="5">
        <v>4</v>
      </c>
      <c r="T35" s="5">
        <v>7</v>
      </c>
      <c r="U35" s="5">
        <v>6</v>
      </c>
      <c r="V35" s="12">
        <v>6</v>
      </c>
      <c r="W35" s="12">
        <v>7</v>
      </c>
      <c r="X35" s="2">
        <v>3</v>
      </c>
      <c r="Y35" s="16">
        <v>3</v>
      </c>
      <c r="Z35" s="2">
        <v>2</v>
      </c>
      <c r="AA35" s="2">
        <v>4</v>
      </c>
      <c r="AB35" s="2">
        <v>4</v>
      </c>
      <c r="AC35">
        <f t="shared" si="0"/>
        <v>223</v>
      </c>
    </row>
    <row r="36" spans="1:29" x14ac:dyDescent="0.3">
      <c r="A36" t="s">
        <v>49</v>
      </c>
      <c r="B36" s="14">
        <v>29</v>
      </c>
      <c r="C36" s="10">
        <v>16</v>
      </c>
      <c r="D36" s="5">
        <v>10</v>
      </c>
      <c r="E36" s="2">
        <v>5</v>
      </c>
      <c r="F36" s="16">
        <v>23</v>
      </c>
      <c r="G36" s="2">
        <v>2</v>
      </c>
      <c r="H36" s="2">
        <v>3</v>
      </c>
      <c r="I36" s="5">
        <v>6</v>
      </c>
      <c r="J36">
        <v>19</v>
      </c>
      <c r="K36" s="5">
        <v>7</v>
      </c>
      <c r="L36" s="10">
        <v>9</v>
      </c>
      <c r="M36">
        <v>74</v>
      </c>
      <c r="N36" s="5">
        <v>10</v>
      </c>
      <c r="O36" s="5">
        <v>5</v>
      </c>
      <c r="P36" s="14">
        <v>29</v>
      </c>
      <c r="Q36">
        <v>65</v>
      </c>
      <c r="R36" s="2">
        <v>2</v>
      </c>
      <c r="S36" s="5">
        <v>4</v>
      </c>
      <c r="T36" s="5">
        <v>7</v>
      </c>
      <c r="U36" s="5">
        <v>6</v>
      </c>
      <c r="V36" s="12">
        <v>27</v>
      </c>
      <c r="W36" s="12">
        <v>29</v>
      </c>
      <c r="X36" s="2">
        <v>3</v>
      </c>
      <c r="Y36" s="16">
        <v>22</v>
      </c>
      <c r="Z36" s="2">
        <v>2</v>
      </c>
      <c r="AA36" s="2">
        <v>4</v>
      </c>
      <c r="AB36" s="2">
        <v>4</v>
      </c>
      <c r="AC36">
        <f t="shared" si="0"/>
        <v>422</v>
      </c>
    </row>
    <row r="37" spans="1:29" x14ac:dyDescent="0.3">
      <c r="B37" s="14">
        <f t="shared" ref="B37:AB37" si="12">B35/B36*100</f>
        <v>37.931034482758619</v>
      </c>
      <c r="C37" s="10">
        <f t="shared" si="12"/>
        <v>62.5</v>
      </c>
      <c r="D37" s="5">
        <f t="shared" si="12"/>
        <v>100</v>
      </c>
      <c r="E37" s="2">
        <f t="shared" si="12"/>
        <v>100</v>
      </c>
      <c r="F37" s="16">
        <f t="shared" si="12"/>
        <v>30.434782608695656</v>
      </c>
      <c r="G37" s="2">
        <f t="shared" si="12"/>
        <v>100</v>
      </c>
      <c r="H37" s="2">
        <f t="shared" si="12"/>
        <v>100</v>
      </c>
      <c r="I37" s="5">
        <f t="shared" si="12"/>
        <v>100</v>
      </c>
      <c r="J37">
        <f t="shared" si="12"/>
        <v>100</v>
      </c>
      <c r="K37" s="5">
        <f t="shared" si="12"/>
        <v>100</v>
      </c>
      <c r="L37" s="10">
        <f t="shared" si="12"/>
        <v>55.555555555555557</v>
      </c>
      <c r="M37">
        <f t="shared" si="12"/>
        <v>47.297297297297298</v>
      </c>
      <c r="N37" s="5">
        <f t="shared" si="12"/>
        <v>100</v>
      </c>
      <c r="O37" s="5">
        <f t="shared" si="12"/>
        <v>100</v>
      </c>
      <c r="P37" s="14">
        <f t="shared" si="12"/>
        <v>24.137931034482758</v>
      </c>
      <c r="Q37">
        <f t="shared" si="12"/>
        <v>50.769230769230766</v>
      </c>
      <c r="R37" s="2">
        <f t="shared" si="12"/>
        <v>100</v>
      </c>
      <c r="S37" s="5">
        <f t="shared" si="12"/>
        <v>100</v>
      </c>
      <c r="T37" s="5">
        <f t="shared" si="12"/>
        <v>100</v>
      </c>
      <c r="U37" s="5">
        <f t="shared" si="12"/>
        <v>100</v>
      </c>
      <c r="V37" s="12">
        <f t="shared" si="12"/>
        <v>22.222222222222221</v>
      </c>
      <c r="W37" s="12">
        <f t="shared" si="12"/>
        <v>24.137931034482758</v>
      </c>
      <c r="X37" s="2">
        <f t="shared" si="12"/>
        <v>100</v>
      </c>
      <c r="Y37" s="16">
        <f t="shared" si="12"/>
        <v>13.636363636363635</v>
      </c>
      <c r="Z37" s="2">
        <f t="shared" si="12"/>
        <v>100</v>
      </c>
      <c r="AA37" s="2">
        <f t="shared" si="12"/>
        <v>100</v>
      </c>
      <c r="AB37" s="2">
        <f t="shared" si="12"/>
        <v>100</v>
      </c>
      <c r="AC37">
        <f>AC35/AC36*100</f>
        <v>52.843601895734594</v>
      </c>
    </row>
    <row r="38" spans="1:29" s="1" customFormat="1" x14ac:dyDescent="0.3">
      <c r="A38" s="1" t="s">
        <v>13</v>
      </c>
      <c r="B38" s="15">
        <v>24</v>
      </c>
      <c r="C38" s="11">
        <v>9</v>
      </c>
      <c r="D38" s="8">
        <v>9</v>
      </c>
      <c r="E38" s="3">
        <v>4</v>
      </c>
      <c r="F38" s="17">
        <v>15</v>
      </c>
      <c r="G38" s="3">
        <v>2</v>
      </c>
      <c r="H38" s="3">
        <v>3</v>
      </c>
      <c r="I38" s="8">
        <v>6</v>
      </c>
      <c r="J38" s="1">
        <v>45</v>
      </c>
      <c r="K38" s="8">
        <v>7</v>
      </c>
      <c r="L38" s="11">
        <v>7</v>
      </c>
      <c r="M38" s="1">
        <v>50</v>
      </c>
      <c r="N38" s="8">
        <v>10</v>
      </c>
      <c r="O38" s="8">
        <v>6</v>
      </c>
      <c r="P38" s="15">
        <v>5</v>
      </c>
      <c r="Q38" s="1">
        <v>65</v>
      </c>
      <c r="R38" s="3">
        <v>2</v>
      </c>
      <c r="S38" s="8">
        <v>8</v>
      </c>
      <c r="T38" s="8">
        <v>6</v>
      </c>
      <c r="U38" s="8">
        <v>6</v>
      </c>
      <c r="V38" s="13">
        <v>4</v>
      </c>
      <c r="W38" s="13">
        <v>8</v>
      </c>
      <c r="X38" s="3">
        <v>3</v>
      </c>
      <c r="Y38" s="17">
        <v>6</v>
      </c>
      <c r="Z38" s="3">
        <v>2</v>
      </c>
      <c r="AA38" s="3">
        <v>4</v>
      </c>
      <c r="AB38" s="3">
        <v>4</v>
      </c>
      <c r="AC38">
        <f t="shared" si="0"/>
        <v>320</v>
      </c>
    </row>
    <row r="39" spans="1:29" s="1" customFormat="1" x14ac:dyDescent="0.3">
      <c r="A39" t="s">
        <v>49</v>
      </c>
      <c r="B39" s="15">
        <v>36</v>
      </c>
      <c r="C39" s="11">
        <v>16</v>
      </c>
      <c r="D39" s="8">
        <v>10</v>
      </c>
      <c r="E39" s="3">
        <v>4</v>
      </c>
      <c r="F39" s="17">
        <v>35</v>
      </c>
      <c r="G39" s="3">
        <v>2</v>
      </c>
      <c r="H39" s="3">
        <v>3</v>
      </c>
      <c r="I39" s="8">
        <v>6</v>
      </c>
      <c r="J39" s="1">
        <v>69</v>
      </c>
      <c r="K39" s="8">
        <v>7</v>
      </c>
      <c r="L39" s="11">
        <v>7</v>
      </c>
      <c r="M39" s="1">
        <v>71</v>
      </c>
      <c r="N39" s="8">
        <v>10</v>
      </c>
      <c r="O39" s="8">
        <v>6</v>
      </c>
      <c r="P39" s="15">
        <v>29</v>
      </c>
      <c r="Q39" s="1">
        <v>65</v>
      </c>
      <c r="R39" s="3">
        <v>2</v>
      </c>
      <c r="S39" s="8">
        <v>9</v>
      </c>
      <c r="T39" s="8">
        <v>8</v>
      </c>
      <c r="U39" s="8">
        <v>6</v>
      </c>
      <c r="V39" s="13">
        <v>27</v>
      </c>
      <c r="W39" s="13">
        <v>23</v>
      </c>
      <c r="X39" s="3">
        <v>3</v>
      </c>
      <c r="Y39" s="17">
        <v>40</v>
      </c>
      <c r="Z39" s="3">
        <v>2</v>
      </c>
      <c r="AA39" s="3">
        <v>4</v>
      </c>
      <c r="AB39" s="3">
        <v>4</v>
      </c>
      <c r="AC39">
        <f t="shared" si="0"/>
        <v>504</v>
      </c>
    </row>
    <row r="40" spans="1:29" s="1" customFormat="1" x14ac:dyDescent="0.3">
      <c r="B40" s="14">
        <f t="shared" ref="B40:AB40" si="13">B38/B39*100</f>
        <v>66.666666666666657</v>
      </c>
      <c r="C40" s="10">
        <f t="shared" si="13"/>
        <v>56.25</v>
      </c>
      <c r="D40" s="5">
        <f t="shared" si="13"/>
        <v>90</v>
      </c>
      <c r="E40" s="2">
        <f t="shared" si="13"/>
        <v>100</v>
      </c>
      <c r="F40" s="16">
        <f t="shared" si="13"/>
        <v>42.857142857142854</v>
      </c>
      <c r="G40" s="2">
        <f t="shared" si="13"/>
        <v>100</v>
      </c>
      <c r="H40" s="2">
        <f t="shared" si="13"/>
        <v>100</v>
      </c>
      <c r="I40" s="5">
        <f t="shared" si="13"/>
        <v>100</v>
      </c>
      <c r="J40">
        <f t="shared" si="13"/>
        <v>65.217391304347828</v>
      </c>
      <c r="K40" s="5">
        <f t="shared" si="13"/>
        <v>100</v>
      </c>
      <c r="L40" s="10">
        <f t="shared" si="13"/>
        <v>100</v>
      </c>
      <c r="M40">
        <f t="shared" si="13"/>
        <v>70.422535211267601</v>
      </c>
      <c r="N40" s="5">
        <f t="shared" si="13"/>
        <v>100</v>
      </c>
      <c r="O40" s="5">
        <f t="shared" si="13"/>
        <v>100</v>
      </c>
      <c r="P40" s="14">
        <f t="shared" si="13"/>
        <v>17.241379310344829</v>
      </c>
      <c r="Q40">
        <f t="shared" si="13"/>
        <v>100</v>
      </c>
      <c r="R40" s="2">
        <f t="shared" si="13"/>
        <v>100</v>
      </c>
      <c r="S40" s="5">
        <f t="shared" si="13"/>
        <v>88.888888888888886</v>
      </c>
      <c r="T40" s="5">
        <f t="shared" si="13"/>
        <v>75</v>
      </c>
      <c r="U40" s="5">
        <f t="shared" si="13"/>
        <v>100</v>
      </c>
      <c r="V40" s="12">
        <f t="shared" si="13"/>
        <v>14.814814814814813</v>
      </c>
      <c r="W40" s="12">
        <f t="shared" si="13"/>
        <v>34.782608695652172</v>
      </c>
      <c r="X40" s="2">
        <f t="shared" si="13"/>
        <v>100</v>
      </c>
      <c r="Y40" s="16">
        <f t="shared" si="13"/>
        <v>15</v>
      </c>
      <c r="Z40" s="2">
        <f t="shared" si="13"/>
        <v>100</v>
      </c>
      <c r="AA40" s="2">
        <f t="shared" si="13"/>
        <v>100</v>
      </c>
      <c r="AB40" s="2">
        <f t="shared" si="13"/>
        <v>100</v>
      </c>
      <c r="AC40">
        <f>AC38/AC39*100</f>
        <v>63.492063492063487</v>
      </c>
    </row>
    <row r="41" spans="1:29" x14ac:dyDescent="0.3">
      <c r="A41" t="s">
        <v>14</v>
      </c>
      <c r="B41" s="15">
        <v>4</v>
      </c>
      <c r="C41" s="11">
        <v>6</v>
      </c>
      <c r="D41" s="8">
        <v>8</v>
      </c>
      <c r="E41" s="3">
        <v>4</v>
      </c>
      <c r="F41" s="17">
        <v>12</v>
      </c>
      <c r="G41" s="3">
        <v>2</v>
      </c>
      <c r="H41" s="3">
        <v>3</v>
      </c>
      <c r="I41" s="8">
        <v>6</v>
      </c>
      <c r="J41" s="1">
        <v>10</v>
      </c>
      <c r="K41" s="8">
        <v>7</v>
      </c>
      <c r="L41" s="11">
        <v>9</v>
      </c>
      <c r="M41" s="1">
        <v>2</v>
      </c>
      <c r="N41" s="8">
        <v>8</v>
      </c>
      <c r="O41" s="8">
        <v>6</v>
      </c>
      <c r="P41" s="15">
        <v>9</v>
      </c>
      <c r="Q41" s="1">
        <v>4</v>
      </c>
      <c r="R41" s="3">
        <v>2</v>
      </c>
      <c r="S41" s="8">
        <v>6</v>
      </c>
      <c r="T41" s="8">
        <v>5</v>
      </c>
      <c r="U41" s="8">
        <v>7</v>
      </c>
      <c r="V41" s="13">
        <v>8</v>
      </c>
      <c r="W41" s="13">
        <v>7</v>
      </c>
      <c r="X41" s="3">
        <v>6</v>
      </c>
      <c r="Y41" s="17">
        <v>11</v>
      </c>
      <c r="Z41" s="3">
        <v>2</v>
      </c>
      <c r="AA41" s="3">
        <v>4</v>
      </c>
      <c r="AB41" s="3">
        <v>4</v>
      </c>
      <c r="AC41">
        <f t="shared" si="0"/>
        <v>162</v>
      </c>
    </row>
    <row r="42" spans="1:29" x14ac:dyDescent="0.3">
      <c r="A42" t="s">
        <v>49</v>
      </c>
      <c r="B42" s="15">
        <v>17</v>
      </c>
      <c r="C42" s="10">
        <v>16</v>
      </c>
      <c r="D42" s="5">
        <v>10</v>
      </c>
      <c r="E42" s="2">
        <v>4</v>
      </c>
      <c r="F42" s="16">
        <v>12</v>
      </c>
      <c r="G42" s="2">
        <v>2</v>
      </c>
      <c r="H42" s="2">
        <v>3</v>
      </c>
      <c r="I42" s="5">
        <v>6</v>
      </c>
      <c r="J42">
        <v>26</v>
      </c>
      <c r="K42" s="5">
        <v>7</v>
      </c>
      <c r="L42" s="10">
        <v>19</v>
      </c>
      <c r="M42">
        <v>21</v>
      </c>
      <c r="N42" s="5">
        <v>10</v>
      </c>
      <c r="O42" s="5">
        <v>6</v>
      </c>
      <c r="P42" s="14">
        <v>14</v>
      </c>
      <c r="Q42">
        <v>33</v>
      </c>
      <c r="R42" s="2">
        <v>2</v>
      </c>
      <c r="S42" s="5">
        <v>6</v>
      </c>
      <c r="T42" s="5">
        <v>5</v>
      </c>
      <c r="U42" s="5">
        <v>8</v>
      </c>
      <c r="V42" s="12">
        <v>27</v>
      </c>
      <c r="W42" s="12">
        <v>26</v>
      </c>
      <c r="X42" s="2">
        <v>9</v>
      </c>
      <c r="Y42" s="16">
        <v>15</v>
      </c>
      <c r="Z42" s="2">
        <v>2</v>
      </c>
      <c r="AA42" s="2">
        <v>4</v>
      </c>
      <c r="AB42" s="2">
        <v>4</v>
      </c>
      <c r="AC42">
        <f t="shared" si="0"/>
        <v>314</v>
      </c>
    </row>
    <row r="43" spans="1:29" x14ac:dyDescent="0.3">
      <c r="B43" s="14">
        <f t="shared" ref="B43:AB43" si="14">B41/B42*100</f>
        <v>23.52941176470588</v>
      </c>
      <c r="C43" s="10">
        <f t="shared" si="14"/>
        <v>37.5</v>
      </c>
      <c r="D43" s="5">
        <f t="shared" si="14"/>
        <v>80</v>
      </c>
      <c r="E43" s="2">
        <f t="shared" si="14"/>
        <v>100</v>
      </c>
      <c r="F43" s="16">
        <f t="shared" si="14"/>
        <v>100</v>
      </c>
      <c r="G43" s="2">
        <f t="shared" si="14"/>
        <v>100</v>
      </c>
      <c r="H43" s="2">
        <f t="shared" si="14"/>
        <v>100</v>
      </c>
      <c r="I43" s="5">
        <f t="shared" si="14"/>
        <v>100</v>
      </c>
      <c r="J43">
        <f t="shared" si="14"/>
        <v>38.461538461538467</v>
      </c>
      <c r="K43" s="5">
        <f t="shared" si="14"/>
        <v>100</v>
      </c>
      <c r="L43" s="10">
        <f t="shared" si="14"/>
        <v>47.368421052631575</v>
      </c>
      <c r="M43">
        <f t="shared" si="14"/>
        <v>9.5238095238095237</v>
      </c>
      <c r="N43" s="5">
        <f t="shared" si="14"/>
        <v>80</v>
      </c>
      <c r="O43" s="5">
        <f t="shared" si="14"/>
        <v>100</v>
      </c>
      <c r="P43" s="14">
        <f t="shared" si="14"/>
        <v>64.285714285714292</v>
      </c>
      <c r="Q43">
        <f t="shared" si="14"/>
        <v>12.121212121212121</v>
      </c>
      <c r="R43" s="2">
        <f t="shared" si="14"/>
        <v>100</v>
      </c>
      <c r="S43" s="5">
        <f t="shared" si="14"/>
        <v>100</v>
      </c>
      <c r="T43" s="5">
        <f t="shared" si="14"/>
        <v>100</v>
      </c>
      <c r="U43" s="5">
        <f t="shared" si="14"/>
        <v>87.5</v>
      </c>
      <c r="V43" s="12">
        <f t="shared" si="14"/>
        <v>29.629629629629626</v>
      </c>
      <c r="W43" s="12">
        <f t="shared" si="14"/>
        <v>26.923076923076923</v>
      </c>
      <c r="X43" s="2">
        <f t="shared" si="14"/>
        <v>66.666666666666657</v>
      </c>
      <c r="Y43" s="16">
        <f t="shared" si="14"/>
        <v>73.333333333333329</v>
      </c>
      <c r="Z43" s="2">
        <f t="shared" si="14"/>
        <v>100</v>
      </c>
      <c r="AA43" s="2">
        <f t="shared" si="14"/>
        <v>100</v>
      </c>
      <c r="AB43" s="2">
        <f t="shared" si="14"/>
        <v>100</v>
      </c>
      <c r="AC43">
        <f>AC41/AC42*100</f>
        <v>51.592356687898089</v>
      </c>
    </row>
    <row r="44" spans="1:29" x14ac:dyDescent="0.3">
      <c r="A44" t="s">
        <v>15</v>
      </c>
      <c r="B44" s="14">
        <v>6</v>
      </c>
      <c r="C44" s="10">
        <v>5</v>
      </c>
      <c r="D44" s="5">
        <v>1</v>
      </c>
      <c r="E44" s="2">
        <v>4</v>
      </c>
      <c r="F44" s="16">
        <v>7</v>
      </c>
      <c r="G44" s="2">
        <v>2</v>
      </c>
      <c r="H44" s="2">
        <v>3</v>
      </c>
      <c r="I44" s="5">
        <v>6</v>
      </c>
      <c r="J44">
        <v>21</v>
      </c>
      <c r="K44" s="5">
        <v>8</v>
      </c>
      <c r="L44" s="10">
        <v>9</v>
      </c>
      <c r="M44">
        <v>31</v>
      </c>
      <c r="N44" s="5">
        <v>7</v>
      </c>
      <c r="O44" s="5">
        <v>3</v>
      </c>
      <c r="P44" s="14">
        <v>5</v>
      </c>
      <c r="Q44">
        <v>40</v>
      </c>
      <c r="R44" s="2">
        <v>2</v>
      </c>
      <c r="S44" s="5">
        <v>8</v>
      </c>
      <c r="T44" s="5">
        <v>5</v>
      </c>
      <c r="U44" s="5">
        <v>6</v>
      </c>
      <c r="V44" s="12">
        <v>9</v>
      </c>
      <c r="W44" s="12">
        <v>4</v>
      </c>
      <c r="X44" s="2">
        <v>3</v>
      </c>
      <c r="Y44" s="16">
        <v>8</v>
      </c>
      <c r="Z44" s="2">
        <v>2</v>
      </c>
      <c r="AA44" s="2">
        <v>3</v>
      </c>
      <c r="AB44" s="2">
        <v>4</v>
      </c>
      <c r="AC44">
        <f t="shared" si="0"/>
        <v>212</v>
      </c>
    </row>
    <row r="45" spans="1:29" x14ac:dyDescent="0.3">
      <c r="A45" t="s">
        <v>49</v>
      </c>
      <c r="B45" s="14">
        <v>36</v>
      </c>
      <c r="C45" s="10">
        <v>16</v>
      </c>
      <c r="D45" s="5">
        <v>9</v>
      </c>
      <c r="E45" s="2">
        <v>4</v>
      </c>
      <c r="F45" s="16">
        <v>24</v>
      </c>
      <c r="G45" s="2">
        <v>2</v>
      </c>
      <c r="H45" s="2">
        <v>3</v>
      </c>
      <c r="I45" s="5">
        <v>6</v>
      </c>
      <c r="J45">
        <v>62</v>
      </c>
      <c r="K45" s="5">
        <v>8</v>
      </c>
      <c r="L45" s="10">
        <v>51</v>
      </c>
      <c r="M45">
        <v>71</v>
      </c>
      <c r="N45" s="5">
        <v>10</v>
      </c>
      <c r="O45" s="5">
        <v>11</v>
      </c>
      <c r="P45" s="14">
        <v>29</v>
      </c>
      <c r="Q45">
        <v>65</v>
      </c>
      <c r="R45" s="2">
        <v>2</v>
      </c>
      <c r="S45" s="5">
        <v>8</v>
      </c>
      <c r="T45" s="5">
        <v>5</v>
      </c>
      <c r="U45" s="5">
        <v>6</v>
      </c>
      <c r="V45" s="12">
        <v>27</v>
      </c>
      <c r="W45" s="12">
        <v>23</v>
      </c>
      <c r="X45" s="2">
        <v>3</v>
      </c>
      <c r="Y45" s="16">
        <v>19</v>
      </c>
      <c r="Z45" s="2">
        <v>2</v>
      </c>
      <c r="AA45" s="2">
        <v>4</v>
      </c>
      <c r="AB45" s="2">
        <v>4</v>
      </c>
      <c r="AC45">
        <f t="shared" si="0"/>
        <v>510</v>
      </c>
    </row>
    <row r="46" spans="1:29" x14ac:dyDescent="0.3">
      <c r="B46" s="14">
        <f t="shared" ref="B46:AB46" si="15">B44/B45*100</f>
        <v>16.666666666666664</v>
      </c>
      <c r="C46" s="10">
        <f t="shared" si="15"/>
        <v>31.25</v>
      </c>
      <c r="D46" s="5">
        <f t="shared" si="15"/>
        <v>11.111111111111111</v>
      </c>
      <c r="E46" s="2">
        <f t="shared" si="15"/>
        <v>100</v>
      </c>
      <c r="F46" s="16">
        <f t="shared" si="15"/>
        <v>29.166666666666668</v>
      </c>
      <c r="G46" s="2">
        <f t="shared" si="15"/>
        <v>100</v>
      </c>
      <c r="H46" s="2">
        <f t="shared" si="15"/>
        <v>100</v>
      </c>
      <c r="I46" s="5">
        <f t="shared" si="15"/>
        <v>100</v>
      </c>
      <c r="J46">
        <f t="shared" si="15"/>
        <v>33.87096774193548</v>
      </c>
      <c r="K46" s="5">
        <f t="shared" si="15"/>
        <v>100</v>
      </c>
      <c r="L46" s="10">
        <f t="shared" si="15"/>
        <v>17.647058823529413</v>
      </c>
      <c r="M46">
        <f t="shared" si="15"/>
        <v>43.661971830985912</v>
      </c>
      <c r="N46" s="5">
        <f t="shared" si="15"/>
        <v>70</v>
      </c>
      <c r="O46" s="5">
        <f t="shared" si="15"/>
        <v>27.27272727272727</v>
      </c>
      <c r="P46" s="14">
        <f t="shared" si="15"/>
        <v>17.241379310344829</v>
      </c>
      <c r="Q46">
        <f t="shared" si="15"/>
        <v>61.53846153846154</v>
      </c>
      <c r="R46" s="2">
        <f t="shared" si="15"/>
        <v>100</v>
      </c>
      <c r="S46" s="5">
        <f t="shared" si="15"/>
        <v>100</v>
      </c>
      <c r="T46" s="5">
        <f t="shared" si="15"/>
        <v>100</v>
      </c>
      <c r="U46" s="5">
        <f t="shared" si="15"/>
        <v>100</v>
      </c>
      <c r="V46" s="12">
        <f t="shared" si="15"/>
        <v>33.333333333333329</v>
      </c>
      <c r="W46" s="12">
        <f t="shared" si="15"/>
        <v>17.391304347826086</v>
      </c>
      <c r="X46" s="2">
        <f t="shared" si="15"/>
        <v>100</v>
      </c>
      <c r="Y46" s="16">
        <f t="shared" si="15"/>
        <v>42.105263157894733</v>
      </c>
      <c r="Z46" s="2">
        <f t="shared" si="15"/>
        <v>100</v>
      </c>
      <c r="AA46" s="2">
        <f t="shared" si="15"/>
        <v>75</v>
      </c>
      <c r="AB46" s="2">
        <f t="shared" si="15"/>
        <v>100</v>
      </c>
      <c r="AC46">
        <f>AC44/AC45*100</f>
        <v>41.568627450980394</v>
      </c>
    </row>
    <row r="47" spans="1:29" x14ac:dyDescent="0.3">
      <c r="A47" t="s">
        <v>16</v>
      </c>
      <c r="B47" s="14">
        <v>12</v>
      </c>
      <c r="C47" s="10">
        <v>7</v>
      </c>
      <c r="D47" s="5">
        <v>8</v>
      </c>
      <c r="E47" s="2">
        <v>4</v>
      </c>
      <c r="F47" s="16">
        <v>8</v>
      </c>
      <c r="G47" s="2">
        <v>2</v>
      </c>
      <c r="H47" s="2">
        <v>3</v>
      </c>
      <c r="I47" s="5">
        <v>6</v>
      </c>
      <c r="J47">
        <v>6</v>
      </c>
      <c r="K47" s="5">
        <v>7</v>
      </c>
      <c r="L47" s="10">
        <v>5</v>
      </c>
      <c r="M47">
        <v>31</v>
      </c>
      <c r="N47" s="5">
        <v>8</v>
      </c>
      <c r="O47" s="5">
        <v>14</v>
      </c>
      <c r="P47" s="14">
        <v>9</v>
      </c>
      <c r="Q47">
        <v>5</v>
      </c>
      <c r="R47" s="2">
        <v>2</v>
      </c>
      <c r="S47" s="5">
        <v>5</v>
      </c>
      <c r="T47" s="5">
        <v>6</v>
      </c>
      <c r="U47" s="5">
        <v>6</v>
      </c>
      <c r="V47" s="12">
        <v>7</v>
      </c>
      <c r="W47" s="12">
        <v>10</v>
      </c>
      <c r="X47" s="2">
        <v>3</v>
      </c>
      <c r="Y47" s="16">
        <v>9</v>
      </c>
      <c r="Z47" s="2">
        <v>2</v>
      </c>
      <c r="AA47" s="2">
        <v>4</v>
      </c>
      <c r="AB47" s="2">
        <v>4</v>
      </c>
      <c r="AC47">
        <f t="shared" si="0"/>
        <v>193</v>
      </c>
    </row>
    <row r="48" spans="1:29" x14ac:dyDescent="0.3">
      <c r="A48" t="s">
        <v>49</v>
      </c>
      <c r="B48" s="14">
        <v>36</v>
      </c>
      <c r="C48" s="10">
        <v>16</v>
      </c>
      <c r="D48" s="5">
        <v>8</v>
      </c>
      <c r="E48" s="2">
        <v>4</v>
      </c>
      <c r="F48" s="16">
        <v>35</v>
      </c>
      <c r="G48" s="2">
        <v>2</v>
      </c>
      <c r="H48" s="2">
        <v>3</v>
      </c>
      <c r="I48" s="5">
        <v>6</v>
      </c>
      <c r="J48">
        <v>32</v>
      </c>
      <c r="K48" s="5">
        <v>7</v>
      </c>
      <c r="L48" s="10">
        <v>7</v>
      </c>
      <c r="M48">
        <v>71</v>
      </c>
      <c r="N48" s="5">
        <v>8</v>
      </c>
      <c r="O48" s="5">
        <v>14</v>
      </c>
      <c r="P48" s="14">
        <v>29</v>
      </c>
      <c r="Q48">
        <v>37</v>
      </c>
      <c r="R48" s="2">
        <v>2</v>
      </c>
      <c r="S48" s="5">
        <v>5</v>
      </c>
      <c r="T48" s="5">
        <v>6</v>
      </c>
      <c r="U48" s="5">
        <v>6</v>
      </c>
      <c r="V48" s="12">
        <v>27</v>
      </c>
      <c r="W48" s="12">
        <v>23</v>
      </c>
      <c r="X48" s="2">
        <v>3</v>
      </c>
      <c r="Y48" s="16">
        <v>40</v>
      </c>
      <c r="Z48" s="2">
        <v>2</v>
      </c>
      <c r="AA48" s="2">
        <v>4</v>
      </c>
      <c r="AB48" s="2">
        <v>4</v>
      </c>
      <c r="AC48">
        <f t="shared" si="0"/>
        <v>437</v>
      </c>
    </row>
    <row r="49" spans="1:29" x14ac:dyDescent="0.3">
      <c r="B49" s="14">
        <f t="shared" ref="B49:AB49" si="16">B47/B48*100</f>
        <v>33.333333333333329</v>
      </c>
      <c r="C49" s="10">
        <f t="shared" si="16"/>
        <v>43.75</v>
      </c>
      <c r="D49" s="5">
        <f t="shared" si="16"/>
        <v>100</v>
      </c>
      <c r="E49" s="2">
        <f t="shared" si="16"/>
        <v>100</v>
      </c>
      <c r="F49" s="16">
        <f t="shared" si="16"/>
        <v>22.857142857142858</v>
      </c>
      <c r="G49" s="2">
        <f t="shared" si="16"/>
        <v>100</v>
      </c>
      <c r="H49" s="2">
        <f t="shared" si="16"/>
        <v>100</v>
      </c>
      <c r="I49" s="5">
        <f t="shared" si="16"/>
        <v>100</v>
      </c>
      <c r="J49">
        <f t="shared" si="16"/>
        <v>18.75</v>
      </c>
      <c r="K49" s="5">
        <f t="shared" si="16"/>
        <v>100</v>
      </c>
      <c r="L49" s="10">
        <f t="shared" si="16"/>
        <v>71.428571428571431</v>
      </c>
      <c r="M49">
        <f t="shared" si="16"/>
        <v>43.661971830985912</v>
      </c>
      <c r="N49" s="5">
        <f t="shared" si="16"/>
        <v>100</v>
      </c>
      <c r="O49" s="5">
        <f t="shared" si="16"/>
        <v>100</v>
      </c>
      <c r="P49" s="14">
        <f t="shared" si="16"/>
        <v>31.03448275862069</v>
      </c>
      <c r="Q49">
        <f t="shared" si="16"/>
        <v>13.513513513513514</v>
      </c>
      <c r="R49" s="2">
        <f t="shared" si="16"/>
        <v>100</v>
      </c>
      <c r="S49" s="5">
        <f t="shared" si="16"/>
        <v>100</v>
      </c>
      <c r="T49" s="5">
        <f t="shared" si="16"/>
        <v>100</v>
      </c>
      <c r="U49" s="5">
        <f t="shared" si="16"/>
        <v>100</v>
      </c>
      <c r="V49" s="12">
        <f t="shared" si="16"/>
        <v>25.925925925925924</v>
      </c>
      <c r="W49" s="12">
        <f t="shared" si="16"/>
        <v>43.478260869565219</v>
      </c>
      <c r="X49" s="2">
        <f t="shared" si="16"/>
        <v>100</v>
      </c>
      <c r="Y49" s="16">
        <f t="shared" si="16"/>
        <v>22.5</v>
      </c>
      <c r="Z49" s="2">
        <f t="shared" si="16"/>
        <v>100</v>
      </c>
      <c r="AA49" s="2">
        <f t="shared" si="16"/>
        <v>100</v>
      </c>
      <c r="AB49" s="2">
        <f t="shared" si="16"/>
        <v>100</v>
      </c>
      <c r="AC49">
        <f>AC47/AC48*100</f>
        <v>44.164759725400458</v>
      </c>
    </row>
    <row r="50" spans="1:29" x14ac:dyDescent="0.3">
      <c r="A50" t="s">
        <v>17</v>
      </c>
      <c r="B50" s="14">
        <v>12</v>
      </c>
      <c r="C50" s="10">
        <v>7</v>
      </c>
      <c r="D50" s="5">
        <v>7</v>
      </c>
      <c r="E50" s="2">
        <v>4</v>
      </c>
      <c r="F50" s="16">
        <v>6</v>
      </c>
      <c r="G50" s="2">
        <v>2</v>
      </c>
      <c r="H50" s="2">
        <v>3</v>
      </c>
      <c r="I50" s="5">
        <v>6</v>
      </c>
      <c r="J50">
        <v>8</v>
      </c>
      <c r="K50" s="5">
        <v>8</v>
      </c>
      <c r="L50" s="10">
        <v>8</v>
      </c>
      <c r="M50">
        <v>13</v>
      </c>
      <c r="N50" s="5">
        <v>10</v>
      </c>
      <c r="O50" s="5">
        <v>6</v>
      </c>
      <c r="P50" s="14">
        <v>9</v>
      </c>
      <c r="Q50">
        <v>10</v>
      </c>
      <c r="R50" s="2">
        <v>2</v>
      </c>
      <c r="S50" s="5">
        <v>2</v>
      </c>
      <c r="U50" s="5">
        <v>4</v>
      </c>
      <c r="V50" s="12">
        <v>8</v>
      </c>
      <c r="W50" s="12">
        <v>16</v>
      </c>
      <c r="X50" s="2">
        <v>3</v>
      </c>
      <c r="Y50" s="16">
        <v>6</v>
      </c>
      <c r="Z50" s="2">
        <v>2</v>
      </c>
      <c r="AA50" s="2">
        <v>2</v>
      </c>
      <c r="AB50" s="2">
        <v>4</v>
      </c>
      <c r="AC50">
        <f t="shared" si="0"/>
        <v>168</v>
      </c>
    </row>
    <row r="51" spans="1:29" x14ac:dyDescent="0.3">
      <c r="A51" t="s">
        <v>49</v>
      </c>
      <c r="B51" s="14">
        <v>38</v>
      </c>
      <c r="C51" s="10">
        <v>16</v>
      </c>
      <c r="D51" s="5">
        <v>10</v>
      </c>
      <c r="E51" s="2">
        <v>4</v>
      </c>
      <c r="F51" s="16">
        <v>30</v>
      </c>
      <c r="G51" s="2">
        <v>2</v>
      </c>
      <c r="H51" s="2">
        <v>3</v>
      </c>
      <c r="I51" s="5">
        <v>6</v>
      </c>
      <c r="J51">
        <v>28</v>
      </c>
      <c r="K51" s="5">
        <v>8</v>
      </c>
      <c r="L51" s="10">
        <v>13</v>
      </c>
      <c r="M51">
        <v>44</v>
      </c>
      <c r="N51" s="5">
        <v>10</v>
      </c>
      <c r="O51" s="5">
        <v>6</v>
      </c>
      <c r="P51" s="14">
        <v>32</v>
      </c>
      <c r="Q51">
        <v>41</v>
      </c>
      <c r="R51" s="2">
        <v>2</v>
      </c>
      <c r="S51" s="5">
        <v>2</v>
      </c>
      <c r="T51" s="5">
        <v>4</v>
      </c>
      <c r="U51" s="5">
        <v>6</v>
      </c>
      <c r="V51" s="12">
        <v>27</v>
      </c>
      <c r="W51" s="12">
        <v>20</v>
      </c>
      <c r="X51" s="2">
        <v>3</v>
      </c>
      <c r="Y51" s="16">
        <v>6</v>
      </c>
      <c r="Z51" s="2">
        <v>2</v>
      </c>
      <c r="AA51" s="2">
        <v>2</v>
      </c>
      <c r="AB51" s="2">
        <v>4</v>
      </c>
      <c r="AC51">
        <f t="shared" si="0"/>
        <v>369</v>
      </c>
    </row>
    <row r="52" spans="1:29" x14ac:dyDescent="0.3">
      <c r="B52" s="14">
        <f t="shared" ref="B52:AB52" si="17">B50/B51*100</f>
        <v>31.578947368421051</v>
      </c>
      <c r="C52" s="10">
        <f t="shared" si="17"/>
        <v>43.75</v>
      </c>
      <c r="D52" s="5">
        <f t="shared" si="17"/>
        <v>70</v>
      </c>
      <c r="E52" s="2">
        <f t="shared" si="17"/>
        <v>100</v>
      </c>
      <c r="F52" s="16">
        <f t="shared" si="17"/>
        <v>20</v>
      </c>
      <c r="G52" s="2">
        <f t="shared" si="17"/>
        <v>100</v>
      </c>
      <c r="H52" s="2">
        <f t="shared" si="17"/>
        <v>100</v>
      </c>
      <c r="I52" s="5">
        <f t="shared" si="17"/>
        <v>100</v>
      </c>
      <c r="J52">
        <f t="shared" si="17"/>
        <v>28.571428571428569</v>
      </c>
      <c r="K52" s="5">
        <f t="shared" si="17"/>
        <v>100</v>
      </c>
      <c r="L52" s="10">
        <f t="shared" si="17"/>
        <v>61.53846153846154</v>
      </c>
      <c r="M52">
        <f t="shared" si="17"/>
        <v>29.545454545454547</v>
      </c>
      <c r="N52" s="5">
        <f t="shared" si="17"/>
        <v>100</v>
      </c>
      <c r="O52" s="5">
        <f t="shared" si="17"/>
        <v>100</v>
      </c>
      <c r="P52" s="14">
        <f t="shared" si="17"/>
        <v>28.125</v>
      </c>
      <c r="Q52">
        <f t="shared" si="17"/>
        <v>24.390243902439025</v>
      </c>
      <c r="R52" s="2">
        <f t="shared" si="17"/>
        <v>100</v>
      </c>
      <c r="S52" s="5">
        <f t="shared" si="17"/>
        <v>100</v>
      </c>
      <c r="T52" s="5">
        <f t="shared" si="17"/>
        <v>0</v>
      </c>
      <c r="U52" s="5">
        <f t="shared" si="17"/>
        <v>66.666666666666657</v>
      </c>
      <c r="V52" s="12">
        <f t="shared" si="17"/>
        <v>29.629629629629626</v>
      </c>
      <c r="W52" s="12">
        <f t="shared" si="17"/>
        <v>80</v>
      </c>
      <c r="X52" s="2">
        <f t="shared" si="17"/>
        <v>100</v>
      </c>
      <c r="Y52" s="16">
        <f t="shared" si="17"/>
        <v>100</v>
      </c>
      <c r="Z52" s="2">
        <f t="shared" si="17"/>
        <v>100</v>
      </c>
      <c r="AA52" s="2">
        <f t="shared" si="17"/>
        <v>100</v>
      </c>
      <c r="AB52" s="2">
        <f t="shared" si="17"/>
        <v>100</v>
      </c>
      <c r="AC52">
        <f>AC50/AC51*100</f>
        <v>45.528455284552841</v>
      </c>
    </row>
    <row r="53" spans="1:29" x14ac:dyDescent="0.3">
      <c r="A53" t="s">
        <v>18</v>
      </c>
      <c r="B53" s="14">
        <v>5</v>
      </c>
      <c r="C53" s="10">
        <v>5</v>
      </c>
      <c r="D53" s="5">
        <v>10</v>
      </c>
      <c r="E53" s="2">
        <v>4</v>
      </c>
      <c r="F53" s="16">
        <v>11</v>
      </c>
      <c r="G53" s="2">
        <v>2</v>
      </c>
      <c r="H53" s="2">
        <v>11</v>
      </c>
      <c r="I53" s="5">
        <v>6</v>
      </c>
      <c r="J53">
        <v>5</v>
      </c>
      <c r="K53" s="5">
        <v>5</v>
      </c>
      <c r="L53" s="10">
        <v>2</v>
      </c>
      <c r="M53">
        <v>6</v>
      </c>
      <c r="N53" s="5">
        <v>8</v>
      </c>
      <c r="O53" s="5">
        <v>3</v>
      </c>
      <c r="P53" s="14">
        <v>13</v>
      </c>
      <c r="Q53">
        <v>7</v>
      </c>
      <c r="R53" s="2">
        <v>2</v>
      </c>
      <c r="S53" s="5">
        <v>3</v>
      </c>
      <c r="T53" s="5">
        <v>3</v>
      </c>
      <c r="U53" s="5">
        <v>5</v>
      </c>
      <c r="V53" s="12">
        <v>7</v>
      </c>
      <c r="W53" s="12">
        <v>3</v>
      </c>
      <c r="X53" s="2">
        <v>3</v>
      </c>
      <c r="Y53" s="16">
        <v>4</v>
      </c>
      <c r="Z53" s="2">
        <v>2</v>
      </c>
      <c r="AA53" s="2">
        <v>4</v>
      </c>
      <c r="AB53" s="2">
        <v>3</v>
      </c>
      <c r="AC53">
        <f t="shared" ref="AC53:AC60" si="18">SUM(B53:AB53)</f>
        <v>142</v>
      </c>
    </row>
    <row r="54" spans="1:29" x14ac:dyDescent="0.3">
      <c r="A54" t="s">
        <v>49</v>
      </c>
      <c r="B54" s="14">
        <v>9</v>
      </c>
      <c r="C54" s="10">
        <v>5</v>
      </c>
      <c r="D54" s="5">
        <v>10</v>
      </c>
      <c r="E54" s="2">
        <v>4</v>
      </c>
      <c r="F54" s="16">
        <v>45</v>
      </c>
      <c r="G54" s="2">
        <v>2</v>
      </c>
      <c r="H54" s="2">
        <v>11</v>
      </c>
      <c r="I54" s="5">
        <v>6</v>
      </c>
      <c r="J54">
        <v>5</v>
      </c>
      <c r="K54" s="5">
        <v>5</v>
      </c>
      <c r="L54" s="10">
        <v>2</v>
      </c>
      <c r="M54">
        <v>6</v>
      </c>
      <c r="N54" s="5">
        <v>10</v>
      </c>
      <c r="O54" s="5">
        <v>3</v>
      </c>
      <c r="P54" s="14">
        <v>13</v>
      </c>
      <c r="Q54">
        <v>20</v>
      </c>
      <c r="R54" s="2">
        <v>2</v>
      </c>
      <c r="S54" s="5">
        <v>4</v>
      </c>
      <c r="T54" s="5">
        <v>3</v>
      </c>
      <c r="U54" s="5">
        <v>5</v>
      </c>
      <c r="V54" s="12">
        <v>11</v>
      </c>
      <c r="W54" s="12">
        <v>3</v>
      </c>
      <c r="X54" s="2">
        <v>5</v>
      </c>
      <c r="Y54" s="16">
        <v>8</v>
      </c>
      <c r="Z54" s="2">
        <v>2</v>
      </c>
      <c r="AA54" s="2">
        <v>4</v>
      </c>
      <c r="AB54" s="2">
        <v>3</v>
      </c>
      <c r="AC54">
        <f t="shared" si="18"/>
        <v>206</v>
      </c>
    </row>
    <row r="55" spans="1:29" x14ac:dyDescent="0.3">
      <c r="B55" s="14">
        <f t="shared" ref="B55:AB55" si="19">B53/B54*100</f>
        <v>55.555555555555557</v>
      </c>
      <c r="C55" s="10">
        <f t="shared" si="19"/>
        <v>100</v>
      </c>
      <c r="D55" s="5">
        <f t="shared" si="19"/>
        <v>100</v>
      </c>
      <c r="E55" s="2">
        <f t="shared" si="19"/>
        <v>100</v>
      </c>
      <c r="F55" s="16">
        <f t="shared" si="19"/>
        <v>24.444444444444443</v>
      </c>
      <c r="G55" s="2">
        <f t="shared" si="19"/>
        <v>100</v>
      </c>
      <c r="H55" s="2">
        <f t="shared" si="19"/>
        <v>100</v>
      </c>
      <c r="I55" s="5">
        <f t="shared" si="19"/>
        <v>100</v>
      </c>
      <c r="J55">
        <f t="shared" si="19"/>
        <v>100</v>
      </c>
      <c r="K55" s="5">
        <f t="shared" si="19"/>
        <v>100</v>
      </c>
      <c r="L55" s="10">
        <f t="shared" si="19"/>
        <v>100</v>
      </c>
      <c r="M55">
        <f t="shared" si="19"/>
        <v>100</v>
      </c>
      <c r="N55" s="5">
        <f t="shared" si="19"/>
        <v>80</v>
      </c>
      <c r="O55" s="5">
        <f t="shared" si="19"/>
        <v>100</v>
      </c>
      <c r="P55" s="14">
        <f t="shared" si="19"/>
        <v>100</v>
      </c>
      <c r="Q55">
        <f t="shared" si="19"/>
        <v>35</v>
      </c>
      <c r="R55" s="2">
        <f t="shared" si="19"/>
        <v>100</v>
      </c>
      <c r="S55" s="5">
        <f t="shared" si="19"/>
        <v>75</v>
      </c>
      <c r="T55" s="5">
        <f t="shared" si="19"/>
        <v>100</v>
      </c>
      <c r="U55" s="5">
        <f t="shared" si="19"/>
        <v>100</v>
      </c>
      <c r="V55" s="12">
        <f t="shared" si="19"/>
        <v>63.636363636363633</v>
      </c>
      <c r="W55" s="12">
        <f t="shared" si="19"/>
        <v>100</v>
      </c>
      <c r="X55" s="2">
        <f t="shared" si="19"/>
        <v>60</v>
      </c>
      <c r="Y55" s="16">
        <f t="shared" si="19"/>
        <v>50</v>
      </c>
      <c r="Z55" s="2">
        <f t="shared" si="19"/>
        <v>100</v>
      </c>
      <c r="AA55" s="2">
        <f t="shared" si="19"/>
        <v>100</v>
      </c>
      <c r="AB55" s="2">
        <f t="shared" si="19"/>
        <v>100</v>
      </c>
      <c r="AC55">
        <f>AC53/AC54*100</f>
        <v>68.932038834951456</v>
      </c>
    </row>
    <row r="56" spans="1:29" x14ac:dyDescent="0.3">
      <c r="A56" t="s">
        <v>19</v>
      </c>
      <c r="B56" s="14">
        <v>4</v>
      </c>
      <c r="C56" s="10">
        <v>8</v>
      </c>
      <c r="D56" s="5">
        <v>4</v>
      </c>
      <c r="E56" s="2">
        <v>4</v>
      </c>
      <c r="F56" s="16">
        <v>4</v>
      </c>
      <c r="G56" s="2">
        <v>2</v>
      </c>
      <c r="H56" s="2">
        <v>3</v>
      </c>
      <c r="I56" s="5">
        <v>6</v>
      </c>
      <c r="J56">
        <v>49</v>
      </c>
      <c r="K56" s="5">
        <v>4</v>
      </c>
      <c r="L56" s="10">
        <v>1</v>
      </c>
      <c r="M56">
        <v>16</v>
      </c>
      <c r="N56" s="5">
        <v>10</v>
      </c>
      <c r="O56" s="5">
        <v>10</v>
      </c>
      <c r="P56" s="14">
        <v>13</v>
      </c>
      <c r="Q56">
        <v>12</v>
      </c>
      <c r="R56" s="2">
        <v>2</v>
      </c>
      <c r="S56" s="5">
        <v>10</v>
      </c>
      <c r="T56" s="5">
        <v>5</v>
      </c>
      <c r="U56" s="5">
        <v>6</v>
      </c>
      <c r="V56" s="12">
        <v>12</v>
      </c>
      <c r="W56" s="12">
        <v>8</v>
      </c>
      <c r="X56" s="2">
        <v>2</v>
      </c>
      <c r="Y56" s="16">
        <v>2</v>
      </c>
      <c r="Z56" s="2">
        <v>2</v>
      </c>
      <c r="AA56" s="2">
        <v>4</v>
      </c>
      <c r="AB56" s="2">
        <v>4</v>
      </c>
      <c r="AC56">
        <f t="shared" si="18"/>
        <v>207</v>
      </c>
    </row>
    <row r="57" spans="1:29" x14ac:dyDescent="0.3">
      <c r="A57" t="s">
        <v>49</v>
      </c>
      <c r="B57" s="14">
        <v>36</v>
      </c>
      <c r="C57" s="10">
        <v>16</v>
      </c>
      <c r="D57" s="5">
        <v>10</v>
      </c>
      <c r="E57" s="2">
        <v>4</v>
      </c>
      <c r="F57" s="16">
        <v>35</v>
      </c>
      <c r="G57" s="2">
        <v>2</v>
      </c>
      <c r="H57" s="2">
        <v>3</v>
      </c>
      <c r="I57" s="5">
        <v>6</v>
      </c>
      <c r="J57">
        <v>87</v>
      </c>
      <c r="K57" s="5">
        <v>7</v>
      </c>
      <c r="L57" s="10">
        <v>7</v>
      </c>
      <c r="M57">
        <v>71</v>
      </c>
      <c r="N57" s="5">
        <v>10</v>
      </c>
      <c r="O57" s="5">
        <v>12</v>
      </c>
      <c r="P57" s="14">
        <v>29</v>
      </c>
      <c r="Q57">
        <v>65</v>
      </c>
      <c r="R57" s="2">
        <v>2</v>
      </c>
      <c r="S57" s="5">
        <v>10</v>
      </c>
      <c r="T57" s="5">
        <v>5</v>
      </c>
      <c r="U57" s="5">
        <v>6</v>
      </c>
      <c r="V57" s="12">
        <v>27</v>
      </c>
      <c r="W57" s="12">
        <v>24</v>
      </c>
      <c r="X57" s="2">
        <v>3</v>
      </c>
      <c r="Y57" s="16">
        <v>40</v>
      </c>
      <c r="Z57" s="2">
        <v>2</v>
      </c>
      <c r="AA57" s="2">
        <v>4</v>
      </c>
      <c r="AB57" s="2">
        <v>4</v>
      </c>
      <c r="AC57">
        <f>SUM(B57:AB57)</f>
        <v>527</v>
      </c>
    </row>
    <row r="58" spans="1:29" x14ac:dyDescent="0.3">
      <c r="B58" s="14">
        <f t="shared" ref="B58:AB58" si="20">B56/B57*100</f>
        <v>11.111111111111111</v>
      </c>
      <c r="C58" s="10">
        <f t="shared" si="20"/>
        <v>50</v>
      </c>
      <c r="D58" s="5">
        <f t="shared" si="20"/>
        <v>40</v>
      </c>
      <c r="E58" s="2">
        <f t="shared" si="20"/>
        <v>100</v>
      </c>
      <c r="F58" s="16">
        <f t="shared" si="20"/>
        <v>11.428571428571429</v>
      </c>
      <c r="G58" s="2">
        <f t="shared" si="20"/>
        <v>100</v>
      </c>
      <c r="H58" s="2">
        <f t="shared" si="20"/>
        <v>100</v>
      </c>
      <c r="I58" s="5">
        <f t="shared" si="20"/>
        <v>100</v>
      </c>
      <c r="J58">
        <f t="shared" si="20"/>
        <v>56.321839080459768</v>
      </c>
      <c r="K58" s="5">
        <f t="shared" si="20"/>
        <v>57.142857142857139</v>
      </c>
      <c r="L58" s="10">
        <f t="shared" si="20"/>
        <v>14.285714285714285</v>
      </c>
      <c r="M58">
        <f t="shared" si="20"/>
        <v>22.535211267605636</v>
      </c>
      <c r="N58" s="5">
        <f t="shared" si="20"/>
        <v>100</v>
      </c>
      <c r="O58" s="5">
        <f t="shared" si="20"/>
        <v>83.333333333333343</v>
      </c>
      <c r="P58" s="14">
        <f t="shared" si="20"/>
        <v>44.827586206896555</v>
      </c>
      <c r="Q58">
        <f t="shared" si="20"/>
        <v>18.461538461538463</v>
      </c>
      <c r="R58" s="2">
        <f t="shared" si="20"/>
        <v>100</v>
      </c>
      <c r="S58" s="5">
        <f t="shared" si="20"/>
        <v>100</v>
      </c>
      <c r="T58" s="5">
        <f t="shared" si="20"/>
        <v>100</v>
      </c>
      <c r="U58" s="5">
        <f t="shared" si="20"/>
        <v>100</v>
      </c>
      <c r="V58" s="12">
        <f t="shared" si="20"/>
        <v>44.444444444444443</v>
      </c>
      <c r="W58" s="12">
        <f t="shared" si="20"/>
        <v>33.333333333333329</v>
      </c>
      <c r="X58" s="2">
        <f t="shared" si="20"/>
        <v>66.666666666666657</v>
      </c>
      <c r="Y58" s="16">
        <f t="shared" si="20"/>
        <v>5</v>
      </c>
      <c r="Z58" s="2">
        <f t="shared" si="20"/>
        <v>100</v>
      </c>
      <c r="AA58" s="2">
        <f t="shared" si="20"/>
        <v>100</v>
      </c>
      <c r="AB58" s="2">
        <f t="shared" si="20"/>
        <v>100</v>
      </c>
      <c r="AC58">
        <f>AC56/AC57*100</f>
        <v>39.27893738140417</v>
      </c>
    </row>
    <row r="59" spans="1:29" x14ac:dyDescent="0.3">
      <c r="A59" t="s">
        <v>20</v>
      </c>
      <c r="B59" s="14">
        <v>13</v>
      </c>
      <c r="C59" s="10">
        <v>15</v>
      </c>
      <c r="D59" s="5">
        <v>10</v>
      </c>
      <c r="E59" s="2">
        <v>4</v>
      </c>
      <c r="F59" s="16">
        <v>16</v>
      </c>
      <c r="G59" s="2">
        <v>2</v>
      </c>
      <c r="H59" s="2">
        <v>3</v>
      </c>
      <c r="I59" s="5">
        <v>6</v>
      </c>
      <c r="J59">
        <v>75</v>
      </c>
      <c r="K59" s="5">
        <v>7</v>
      </c>
      <c r="L59" s="10">
        <v>7</v>
      </c>
      <c r="M59">
        <v>43</v>
      </c>
      <c r="N59" s="5">
        <v>7</v>
      </c>
      <c r="O59" s="5">
        <v>4</v>
      </c>
      <c r="P59" s="14">
        <v>10</v>
      </c>
      <c r="Q59">
        <v>14</v>
      </c>
      <c r="R59" s="2">
        <v>2</v>
      </c>
      <c r="S59" s="5">
        <v>9</v>
      </c>
      <c r="T59" s="5">
        <v>6</v>
      </c>
      <c r="U59" s="5">
        <v>6</v>
      </c>
      <c r="V59" s="12">
        <v>10</v>
      </c>
      <c r="W59" s="12">
        <v>10</v>
      </c>
      <c r="X59" s="2">
        <v>3</v>
      </c>
      <c r="Y59" s="16">
        <v>22</v>
      </c>
      <c r="Z59" s="2">
        <v>2</v>
      </c>
      <c r="AA59" s="2">
        <v>4</v>
      </c>
      <c r="AB59" s="2">
        <v>4</v>
      </c>
      <c r="AC59">
        <f t="shared" si="18"/>
        <v>314</v>
      </c>
    </row>
    <row r="60" spans="1:29" x14ac:dyDescent="0.3">
      <c r="A60" t="s">
        <v>49</v>
      </c>
      <c r="B60" s="14">
        <v>36</v>
      </c>
      <c r="C60" s="10">
        <v>16</v>
      </c>
      <c r="D60" s="5">
        <v>10</v>
      </c>
      <c r="E60" s="2">
        <v>4</v>
      </c>
      <c r="F60" s="16">
        <v>35</v>
      </c>
      <c r="G60" s="2">
        <v>2</v>
      </c>
      <c r="H60" s="2">
        <v>3</v>
      </c>
      <c r="I60" s="5">
        <v>6</v>
      </c>
      <c r="J60">
        <v>87</v>
      </c>
      <c r="K60" s="5">
        <v>7</v>
      </c>
      <c r="L60" s="10">
        <v>7</v>
      </c>
      <c r="M60">
        <v>71</v>
      </c>
      <c r="N60" s="5">
        <v>10</v>
      </c>
      <c r="O60" s="5">
        <v>4</v>
      </c>
      <c r="P60" s="14">
        <v>29</v>
      </c>
      <c r="Q60">
        <v>65</v>
      </c>
      <c r="R60" s="2">
        <v>2</v>
      </c>
      <c r="S60" s="5">
        <v>9</v>
      </c>
      <c r="T60" s="5">
        <v>6</v>
      </c>
      <c r="U60" s="5">
        <v>6</v>
      </c>
      <c r="V60" s="12">
        <v>27</v>
      </c>
      <c r="W60" s="12">
        <v>23</v>
      </c>
      <c r="X60" s="2">
        <v>3</v>
      </c>
      <c r="Y60" s="16">
        <v>40</v>
      </c>
      <c r="Z60" s="2">
        <v>2</v>
      </c>
      <c r="AA60" s="2">
        <v>4</v>
      </c>
      <c r="AB60" s="2">
        <v>4</v>
      </c>
      <c r="AC60">
        <f t="shared" si="18"/>
        <v>518</v>
      </c>
    </row>
    <row r="61" spans="1:29" x14ac:dyDescent="0.3">
      <c r="B61" s="14">
        <f t="shared" ref="B61:AB61" si="21">B59/B60*100</f>
        <v>36.111111111111107</v>
      </c>
      <c r="C61" s="10">
        <f t="shared" si="21"/>
        <v>93.75</v>
      </c>
      <c r="D61" s="5">
        <f t="shared" si="21"/>
        <v>100</v>
      </c>
      <c r="E61" s="2">
        <f t="shared" si="21"/>
        <v>100</v>
      </c>
      <c r="F61" s="16">
        <f t="shared" si="21"/>
        <v>45.714285714285715</v>
      </c>
      <c r="G61" s="2">
        <f t="shared" si="21"/>
        <v>100</v>
      </c>
      <c r="H61" s="2">
        <f t="shared" si="21"/>
        <v>100</v>
      </c>
      <c r="I61" s="5">
        <f t="shared" si="21"/>
        <v>100</v>
      </c>
      <c r="J61">
        <f t="shared" si="21"/>
        <v>86.206896551724128</v>
      </c>
      <c r="K61" s="5">
        <f t="shared" si="21"/>
        <v>100</v>
      </c>
      <c r="L61" s="10">
        <f t="shared" si="21"/>
        <v>100</v>
      </c>
      <c r="M61">
        <f t="shared" si="21"/>
        <v>60.563380281690137</v>
      </c>
      <c r="N61" s="5">
        <f t="shared" si="21"/>
        <v>70</v>
      </c>
      <c r="O61" s="5">
        <f t="shared" si="21"/>
        <v>100</v>
      </c>
      <c r="P61" s="14">
        <f t="shared" si="21"/>
        <v>34.482758620689658</v>
      </c>
      <c r="Q61">
        <f t="shared" si="21"/>
        <v>21.53846153846154</v>
      </c>
      <c r="R61" s="2">
        <f t="shared" si="21"/>
        <v>100</v>
      </c>
      <c r="S61" s="5">
        <f t="shared" si="21"/>
        <v>100</v>
      </c>
      <c r="T61" s="5">
        <f t="shared" si="21"/>
        <v>100</v>
      </c>
      <c r="U61" s="5">
        <f t="shared" si="21"/>
        <v>100</v>
      </c>
      <c r="V61" s="12">
        <f t="shared" si="21"/>
        <v>37.037037037037038</v>
      </c>
      <c r="W61" s="12">
        <f t="shared" si="21"/>
        <v>43.478260869565219</v>
      </c>
      <c r="X61" s="2">
        <f t="shared" si="21"/>
        <v>100</v>
      </c>
      <c r="Y61" s="16">
        <f t="shared" si="21"/>
        <v>55.000000000000007</v>
      </c>
      <c r="Z61" s="2">
        <f t="shared" si="21"/>
        <v>100</v>
      </c>
      <c r="AA61" s="2">
        <f t="shared" si="21"/>
        <v>100</v>
      </c>
      <c r="AB61" s="2">
        <f t="shared" si="21"/>
        <v>100</v>
      </c>
      <c r="AC61">
        <f>AC59/AC60*100</f>
        <v>60.617760617760617</v>
      </c>
    </row>
    <row r="62" spans="1:29" x14ac:dyDescent="0.3">
      <c r="A62" t="s">
        <v>21</v>
      </c>
      <c r="B62" s="14">
        <v>9</v>
      </c>
      <c r="C62" s="10">
        <v>9</v>
      </c>
      <c r="D62" s="5">
        <v>10</v>
      </c>
      <c r="E62" s="2">
        <v>5</v>
      </c>
      <c r="F62" s="16">
        <v>11</v>
      </c>
      <c r="G62" s="2">
        <v>2</v>
      </c>
      <c r="H62" s="2">
        <v>9</v>
      </c>
      <c r="I62" s="5">
        <v>6</v>
      </c>
      <c r="J62">
        <v>16</v>
      </c>
      <c r="K62" s="5">
        <v>7</v>
      </c>
      <c r="L62" s="10">
        <v>7</v>
      </c>
      <c r="M62">
        <v>19</v>
      </c>
      <c r="N62" s="5">
        <v>9</v>
      </c>
      <c r="O62" s="5">
        <v>11</v>
      </c>
      <c r="P62" s="14">
        <v>9</v>
      </c>
      <c r="Q62">
        <v>11</v>
      </c>
      <c r="R62" s="2">
        <v>2</v>
      </c>
      <c r="S62" s="5">
        <v>7</v>
      </c>
      <c r="T62" s="5">
        <v>9</v>
      </c>
      <c r="U62" s="5">
        <v>8</v>
      </c>
      <c r="V62" s="12">
        <v>13</v>
      </c>
      <c r="W62" s="12">
        <v>17</v>
      </c>
      <c r="X62" s="2">
        <v>10</v>
      </c>
      <c r="Y62" s="16">
        <v>7</v>
      </c>
      <c r="Z62" s="2">
        <v>2</v>
      </c>
      <c r="AA62" s="2">
        <v>4</v>
      </c>
      <c r="AB62" s="2">
        <v>4</v>
      </c>
      <c r="AC62">
        <f>SUM(B62:AB62)</f>
        <v>233</v>
      </c>
    </row>
    <row r="63" spans="1:29" x14ac:dyDescent="0.3">
      <c r="A63" t="s">
        <v>49</v>
      </c>
      <c r="B63" s="14">
        <v>25</v>
      </c>
      <c r="C63" s="10">
        <v>15</v>
      </c>
      <c r="D63" s="5">
        <v>10</v>
      </c>
      <c r="E63" s="2">
        <v>5</v>
      </c>
      <c r="F63" s="16">
        <v>35</v>
      </c>
      <c r="G63" s="2">
        <v>2</v>
      </c>
      <c r="H63" s="2">
        <v>9</v>
      </c>
      <c r="I63" s="5">
        <v>6</v>
      </c>
      <c r="J63">
        <v>54</v>
      </c>
      <c r="K63" s="5">
        <v>7</v>
      </c>
      <c r="L63" s="10">
        <v>7</v>
      </c>
      <c r="M63">
        <v>21</v>
      </c>
      <c r="N63" s="5">
        <v>10</v>
      </c>
      <c r="O63" s="5">
        <v>12</v>
      </c>
      <c r="P63" s="14">
        <v>29</v>
      </c>
      <c r="Q63">
        <v>14</v>
      </c>
      <c r="R63" s="2">
        <v>2</v>
      </c>
      <c r="S63" s="5">
        <v>7</v>
      </c>
      <c r="T63" s="5">
        <v>9</v>
      </c>
      <c r="U63" s="5">
        <v>8</v>
      </c>
      <c r="V63" s="12">
        <v>25</v>
      </c>
      <c r="W63" s="12">
        <v>24</v>
      </c>
      <c r="X63" s="2">
        <v>14</v>
      </c>
      <c r="Y63" s="16">
        <v>40</v>
      </c>
      <c r="Z63" s="2">
        <v>2</v>
      </c>
      <c r="AA63" s="2">
        <v>4</v>
      </c>
      <c r="AB63" s="2">
        <v>4</v>
      </c>
      <c r="AC63">
        <f>SUM(B63:AB63)</f>
        <v>400</v>
      </c>
    </row>
    <row r="64" spans="1:29" x14ac:dyDescent="0.3">
      <c r="B64" s="14">
        <f t="shared" ref="B64:AB64" si="22">B62/B63*100</f>
        <v>36</v>
      </c>
      <c r="C64" s="10">
        <f t="shared" si="22"/>
        <v>60</v>
      </c>
      <c r="D64" s="5">
        <f t="shared" si="22"/>
        <v>100</v>
      </c>
      <c r="E64" s="2">
        <f t="shared" si="22"/>
        <v>100</v>
      </c>
      <c r="F64" s="16">
        <f t="shared" si="22"/>
        <v>31.428571428571427</v>
      </c>
      <c r="G64" s="2">
        <f t="shared" si="22"/>
        <v>100</v>
      </c>
      <c r="H64" s="2">
        <f t="shared" si="22"/>
        <v>100</v>
      </c>
      <c r="I64" s="5">
        <f t="shared" si="22"/>
        <v>100</v>
      </c>
      <c r="J64">
        <f t="shared" si="22"/>
        <v>29.629629629629626</v>
      </c>
      <c r="K64" s="5">
        <f t="shared" si="22"/>
        <v>100</v>
      </c>
      <c r="L64" s="10">
        <f t="shared" si="22"/>
        <v>100</v>
      </c>
      <c r="M64">
        <f t="shared" si="22"/>
        <v>90.476190476190482</v>
      </c>
      <c r="N64" s="5">
        <f t="shared" si="22"/>
        <v>90</v>
      </c>
      <c r="O64" s="5">
        <f t="shared" si="22"/>
        <v>91.666666666666657</v>
      </c>
      <c r="P64" s="14">
        <f t="shared" si="22"/>
        <v>31.03448275862069</v>
      </c>
      <c r="Q64">
        <f t="shared" si="22"/>
        <v>78.571428571428569</v>
      </c>
      <c r="R64" s="2">
        <f t="shared" si="22"/>
        <v>100</v>
      </c>
      <c r="S64" s="5">
        <f t="shared" si="22"/>
        <v>100</v>
      </c>
      <c r="T64" s="5">
        <f t="shared" si="22"/>
        <v>100</v>
      </c>
      <c r="U64" s="5">
        <f t="shared" si="22"/>
        <v>100</v>
      </c>
      <c r="V64" s="12">
        <f t="shared" si="22"/>
        <v>52</v>
      </c>
      <c r="W64" s="12">
        <f t="shared" si="22"/>
        <v>70.833333333333343</v>
      </c>
      <c r="X64" s="2">
        <f t="shared" si="22"/>
        <v>71.428571428571431</v>
      </c>
      <c r="Y64" s="16">
        <f t="shared" si="22"/>
        <v>17.5</v>
      </c>
      <c r="Z64" s="2">
        <f t="shared" si="22"/>
        <v>100</v>
      </c>
      <c r="AA64" s="2">
        <f t="shared" si="22"/>
        <v>100</v>
      </c>
      <c r="AB64" s="2">
        <f t="shared" si="22"/>
        <v>100</v>
      </c>
      <c r="AC64">
        <f>AC62/AC63*100</f>
        <v>58.25</v>
      </c>
    </row>
    <row r="66" spans="1:29" x14ac:dyDescent="0.3">
      <c r="A66" t="s">
        <v>115</v>
      </c>
      <c r="B66" s="14">
        <f>SUM(B2,B5,B8,B11,B14,B17,B20,B23,B26,B29,B32,B35,B38,B41,B44,B47,B50,B53,B56,B59,B62)</f>
        <v>258</v>
      </c>
      <c r="C66" s="10">
        <f t="shared" ref="C66:AB66" si="23">SUM(C2,C5,C8,C11,C14,C17,C20,C23,C26,C29,C32,C35,C38,C41,C44,C47,C50,C53,C56,C59,C62)</f>
        <v>169</v>
      </c>
      <c r="D66" s="5">
        <f t="shared" si="23"/>
        <v>179</v>
      </c>
      <c r="E66" s="2">
        <f t="shared" si="23"/>
        <v>89</v>
      </c>
      <c r="F66" s="16">
        <f t="shared" si="23"/>
        <v>242</v>
      </c>
      <c r="G66" s="2">
        <f t="shared" si="23"/>
        <v>41</v>
      </c>
      <c r="H66" s="2">
        <f t="shared" si="23"/>
        <v>82</v>
      </c>
      <c r="I66" s="5">
        <f t="shared" si="23"/>
        <v>125</v>
      </c>
      <c r="J66">
        <f t="shared" si="23"/>
        <v>888</v>
      </c>
      <c r="K66" s="5">
        <f t="shared" si="23"/>
        <v>139</v>
      </c>
      <c r="L66" s="10">
        <f t="shared" si="23"/>
        <v>141</v>
      </c>
      <c r="M66">
        <f t="shared" si="23"/>
        <v>597</v>
      </c>
      <c r="N66" s="5">
        <f t="shared" si="23"/>
        <v>190</v>
      </c>
      <c r="O66" s="5">
        <f t="shared" si="23"/>
        <v>116</v>
      </c>
      <c r="P66" s="14">
        <f t="shared" si="23"/>
        <v>202</v>
      </c>
      <c r="Q66">
        <f t="shared" si="23"/>
        <v>516</v>
      </c>
      <c r="R66" s="2">
        <f t="shared" si="23"/>
        <v>46</v>
      </c>
      <c r="S66" s="5">
        <f t="shared" si="23"/>
        <v>136</v>
      </c>
      <c r="T66" s="5">
        <f t="shared" si="23"/>
        <v>110</v>
      </c>
      <c r="U66" s="5">
        <f t="shared" si="23"/>
        <v>129</v>
      </c>
      <c r="V66" s="12">
        <f t="shared" si="23"/>
        <v>158</v>
      </c>
      <c r="W66" s="12">
        <f t="shared" si="23"/>
        <v>212</v>
      </c>
      <c r="X66" s="2">
        <f t="shared" si="23"/>
        <v>81</v>
      </c>
      <c r="Y66" s="16">
        <f t="shared" si="23"/>
        <v>228</v>
      </c>
      <c r="Z66" s="2">
        <f t="shared" si="23"/>
        <v>46</v>
      </c>
      <c r="AA66" s="2">
        <f t="shared" si="23"/>
        <v>80</v>
      </c>
      <c r="AB66" s="2">
        <f t="shared" si="23"/>
        <v>83</v>
      </c>
    </row>
    <row r="67" spans="1:29" x14ac:dyDescent="0.3">
      <c r="A67" t="s">
        <v>116</v>
      </c>
      <c r="B67" s="14">
        <f>SUM(B3,B6,B9,B12,B15,B18,B21,B24,B27,B30,B33,B36,B39,B42,B45,B48,B51,B54,B57,B60,B63)</f>
        <v>598</v>
      </c>
      <c r="C67" s="10">
        <f t="shared" ref="C67:AB67" si="24">SUM(C3,C6,C9,C12,C15,C18,C21,C24,C27,C30,C33,C36,C39,C42,C45,C48,C51,C54,C57,C60,C63)</f>
        <v>281</v>
      </c>
      <c r="D67" s="5">
        <f t="shared" si="24"/>
        <v>208</v>
      </c>
      <c r="E67" s="2">
        <f t="shared" si="24"/>
        <v>89</v>
      </c>
      <c r="F67" s="16">
        <f t="shared" si="24"/>
        <v>668</v>
      </c>
      <c r="G67" s="2">
        <f t="shared" si="24"/>
        <v>41</v>
      </c>
      <c r="H67" s="2">
        <f t="shared" si="24"/>
        <v>82</v>
      </c>
      <c r="I67" s="5">
        <f t="shared" si="24"/>
        <v>125</v>
      </c>
      <c r="J67">
        <f t="shared" si="24"/>
        <v>1300</v>
      </c>
      <c r="K67" s="5">
        <f t="shared" si="24"/>
        <v>144</v>
      </c>
      <c r="L67" s="10">
        <f t="shared" si="24"/>
        <v>295</v>
      </c>
      <c r="M67">
        <f t="shared" si="24"/>
        <v>1070</v>
      </c>
      <c r="N67" s="5">
        <f t="shared" si="24"/>
        <v>209</v>
      </c>
      <c r="O67" s="5">
        <f t="shared" si="24"/>
        <v>133</v>
      </c>
      <c r="P67" s="14">
        <f t="shared" si="24"/>
        <v>543</v>
      </c>
      <c r="Q67">
        <f t="shared" si="24"/>
        <v>993</v>
      </c>
      <c r="R67" s="2">
        <f t="shared" si="24"/>
        <v>47</v>
      </c>
      <c r="S67" s="5">
        <f t="shared" si="24"/>
        <v>141</v>
      </c>
      <c r="T67" s="5">
        <f t="shared" si="24"/>
        <v>118</v>
      </c>
      <c r="U67" s="5">
        <f t="shared" si="24"/>
        <v>137</v>
      </c>
      <c r="V67" s="12">
        <f t="shared" si="24"/>
        <v>516</v>
      </c>
      <c r="W67" s="12">
        <f t="shared" si="24"/>
        <v>455</v>
      </c>
      <c r="X67" s="2">
        <f t="shared" si="24"/>
        <v>97</v>
      </c>
      <c r="Y67" s="16">
        <f t="shared" si="24"/>
        <v>670</v>
      </c>
      <c r="Z67" s="2">
        <f t="shared" si="24"/>
        <v>46</v>
      </c>
      <c r="AA67" s="2">
        <f t="shared" si="24"/>
        <v>82</v>
      </c>
      <c r="AB67" s="2">
        <f t="shared" si="24"/>
        <v>85</v>
      </c>
    </row>
    <row r="70" spans="1:29" x14ac:dyDescent="0.3">
      <c r="A70" t="s">
        <v>71</v>
      </c>
      <c r="B70" s="14">
        <f t="shared" ref="B70:AC70" si="25">AVERAGE(B64,B61,B58,B55,B52,B49,B46,B43,B40,B37,B34,B31,B28,B25,B22,B19,B16,B13,B10,B7,B4)</f>
        <v>47.537987325807983</v>
      </c>
      <c r="C70" s="10" t="e">
        <f t="shared" si="25"/>
        <v>#DIV/0!</v>
      </c>
      <c r="D70" s="5">
        <f t="shared" si="25"/>
        <v>86.646316646316649</v>
      </c>
      <c r="E70" s="2">
        <f t="shared" si="25"/>
        <v>100</v>
      </c>
      <c r="F70" s="16">
        <f t="shared" si="25"/>
        <v>42.864493733530132</v>
      </c>
      <c r="G70" s="2">
        <f t="shared" si="25"/>
        <v>100</v>
      </c>
      <c r="H70" s="2">
        <f t="shared" si="25"/>
        <v>100</v>
      </c>
      <c r="I70" s="5">
        <f t="shared" si="25"/>
        <v>100</v>
      </c>
      <c r="J70">
        <f t="shared" si="25"/>
        <v>66.514931103714559</v>
      </c>
      <c r="K70" s="5">
        <f t="shared" si="25"/>
        <v>95.691609977324262</v>
      </c>
      <c r="L70" s="10">
        <f t="shared" si="25"/>
        <v>70.754082044286207</v>
      </c>
      <c r="M70">
        <f t="shared" si="25"/>
        <v>56.822183421251523</v>
      </c>
      <c r="N70" s="5">
        <f t="shared" si="25"/>
        <v>91.391941391941401</v>
      </c>
      <c r="O70" s="5">
        <f t="shared" si="25"/>
        <v>91.642616642616645</v>
      </c>
      <c r="P70" s="14">
        <f t="shared" si="25"/>
        <v>42.391492037428002</v>
      </c>
      <c r="Q70">
        <f t="shared" si="25"/>
        <v>54.408988132626497</v>
      </c>
      <c r="R70" s="2">
        <f t="shared" si="25"/>
        <v>99.319727891156461</v>
      </c>
      <c r="S70" s="5">
        <f t="shared" si="25"/>
        <v>96.693121693121697</v>
      </c>
      <c r="T70" s="5">
        <f t="shared" si="25"/>
        <v>91.666666666666671</v>
      </c>
      <c r="U70" s="5">
        <f t="shared" si="25"/>
        <v>94.389935461364033</v>
      </c>
      <c r="V70" s="12" t="e">
        <f t="shared" si="25"/>
        <v>#DIV/0!</v>
      </c>
      <c r="W70" s="12">
        <f t="shared" si="25"/>
        <v>50.310107600212547</v>
      </c>
      <c r="X70" s="2">
        <f t="shared" si="25"/>
        <v>88.798185941043073</v>
      </c>
      <c r="Y70" s="16">
        <f t="shared" si="25"/>
        <v>40.677714569904722</v>
      </c>
      <c r="Z70" s="2">
        <f t="shared" si="25"/>
        <v>100</v>
      </c>
      <c r="AA70" s="2">
        <f t="shared" si="25"/>
        <v>97.61904761904762</v>
      </c>
      <c r="AB70" s="2">
        <f t="shared" si="25"/>
        <v>98.412698412698433</v>
      </c>
      <c r="AC70">
        <f t="shared" si="25"/>
        <v>58.810150273264277</v>
      </c>
    </row>
    <row r="72" spans="1:29" x14ac:dyDescent="0.3">
      <c r="AB72" s="2" t="s">
        <v>115</v>
      </c>
      <c r="AC72">
        <f>SUM(AC2,AC5,AC8,AC11,AC14,AC17,AC20,AC23,AC26,AC29,AC32,AC35,AC38,AC41,AC44,AC47,AC50,AC53,AC56,AC59,AC62)</f>
        <v>5283</v>
      </c>
    </row>
    <row r="73" spans="1:29" x14ac:dyDescent="0.3">
      <c r="AB73" s="2" t="s">
        <v>116</v>
      </c>
      <c r="AC73">
        <f>SUM(AC3,AC6,AC9,AC12,AC15,AC18,AC21,AC24,AC27,AC30,AC33,AC36,AC39,AC42,AC45,AC48,AC51,AC54,AC57,AC60,AC63)</f>
        <v>9173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2096-E05F-4AFB-B40E-C68344BC040F}">
  <dimension ref="A1:L75"/>
  <sheetViews>
    <sheetView zoomScale="70" zoomScaleNormal="7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4.4" x14ac:dyDescent="0.3"/>
  <cols>
    <col min="1" max="1" width="18.33203125" customWidth="1"/>
    <col min="2" max="2" width="16.77734375" style="9" customWidth="1"/>
    <col min="3" max="3" width="16.77734375" style="10" customWidth="1"/>
    <col min="4" max="4" width="16.77734375" customWidth="1"/>
    <col min="5" max="5" width="16.77734375" style="5" customWidth="1"/>
    <col min="6" max="6" width="16.77734375" style="2" customWidth="1"/>
    <col min="7" max="8" width="16.77734375" customWidth="1"/>
    <col min="9" max="9" width="16.77734375" style="5" customWidth="1"/>
    <col min="10" max="11" width="16.77734375" style="2" customWidth="1"/>
  </cols>
  <sheetData>
    <row r="1" spans="1:12" x14ac:dyDescent="0.3">
      <c r="A1" t="s">
        <v>0</v>
      </c>
      <c r="B1" s="9" t="s">
        <v>50</v>
      </c>
      <c r="C1" s="10" t="s">
        <v>51</v>
      </c>
      <c r="D1" t="s">
        <v>52</v>
      </c>
      <c r="E1" s="5" t="s">
        <v>53</v>
      </c>
      <c r="F1" s="2" t="s">
        <v>54</v>
      </c>
      <c r="G1" t="s">
        <v>59</v>
      </c>
      <c r="H1" t="s">
        <v>55</v>
      </c>
      <c r="I1" s="5" t="s">
        <v>56</v>
      </c>
      <c r="J1" s="2" t="s">
        <v>57</v>
      </c>
      <c r="K1" s="2" t="s">
        <v>58</v>
      </c>
    </row>
    <row r="2" spans="1:12" x14ac:dyDescent="0.3">
      <c r="A2" t="s">
        <v>1</v>
      </c>
      <c r="B2" s="9">
        <v>4</v>
      </c>
      <c r="C2" s="10">
        <v>8</v>
      </c>
      <c r="D2">
        <f>20+30</f>
        <v>50</v>
      </c>
      <c r="E2" s="5">
        <v>10</v>
      </c>
      <c r="F2" s="2">
        <v>4</v>
      </c>
      <c r="G2">
        <v>26</v>
      </c>
      <c r="H2">
        <v>25</v>
      </c>
      <c r="I2" s="5">
        <v>10</v>
      </c>
      <c r="J2" s="2">
        <v>4</v>
      </c>
      <c r="K2" s="2">
        <v>0</v>
      </c>
      <c r="L2">
        <f>SUM(B2:K2)</f>
        <v>141</v>
      </c>
    </row>
    <row r="3" spans="1:12" x14ac:dyDescent="0.3">
      <c r="A3" t="s">
        <v>49</v>
      </c>
      <c r="B3" s="9">
        <v>15</v>
      </c>
      <c r="C3" s="10">
        <v>8</v>
      </c>
      <c r="D3">
        <v>85</v>
      </c>
      <c r="E3" s="5">
        <v>10</v>
      </c>
      <c r="F3" s="2">
        <v>4</v>
      </c>
      <c r="G3">
        <v>35</v>
      </c>
      <c r="H3">
        <v>50</v>
      </c>
      <c r="I3" s="5">
        <v>10</v>
      </c>
      <c r="J3" s="2">
        <v>4</v>
      </c>
      <c r="K3" s="2">
        <v>0</v>
      </c>
      <c r="L3">
        <f>SUM(B3:K3)</f>
        <v>221</v>
      </c>
    </row>
    <row r="4" spans="1:12" x14ac:dyDescent="0.3">
      <c r="B4" s="9">
        <f t="shared" ref="B4:J4" si="0">B2/B3*100</f>
        <v>26.666666666666668</v>
      </c>
      <c r="C4" s="10">
        <f t="shared" si="0"/>
        <v>100</v>
      </c>
      <c r="D4">
        <f t="shared" si="0"/>
        <v>58.82352941176471</v>
      </c>
      <c r="E4" s="5">
        <f t="shared" si="0"/>
        <v>100</v>
      </c>
      <c r="F4" s="2">
        <f t="shared" si="0"/>
        <v>100</v>
      </c>
      <c r="G4">
        <f t="shared" si="0"/>
        <v>74.285714285714292</v>
      </c>
      <c r="H4">
        <f t="shared" si="0"/>
        <v>50</v>
      </c>
      <c r="I4" s="5">
        <f t="shared" si="0"/>
        <v>100</v>
      </c>
      <c r="J4" s="2">
        <f t="shared" si="0"/>
        <v>100</v>
      </c>
      <c r="K4" s="2">
        <v>0</v>
      </c>
      <c r="L4">
        <f>L2/L3*100</f>
        <v>63.800904977375559</v>
      </c>
    </row>
    <row r="5" spans="1:12" x14ac:dyDescent="0.3">
      <c r="A5" t="s">
        <v>2</v>
      </c>
      <c r="B5" s="9">
        <v>10</v>
      </c>
      <c r="C5" s="10">
        <v>8</v>
      </c>
      <c r="D5">
        <f>13+9+12+9+12+13</f>
        <v>68</v>
      </c>
      <c r="E5" s="5">
        <v>10</v>
      </c>
      <c r="F5" s="2">
        <v>4</v>
      </c>
      <c r="G5">
        <f>28+6+4+5+8</f>
        <v>51</v>
      </c>
      <c r="H5">
        <v>46</v>
      </c>
      <c r="I5" s="5">
        <v>10</v>
      </c>
      <c r="J5" s="2">
        <v>4</v>
      </c>
      <c r="K5" s="2">
        <v>0</v>
      </c>
      <c r="L5">
        <f>SUM(B5:K5)</f>
        <v>211</v>
      </c>
    </row>
    <row r="6" spans="1:12" x14ac:dyDescent="0.3">
      <c r="A6" t="s">
        <v>49</v>
      </c>
      <c r="B6" s="9">
        <v>18</v>
      </c>
      <c r="C6" s="10">
        <v>8</v>
      </c>
      <c r="D6">
        <v>131</v>
      </c>
      <c r="E6" s="5">
        <v>10</v>
      </c>
      <c r="F6" s="2">
        <v>4</v>
      </c>
      <c r="G6">
        <v>63</v>
      </c>
      <c r="H6">
        <v>63</v>
      </c>
      <c r="I6" s="5">
        <v>10</v>
      </c>
      <c r="J6" s="2">
        <v>4</v>
      </c>
      <c r="K6" s="2">
        <v>0</v>
      </c>
      <c r="L6">
        <f>SUM(B6:K6)</f>
        <v>311</v>
      </c>
    </row>
    <row r="7" spans="1:12" x14ac:dyDescent="0.3">
      <c r="B7" s="9">
        <f t="shared" ref="B7:J7" si="1">B5/B6*100</f>
        <v>55.555555555555557</v>
      </c>
      <c r="C7" s="10">
        <f t="shared" si="1"/>
        <v>100</v>
      </c>
      <c r="D7">
        <f t="shared" si="1"/>
        <v>51.908396946564885</v>
      </c>
      <c r="E7" s="5">
        <f t="shared" si="1"/>
        <v>100</v>
      </c>
      <c r="F7" s="2">
        <f t="shared" si="1"/>
        <v>100</v>
      </c>
      <c r="G7">
        <f t="shared" si="1"/>
        <v>80.952380952380949</v>
      </c>
      <c r="H7">
        <f t="shared" si="1"/>
        <v>73.015873015873012</v>
      </c>
      <c r="I7" s="5">
        <f t="shared" si="1"/>
        <v>100</v>
      </c>
      <c r="J7" s="2">
        <f t="shared" si="1"/>
        <v>100</v>
      </c>
      <c r="K7" s="2">
        <v>0</v>
      </c>
      <c r="L7">
        <f>L5/L6*100</f>
        <v>67.845659163987136</v>
      </c>
    </row>
    <row r="8" spans="1:12" x14ac:dyDescent="0.3">
      <c r="A8" t="s">
        <v>3</v>
      </c>
      <c r="B8" s="9">
        <v>18</v>
      </c>
      <c r="C8" s="10">
        <v>43</v>
      </c>
      <c r="D8">
        <v>325</v>
      </c>
      <c r="E8" s="5">
        <v>10</v>
      </c>
      <c r="F8" s="2">
        <v>4</v>
      </c>
      <c r="G8">
        <v>148</v>
      </c>
      <c r="H8">
        <f>7+9+5+15+9</f>
        <v>45</v>
      </c>
      <c r="I8" s="5">
        <v>3</v>
      </c>
      <c r="J8" s="2">
        <v>3</v>
      </c>
      <c r="K8" s="2">
        <v>0</v>
      </c>
      <c r="L8">
        <f>SUM(B8:K8)</f>
        <v>599</v>
      </c>
    </row>
    <row r="9" spans="1:12" x14ac:dyDescent="0.3">
      <c r="A9" t="s">
        <v>49</v>
      </c>
      <c r="B9" s="9">
        <v>18</v>
      </c>
      <c r="C9" s="10">
        <v>43</v>
      </c>
      <c r="D9">
        <v>359</v>
      </c>
      <c r="E9" s="5">
        <v>10</v>
      </c>
      <c r="F9" s="2">
        <v>4</v>
      </c>
      <c r="G9">
        <v>154</v>
      </c>
      <c r="H9">
        <v>81</v>
      </c>
      <c r="I9" s="5">
        <v>3</v>
      </c>
      <c r="J9" s="2">
        <v>3</v>
      </c>
      <c r="K9" s="2">
        <v>0</v>
      </c>
      <c r="L9">
        <f>SUM(B9:K9)</f>
        <v>675</v>
      </c>
    </row>
    <row r="10" spans="1:12" x14ac:dyDescent="0.3">
      <c r="B10" s="9">
        <f t="shared" ref="B10:J10" si="2">B8/B9*100</f>
        <v>100</v>
      </c>
      <c r="C10" s="10">
        <f t="shared" si="2"/>
        <v>100</v>
      </c>
      <c r="D10">
        <f t="shared" si="2"/>
        <v>90.529247910863504</v>
      </c>
      <c r="E10" s="5">
        <f t="shared" si="2"/>
        <v>100</v>
      </c>
      <c r="F10" s="2">
        <f t="shared" si="2"/>
        <v>100</v>
      </c>
      <c r="G10">
        <f t="shared" si="2"/>
        <v>96.103896103896105</v>
      </c>
      <c r="H10">
        <f t="shared" si="2"/>
        <v>55.555555555555557</v>
      </c>
      <c r="I10" s="5">
        <f t="shared" si="2"/>
        <v>100</v>
      </c>
      <c r="J10" s="2">
        <f t="shared" si="2"/>
        <v>100</v>
      </c>
      <c r="K10" s="2">
        <v>0</v>
      </c>
      <c r="L10">
        <f>L8/L9*100</f>
        <v>88.740740740740748</v>
      </c>
    </row>
    <row r="11" spans="1:12" x14ac:dyDescent="0.3">
      <c r="A11" t="s">
        <v>4</v>
      </c>
      <c r="B11" s="9">
        <v>16</v>
      </c>
      <c r="C11" s="10">
        <v>8</v>
      </c>
      <c r="D11">
        <f>15+4+12+2</f>
        <v>33</v>
      </c>
      <c r="E11" s="5">
        <v>10</v>
      </c>
      <c r="F11" s="2">
        <v>5</v>
      </c>
      <c r="G11">
        <v>51</v>
      </c>
      <c r="H11">
        <f>2+12+2+3+2+2+3+3+3+3+2+1+2+3+2+2+2+2</f>
        <v>51</v>
      </c>
      <c r="I11" s="5">
        <v>10</v>
      </c>
      <c r="J11" s="2">
        <v>4</v>
      </c>
      <c r="K11" s="2">
        <v>0</v>
      </c>
      <c r="L11">
        <f>SUM(B11:K11)</f>
        <v>188</v>
      </c>
    </row>
    <row r="12" spans="1:12" x14ac:dyDescent="0.3">
      <c r="A12" t="s">
        <v>49</v>
      </c>
      <c r="B12" s="9">
        <v>18</v>
      </c>
      <c r="C12" s="10">
        <v>8</v>
      </c>
      <c r="D12">
        <v>103</v>
      </c>
      <c r="E12" s="5">
        <v>10</v>
      </c>
      <c r="F12" s="2">
        <v>5</v>
      </c>
      <c r="G12">
        <v>51</v>
      </c>
      <c r="H12">
        <v>63</v>
      </c>
      <c r="I12" s="5">
        <v>10</v>
      </c>
      <c r="J12" s="2">
        <v>4</v>
      </c>
      <c r="K12" s="2">
        <v>0</v>
      </c>
      <c r="L12">
        <f>SUM(B12:K12)</f>
        <v>272</v>
      </c>
    </row>
    <row r="13" spans="1:12" x14ac:dyDescent="0.3">
      <c r="B13" s="9">
        <f t="shared" ref="B13:J13" si="3">B11/B12*100</f>
        <v>88.888888888888886</v>
      </c>
      <c r="C13" s="10">
        <f t="shared" si="3"/>
        <v>100</v>
      </c>
      <c r="D13">
        <f t="shared" si="3"/>
        <v>32.038834951456316</v>
      </c>
      <c r="E13" s="5">
        <f t="shared" si="3"/>
        <v>100</v>
      </c>
      <c r="F13" s="2">
        <f t="shared" si="3"/>
        <v>100</v>
      </c>
      <c r="G13">
        <f t="shared" si="3"/>
        <v>100</v>
      </c>
      <c r="H13">
        <f t="shared" si="3"/>
        <v>80.952380952380949</v>
      </c>
      <c r="I13" s="5">
        <f t="shared" si="3"/>
        <v>100</v>
      </c>
      <c r="J13" s="2">
        <f t="shared" si="3"/>
        <v>100</v>
      </c>
      <c r="K13" s="2">
        <v>0</v>
      </c>
      <c r="L13">
        <f>L11/L12*100</f>
        <v>69.117647058823522</v>
      </c>
    </row>
    <row r="14" spans="1:12" x14ac:dyDescent="0.3">
      <c r="A14" t="s">
        <v>5</v>
      </c>
      <c r="B14" s="9">
        <v>3</v>
      </c>
      <c r="C14" s="10">
        <v>8</v>
      </c>
      <c r="D14">
        <v>21</v>
      </c>
      <c r="E14" s="5">
        <v>9</v>
      </c>
      <c r="F14" s="2">
        <v>5</v>
      </c>
      <c r="G14">
        <v>14</v>
      </c>
      <c r="H14">
        <v>3</v>
      </c>
      <c r="I14" s="5">
        <v>10</v>
      </c>
      <c r="J14" s="2">
        <v>5</v>
      </c>
      <c r="K14" s="2">
        <v>0</v>
      </c>
      <c r="L14">
        <f>SUM(B14:K14)</f>
        <v>78</v>
      </c>
    </row>
    <row r="15" spans="1:12" x14ac:dyDescent="0.3">
      <c r="A15" t="s">
        <v>49</v>
      </c>
      <c r="B15" s="9">
        <v>10</v>
      </c>
      <c r="C15" s="10">
        <v>8</v>
      </c>
      <c r="D15">
        <v>29</v>
      </c>
      <c r="E15" s="5">
        <v>10</v>
      </c>
      <c r="F15" s="2">
        <v>5</v>
      </c>
      <c r="G15">
        <v>16</v>
      </c>
      <c r="H15">
        <v>3</v>
      </c>
      <c r="I15" s="5">
        <v>10</v>
      </c>
      <c r="J15" s="2">
        <v>5</v>
      </c>
      <c r="K15" s="2">
        <v>0</v>
      </c>
      <c r="L15">
        <f>SUM(B15:K15)</f>
        <v>96</v>
      </c>
    </row>
    <row r="16" spans="1:12" x14ac:dyDescent="0.3">
      <c r="B16" s="9">
        <f t="shared" ref="B16:J16" si="4">B14/B15*100</f>
        <v>30</v>
      </c>
      <c r="C16" s="10">
        <f t="shared" si="4"/>
        <v>100</v>
      </c>
      <c r="D16">
        <f t="shared" si="4"/>
        <v>72.41379310344827</v>
      </c>
      <c r="E16" s="5">
        <f t="shared" si="4"/>
        <v>90</v>
      </c>
      <c r="F16" s="2">
        <f t="shared" si="4"/>
        <v>100</v>
      </c>
      <c r="G16">
        <f t="shared" si="4"/>
        <v>87.5</v>
      </c>
      <c r="H16">
        <f t="shared" si="4"/>
        <v>100</v>
      </c>
      <c r="I16" s="5">
        <f t="shared" si="4"/>
        <v>100</v>
      </c>
      <c r="J16" s="2">
        <f t="shared" si="4"/>
        <v>100</v>
      </c>
      <c r="K16" s="2">
        <v>0</v>
      </c>
      <c r="L16">
        <f>L14/L15*100</f>
        <v>81.25</v>
      </c>
    </row>
    <row r="17" spans="1:12" x14ac:dyDescent="0.3">
      <c r="A17" t="s">
        <v>6</v>
      </c>
      <c r="B17" s="9">
        <v>12</v>
      </c>
      <c r="C17" s="10">
        <v>8</v>
      </c>
      <c r="D17">
        <f>8+2+3+1+12+1+12+11</f>
        <v>50</v>
      </c>
      <c r="E17" s="5">
        <v>10</v>
      </c>
      <c r="F17" s="2">
        <v>4</v>
      </c>
      <c r="G17">
        <f>28+21</f>
        <v>49</v>
      </c>
      <c r="H17">
        <f>2+12+2+3+3+1+1+3+2+2+2+2+2+2+2+2+2</f>
        <v>45</v>
      </c>
      <c r="I17" s="5">
        <v>10</v>
      </c>
      <c r="J17" s="2">
        <v>4</v>
      </c>
      <c r="K17" s="2">
        <v>0</v>
      </c>
      <c r="L17">
        <f>SUM(B17:K17)</f>
        <v>192</v>
      </c>
    </row>
    <row r="18" spans="1:12" x14ac:dyDescent="0.3">
      <c r="A18" t="s">
        <v>49</v>
      </c>
      <c r="B18" s="9">
        <v>18</v>
      </c>
      <c r="C18" s="10">
        <v>8</v>
      </c>
      <c r="D18">
        <v>131</v>
      </c>
      <c r="E18" s="5">
        <v>10</v>
      </c>
      <c r="F18" s="2">
        <v>4</v>
      </c>
      <c r="G18">
        <v>63</v>
      </c>
      <c r="H18">
        <v>63</v>
      </c>
      <c r="I18" s="5">
        <v>10</v>
      </c>
      <c r="J18" s="2">
        <v>4</v>
      </c>
      <c r="K18" s="2">
        <v>0</v>
      </c>
      <c r="L18">
        <f>SUM(B18:K18)</f>
        <v>311</v>
      </c>
    </row>
    <row r="19" spans="1:12" x14ac:dyDescent="0.3">
      <c r="B19" s="9">
        <f t="shared" ref="B19:J19" si="5">B17/B18*100</f>
        <v>66.666666666666657</v>
      </c>
      <c r="C19" s="10">
        <f t="shared" si="5"/>
        <v>100</v>
      </c>
      <c r="D19">
        <f t="shared" si="5"/>
        <v>38.167938931297712</v>
      </c>
      <c r="E19" s="5">
        <f t="shared" si="5"/>
        <v>100</v>
      </c>
      <c r="F19" s="2">
        <f t="shared" si="5"/>
        <v>100</v>
      </c>
      <c r="G19">
        <f t="shared" si="5"/>
        <v>77.777777777777786</v>
      </c>
      <c r="H19">
        <f t="shared" si="5"/>
        <v>71.428571428571431</v>
      </c>
      <c r="I19" s="5">
        <f t="shared" si="5"/>
        <v>100</v>
      </c>
      <c r="J19" s="2">
        <f t="shared" si="5"/>
        <v>100</v>
      </c>
      <c r="K19" s="2">
        <v>0</v>
      </c>
      <c r="L19">
        <f>L17/L18*100</f>
        <v>61.736334405144703</v>
      </c>
    </row>
    <row r="20" spans="1:12" x14ac:dyDescent="0.3">
      <c r="A20" t="s">
        <v>7</v>
      </c>
      <c r="B20" s="9">
        <v>18</v>
      </c>
      <c r="C20" s="10">
        <v>8</v>
      </c>
      <c r="D20">
        <f>12+2+1+1+12+1+3+1+6+12+1+4+2+3+1</f>
        <v>62</v>
      </c>
      <c r="E20" s="5">
        <v>10</v>
      </c>
      <c r="F20" s="2">
        <v>4</v>
      </c>
      <c r="G20">
        <f>2+18+27</f>
        <v>47</v>
      </c>
      <c r="H20">
        <f>11+3+2+2+1+2+2+3+3+2+1+1+2+1</f>
        <v>36</v>
      </c>
      <c r="I20" s="5">
        <v>10</v>
      </c>
      <c r="J20" s="2">
        <v>4</v>
      </c>
      <c r="K20" s="2">
        <v>0</v>
      </c>
      <c r="L20">
        <f>SUM(B20:K20)</f>
        <v>199</v>
      </c>
    </row>
    <row r="21" spans="1:12" x14ac:dyDescent="0.3">
      <c r="A21" t="s">
        <v>49</v>
      </c>
      <c r="B21" s="9">
        <v>2</v>
      </c>
      <c r="C21" s="10">
        <v>8</v>
      </c>
      <c r="D21">
        <v>131</v>
      </c>
      <c r="E21" s="5">
        <v>10</v>
      </c>
      <c r="F21" s="2">
        <v>4</v>
      </c>
      <c r="G21">
        <v>63</v>
      </c>
      <c r="H21">
        <v>63</v>
      </c>
      <c r="I21" s="5">
        <v>10</v>
      </c>
      <c r="J21" s="2">
        <v>4</v>
      </c>
      <c r="K21" s="2">
        <v>0</v>
      </c>
      <c r="L21">
        <f>SUM(B18:K18)</f>
        <v>311</v>
      </c>
    </row>
    <row r="22" spans="1:12" x14ac:dyDescent="0.3">
      <c r="B22" s="9">
        <f t="shared" ref="B22:J22" si="6">B20/B21*100</f>
        <v>900</v>
      </c>
      <c r="C22" s="10">
        <f t="shared" si="6"/>
        <v>100</v>
      </c>
      <c r="D22">
        <f t="shared" si="6"/>
        <v>47.328244274809158</v>
      </c>
      <c r="E22" s="5">
        <f t="shared" si="6"/>
        <v>100</v>
      </c>
      <c r="F22" s="2">
        <f t="shared" si="6"/>
        <v>100</v>
      </c>
      <c r="G22">
        <f t="shared" si="6"/>
        <v>74.603174603174608</v>
      </c>
      <c r="H22">
        <f t="shared" si="6"/>
        <v>57.142857142857139</v>
      </c>
      <c r="I22" s="5">
        <f t="shared" si="6"/>
        <v>100</v>
      </c>
      <c r="J22" s="2">
        <f t="shared" si="6"/>
        <v>100</v>
      </c>
      <c r="K22" s="2">
        <v>0</v>
      </c>
      <c r="L22">
        <f>L20/L21*100</f>
        <v>63.987138263665599</v>
      </c>
    </row>
    <row r="23" spans="1:12" x14ac:dyDescent="0.3">
      <c r="A23" t="s">
        <v>8</v>
      </c>
      <c r="B23" s="9">
        <v>5</v>
      </c>
      <c r="C23" s="10">
        <v>37</v>
      </c>
      <c r="D23">
        <v>43</v>
      </c>
      <c r="E23" s="5">
        <v>10</v>
      </c>
      <c r="F23" s="2">
        <v>5</v>
      </c>
      <c r="G23">
        <v>12</v>
      </c>
      <c r="H23">
        <v>34</v>
      </c>
      <c r="I23" s="5">
        <v>10</v>
      </c>
      <c r="J23" s="2">
        <v>4</v>
      </c>
      <c r="K23" s="2">
        <v>3</v>
      </c>
      <c r="L23">
        <f>SUM(B23:K23)</f>
        <v>163</v>
      </c>
    </row>
    <row r="24" spans="1:12" x14ac:dyDescent="0.3">
      <c r="A24" t="s">
        <v>49</v>
      </c>
      <c r="B24" s="9">
        <v>8</v>
      </c>
      <c r="C24" s="10">
        <v>57</v>
      </c>
      <c r="D24">
        <v>127</v>
      </c>
      <c r="E24" s="5">
        <v>10</v>
      </c>
      <c r="F24" s="2">
        <v>5</v>
      </c>
      <c r="G24">
        <v>28</v>
      </c>
      <c r="H24">
        <v>56</v>
      </c>
      <c r="I24" s="5">
        <v>10</v>
      </c>
      <c r="J24" s="2">
        <v>4</v>
      </c>
      <c r="K24" s="2">
        <v>12</v>
      </c>
      <c r="L24">
        <f>SUM(B24:K24)</f>
        <v>317</v>
      </c>
    </row>
    <row r="25" spans="1:12" x14ac:dyDescent="0.3">
      <c r="B25" s="9">
        <f t="shared" ref="B25:K25" si="7">B23/B24*100</f>
        <v>62.5</v>
      </c>
      <c r="C25" s="10">
        <f t="shared" si="7"/>
        <v>64.912280701754383</v>
      </c>
      <c r="D25">
        <f t="shared" si="7"/>
        <v>33.858267716535437</v>
      </c>
      <c r="E25" s="5">
        <f t="shared" si="7"/>
        <v>100</v>
      </c>
      <c r="F25" s="2">
        <f t="shared" si="7"/>
        <v>100</v>
      </c>
      <c r="G25">
        <f t="shared" si="7"/>
        <v>42.857142857142854</v>
      </c>
      <c r="H25">
        <f t="shared" si="7"/>
        <v>60.714285714285708</v>
      </c>
      <c r="I25" s="5">
        <f t="shared" si="7"/>
        <v>100</v>
      </c>
      <c r="J25" s="2">
        <f t="shared" si="7"/>
        <v>100</v>
      </c>
      <c r="K25" s="2">
        <f t="shared" si="7"/>
        <v>25</v>
      </c>
      <c r="L25">
        <f>L23/L24*100</f>
        <v>51.419558359621455</v>
      </c>
    </row>
    <row r="26" spans="1:12" x14ac:dyDescent="0.3">
      <c r="A26" t="s">
        <v>9</v>
      </c>
      <c r="B26" s="9">
        <v>7</v>
      </c>
      <c r="C26" s="10">
        <v>8</v>
      </c>
      <c r="D26">
        <v>60</v>
      </c>
      <c r="E26" s="5">
        <v>10</v>
      </c>
      <c r="F26" s="2">
        <v>4</v>
      </c>
      <c r="G26">
        <v>63</v>
      </c>
      <c r="H26">
        <v>26</v>
      </c>
      <c r="I26" s="5">
        <v>10</v>
      </c>
      <c r="J26" s="2">
        <v>4</v>
      </c>
      <c r="K26" s="2">
        <v>0</v>
      </c>
      <c r="L26">
        <f>SUM(B26:K26)</f>
        <v>192</v>
      </c>
    </row>
    <row r="27" spans="1:12" x14ac:dyDescent="0.3">
      <c r="A27" t="s">
        <v>49</v>
      </c>
      <c r="B27" s="9">
        <v>18</v>
      </c>
      <c r="C27" s="10">
        <v>8</v>
      </c>
      <c r="D27">
        <v>131</v>
      </c>
      <c r="E27" s="5">
        <v>10</v>
      </c>
      <c r="F27" s="2">
        <v>4</v>
      </c>
      <c r="G27">
        <v>63</v>
      </c>
      <c r="H27">
        <v>63</v>
      </c>
      <c r="I27" s="5">
        <v>10</v>
      </c>
      <c r="J27" s="2">
        <v>4</v>
      </c>
      <c r="K27" s="2">
        <v>0</v>
      </c>
      <c r="L27">
        <f>SUM(B27:K27)</f>
        <v>311</v>
      </c>
    </row>
    <row r="28" spans="1:12" x14ac:dyDescent="0.3">
      <c r="B28" s="9">
        <f t="shared" ref="B28:J28" si="8">B26/B27*100</f>
        <v>38.888888888888893</v>
      </c>
      <c r="C28" s="10">
        <f t="shared" si="8"/>
        <v>100</v>
      </c>
      <c r="D28">
        <f t="shared" si="8"/>
        <v>45.801526717557252</v>
      </c>
      <c r="E28" s="5">
        <f t="shared" si="8"/>
        <v>100</v>
      </c>
      <c r="F28" s="2">
        <f t="shared" si="8"/>
        <v>100</v>
      </c>
      <c r="G28">
        <f t="shared" si="8"/>
        <v>100</v>
      </c>
      <c r="H28">
        <f t="shared" si="8"/>
        <v>41.269841269841265</v>
      </c>
      <c r="I28" s="5">
        <f t="shared" si="8"/>
        <v>100</v>
      </c>
      <c r="J28" s="2">
        <f t="shared" si="8"/>
        <v>100</v>
      </c>
      <c r="K28" s="2">
        <v>0</v>
      </c>
      <c r="L28">
        <f>L26/L27*100</f>
        <v>61.736334405144703</v>
      </c>
    </row>
    <row r="29" spans="1:12" x14ac:dyDescent="0.3">
      <c r="A29" t="s">
        <v>10</v>
      </c>
      <c r="B29" s="9">
        <v>17</v>
      </c>
      <c r="C29" s="10">
        <v>8</v>
      </c>
      <c r="D29">
        <v>79</v>
      </c>
      <c r="E29" s="5">
        <v>10</v>
      </c>
      <c r="F29" s="2">
        <v>4</v>
      </c>
      <c r="G29">
        <v>63</v>
      </c>
      <c r="H29">
        <v>30</v>
      </c>
      <c r="I29" s="5">
        <v>10</v>
      </c>
      <c r="J29" s="2">
        <v>4</v>
      </c>
      <c r="K29" s="2">
        <v>0</v>
      </c>
      <c r="L29">
        <f>SUM(B29:K29)</f>
        <v>225</v>
      </c>
    </row>
    <row r="30" spans="1:12" x14ac:dyDescent="0.3">
      <c r="A30" t="s">
        <v>49</v>
      </c>
      <c r="B30" s="9">
        <v>18</v>
      </c>
      <c r="C30" s="10">
        <v>8</v>
      </c>
      <c r="D30">
        <v>131</v>
      </c>
      <c r="E30" s="5">
        <v>10</v>
      </c>
      <c r="F30" s="2">
        <v>4</v>
      </c>
      <c r="G30">
        <v>63</v>
      </c>
      <c r="H30">
        <v>63</v>
      </c>
      <c r="I30" s="5">
        <v>10</v>
      </c>
      <c r="J30" s="2">
        <v>4</v>
      </c>
      <c r="K30" s="2">
        <v>0</v>
      </c>
      <c r="L30">
        <f>SUM(B30:K30)</f>
        <v>311</v>
      </c>
    </row>
    <row r="31" spans="1:12" x14ac:dyDescent="0.3">
      <c r="B31" s="9">
        <f t="shared" ref="B31:J31" si="9">B29/B30*100</f>
        <v>94.444444444444443</v>
      </c>
      <c r="C31" s="10">
        <f t="shared" si="9"/>
        <v>100</v>
      </c>
      <c r="D31">
        <f t="shared" si="9"/>
        <v>60.305343511450381</v>
      </c>
      <c r="E31" s="5">
        <f t="shared" si="9"/>
        <v>100</v>
      </c>
      <c r="F31" s="2">
        <f t="shared" si="9"/>
        <v>100</v>
      </c>
      <c r="G31">
        <f t="shared" si="9"/>
        <v>100</v>
      </c>
      <c r="H31">
        <f t="shared" si="9"/>
        <v>47.619047619047613</v>
      </c>
      <c r="I31" s="5">
        <f t="shared" si="9"/>
        <v>100</v>
      </c>
      <c r="J31" s="2">
        <f t="shared" si="9"/>
        <v>100</v>
      </c>
      <c r="K31" s="2">
        <v>0</v>
      </c>
      <c r="L31">
        <f>L29/L30*100</f>
        <v>72.347266881028943</v>
      </c>
    </row>
    <row r="32" spans="1:12" x14ac:dyDescent="0.3">
      <c r="A32" t="s">
        <v>11</v>
      </c>
      <c r="B32" s="9">
        <v>6</v>
      </c>
      <c r="C32" s="10">
        <v>8</v>
      </c>
      <c r="D32">
        <v>55</v>
      </c>
      <c r="E32" s="5">
        <v>10</v>
      </c>
      <c r="F32" s="2">
        <v>4</v>
      </c>
      <c r="G32">
        <v>38</v>
      </c>
      <c r="H32">
        <v>45</v>
      </c>
      <c r="I32" s="5">
        <v>9</v>
      </c>
      <c r="J32" s="2">
        <v>4</v>
      </c>
      <c r="K32" s="2">
        <v>0</v>
      </c>
      <c r="L32">
        <f>SUM(B32:K32)</f>
        <v>179</v>
      </c>
    </row>
    <row r="33" spans="1:12" x14ac:dyDescent="0.3">
      <c r="A33" t="s">
        <v>49</v>
      </c>
      <c r="B33" s="9">
        <v>18</v>
      </c>
      <c r="C33" s="10">
        <v>8</v>
      </c>
      <c r="D33">
        <v>131</v>
      </c>
      <c r="E33" s="5">
        <v>10</v>
      </c>
      <c r="F33" s="2">
        <v>4</v>
      </c>
      <c r="G33">
        <v>63</v>
      </c>
      <c r="H33">
        <v>63</v>
      </c>
      <c r="I33" s="5">
        <v>10</v>
      </c>
      <c r="J33" s="2">
        <v>4</v>
      </c>
      <c r="K33" s="2">
        <v>0</v>
      </c>
      <c r="L33">
        <f>SUM(B33:K33)</f>
        <v>311</v>
      </c>
    </row>
    <row r="34" spans="1:12" x14ac:dyDescent="0.3">
      <c r="B34" s="9">
        <f t="shared" ref="B34:J34" si="10">B32/B33*100</f>
        <v>33.333333333333329</v>
      </c>
      <c r="C34" s="10">
        <f t="shared" si="10"/>
        <v>100</v>
      </c>
      <c r="D34">
        <f t="shared" si="10"/>
        <v>41.984732824427482</v>
      </c>
      <c r="E34" s="5">
        <f t="shared" si="10"/>
        <v>100</v>
      </c>
      <c r="F34" s="2">
        <f t="shared" si="10"/>
        <v>100</v>
      </c>
      <c r="G34">
        <f t="shared" si="10"/>
        <v>60.317460317460316</v>
      </c>
      <c r="H34">
        <f t="shared" si="10"/>
        <v>71.428571428571431</v>
      </c>
      <c r="I34" s="5">
        <f t="shared" si="10"/>
        <v>90</v>
      </c>
      <c r="J34" s="2">
        <f t="shared" si="10"/>
        <v>100</v>
      </c>
      <c r="K34" s="2">
        <v>0</v>
      </c>
      <c r="L34">
        <f>L32/L33*100</f>
        <v>57.556270096463024</v>
      </c>
    </row>
    <row r="35" spans="1:12" x14ac:dyDescent="0.3">
      <c r="A35" t="s">
        <v>12</v>
      </c>
      <c r="B35" s="9">
        <v>9</v>
      </c>
      <c r="C35" s="10">
        <v>10</v>
      </c>
      <c r="D35">
        <v>71</v>
      </c>
      <c r="E35" s="5">
        <v>10</v>
      </c>
      <c r="F35" s="2">
        <v>4</v>
      </c>
      <c r="G35">
        <v>9</v>
      </c>
      <c r="H35">
        <v>49</v>
      </c>
      <c r="I35" s="5">
        <v>10</v>
      </c>
      <c r="J35" s="2">
        <v>5</v>
      </c>
      <c r="L35">
        <f>SUM(B35:K35)</f>
        <v>177</v>
      </c>
    </row>
    <row r="36" spans="1:12" x14ac:dyDescent="0.3">
      <c r="A36" t="s">
        <v>49</v>
      </c>
      <c r="B36" s="9">
        <v>19</v>
      </c>
      <c r="C36" s="10">
        <v>18</v>
      </c>
      <c r="D36">
        <v>107</v>
      </c>
      <c r="E36" s="5">
        <v>10</v>
      </c>
      <c r="F36" s="2">
        <v>4</v>
      </c>
      <c r="G36">
        <v>9</v>
      </c>
      <c r="H36">
        <v>66</v>
      </c>
      <c r="I36" s="5">
        <v>10</v>
      </c>
      <c r="J36" s="2">
        <v>5</v>
      </c>
      <c r="K36" s="2">
        <v>0</v>
      </c>
      <c r="L36">
        <f>SUM(B36:K36)</f>
        <v>248</v>
      </c>
    </row>
    <row r="37" spans="1:12" x14ac:dyDescent="0.3">
      <c r="B37" s="9">
        <f t="shared" ref="B37:J37" si="11">B35/B36*100</f>
        <v>47.368421052631575</v>
      </c>
      <c r="C37" s="10">
        <f t="shared" si="11"/>
        <v>55.555555555555557</v>
      </c>
      <c r="D37">
        <f t="shared" si="11"/>
        <v>66.355140186915889</v>
      </c>
      <c r="E37" s="5">
        <f t="shared" si="11"/>
        <v>100</v>
      </c>
      <c r="F37" s="2">
        <f t="shared" si="11"/>
        <v>100</v>
      </c>
      <c r="G37">
        <f t="shared" si="11"/>
        <v>100</v>
      </c>
      <c r="H37">
        <f t="shared" si="11"/>
        <v>74.242424242424249</v>
      </c>
      <c r="I37" s="5">
        <f t="shared" si="11"/>
        <v>100</v>
      </c>
      <c r="J37" s="2">
        <f t="shared" si="11"/>
        <v>100</v>
      </c>
      <c r="K37" s="2">
        <v>0</v>
      </c>
      <c r="L37">
        <f>L35/L36*100</f>
        <v>71.370967741935488</v>
      </c>
    </row>
    <row r="38" spans="1:12" s="1" customFormat="1" x14ac:dyDescent="0.3">
      <c r="A38" s="1" t="s">
        <v>13</v>
      </c>
      <c r="B38" s="18">
        <v>16</v>
      </c>
      <c r="C38" s="11">
        <v>20</v>
      </c>
      <c r="D38" s="1">
        <v>61</v>
      </c>
      <c r="E38" s="8">
        <v>10</v>
      </c>
      <c r="F38" s="3">
        <v>5</v>
      </c>
      <c r="G38" s="1">
        <v>63</v>
      </c>
      <c r="H38" s="1">
        <v>53</v>
      </c>
      <c r="I38" s="8">
        <v>10</v>
      </c>
      <c r="J38" s="3">
        <v>4</v>
      </c>
      <c r="K38" s="3">
        <v>0</v>
      </c>
      <c r="L38">
        <f>SUM(B38:K38)</f>
        <v>242</v>
      </c>
    </row>
    <row r="39" spans="1:12" s="1" customFormat="1" x14ac:dyDescent="0.3">
      <c r="A39" t="s">
        <v>49</v>
      </c>
      <c r="B39" s="18">
        <v>16</v>
      </c>
      <c r="C39" s="11">
        <v>27</v>
      </c>
      <c r="D39" s="1">
        <v>135</v>
      </c>
      <c r="E39" s="8">
        <v>10</v>
      </c>
      <c r="F39" s="3">
        <v>5</v>
      </c>
      <c r="G39" s="1">
        <v>63</v>
      </c>
      <c r="H39" s="1">
        <v>63</v>
      </c>
      <c r="I39" s="8">
        <v>10</v>
      </c>
      <c r="J39" s="3">
        <v>4</v>
      </c>
      <c r="K39" s="3">
        <v>0</v>
      </c>
      <c r="L39">
        <f>SUM(B39:K39)</f>
        <v>333</v>
      </c>
    </row>
    <row r="40" spans="1:12" s="1" customFormat="1" x14ac:dyDescent="0.3">
      <c r="B40" s="9">
        <f t="shared" ref="B40:J40" si="12">B38/B39*100</f>
        <v>100</v>
      </c>
      <c r="C40" s="10">
        <f t="shared" si="12"/>
        <v>74.074074074074076</v>
      </c>
      <c r="D40">
        <f t="shared" si="12"/>
        <v>45.185185185185183</v>
      </c>
      <c r="E40" s="5">
        <f t="shared" si="12"/>
        <v>100</v>
      </c>
      <c r="F40" s="2">
        <f t="shared" si="12"/>
        <v>100</v>
      </c>
      <c r="G40">
        <f t="shared" si="12"/>
        <v>100</v>
      </c>
      <c r="H40">
        <f t="shared" si="12"/>
        <v>84.126984126984127</v>
      </c>
      <c r="I40" s="5">
        <f t="shared" si="12"/>
        <v>100</v>
      </c>
      <c r="J40" s="2">
        <f t="shared" si="12"/>
        <v>100</v>
      </c>
      <c r="K40" s="2">
        <v>0</v>
      </c>
      <c r="L40">
        <f>L38/L39*100</f>
        <v>72.672672672672675</v>
      </c>
    </row>
    <row r="41" spans="1:12" x14ac:dyDescent="0.3">
      <c r="A41" t="s">
        <v>14</v>
      </c>
      <c r="B41" s="18">
        <v>7</v>
      </c>
      <c r="C41" s="11">
        <v>12</v>
      </c>
      <c r="D41" s="1">
        <v>16</v>
      </c>
      <c r="E41" s="8">
        <v>10</v>
      </c>
      <c r="F41" s="3">
        <v>4</v>
      </c>
      <c r="G41" s="1">
        <v>5</v>
      </c>
      <c r="H41" s="1">
        <v>16</v>
      </c>
      <c r="I41" s="8">
        <v>10</v>
      </c>
      <c r="J41" s="3">
        <v>4</v>
      </c>
      <c r="K41" s="3">
        <v>0</v>
      </c>
      <c r="L41">
        <f>SUM(B41:K41)</f>
        <v>84</v>
      </c>
    </row>
    <row r="42" spans="1:12" x14ac:dyDescent="0.3">
      <c r="A42" t="s">
        <v>49</v>
      </c>
      <c r="B42" s="18">
        <v>19</v>
      </c>
      <c r="C42" s="10">
        <v>12</v>
      </c>
      <c r="D42">
        <v>28</v>
      </c>
      <c r="E42" s="5">
        <v>10</v>
      </c>
      <c r="F42" s="2">
        <v>4</v>
      </c>
      <c r="G42">
        <v>20</v>
      </c>
      <c r="H42">
        <v>16</v>
      </c>
      <c r="I42" s="5">
        <v>10</v>
      </c>
      <c r="J42" s="2">
        <v>4</v>
      </c>
      <c r="K42" s="2">
        <v>0</v>
      </c>
      <c r="L42">
        <f>SUM(B42:K42)</f>
        <v>123</v>
      </c>
    </row>
    <row r="43" spans="1:12" x14ac:dyDescent="0.3">
      <c r="B43" s="9">
        <f t="shared" ref="B43:J43" si="13">B41/B42*100</f>
        <v>36.84210526315789</v>
      </c>
      <c r="C43" s="10">
        <f t="shared" si="13"/>
        <v>100</v>
      </c>
      <c r="D43">
        <f t="shared" si="13"/>
        <v>57.142857142857139</v>
      </c>
      <c r="E43" s="5">
        <f t="shared" si="13"/>
        <v>100</v>
      </c>
      <c r="F43" s="2">
        <f t="shared" si="13"/>
        <v>100</v>
      </c>
      <c r="G43">
        <f t="shared" si="13"/>
        <v>25</v>
      </c>
      <c r="H43">
        <f t="shared" si="13"/>
        <v>100</v>
      </c>
      <c r="I43" s="5">
        <f t="shared" si="13"/>
        <v>100</v>
      </c>
      <c r="J43" s="2">
        <f t="shared" si="13"/>
        <v>100</v>
      </c>
      <c r="K43" s="2">
        <v>0</v>
      </c>
      <c r="L43">
        <f>L41/L42*100</f>
        <v>68.292682926829272</v>
      </c>
    </row>
    <row r="44" spans="1:12" x14ac:dyDescent="0.3">
      <c r="A44" t="s">
        <v>15</v>
      </c>
      <c r="B44" s="9">
        <v>14</v>
      </c>
      <c r="C44" s="10">
        <v>4</v>
      </c>
      <c r="D44">
        <v>52</v>
      </c>
      <c r="E44" s="5">
        <v>10</v>
      </c>
      <c r="F44" s="2">
        <v>5</v>
      </c>
      <c r="G44">
        <v>8</v>
      </c>
      <c r="H44">
        <v>47</v>
      </c>
      <c r="I44" s="5">
        <v>10</v>
      </c>
      <c r="J44" s="2">
        <v>4</v>
      </c>
      <c r="K44" s="2">
        <v>0</v>
      </c>
      <c r="L44">
        <f>SUM(B44:K44)</f>
        <v>154</v>
      </c>
    </row>
    <row r="45" spans="1:12" x14ac:dyDescent="0.3">
      <c r="A45" t="s">
        <v>49</v>
      </c>
      <c r="B45" s="9">
        <v>14</v>
      </c>
      <c r="C45" s="10">
        <v>19</v>
      </c>
      <c r="D45">
        <v>127</v>
      </c>
      <c r="E45" s="5">
        <v>10</v>
      </c>
      <c r="F45" s="2">
        <v>5</v>
      </c>
      <c r="G45">
        <v>24</v>
      </c>
      <c r="H45">
        <v>63</v>
      </c>
      <c r="I45" s="5">
        <v>10</v>
      </c>
      <c r="J45" s="2">
        <v>4</v>
      </c>
      <c r="K45" s="2">
        <v>0</v>
      </c>
      <c r="L45">
        <f>SUM(B45:K45)</f>
        <v>276</v>
      </c>
    </row>
    <row r="46" spans="1:12" x14ac:dyDescent="0.3">
      <c r="B46" s="9">
        <f t="shared" ref="B46:J46" si="14">B44/B45*100</f>
        <v>100</v>
      </c>
      <c r="C46" s="10">
        <f t="shared" si="14"/>
        <v>21.052631578947366</v>
      </c>
      <c r="D46">
        <f t="shared" si="14"/>
        <v>40.944881889763778</v>
      </c>
      <c r="E46" s="5">
        <f t="shared" si="14"/>
        <v>100</v>
      </c>
      <c r="F46" s="2">
        <f t="shared" si="14"/>
        <v>100</v>
      </c>
      <c r="G46">
        <f t="shared" si="14"/>
        <v>33.333333333333329</v>
      </c>
      <c r="H46">
        <f t="shared" si="14"/>
        <v>74.603174603174608</v>
      </c>
      <c r="I46" s="5">
        <f t="shared" si="14"/>
        <v>100</v>
      </c>
      <c r="J46" s="2">
        <f t="shared" si="14"/>
        <v>100</v>
      </c>
      <c r="K46" s="2">
        <v>0</v>
      </c>
      <c r="L46">
        <f>L44/L45*100</f>
        <v>55.797101449275367</v>
      </c>
    </row>
    <row r="47" spans="1:12" x14ac:dyDescent="0.3">
      <c r="A47" t="s">
        <v>16</v>
      </c>
      <c r="B47" s="9">
        <v>12</v>
      </c>
      <c r="C47" s="10">
        <v>8</v>
      </c>
      <c r="D47">
        <v>54</v>
      </c>
      <c r="E47" s="5">
        <v>10</v>
      </c>
      <c r="F47" s="2">
        <v>4</v>
      </c>
      <c r="G47">
        <v>37</v>
      </c>
      <c r="H47">
        <v>24</v>
      </c>
      <c r="I47" s="5">
        <v>10</v>
      </c>
      <c r="J47" s="2">
        <v>4</v>
      </c>
      <c r="K47" s="2">
        <v>0</v>
      </c>
      <c r="L47">
        <f>SUM(B47:K47)</f>
        <v>163</v>
      </c>
    </row>
    <row r="48" spans="1:12" x14ac:dyDescent="0.3">
      <c r="A48" t="s">
        <v>49</v>
      </c>
      <c r="B48" s="9">
        <v>24</v>
      </c>
      <c r="C48" s="10">
        <v>8</v>
      </c>
      <c r="D48">
        <v>131</v>
      </c>
      <c r="E48" s="5">
        <v>10</v>
      </c>
      <c r="F48" s="2">
        <v>4</v>
      </c>
      <c r="G48">
        <v>57</v>
      </c>
      <c r="H48">
        <v>63</v>
      </c>
      <c r="I48" s="5">
        <v>10</v>
      </c>
      <c r="J48" s="2">
        <v>4</v>
      </c>
      <c r="K48" s="2">
        <v>0</v>
      </c>
      <c r="L48">
        <f>SUM(B48:K48)</f>
        <v>311</v>
      </c>
    </row>
    <row r="49" spans="1:12" x14ac:dyDescent="0.3">
      <c r="B49" s="9">
        <f t="shared" ref="B49:J49" si="15">B47/B48*100</f>
        <v>50</v>
      </c>
      <c r="C49" s="10">
        <f t="shared" si="15"/>
        <v>100</v>
      </c>
      <c r="D49">
        <f t="shared" si="15"/>
        <v>41.221374045801525</v>
      </c>
      <c r="E49" s="5">
        <f t="shared" si="15"/>
        <v>100</v>
      </c>
      <c r="F49" s="2">
        <f t="shared" si="15"/>
        <v>100</v>
      </c>
      <c r="G49">
        <f t="shared" si="15"/>
        <v>64.912280701754383</v>
      </c>
      <c r="H49">
        <f t="shared" si="15"/>
        <v>38.095238095238095</v>
      </c>
      <c r="I49" s="5">
        <f t="shared" si="15"/>
        <v>100</v>
      </c>
      <c r="J49" s="2">
        <f t="shared" si="15"/>
        <v>100</v>
      </c>
      <c r="K49" s="2">
        <v>0</v>
      </c>
      <c r="L49">
        <f>L47/L48*100</f>
        <v>52.411575562700961</v>
      </c>
    </row>
    <row r="50" spans="1:12" x14ac:dyDescent="0.3">
      <c r="A50" t="s">
        <v>17</v>
      </c>
      <c r="B50" s="9">
        <v>11</v>
      </c>
      <c r="C50" s="10">
        <v>3</v>
      </c>
      <c r="D50">
        <v>16</v>
      </c>
      <c r="E50" s="5">
        <v>10</v>
      </c>
      <c r="F50" s="2">
        <v>4</v>
      </c>
      <c r="G50">
        <v>21</v>
      </c>
      <c r="H50">
        <v>21</v>
      </c>
      <c r="I50" s="5">
        <v>10</v>
      </c>
      <c r="J50" s="2">
        <v>4</v>
      </c>
      <c r="K50" s="2">
        <v>0</v>
      </c>
      <c r="L50">
        <f>SUM(B50:K50)</f>
        <v>100</v>
      </c>
    </row>
    <row r="51" spans="1:12" x14ac:dyDescent="0.3">
      <c r="A51" t="s">
        <v>49</v>
      </c>
      <c r="B51" s="9">
        <v>22</v>
      </c>
      <c r="C51" s="10">
        <v>8</v>
      </c>
      <c r="D51">
        <v>52</v>
      </c>
      <c r="E51" s="5">
        <v>10</v>
      </c>
      <c r="F51" s="2">
        <v>4</v>
      </c>
      <c r="G51">
        <v>30</v>
      </c>
      <c r="H51">
        <v>47</v>
      </c>
      <c r="I51" s="5">
        <v>10</v>
      </c>
      <c r="J51" s="2">
        <v>4</v>
      </c>
      <c r="K51" s="2">
        <v>0</v>
      </c>
      <c r="L51">
        <f>SUM(B51:K51)</f>
        <v>187</v>
      </c>
    </row>
    <row r="52" spans="1:12" x14ac:dyDescent="0.3">
      <c r="B52" s="9">
        <f t="shared" ref="B52:J52" si="16">B50/B51*100</f>
        <v>50</v>
      </c>
      <c r="C52" s="10">
        <f t="shared" si="16"/>
        <v>37.5</v>
      </c>
      <c r="D52">
        <f t="shared" si="16"/>
        <v>30.76923076923077</v>
      </c>
      <c r="E52" s="5">
        <f t="shared" si="16"/>
        <v>100</v>
      </c>
      <c r="F52" s="2">
        <f t="shared" si="16"/>
        <v>100</v>
      </c>
      <c r="G52">
        <f t="shared" si="16"/>
        <v>70</v>
      </c>
      <c r="H52">
        <f t="shared" si="16"/>
        <v>44.680851063829785</v>
      </c>
      <c r="I52" s="5">
        <f t="shared" si="16"/>
        <v>100</v>
      </c>
      <c r="J52" s="2">
        <f t="shared" si="16"/>
        <v>100</v>
      </c>
      <c r="K52" s="2">
        <v>0</v>
      </c>
      <c r="L52">
        <f>L50/L51*100</f>
        <v>53.475935828877006</v>
      </c>
    </row>
    <row r="53" spans="1:12" x14ac:dyDescent="0.3">
      <c r="A53" t="s">
        <v>18</v>
      </c>
      <c r="B53" s="9">
        <v>15</v>
      </c>
      <c r="C53" s="10">
        <v>10</v>
      </c>
      <c r="D53">
        <v>15</v>
      </c>
      <c r="E53" s="5">
        <v>10</v>
      </c>
      <c r="F53" s="2">
        <v>5</v>
      </c>
      <c r="G53">
        <v>3</v>
      </c>
      <c r="H53">
        <v>6</v>
      </c>
      <c r="I53" s="5">
        <v>10</v>
      </c>
      <c r="J53" s="2">
        <v>4</v>
      </c>
      <c r="K53" s="2">
        <v>0</v>
      </c>
      <c r="L53">
        <f>SUM(B53:K53)</f>
        <v>78</v>
      </c>
    </row>
    <row r="54" spans="1:12" x14ac:dyDescent="0.3">
      <c r="A54" t="s">
        <v>49</v>
      </c>
      <c r="B54" s="9">
        <v>16</v>
      </c>
      <c r="C54" s="10">
        <v>10</v>
      </c>
      <c r="D54">
        <v>29</v>
      </c>
      <c r="E54" s="5">
        <v>10</v>
      </c>
      <c r="F54" s="2">
        <v>5</v>
      </c>
      <c r="G54">
        <v>8</v>
      </c>
      <c r="H54">
        <v>8</v>
      </c>
      <c r="I54" s="5">
        <v>10</v>
      </c>
      <c r="J54" s="2">
        <v>4</v>
      </c>
      <c r="K54" s="2">
        <v>0</v>
      </c>
      <c r="L54">
        <f>SUM(B54:K54)</f>
        <v>100</v>
      </c>
    </row>
    <row r="55" spans="1:12" x14ac:dyDescent="0.3">
      <c r="B55" s="9">
        <f t="shared" ref="B55:J55" si="17">B53/B54*100</f>
        <v>93.75</v>
      </c>
      <c r="C55" s="10">
        <f t="shared" si="17"/>
        <v>100</v>
      </c>
      <c r="D55">
        <f t="shared" si="17"/>
        <v>51.724137931034484</v>
      </c>
      <c r="E55" s="5">
        <f t="shared" si="17"/>
        <v>100</v>
      </c>
      <c r="F55" s="2">
        <f t="shared" si="17"/>
        <v>100</v>
      </c>
      <c r="G55">
        <f t="shared" si="17"/>
        <v>37.5</v>
      </c>
      <c r="H55">
        <f t="shared" si="17"/>
        <v>75</v>
      </c>
      <c r="I55" s="5">
        <f t="shared" si="17"/>
        <v>100</v>
      </c>
      <c r="J55" s="2">
        <f t="shared" si="17"/>
        <v>100</v>
      </c>
      <c r="K55" s="2">
        <v>0</v>
      </c>
      <c r="L55">
        <f>L53/L54*100</f>
        <v>78</v>
      </c>
    </row>
    <row r="56" spans="1:12" x14ac:dyDescent="0.3">
      <c r="A56" t="s">
        <v>19</v>
      </c>
      <c r="B56" s="9">
        <v>14</v>
      </c>
      <c r="C56" s="10">
        <v>8</v>
      </c>
      <c r="D56">
        <v>45</v>
      </c>
      <c r="E56" s="5">
        <v>10</v>
      </c>
      <c r="F56" s="2">
        <v>4</v>
      </c>
      <c r="G56">
        <v>52</v>
      </c>
      <c r="H56">
        <v>40</v>
      </c>
      <c r="I56" s="5">
        <v>10</v>
      </c>
      <c r="J56" s="2">
        <v>4</v>
      </c>
      <c r="K56" s="2">
        <v>0</v>
      </c>
      <c r="L56">
        <f>SUM(B56:K56)</f>
        <v>187</v>
      </c>
    </row>
    <row r="57" spans="1:12" x14ac:dyDescent="0.3">
      <c r="A57" t="s">
        <v>49</v>
      </c>
      <c r="B57" s="9">
        <v>18</v>
      </c>
      <c r="C57" s="10">
        <v>8</v>
      </c>
      <c r="D57">
        <v>131</v>
      </c>
      <c r="E57" s="5">
        <v>10</v>
      </c>
      <c r="F57" s="2">
        <v>4</v>
      </c>
      <c r="G57">
        <v>63</v>
      </c>
      <c r="H57">
        <v>63</v>
      </c>
      <c r="I57" s="5">
        <v>10</v>
      </c>
      <c r="J57" s="2">
        <v>4</v>
      </c>
      <c r="K57" s="2">
        <v>0</v>
      </c>
      <c r="L57">
        <f>SUM(B57:K57)</f>
        <v>311</v>
      </c>
    </row>
    <row r="58" spans="1:12" x14ac:dyDescent="0.3">
      <c r="B58" s="9">
        <f t="shared" ref="B58:J58" si="18">B56/B57*100</f>
        <v>77.777777777777786</v>
      </c>
      <c r="C58" s="10">
        <f t="shared" si="18"/>
        <v>100</v>
      </c>
      <c r="D58">
        <f t="shared" si="18"/>
        <v>34.351145038167942</v>
      </c>
      <c r="E58" s="5">
        <f t="shared" si="18"/>
        <v>100</v>
      </c>
      <c r="F58" s="2">
        <f t="shared" si="18"/>
        <v>100</v>
      </c>
      <c r="G58">
        <f t="shared" si="18"/>
        <v>82.539682539682531</v>
      </c>
      <c r="H58">
        <f t="shared" si="18"/>
        <v>63.492063492063487</v>
      </c>
      <c r="I58" s="5">
        <f t="shared" si="18"/>
        <v>100</v>
      </c>
      <c r="J58" s="2">
        <f t="shared" si="18"/>
        <v>100</v>
      </c>
      <c r="K58" s="2">
        <v>0</v>
      </c>
      <c r="L58">
        <f>L56/L57*100</f>
        <v>60.128617363344048</v>
      </c>
    </row>
    <row r="59" spans="1:12" x14ac:dyDescent="0.3">
      <c r="A59" t="s">
        <v>20</v>
      </c>
      <c r="B59" s="9">
        <v>14</v>
      </c>
      <c r="C59" s="10">
        <v>8</v>
      </c>
      <c r="D59">
        <v>90</v>
      </c>
      <c r="E59" s="5">
        <v>10</v>
      </c>
      <c r="F59" s="2">
        <v>4</v>
      </c>
      <c r="G59">
        <v>63</v>
      </c>
      <c r="H59">
        <v>44</v>
      </c>
      <c r="I59" s="5">
        <v>10</v>
      </c>
      <c r="J59" s="2">
        <v>4</v>
      </c>
      <c r="K59" s="2">
        <v>0</v>
      </c>
      <c r="L59">
        <f>SUM(B59:K59)</f>
        <v>247</v>
      </c>
    </row>
    <row r="60" spans="1:12" x14ac:dyDescent="0.3">
      <c r="A60" t="s">
        <v>49</v>
      </c>
      <c r="B60" s="9">
        <v>18</v>
      </c>
      <c r="C60" s="10">
        <v>8</v>
      </c>
      <c r="D60">
        <v>131</v>
      </c>
      <c r="E60" s="5">
        <v>10</v>
      </c>
      <c r="F60" s="2">
        <v>4</v>
      </c>
      <c r="G60">
        <v>63</v>
      </c>
      <c r="H60">
        <v>63</v>
      </c>
      <c r="I60" s="5">
        <v>10</v>
      </c>
      <c r="J60" s="2">
        <v>4</v>
      </c>
      <c r="K60" s="2">
        <v>0</v>
      </c>
      <c r="L60">
        <f>SUM(B60:K60)</f>
        <v>311</v>
      </c>
    </row>
    <row r="61" spans="1:12" x14ac:dyDescent="0.3">
      <c r="B61" s="9">
        <f t="shared" ref="B61:J61" si="19">B59/B60*100</f>
        <v>77.777777777777786</v>
      </c>
      <c r="C61" s="10">
        <f t="shared" si="19"/>
        <v>100</v>
      </c>
      <c r="D61">
        <f t="shared" si="19"/>
        <v>68.702290076335885</v>
      </c>
      <c r="E61" s="5">
        <f t="shared" si="19"/>
        <v>100</v>
      </c>
      <c r="F61" s="2">
        <f t="shared" si="19"/>
        <v>100</v>
      </c>
      <c r="G61">
        <f t="shared" si="19"/>
        <v>100</v>
      </c>
      <c r="H61">
        <f t="shared" si="19"/>
        <v>69.841269841269835</v>
      </c>
      <c r="I61" s="5">
        <f t="shared" si="19"/>
        <v>100</v>
      </c>
      <c r="J61" s="2">
        <f t="shared" si="19"/>
        <v>100</v>
      </c>
      <c r="K61" s="2">
        <v>0</v>
      </c>
      <c r="L61">
        <f>L59/L60*100</f>
        <v>79.421221864951761</v>
      </c>
    </row>
    <row r="62" spans="1:12" x14ac:dyDescent="0.3">
      <c r="A62" t="s">
        <v>21</v>
      </c>
      <c r="B62" s="9">
        <v>13</v>
      </c>
      <c r="C62" s="10">
        <v>8</v>
      </c>
      <c r="D62">
        <v>55</v>
      </c>
      <c r="E62" s="5">
        <v>10</v>
      </c>
      <c r="F62" s="2">
        <v>5</v>
      </c>
      <c r="G62">
        <v>26</v>
      </c>
      <c r="H62">
        <v>34</v>
      </c>
      <c r="I62" s="5">
        <v>10</v>
      </c>
      <c r="J62" s="2">
        <v>4</v>
      </c>
      <c r="K62" s="2">
        <v>0</v>
      </c>
      <c r="L62">
        <f>SUM(B62:K62)</f>
        <v>165</v>
      </c>
    </row>
    <row r="63" spans="1:12" x14ac:dyDescent="0.3">
      <c r="A63" t="s">
        <v>49</v>
      </c>
      <c r="B63" s="9">
        <v>21</v>
      </c>
      <c r="C63" s="10">
        <v>8</v>
      </c>
      <c r="D63">
        <v>114</v>
      </c>
      <c r="E63" s="5">
        <v>10</v>
      </c>
      <c r="F63" s="2">
        <v>5</v>
      </c>
      <c r="G63">
        <v>51</v>
      </c>
      <c r="H63">
        <v>48</v>
      </c>
      <c r="I63" s="5">
        <v>10</v>
      </c>
      <c r="J63" s="2">
        <v>4</v>
      </c>
      <c r="K63" s="2">
        <v>0</v>
      </c>
      <c r="L63">
        <f>SUM(B63:K63)</f>
        <v>271</v>
      </c>
    </row>
    <row r="64" spans="1:12" x14ac:dyDescent="0.3">
      <c r="B64" s="9">
        <f t="shared" ref="B64:J64" si="20">B62/B63*100</f>
        <v>61.904761904761905</v>
      </c>
      <c r="C64" s="10">
        <f t="shared" si="20"/>
        <v>100</v>
      </c>
      <c r="D64">
        <f t="shared" si="20"/>
        <v>48.245614035087719</v>
      </c>
      <c r="E64" s="5">
        <f t="shared" si="20"/>
        <v>100</v>
      </c>
      <c r="F64" s="2">
        <f t="shared" si="20"/>
        <v>100</v>
      </c>
      <c r="G64">
        <f t="shared" si="20"/>
        <v>50.980392156862742</v>
      </c>
      <c r="H64">
        <f t="shared" si="20"/>
        <v>70.833333333333343</v>
      </c>
      <c r="I64" s="5">
        <f t="shared" si="20"/>
        <v>100</v>
      </c>
      <c r="J64" s="2">
        <f t="shared" si="20"/>
        <v>100</v>
      </c>
      <c r="K64" s="2">
        <v>0</v>
      </c>
      <c r="L64">
        <f>L62/L63*100</f>
        <v>60.88560885608856</v>
      </c>
    </row>
    <row r="66" spans="1:12" x14ac:dyDescent="0.3">
      <c r="A66" t="s">
        <v>115</v>
      </c>
      <c r="B66" s="9">
        <f>SUM(B2,B5,B8,B11,B14,B17,B20,B23,B26,B29,B32,B35,B38,B41,B44,B47,B50,B53,B56,B59,B62)</f>
        <v>241</v>
      </c>
      <c r="C66" s="10">
        <f t="shared" ref="C66:L66" si="21">SUM(C2,C5,C8,C11,C14,C17,C20,C23,C26,C29,C32,C35,C38,C41,C44,C47,C50,C53,C56,C59,C62)</f>
        <v>243</v>
      </c>
      <c r="D66">
        <f t="shared" si="21"/>
        <v>1321</v>
      </c>
      <c r="E66" s="5">
        <f t="shared" si="21"/>
        <v>209</v>
      </c>
      <c r="F66" s="2">
        <f t="shared" si="21"/>
        <v>91</v>
      </c>
      <c r="G66">
        <f t="shared" si="21"/>
        <v>849</v>
      </c>
      <c r="H66">
        <f t="shared" si="21"/>
        <v>720</v>
      </c>
      <c r="I66" s="5">
        <f t="shared" si="21"/>
        <v>202</v>
      </c>
      <c r="J66" s="2">
        <f t="shared" si="21"/>
        <v>85</v>
      </c>
      <c r="K66" s="2">
        <f t="shared" si="21"/>
        <v>3</v>
      </c>
      <c r="L66">
        <f t="shared" si="21"/>
        <v>3964</v>
      </c>
    </row>
    <row r="67" spans="1:12" x14ac:dyDescent="0.3">
      <c r="A67" t="s">
        <v>116</v>
      </c>
      <c r="B67" s="9">
        <f>SUM(B3,B6,B9,B12,B15,B18,B21,B24,B27,B30,B33,B36,B39,B42,B45,B48,B51,B54,B57,B60,B63)</f>
        <v>348</v>
      </c>
      <c r="C67" s="10">
        <f t="shared" ref="C67:K67" si="22">SUM(C3,C6,C9,C12,C15,C18,C21,C24,C27,C30,C33,C36,C39,C42,C45,C48,C51,C54,C57,C60,C63)</f>
        <v>298</v>
      </c>
      <c r="D67">
        <f t="shared" si="22"/>
        <v>2474</v>
      </c>
      <c r="E67" s="5">
        <f t="shared" si="22"/>
        <v>210</v>
      </c>
      <c r="F67" s="2">
        <f t="shared" si="22"/>
        <v>91</v>
      </c>
      <c r="G67">
        <f t="shared" si="22"/>
        <v>1050</v>
      </c>
      <c r="H67">
        <f t="shared" si="22"/>
        <v>1131</v>
      </c>
      <c r="I67" s="5">
        <f t="shared" si="22"/>
        <v>203</v>
      </c>
      <c r="J67" s="2">
        <f t="shared" si="22"/>
        <v>85</v>
      </c>
      <c r="K67" s="2">
        <f t="shared" si="22"/>
        <v>12</v>
      </c>
      <c r="L67">
        <f>SUM(B67:K67)</f>
        <v>5902</v>
      </c>
    </row>
    <row r="71" spans="1:12" x14ac:dyDescent="0.3">
      <c r="A71" t="s">
        <v>71</v>
      </c>
      <c r="B71" s="9">
        <f t="shared" ref="B71:L71" si="23">AVERAGE(B4,B7,B10,B13,B16,B19,B22,B25,B28,B31,B34,B37,B40,B43,B46,B49,B52,B55,B58,B61,B64)</f>
        <v>104.3983470581215</v>
      </c>
      <c r="C71" s="10">
        <f t="shared" si="23"/>
        <v>88.242597233825308</v>
      </c>
      <c r="D71">
        <f t="shared" si="23"/>
        <v>50.371510123835982</v>
      </c>
      <c r="E71" s="5">
        <f t="shared" si="23"/>
        <v>99.523809523809518</v>
      </c>
      <c r="F71" s="2">
        <f t="shared" si="23"/>
        <v>100</v>
      </c>
      <c r="G71">
        <f t="shared" si="23"/>
        <v>74.222058839484745</v>
      </c>
      <c r="H71">
        <f t="shared" si="23"/>
        <v>66.859158234538171</v>
      </c>
      <c r="I71" s="5">
        <f t="shared" si="23"/>
        <v>99.523809523809518</v>
      </c>
      <c r="J71" s="2">
        <f t="shared" si="23"/>
        <v>100</v>
      </c>
      <c r="K71" s="2">
        <f t="shared" si="23"/>
        <v>1.1904761904761905</v>
      </c>
      <c r="L71">
        <f t="shared" si="23"/>
        <v>66.28543993422241</v>
      </c>
    </row>
    <row r="73" spans="1:12" x14ac:dyDescent="0.3">
      <c r="K73" s="2" t="s">
        <v>115</v>
      </c>
      <c r="L73">
        <f>SUM(L2,L5,L8,L11,L14,L17,L20,L23,L26,L29,L32,L35,L38,L41,L44,L47,L50,L53,L56,L59,L62)</f>
        <v>3964</v>
      </c>
    </row>
    <row r="74" spans="1:12" x14ac:dyDescent="0.3">
      <c r="K74" s="2" t="s">
        <v>116</v>
      </c>
      <c r="L74">
        <v>5902</v>
      </c>
    </row>
    <row r="75" spans="1:12" x14ac:dyDescent="0.3">
      <c r="K75" s="2" t="s">
        <v>117</v>
      </c>
      <c r="L75">
        <f>L73/L74*100</f>
        <v>67.163673331074207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A06B-6728-4B58-A173-5A5500BC93B4}">
  <dimension ref="A1:O71"/>
  <sheetViews>
    <sheetView zoomScale="70" zoomScaleNormal="7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Q71" sqref="Q71"/>
    </sheetView>
  </sheetViews>
  <sheetFormatPr defaultRowHeight="14.4" x14ac:dyDescent="0.3"/>
  <cols>
    <col min="1" max="1" width="18.33203125" customWidth="1"/>
    <col min="2" max="2" width="16.77734375" style="2" customWidth="1"/>
    <col min="3" max="4" width="16.77734375" style="5" customWidth="1"/>
    <col min="5" max="5" width="16.77734375" style="2" customWidth="1"/>
    <col min="6" max="6" width="16.77734375" style="5" customWidth="1"/>
    <col min="7" max="7" width="16.77734375" style="2" customWidth="1"/>
    <col min="8" max="8" width="16.77734375" style="5" customWidth="1"/>
    <col min="9" max="9" width="16.77734375" style="16" customWidth="1"/>
    <col min="10" max="10" width="16.77734375" style="9" customWidth="1"/>
    <col min="11" max="11" width="16.77734375" style="2" customWidth="1"/>
    <col min="12" max="12" width="16.77734375" style="5" customWidth="1"/>
    <col min="13" max="13" width="16.77734375" style="9" customWidth="1"/>
    <col min="14" max="14" width="16.77734375" style="2" customWidth="1"/>
  </cols>
  <sheetData>
    <row r="1" spans="1:15" x14ac:dyDescent="0.3">
      <c r="A1" t="s">
        <v>0</v>
      </c>
      <c r="B1" s="2" t="s">
        <v>26</v>
      </c>
      <c r="C1" s="5" t="s">
        <v>60</v>
      </c>
      <c r="D1" s="5" t="s">
        <v>61</v>
      </c>
      <c r="E1" s="2" t="s">
        <v>66</v>
      </c>
      <c r="F1" s="5" t="s">
        <v>34</v>
      </c>
      <c r="G1" s="2" t="s">
        <v>62</v>
      </c>
      <c r="H1" s="5" t="s">
        <v>63</v>
      </c>
      <c r="I1" s="16" t="s">
        <v>64</v>
      </c>
      <c r="J1" s="9" t="s">
        <v>67</v>
      </c>
      <c r="K1" s="2" t="s">
        <v>65</v>
      </c>
      <c r="L1" s="5" t="s">
        <v>68</v>
      </c>
      <c r="M1" s="9" t="s">
        <v>69</v>
      </c>
      <c r="N1" s="2" t="s">
        <v>70</v>
      </c>
    </row>
    <row r="2" spans="1:15" x14ac:dyDescent="0.3">
      <c r="A2" t="s">
        <v>1</v>
      </c>
      <c r="B2" s="2">
        <v>0</v>
      </c>
      <c r="C2" s="5">
        <v>0</v>
      </c>
      <c r="D2" s="5">
        <v>0</v>
      </c>
      <c r="E2" s="2">
        <v>0</v>
      </c>
      <c r="F2" s="5">
        <v>0</v>
      </c>
      <c r="G2" s="2">
        <v>0</v>
      </c>
      <c r="H2" s="5">
        <v>5</v>
      </c>
      <c r="I2" s="16">
        <v>8</v>
      </c>
      <c r="J2" s="9">
        <v>7</v>
      </c>
      <c r="K2" s="2">
        <v>0</v>
      </c>
      <c r="L2" s="5">
        <v>0</v>
      </c>
      <c r="M2" s="9">
        <v>8</v>
      </c>
      <c r="O2">
        <f>SUM(B2:N2)</f>
        <v>28</v>
      </c>
    </row>
    <row r="3" spans="1:15" x14ac:dyDescent="0.3">
      <c r="A3" t="s">
        <v>49</v>
      </c>
      <c r="B3" s="2">
        <v>0</v>
      </c>
      <c r="C3" s="5">
        <v>0</v>
      </c>
      <c r="D3" s="5">
        <v>0</v>
      </c>
      <c r="E3" s="2">
        <v>0</v>
      </c>
      <c r="F3" s="5">
        <v>0</v>
      </c>
      <c r="G3" s="2">
        <v>0</v>
      </c>
      <c r="H3" s="5">
        <v>5</v>
      </c>
      <c r="I3" s="16">
        <v>9</v>
      </c>
      <c r="J3" s="9">
        <v>8</v>
      </c>
      <c r="K3" s="2">
        <v>0</v>
      </c>
      <c r="L3" s="5">
        <v>0</v>
      </c>
      <c r="M3" s="9">
        <v>8</v>
      </c>
      <c r="N3" s="2">
        <v>0</v>
      </c>
      <c r="O3">
        <f>SUM(B3:N3)</f>
        <v>30</v>
      </c>
    </row>
    <row r="4" spans="1:15" x14ac:dyDescent="0.3">
      <c r="B4" s="2" t="e">
        <f t="shared" ref="B4:N4" si="0">B2/B3*100</f>
        <v>#DIV/0!</v>
      </c>
      <c r="C4" s="5" t="e">
        <f t="shared" si="0"/>
        <v>#DIV/0!</v>
      </c>
      <c r="D4" s="5" t="e">
        <f t="shared" si="0"/>
        <v>#DIV/0!</v>
      </c>
      <c r="E4" s="2" t="e">
        <f t="shared" si="0"/>
        <v>#DIV/0!</v>
      </c>
      <c r="F4" s="5" t="e">
        <f t="shared" si="0"/>
        <v>#DIV/0!</v>
      </c>
      <c r="G4" s="2" t="e">
        <f t="shared" si="0"/>
        <v>#DIV/0!</v>
      </c>
      <c r="H4" s="5">
        <f t="shared" si="0"/>
        <v>100</v>
      </c>
      <c r="I4" s="16">
        <f t="shared" si="0"/>
        <v>88.888888888888886</v>
      </c>
      <c r="J4" s="9">
        <f t="shared" si="0"/>
        <v>87.5</v>
      </c>
      <c r="K4" s="2" t="e">
        <f t="shared" si="0"/>
        <v>#DIV/0!</v>
      </c>
      <c r="L4" s="5" t="e">
        <f t="shared" si="0"/>
        <v>#DIV/0!</v>
      </c>
      <c r="M4" s="9">
        <f t="shared" si="0"/>
        <v>100</v>
      </c>
      <c r="N4" s="2" t="e">
        <f t="shared" si="0"/>
        <v>#DIV/0!</v>
      </c>
      <c r="O4">
        <f>O2/O3*100</f>
        <v>93.333333333333329</v>
      </c>
    </row>
    <row r="5" spans="1:15" x14ac:dyDescent="0.3">
      <c r="A5" t="s">
        <v>2</v>
      </c>
      <c r="B5" s="2">
        <v>2</v>
      </c>
      <c r="C5" s="5">
        <v>10</v>
      </c>
      <c r="D5" s="5">
        <v>7</v>
      </c>
      <c r="E5" s="2">
        <v>0</v>
      </c>
      <c r="F5" s="5">
        <v>5</v>
      </c>
      <c r="G5" s="2">
        <v>1</v>
      </c>
      <c r="H5" s="5">
        <v>10</v>
      </c>
      <c r="I5" s="16">
        <v>33</v>
      </c>
      <c r="J5" s="9">
        <v>21</v>
      </c>
      <c r="K5" s="2">
        <v>0</v>
      </c>
      <c r="L5" s="5">
        <v>5</v>
      </c>
      <c r="M5" s="9">
        <v>16</v>
      </c>
      <c r="N5" s="2">
        <v>1</v>
      </c>
      <c r="O5">
        <f>SUM(B5:N5)</f>
        <v>111</v>
      </c>
    </row>
    <row r="6" spans="1:15" x14ac:dyDescent="0.3">
      <c r="A6" t="s">
        <v>49</v>
      </c>
      <c r="B6" s="2">
        <v>2</v>
      </c>
      <c r="C6" s="5">
        <v>10</v>
      </c>
      <c r="D6" s="5">
        <v>7</v>
      </c>
      <c r="E6" s="2">
        <v>0</v>
      </c>
      <c r="F6" s="5">
        <v>5</v>
      </c>
      <c r="G6" s="2">
        <v>1</v>
      </c>
      <c r="H6" s="5">
        <v>10</v>
      </c>
      <c r="I6" s="16">
        <v>42</v>
      </c>
      <c r="J6" s="9">
        <v>24</v>
      </c>
      <c r="K6" s="2">
        <v>0</v>
      </c>
      <c r="L6" s="5">
        <v>5</v>
      </c>
      <c r="M6" s="9">
        <v>16</v>
      </c>
      <c r="N6" s="2">
        <v>1</v>
      </c>
      <c r="O6">
        <f>SUM(B6:N6)</f>
        <v>123</v>
      </c>
    </row>
    <row r="7" spans="1:15" x14ac:dyDescent="0.3">
      <c r="B7" s="2">
        <f t="shared" ref="B7:N7" si="1">B5/B6*100</f>
        <v>100</v>
      </c>
      <c r="C7" s="5">
        <f t="shared" si="1"/>
        <v>100</v>
      </c>
      <c r="D7" s="5">
        <f t="shared" si="1"/>
        <v>100</v>
      </c>
      <c r="E7" s="2" t="e">
        <f t="shared" si="1"/>
        <v>#DIV/0!</v>
      </c>
      <c r="F7" s="5">
        <f t="shared" si="1"/>
        <v>100</v>
      </c>
      <c r="G7" s="2">
        <f t="shared" si="1"/>
        <v>100</v>
      </c>
      <c r="H7" s="5">
        <f t="shared" si="1"/>
        <v>100</v>
      </c>
      <c r="I7" s="16">
        <f t="shared" si="1"/>
        <v>78.571428571428569</v>
      </c>
      <c r="J7" s="9">
        <f t="shared" si="1"/>
        <v>87.5</v>
      </c>
      <c r="K7" s="2" t="e">
        <f t="shared" si="1"/>
        <v>#DIV/0!</v>
      </c>
      <c r="L7" s="5">
        <f t="shared" si="1"/>
        <v>100</v>
      </c>
      <c r="M7" s="9">
        <f t="shared" si="1"/>
        <v>100</v>
      </c>
      <c r="N7" s="2">
        <f t="shared" si="1"/>
        <v>100</v>
      </c>
      <c r="O7">
        <f>O5/O6*100</f>
        <v>90.243902439024396</v>
      </c>
    </row>
    <row r="8" spans="1:15" x14ac:dyDescent="0.3">
      <c r="A8" t="s">
        <v>3</v>
      </c>
      <c r="B8" s="2">
        <v>2</v>
      </c>
      <c r="C8" s="5">
        <v>0</v>
      </c>
      <c r="D8" s="5">
        <v>8</v>
      </c>
      <c r="F8" s="5">
        <v>6</v>
      </c>
      <c r="G8" s="2">
        <v>1</v>
      </c>
      <c r="H8" s="5">
        <v>10</v>
      </c>
      <c r="I8" s="16">
        <v>9</v>
      </c>
      <c r="J8" s="9">
        <v>25</v>
      </c>
      <c r="K8" s="2">
        <v>3</v>
      </c>
      <c r="L8" s="5">
        <v>6</v>
      </c>
      <c r="M8" s="9">
        <v>13</v>
      </c>
      <c r="N8" s="2">
        <v>2</v>
      </c>
      <c r="O8">
        <f>SUM(B8:N8)</f>
        <v>85</v>
      </c>
    </row>
    <row r="9" spans="1:15" x14ac:dyDescent="0.3">
      <c r="A9" t="s">
        <v>49</v>
      </c>
      <c r="B9" s="2">
        <v>2</v>
      </c>
      <c r="C9" s="5">
        <v>0</v>
      </c>
      <c r="D9" s="5">
        <v>8</v>
      </c>
      <c r="E9" s="2">
        <v>0</v>
      </c>
      <c r="F9" s="5">
        <v>6</v>
      </c>
      <c r="G9" s="2">
        <v>1</v>
      </c>
      <c r="H9" s="5">
        <v>10</v>
      </c>
      <c r="I9" s="16">
        <v>9</v>
      </c>
      <c r="J9" s="9">
        <v>30</v>
      </c>
      <c r="K9" s="2">
        <v>5</v>
      </c>
      <c r="L9" s="5">
        <v>6</v>
      </c>
      <c r="M9" s="9">
        <v>16</v>
      </c>
      <c r="N9" s="2">
        <v>2</v>
      </c>
      <c r="O9">
        <f>SUM(B9:N9)</f>
        <v>95</v>
      </c>
    </row>
    <row r="10" spans="1:15" x14ac:dyDescent="0.3">
      <c r="B10" s="2">
        <f t="shared" ref="B10:N10" si="2">B8/B9*100</f>
        <v>100</v>
      </c>
      <c r="C10" s="5" t="e">
        <f t="shared" si="2"/>
        <v>#DIV/0!</v>
      </c>
      <c r="D10" s="5">
        <f t="shared" si="2"/>
        <v>100</v>
      </c>
      <c r="E10" s="2" t="e">
        <f t="shared" si="2"/>
        <v>#DIV/0!</v>
      </c>
      <c r="F10" s="5">
        <f t="shared" si="2"/>
        <v>100</v>
      </c>
      <c r="G10" s="2">
        <f t="shared" si="2"/>
        <v>100</v>
      </c>
      <c r="H10" s="5">
        <f t="shared" si="2"/>
        <v>100</v>
      </c>
      <c r="I10" s="16">
        <f t="shared" si="2"/>
        <v>100</v>
      </c>
      <c r="J10" s="9">
        <f t="shared" si="2"/>
        <v>83.333333333333343</v>
      </c>
      <c r="K10" s="2">
        <f t="shared" si="2"/>
        <v>60</v>
      </c>
      <c r="L10" s="5">
        <f t="shared" si="2"/>
        <v>100</v>
      </c>
      <c r="M10" s="9">
        <f t="shared" si="2"/>
        <v>81.25</v>
      </c>
      <c r="N10" s="2">
        <f t="shared" si="2"/>
        <v>100</v>
      </c>
      <c r="O10">
        <f>O8/O9*100</f>
        <v>89.473684210526315</v>
      </c>
    </row>
    <row r="11" spans="1:15" x14ac:dyDescent="0.3">
      <c r="A11" t="s">
        <v>4</v>
      </c>
      <c r="B11" s="2">
        <v>2</v>
      </c>
      <c r="C11" s="5">
        <v>10</v>
      </c>
      <c r="D11" s="5">
        <v>7</v>
      </c>
      <c r="E11" s="2">
        <v>3</v>
      </c>
      <c r="F11" s="5">
        <v>7</v>
      </c>
      <c r="G11" s="2">
        <v>1</v>
      </c>
      <c r="H11" s="5">
        <v>15</v>
      </c>
      <c r="I11" s="16">
        <v>20</v>
      </c>
      <c r="J11" s="9">
        <v>25</v>
      </c>
      <c r="K11" s="2">
        <v>0</v>
      </c>
      <c r="L11" s="5">
        <v>9</v>
      </c>
      <c r="M11" s="9">
        <v>19</v>
      </c>
      <c r="N11" s="2">
        <v>1</v>
      </c>
      <c r="O11">
        <f>SUM(B11:N11)</f>
        <v>119</v>
      </c>
    </row>
    <row r="12" spans="1:15" x14ac:dyDescent="0.3">
      <c r="A12" t="s">
        <v>49</v>
      </c>
      <c r="B12" s="2">
        <v>2</v>
      </c>
      <c r="C12" s="5">
        <v>10</v>
      </c>
      <c r="D12" s="5">
        <v>7</v>
      </c>
      <c r="E12" s="2">
        <v>6</v>
      </c>
      <c r="F12" s="5">
        <v>9</v>
      </c>
      <c r="G12" s="2">
        <v>1</v>
      </c>
      <c r="H12" s="5">
        <v>15</v>
      </c>
      <c r="I12" s="16">
        <v>42</v>
      </c>
      <c r="J12" s="9">
        <v>25</v>
      </c>
      <c r="K12" s="2">
        <v>0</v>
      </c>
      <c r="L12" s="5">
        <v>9</v>
      </c>
      <c r="M12" s="9">
        <v>23</v>
      </c>
      <c r="N12" s="2">
        <v>1</v>
      </c>
      <c r="O12">
        <f>SUM(B12:N12)</f>
        <v>150</v>
      </c>
    </row>
    <row r="13" spans="1:15" x14ac:dyDescent="0.3">
      <c r="B13" s="2">
        <f t="shared" ref="B13:N13" si="3">B11/B12*100</f>
        <v>100</v>
      </c>
      <c r="C13" s="5">
        <f t="shared" si="3"/>
        <v>100</v>
      </c>
      <c r="D13" s="5">
        <f t="shared" si="3"/>
        <v>100</v>
      </c>
      <c r="E13" s="2">
        <f t="shared" si="3"/>
        <v>50</v>
      </c>
      <c r="F13" s="5">
        <f t="shared" si="3"/>
        <v>77.777777777777786</v>
      </c>
      <c r="G13" s="2">
        <f t="shared" si="3"/>
        <v>100</v>
      </c>
      <c r="H13" s="5">
        <f t="shared" si="3"/>
        <v>100</v>
      </c>
      <c r="I13" s="16">
        <f t="shared" si="3"/>
        <v>47.619047619047613</v>
      </c>
      <c r="J13" s="9">
        <f t="shared" si="3"/>
        <v>100</v>
      </c>
      <c r="K13" s="2" t="e">
        <f t="shared" si="3"/>
        <v>#DIV/0!</v>
      </c>
      <c r="L13" s="5">
        <f t="shared" si="3"/>
        <v>100</v>
      </c>
      <c r="M13" s="9">
        <f t="shared" si="3"/>
        <v>82.608695652173907</v>
      </c>
      <c r="N13" s="2">
        <f t="shared" si="3"/>
        <v>100</v>
      </c>
      <c r="O13">
        <f>O11/O12*100</f>
        <v>79.333333333333329</v>
      </c>
    </row>
    <row r="14" spans="1:15" x14ac:dyDescent="0.3">
      <c r="A14" t="s">
        <v>5</v>
      </c>
      <c r="B14" s="2">
        <v>2</v>
      </c>
      <c r="C14" s="5">
        <v>10</v>
      </c>
      <c r="D14" s="5">
        <v>6</v>
      </c>
      <c r="E14" s="2">
        <v>0</v>
      </c>
      <c r="F14" s="5">
        <v>3</v>
      </c>
      <c r="G14" s="2">
        <v>1</v>
      </c>
      <c r="H14" s="5">
        <v>10</v>
      </c>
      <c r="I14" s="16">
        <v>26</v>
      </c>
      <c r="J14" s="9">
        <v>21</v>
      </c>
      <c r="K14" s="2">
        <v>0</v>
      </c>
      <c r="L14" s="5">
        <v>7</v>
      </c>
      <c r="M14" s="9">
        <v>13</v>
      </c>
      <c r="O14">
        <f>SUM(B14:N14)</f>
        <v>99</v>
      </c>
    </row>
    <row r="15" spans="1:15" x14ac:dyDescent="0.3">
      <c r="A15" t="s">
        <v>49</v>
      </c>
      <c r="B15" s="2">
        <v>2</v>
      </c>
      <c r="C15" s="5">
        <v>10</v>
      </c>
      <c r="D15" s="5">
        <v>6</v>
      </c>
      <c r="E15" s="2">
        <v>0</v>
      </c>
      <c r="F15" s="5">
        <v>3</v>
      </c>
      <c r="G15" s="2">
        <v>1</v>
      </c>
      <c r="H15" s="5">
        <v>10</v>
      </c>
      <c r="I15" s="16">
        <v>42</v>
      </c>
      <c r="J15" s="9">
        <v>24</v>
      </c>
      <c r="K15" s="2">
        <v>0</v>
      </c>
      <c r="L15" s="5">
        <v>7</v>
      </c>
      <c r="M15" s="9">
        <v>16</v>
      </c>
      <c r="N15" s="2">
        <v>2</v>
      </c>
      <c r="O15">
        <f>SUM(B15:N15)</f>
        <v>123</v>
      </c>
    </row>
    <row r="16" spans="1:15" x14ac:dyDescent="0.3">
      <c r="B16" s="2">
        <f t="shared" ref="B16:N16" si="4">B14/B15*100</f>
        <v>100</v>
      </c>
      <c r="C16" s="5">
        <f t="shared" si="4"/>
        <v>100</v>
      </c>
      <c r="D16" s="5">
        <f t="shared" si="4"/>
        <v>100</v>
      </c>
      <c r="E16" s="2" t="e">
        <f t="shared" si="4"/>
        <v>#DIV/0!</v>
      </c>
      <c r="F16" s="5">
        <f t="shared" si="4"/>
        <v>100</v>
      </c>
      <c r="G16" s="2">
        <f t="shared" si="4"/>
        <v>100</v>
      </c>
      <c r="H16" s="5">
        <f t="shared" si="4"/>
        <v>100</v>
      </c>
      <c r="I16" s="16">
        <f t="shared" si="4"/>
        <v>61.904761904761905</v>
      </c>
      <c r="J16" s="9">
        <f t="shared" si="4"/>
        <v>87.5</v>
      </c>
      <c r="K16" s="2" t="e">
        <f t="shared" si="4"/>
        <v>#DIV/0!</v>
      </c>
      <c r="L16" s="5">
        <f t="shared" si="4"/>
        <v>100</v>
      </c>
      <c r="M16" s="9">
        <f t="shared" si="4"/>
        <v>81.25</v>
      </c>
      <c r="N16" s="2">
        <f t="shared" si="4"/>
        <v>0</v>
      </c>
      <c r="O16">
        <f>O14/O15*100</f>
        <v>80.487804878048792</v>
      </c>
    </row>
    <row r="17" spans="1:15" x14ac:dyDescent="0.3">
      <c r="A17" t="s">
        <v>6</v>
      </c>
      <c r="B17" s="2">
        <v>2</v>
      </c>
      <c r="C17" s="5">
        <v>10</v>
      </c>
      <c r="D17" s="5">
        <v>5</v>
      </c>
      <c r="E17" s="2">
        <v>0</v>
      </c>
      <c r="F17" s="5">
        <v>4</v>
      </c>
      <c r="G17" s="2">
        <v>1</v>
      </c>
      <c r="H17" s="5">
        <v>10</v>
      </c>
      <c r="I17" s="16">
        <v>17</v>
      </c>
      <c r="J17" s="9">
        <v>24</v>
      </c>
      <c r="K17" s="2">
        <v>0</v>
      </c>
      <c r="L17" s="5">
        <v>9</v>
      </c>
      <c r="M17" s="9">
        <v>14</v>
      </c>
      <c r="N17" s="2">
        <v>1</v>
      </c>
      <c r="O17">
        <f>SUM(B17:N17)</f>
        <v>97</v>
      </c>
    </row>
    <row r="18" spans="1:15" x14ac:dyDescent="0.3">
      <c r="A18" t="s">
        <v>49</v>
      </c>
      <c r="B18" s="2">
        <v>2</v>
      </c>
      <c r="C18" s="5">
        <v>10</v>
      </c>
      <c r="D18" s="5">
        <v>7</v>
      </c>
      <c r="E18" s="2">
        <v>0</v>
      </c>
      <c r="F18" s="5">
        <v>4</v>
      </c>
      <c r="G18" s="2">
        <v>1</v>
      </c>
      <c r="H18" s="5">
        <v>10</v>
      </c>
      <c r="I18" s="16">
        <v>42</v>
      </c>
      <c r="J18" s="9">
        <v>24</v>
      </c>
      <c r="K18" s="2">
        <v>0</v>
      </c>
      <c r="L18" s="5">
        <v>9</v>
      </c>
      <c r="M18" s="9">
        <v>16</v>
      </c>
      <c r="N18" s="2">
        <v>1</v>
      </c>
      <c r="O18">
        <f>SUM(B18:N18)</f>
        <v>126</v>
      </c>
    </row>
    <row r="19" spans="1:15" x14ac:dyDescent="0.3">
      <c r="B19" s="2">
        <f t="shared" ref="B19:N19" si="5">B17/B18*100</f>
        <v>100</v>
      </c>
      <c r="C19" s="5">
        <f t="shared" si="5"/>
        <v>100</v>
      </c>
      <c r="D19" s="5">
        <f t="shared" si="5"/>
        <v>71.428571428571431</v>
      </c>
      <c r="E19" s="2" t="e">
        <f t="shared" si="5"/>
        <v>#DIV/0!</v>
      </c>
      <c r="F19" s="5">
        <f t="shared" si="5"/>
        <v>100</v>
      </c>
      <c r="G19" s="2">
        <f t="shared" si="5"/>
        <v>100</v>
      </c>
      <c r="H19" s="5">
        <f t="shared" si="5"/>
        <v>100</v>
      </c>
      <c r="I19" s="16">
        <f t="shared" si="5"/>
        <v>40.476190476190474</v>
      </c>
      <c r="J19" s="9">
        <f t="shared" si="5"/>
        <v>100</v>
      </c>
      <c r="K19" s="2" t="e">
        <f t="shared" si="5"/>
        <v>#DIV/0!</v>
      </c>
      <c r="L19" s="5">
        <f t="shared" si="5"/>
        <v>100</v>
      </c>
      <c r="M19" s="9">
        <f t="shared" si="5"/>
        <v>87.5</v>
      </c>
      <c r="N19" s="2">
        <f t="shared" si="5"/>
        <v>100</v>
      </c>
      <c r="O19">
        <f>O17/O18*100</f>
        <v>76.984126984126988</v>
      </c>
    </row>
    <row r="20" spans="1:15" x14ac:dyDescent="0.3">
      <c r="A20" t="s">
        <v>7</v>
      </c>
      <c r="B20" s="2">
        <v>2</v>
      </c>
      <c r="C20" s="5">
        <v>10</v>
      </c>
      <c r="D20" s="5">
        <v>7</v>
      </c>
      <c r="E20" s="2">
        <v>0</v>
      </c>
      <c r="F20" s="5">
        <v>4</v>
      </c>
      <c r="G20" s="2">
        <v>1</v>
      </c>
      <c r="H20" s="5">
        <v>10</v>
      </c>
      <c r="I20" s="16">
        <v>18</v>
      </c>
      <c r="J20" s="9">
        <v>20</v>
      </c>
      <c r="L20" s="5">
        <v>9</v>
      </c>
      <c r="M20" s="9">
        <v>14</v>
      </c>
      <c r="N20" s="2">
        <v>1</v>
      </c>
      <c r="O20">
        <f>SUM(B20:N20)</f>
        <v>96</v>
      </c>
    </row>
    <row r="21" spans="1:15" x14ac:dyDescent="0.3">
      <c r="A21" t="s">
        <v>49</v>
      </c>
      <c r="B21" s="2">
        <v>2</v>
      </c>
      <c r="C21" s="5">
        <v>10</v>
      </c>
      <c r="D21" s="5">
        <v>7</v>
      </c>
      <c r="E21" s="2">
        <v>0</v>
      </c>
      <c r="F21" s="5">
        <v>4</v>
      </c>
      <c r="G21" s="2">
        <v>1</v>
      </c>
      <c r="H21" s="5">
        <v>10</v>
      </c>
      <c r="I21" s="16">
        <v>42</v>
      </c>
      <c r="J21" s="9">
        <v>24</v>
      </c>
      <c r="K21" s="2">
        <v>0</v>
      </c>
      <c r="L21" s="5">
        <v>9</v>
      </c>
      <c r="M21" s="9">
        <v>16</v>
      </c>
      <c r="N21" s="2">
        <v>1</v>
      </c>
      <c r="O21">
        <f>SUM(B18:N18)</f>
        <v>126</v>
      </c>
    </row>
    <row r="22" spans="1:15" x14ac:dyDescent="0.3">
      <c r="B22" s="2">
        <f t="shared" ref="B22:N22" si="6">B20/B21*100</f>
        <v>100</v>
      </c>
      <c r="C22" s="5">
        <f t="shared" si="6"/>
        <v>100</v>
      </c>
      <c r="D22" s="5">
        <f t="shared" si="6"/>
        <v>100</v>
      </c>
      <c r="E22" s="2" t="e">
        <f t="shared" si="6"/>
        <v>#DIV/0!</v>
      </c>
      <c r="F22" s="5">
        <f t="shared" si="6"/>
        <v>100</v>
      </c>
      <c r="G22" s="2">
        <f t="shared" si="6"/>
        <v>100</v>
      </c>
      <c r="H22" s="5">
        <f t="shared" si="6"/>
        <v>100</v>
      </c>
      <c r="I22" s="16">
        <f t="shared" si="6"/>
        <v>42.857142857142854</v>
      </c>
      <c r="J22" s="9">
        <f t="shared" si="6"/>
        <v>83.333333333333343</v>
      </c>
      <c r="K22" s="2" t="e">
        <f t="shared" si="6"/>
        <v>#DIV/0!</v>
      </c>
      <c r="L22" s="5">
        <f t="shared" si="6"/>
        <v>100</v>
      </c>
      <c r="M22" s="9">
        <f t="shared" si="6"/>
        <v>87.5</v>
      </c>
      <c r="N22" s="2">
        <f t="shared" si="6"/>
        <v>100</v>
      </c>
      <c r="O22">
        <f>O20/O21*100</f>
        <v>76.19047619047619</v>
      </c>
    </row>
    <row r="23" spans="1:15" x14ac:dyDescent="0.3">
      <c r="A23" t="s">
        <v>8</v>
      </c>
      <c r="B23" s="2">
        <v>1</v>
      </c>
      <c r="C23" s="5">
        <v>10</v>
      </c>
      <c r="D23" s="5">
        <v>4</v>
      </c>
      <c r="E23" s="2">
        <v>10</v>
      </c>
      <c r="F23" s="5">
        <v>5</v>
      </c>
      <c r="G23" s="2">
        <v>1</v>
      </c>
      <c r="H23" s="5">
        <v>15</v>
      </c>
      <c r="I23" s="16">
        <v>17</v>
      </c>
      <c r="J23" s="9">
        <v>19</v>
      </c>
      <c r="K23" s="2">
        <v>0</v>
      </c>
      <c r="L23" s="5">
        <v>8</v>
      </c>
      <c r="M23" s="9">
        <v>19</v>
      </c>
      <c r="N23" s="2">
        <v>1</v>
      </c>
      <c r="O23">
        <f>SUM(B23:N23)</f>
        <v>110</v>
      </c>
    </row>
    <row r="24" spans="1:15" x14ac:dyDescent="0.3">
      <c r="A24" t="s">
        <v>49</v>
      </c>
      <c r="B24" s="2">
        <v>1</v>
      </c>
      <c r="C24" s="5">
        <v>10</v>
      </c>
      <c r="D24" s="5">
        <v>4</v>
      </c>
      <c r="E24" s="2">
        <v>13</v>
      </c>
      <c r="F24" s="5">
        <v>5</v>
      </c>
      <c r="G24" s="2">
        <v>1</v>
      </c>
      <c r="H24" s="5">
        <v>15</v>
      </c>
      <c r="I24" s="16">
        <v>17</v>
      </c>
      <c r="J24" s="9">
        <v>20</v>
      </c>
      <c r="K24" s="2">
        <v>0</v>
      </c>
      <c r="L24" s="5">
        <v>8</v>
      </c>
      <c r="M24" s="9">
        <v>24</v>
      </c>
      <c r="N24" s="2">
        <v>1</v>
      </c>
      <c r="O24">
        <f>SUM(B24:N24)</f>
        <v>119</v>
      </c>
    </row>
    <row r="25" spans="1:15" x14ac:dyDescent="0.3">
      <c r="B25" s="2">
        <f t="shared" ref="B25:N25" si="7">B23/B24*100</f>
        <v>100</v>
      </c>
      <c r="C25" s="5">
        <f t="shared" si="7"/>
        <v>100</v>
      </c>
      <c r="D25" s="5">
        <f t="shared" si="7"/>
        <v>100</v>
      </c>
      <c r="E25" s="2">
        <f t="shared" si="7"/>
        <v>76.923076923076934</v>
      </c>
      <c r="F25" s="5">
        <f t="shared" si="7"/>
        <v>100</v>
      </c>
      <c r="G25" s="2">
        <f t="shared" si="7"/>
        <v>100</v>
      </c>
      <c r="H25" s="5">
        <f t="shared" si="7"/>
        <v>100</v>
      </c>
      <c r="I25" s="16">
        <f t="shared" si="7"/>
        <v>100</v>
      </c>
      <c r="J25" s="9">
        <f t="shared" si="7"/>
        <v>95</v>
      </c>
      <c r="K25" s="2" t="e">
        <f t="shared" si="7"/>
        <v>#DIV/0!</v>
      </c>
      <c r="L25" s="5">
        <f t="shared" si="7"/>
        <v>100</v>
      </c>
      <c r="M25" s="9">
        <f t="shared" si="7"/>
        <v>79.166666666666657</v>
      </c>
      <c r="N25" s="2">
        <f t="shared" si="7"/>
        <v>100</v>
      </c>
      <c r="O25">
        <f>O23/O24*100</f>
        <v>92.436974789915965</v>
      </c>
    </row>
    <row r="26" spans="1:15" x14ac:dyDescent="0.3">
      <c r="A26" t="s">
        <v>9</v>
      </c>
      <c r="B26" s="2">
        <v>2</v>
      </c>
      <c r="C26" s="5">
        <v>10</v>
      </c>
      <c r="D26" s="5">
        <v>7</v>
      </c>
      <c r="E26" s="2">
        <v>0</v>
      </c>
      <c r="F26" s="5">
        <v>4</v>
      </c>
      <c r="G26" s="2">
        <v>1</v>
      </c>
      <c r="H26" s="5">
        <v>10</v>
      </c>
      <c r="I26" s="16">
        <v>37</v>
      </c>
      <c r="J26" s="9">
        <v>20</v>
      </c>
      <c r="K26" s="2">
        <v>0</v>
      </c>
      <c r="L26" s="5">
        <v>9</v>
      </c>
      <c r="M26" s="9">
        <v>16</v>
      </c>
      <c r="N26" s="2">
        <v>1</v>
      </c>
      <c r="O26">
        <f>SUM(B26:N26)</f>
        <v>117</v>
      </c>
    </row>
    <row r="27" spans="1:15" x14ac:dyDescent="0.3">
      <c r="A27" t="s">
        <v>49</v>
      </c>
      <c r="B27" s="2">
        <v>2</v>
      </c>
      <c r="C27" s="5">
        <v>10</v>
      </c>
      <c r="D27" s="5">
        <v>7</v>
      </c>
      <c r="E27" s="2">
        <v>0</v>
      </c>
      <c r="F27" s="5">
        <v>4</v>
      </c>
      <c r="G27" s="2">
        <v>1</v>
      </c>
      <c r="H27" s="5">
        <v>10</v>
      </c>
      <c r="I27" s="16">
        <v>42</v>
      </c>
      <c r="J27" s="9">
        <v>24</v>
      </c>
      <c r="K27" s="2">
        <v>0</v>
      </c>
      <c r="L27" s="5">
        <v>9</v>
      </c>
      <c r="M27" s="9">
        <v>16</v>
      </c>
      <c r="N27" s="2">
        <v>1</v>
      </c>
      <c r="O27">
        <f>SUM(B27:N27)</f>
        <v>126</v>
      </c>
    </row>
    <row r="28" spans="1:15" x14ac:dyDescent="0.3">
      <c r="B28" s="2">
        <f t="shared" ref="B28:N28" si="8">B26/B27*100</f>
        <v>100</v>
      </c>
      <c r="C28" s="5">
        <f t="shared" si="8"/>
        <v>100</v>
      </c>
      <c r="D28" s="5">
        <f t="shared" si="8"/>
        <v>100</v>
      </c>
      <c r="E28" s="2" t="e">
        <f t="shared" si="8"/>
        <v>#DIV/0!</v>
      </c>
      <c r="F28" s="5">
        <f t="shared" si="8"/>
        <v>100</v>
      </c>
      <c r="G28" s="2">
        <f t="shared" si="8"/>
        <v>100</v>
      </c>
      <c r="H28" s="5">
        <f t="shared" si="8"/>
        <v>100</v>
      </c>
      <c r="I28" s="16">
        <f t="shared" si="8"/>
        <v>88.095238095238088</v>
      </c>
      <c r="J28" s="9">
        <f t="shared" si="8"/>
        <v>83.333333333333343</v>
      </c>
      <c r="K28" s="2" t="e">
        <f t="shared" si="8"/>
        <v>#DIV/0!</v>
      </c>
      <c r="L28" s="5">
        <f t="shared" si="8"/>
        <v>100</v>
      </c>
      <c r="M28" s="9">
        <f t="shared" si="8"/>
        <v>100</v>
      </c>
      <c r="N28" s="2">
        <f t="shared" si="8"/>
        <v>100</v>
      </c>
      <c r="O28">
        <f>O26/O27*100</f>
        <v>92.857142857142861</v>
      </c>
    </row>
    <row r="29" spans="1:15" x14ac:dyDescent="0.3">
      <c r="A29" t="s">
        <v>10</v>
      </c>
      <c r="B29" s="2">
        <v>2</v>
      </c>
      <c r="C29" s="5">
        <v>10</v>
      </c>
      <c r="D29" s="5">
        <v>7</v>
      </c>
      <c r="E29" s="2">
        <v>0</v>
      </c>
      <c r="F29" s="5">
        <v>4</v>
      </c>
      <c r="G29" s="2">
        <v>1</v>
      </c>
      <c r="H29" s="5">
        <v>10</v>
      </c>
      <c r="I29" s="16">
        <v>30</v>
      </c>
      <c r="J29" s="9">
        <v>20</v>
      </c>
      <c r="K29" s="2">
        <v>0</v>
      </c>
      <c r="L29" s="5">
        <v>9</v>
      </c>
      <c r="M29" s="9">
        <v>16</v>
      </c>
      <c r="N29" s="2">
        <v>1</v>
      </c>
      <c r="O29">
        <f>SUM(B29:N29)</f>
        <v>110</v>
      </c>
    </row>
    <row r="30" spans="1:15" x14ac:dyDescent="0.3">
      <c r="A30" t="s">
        <v>49</v>
      </c>
      <c r="B30" s="2">
        <v>2</v>
      </c>
      <c r="C30" s="5">
        <v>10</v>
      </c>
      <c r="D30" s="5">
        <v>7</v>
      </c>
      <c r="E30" s="2">
        <v>0</v>
      </c>
      <c r="F30" s="5">
        <v>4</v>
      </c>
      <c r="G30" s="2">
        <v>1</v>
      </c>
      <c r="H30" s="5">
        <v>10</v>
      </c>
      <c r="I30" s="16">
        <v>42</v>
      </c>
      <c r="J30" s="9">
        <v>24</v>
      </c>
      <c r="K30" s="2">
        <v>0</v>
      </c>
      <c r="L30" s="5">
        <v>9</v>
      </c>
      <c r="M30" s="9">
        <v>16</v>
      </c>
      <c r="N30" s="2">
        <v>1</v>
      </c>
      <c r="O30">
        <f>SUM(B30:N30)</f>
        <v>126</v>
      </c>
    </row>
    <row r="31" spans="1:15" x14ac:dyDescent="0.3">
      <c r="B31" s="2">
        <f t="shared" ref="B31:N31" si="9">B29/B30*100</f>
        <v>100</v>
      </c>
      <c r="C31" s="5">
        <f t="shared" si="9"/>
        <v>100</v>
      </c>
      <c r="D31" s="5">
        <f t="shared" si="9"/>
        <v>100</v>
      </c>
      <c r="E31" s="2" t="e">
        <f t="shared" si="9"/>
        <v>#DIV/0!</v>
      </c>
      <c r="F31" s="5">
        <f t="shared" si="9"/>
        <v>100</v>
      </c>
      <c r="G31" s="2">
        <f t="shared" si="9"/>
        <v>100</v>
      </c>
      <c r="H31" s="5">
        <f t="shared" si="9"/>
        <v>100</v>
      </c>
      <c r="I31" s="16">
        <f t="shared" si="9"/>
        <v>71.428571428571431</v>
      </c>
      <c r="J31" s="9">
        <f t="shared" si="9"/>
        <v>83.333333333333343</v>
      </c>
      <c r="K31" s="2" t="e">
        <f t="shared" si="9"/>
        <v>#DIV/0!</v>
      </c>
      <c r="L31" s="5">
        <f t="shared" si="9"/>
        <v>100</v>
      </c>
      <c r="M31" s="9">
        <f t="shared" si="9"/>
        <v>100</v>
      </c>
      <c r="N31" s="2">
        <f t="shared" si="9"/>
        <v>100</v>
      </c>
      <c r="O31">
        <f>O29/O30*100</f>
        <v>87.301587301587304</v>
      </c>
    </row>
    <row r="32" spans="1:15" x14ac:dyDescent="0.3">
      <c r="A32" t="s">
        <v>11</v>
      </c>
      <c r="B32" s="2">
        <v>2</v>
      </c>
      <c r="C32" s="5">
        <v>10</v>
      </c>
      <c r="D32" s="5">
        <v>7</v>
      </c>
      <c r="E32" s="2">
        <v>0</v>
      </c>
      <c r="F32" s="5">
        <v>4</v>
      </c>
      <c r="G32" s="2">
        <v>1</v>
      </c>
      <c r="H32" s="5">
        <v>9</v>
      </c>
      <c r="I32" s="16">
        <v>26</v>
      </c>
      <c r="J32" s="9">
        <v>19</v>
      </c>
      <c r="K32" s="2">
        <v>0</v>
      </c>
      <c r="L32" s="5">
        <v>9</v>
      </c>
      <c r="M32" s="9">
        <v>12</v>
      </c>
      <c r="N32" s="2">
        <v>1</v>
      </c>
      <c r="O32">
        <f>SUM(B32:N32)</f>
        <v>100</v>
      </c>
    </row>
    <row r="33" spans="1:15" x14ac:dyDescent="0.3">
      <c r="A33" t="s">
        <v>49</v>
      </c>
      <c r="B33" s="2">
        <v>2</v>
      </c>
      <c r="C33" s="5">
        <v>10</v>
      </c>
      <c r="D33" s="5">
        <v>7</v>
      </c>
      <c r="E33" s="2">
        <v>0</v>
      </c>
      <c r="F33" s="5">
        <v>4</v>
      </c>
      <c r="G33" s="2">
        <v>1</v>
      </c>
      <c r="H33" s="5">
        <v>10</v>
      </c>
      <c r="I33" s="16">
        <v>42</v>
      </c>
      <c r="J33" s="9">
        <v>24</v>
      </c>
      <c r="K33" s="2">
        <v>0</v>
      </c>
      <c r="L33" s="5">
        <v>9</v>
      </c>
      <c r="M33" s="9">
        <v>16</v>
      </c>
      <c r="N33" s="2">
        <v>1</v>
      </c>
      <c r="O33">
        <f>SUM(B33:N33)</f>
        <v>126</v>
      </c>
    </row>
    <row r="34" spans="1:15" x14ac:dyDescent="0.3">
      <c r="B34" s="2">
        <f t="shared" ref="B34:N34" si="10">B32/B33*100</f>
        <v>100</v>
      </c>
      <c r="C34" s="5">
        <f t="shared" si="10"/>
        <v>100</v>
      </c>
      <c r="D34" s="5">
        <f t="shared" si="10"/>
        <v>100</v>
      </c>
      <c r="E34" s="2" t="e">
        <f t="shared" si="10"/>
        <v>#DIV/0!</v>
      </c>
      <c r="F34" s="5">
        <f t="shared" si="10"/>
        <v>100</v>
      </c>
      <c r="G34" s="2">
        <f t="shared" si="10"/>
        <v>100</v>
      </c>
      <c r="H34" s="5">
        <f t="shared" si="10"/>
        <v>90</v>
      </c>
      <c r="I34" s="16">
        <f t="shared" si="10"/>
        <v>61.904761904761905</v>
      </c>
      <c r="J34" s="9">
        <f t="shared" si="10"/>
        <v>79.166666666666657</v>
      </c>
      <c r="K34" s="2" t="e">
        <f t="shared" si="10"/>
        <v>#DIV/0!</v>
      </c>
      <c r="L34" s="5">
        <f t="shared" si="10"/>
        <v>100</v>
      </c>
      <c r="M34" s="9">
        <f t="shared" si="10"/>
        <v>75</v>
      </c>
      <c r="N34" s="2">
        <f t="shared" si="10"/>
        <v>100</v>
      </c>
      <c r="O34">
        <f>O32/O33*100</f>
        <v>79.365079365079367</v>
      </c>
    </row>
    <row r="35" spans="1:15" x14ac:dyDescent="0.3">
      <c r="A35" t="s">
        <v>12</v>
      </c>
      <c r="B35" s="2">
        <v>2</v>
      </c>
      <c r="C35" s="5">
        <v>10</v>
      </c>
      <c r="D35" s="5">
        <v>7</v>
      </c>
      <c r="E35" s="2">
        <v>0</v>
      </c>
      <c r="F35" s="5">
        <v>5</v>
      </c>
      <c r="G35" s="2">
        <v>1</v>
      </c>
      <c r="H35" s="5">
        <v>5</v>
      </c>
      <c r="I35" s="16">
        <v>14</v>
      </c>
      <c r="J35" s="9">
        <v>13</v>
      </c>
      <c r="K35" s="2">
        <v>0</v>
      </c>
      <c r="L35" s="5">
        <v>4</v>
      </c>
      <c r="M35" s="9">
        <v>8</v>
      </c>
      <c r="N35" s="2">
        <v>1</v>
      </c>
      <c r="O35">
        <f>SUM(B35:N35)</f>
        <v>70</v>
      </c>
    </row>
    <row r="36" spans="1:15" x14ac:dyDescent="0.3">
      <c r="A36" t="s">
        <v>49</v>
      </c>
      <c r="B36" s="2">
        <v>2</v>
      </c>
      <c r="C36" s="5">
        <v>10</v>
      </c>
      <c r="D36" s="5">
        <v>7</v>
      </c>
      <c r="E36" s="2">
        <v>0</v>
      </c>
      <c r="F36" s="5">
        <v>5</v>
      </c>
      <c r="G36" s="2">
        <v>1</v>
      </c>
      <c r="H36" s="5">
        <v>5</v>
      </c>
      <c r="I36" s="16">
        <v>16</v>
      </c>
      <c r="J36" s="9">
        <v>17</v>
      </c>
      <c r="K36" s="2">
        <v>0</v>
      </c>
      <c r="L36" s="5">
        <v>4</v>
      </c>
      <c r="M36" s="9">
        <v>8</v>
      </c>
      <c r="N36" s="2">
        <v>1</v>
      </c>
      <c r="O36">
        <f>SUM(B36:N36)</f>
        <v>76</v>
      </c>
    </row>
    <row r="37" spans="1:15" x14ac:dyDescent="0.3">
      <c r="B37" s="2">
        <f t="shared" ref="B37:N37" si="11">B35/B36*100</f>
        <v>100</v>
      </c>
      <c r="C37" s="5">
        <f t="shared" si="11"/>
        <v>100</v>
      </c>
      <c r="D37" s="5">
        <f t="shared" si="11"/>
        <v>100</v>
      </c>
      <c r="E37" s="2" t="e">
        <f t="shared" si="11"/>
        <v>#DIV/0!</v>
      </c>
      <c r="F37" s="5">
        <f t="shared" si="11"/>
        <v>100</v>
      </c>
      <c r="G37" s="2">
        <f t="shared" si="11"/>
        <v>100</v>
      </c>
      <c r="H37" s="5">
        <f t="shared" si="11"/>
        <v>100</v>
      </c>
      <c r="I37" s="16">
        <f t="shared" si="11"/>
        <v>87.5</v>
      </c>
      <c r="J37" s="9">
        <f t="shared" si="11"/>
        <v>76.470588235294116</v>
      </c>
      <c r="K37" s="2" t="e">
        <f t="shared" si="11"/>
        <v>#DIV/0!</v>
      </c>
      <c r="L37" s="5">
        <f t="shared" si="11"/>
        <v>100</v>
      </c>
      <c r="M37" s="9">
        <f t="shared" si="11"/>
        <v>100</v>
      </c>
      <c r="N37" s="2">
        <f t="shared" si="11"/>
        <v>100</v>
      </c>
      <c r="O37">
        <f>O35/O36*100</f>
        <v>92.10526315789474</v>
      </c>
    </row>
    <row r="38" spans="1:15" s="1" customFormat="1" x14ac:dyDescent="0.3">
      <c r="A38" s="1" t="s">
        <v>13</v>
      </c>
      <c r="B38" s="3">
        <v>2</v>
      </c>
      <c r="C38" s="8">
        <v>10</v>
      </c>
      <c r="D38" s="8">
        <v>7</v>
      </c>
      <c r="E38" s="3">
        <v>0</v>
      </c>
      <c r="F38" s="8">
        <v>6</v>
      </c>
      <c r="G38" s="3">
        <v>1</v>
      </c>
      <c r="H38" s="8">
        <v>10</v>
      </c>
      <c r="I38" s="17">
        <v>28</v>
      </c>
      <c r="J38" s="18">
        <v>20</v>
      </c>
      <c r="K38" s="3">
        <v>0</v>
      </c>
      <c r="L38" s="8">
        <v>9</v>
      </c>
      <c r="M38" s="18">
        <v>13</v>
      </c>
      <c r="N38" s="3">
        <v>1</v>
      </c>
      <c r="O38">
        <f>SUM(B38:N38)</f>
        <v>107</v>
      </c>
    </row>
    <row r="39" spans="1:15" s="1" customFormat="1" x14ac:dyDescent="0.3">
      <c r="A39" t="s">
        <v>49</v>
      </c>
      <c r="B39" s="3">
        <v>2</v>
      </c>
      <c r="C39" s="8">
        <v>10</v>
      </c>
      <c r="D39" s="8">
        <v>7</v>
      </c>
      <c r="E39" s="3">
        <v>0</v>
      </c>
      <c r="F39" s="8">
        <v>6</v>
      </c>
      <c r="G39" s="3">
        <v>1</v>
      </c>
      <c r="H39" s="8">
        <v>10</v>
      </c>
      <c r="I39" s="17">
        <v>42</v>
      </c>
      <c r="J39" s="18">
        <v>24</v>
      </c>
      <c r="K39" s="3">
        <v>0</v>
      </c>
      <c r="L39" s="8">
        <v>9</v>
      </c>
      <c r="M39" s="18">
        <v>16</v>
      </c>
      <c r="N39" s="3">
        <v>1</v>
      </c>
      <c r="O39">
        <f>SUM(B39:N39)</f>
        <v>128</v>
      </c>
    </row>
    <row r="40" spans="1:15" s="1" customFormat="1" x14ac:dyDescent="0.3">
      <c r="B40" s="2">
        <f t="shared" ref="B40:N40" si="12">B38/B39*100</f>
        <v>100</v>
      </c>
      <c r="C40" s="5">
        <f t="shared" si="12"/>
        <v>100</v>
      </c>
      <c r="D40" s="5">
        <f t="shared" si="12"/>
        <v>100</v>
      </c>
      <c r="E40" s="2" t="e">
        <f t="shared" si="12"/>
        <v>#DIV/0!</v>
      </c>
      <c r="F40" s="5">
        <f t="shared" si="12"/>
        <v>100</v>
      </c>
      <c r="G40" s="2">
        <f t="shared" si="12"/>
        <v>100</v>
      </c>
      <c r="H40" s="5">
        <f t="shared" si="12"/>
        <v>100</v>
      </c>
      <c r="I40" s="16">
        <f t="shared" si="12"/>
        <v>66.666666666666657</v>
      </c>
      <c r="J40" s="9">
        <f t="shared" si="12"/>
        <v>83.333333333333343</v>
      </c>
      <c r="K40" s="2" t="e">
        <f t="shared" si="12"/>
        <v>#DIV/0!</v>
      </c>
      <c r="L40" s="5">
        <f t="shared" si="12"/>
        <v>100</v>
      </c>
      <c r="M40" s="9">
        <f t="shared" si="12"/>
        <v>81.25</v>
      </c>
      <c r="N40" s="2">
        <f t="shared" si="12"/>
        <v>100</v>
      </c>
      <c r="O40">
        <f>O38/O39*100</f>
        <v>83.59375</v>
      </c>
    </row>
    <row r="41" spans="1:15" x14ac:dyDescent="0.3">
      <c r="A41" t="s">
        <v>14</v>
      </c>
      <c r="B41" s="3">
        <v>2</v>
      </c>
      <c r="C41" s="8">
        <v>5</v>
      </c>
      <c r="D41" s="8">
        <v>5</v>
      </c>
      <c r="E41" s="3">
        <v>0</v>
      </c>
      <c r="F41" s="8">
        <v>6</v>
      </c>
      <c r="G41" s="3">
        <v>1</v>
      </c>
      <c r="H41" s="8">
        <v>5</v>
      </c>
      <c r="I41" s="17">
        <v>8</v>
      </c>
      <c r="J41" s="18">
        <v>9</v>
      </c>
      <c r="K41" s="3">
        <v>0</v>
      </c>
      <c r="L41" s="8">
        <v>6</v>
      </c>
      <c r="M41" s="18">
        <v>8</v>
      </c>
      <c r="N41" s="3">
        <v>1</v>
      </c>
      <c r="O41">
        <f>SUM(B41:N41)</f>
        <v>56</v>
      </c>
    </row>
    <row r="42" spans="1:15" x14ac:dyDescent="0.3">
      <c r="A42" t="s">
        <v>49</v>
      </c>
      <c r="B42" s="3">
        <v>2</v>
      </c>
      <c r="C42" s="5">
        <v>5</v>
      </c>
      <c r="D42" s="5">
        <v>5</v>
      </c>
      <c r="E42" s="2">
        <v>0</v>
      </c>
      <c r="F42" s="5">
        <v>6</v>
      </c>
      <c r="G42" s="2">
        <v>1</v>
      </c>
      <c r="H42" s="5">
        <v>5</v>
      </c>
      <c r="I42" s="16">
        <v>9</v>
      </c>
      <c r="J42" s="9">
        <v>11</v>
      </c>
      <c r="K42" s="2">
        <v>0</v>
      </c>
      <c r="L42" s="5">
        <v>6</v>
      </c>
      <c r="M42" s="9">
        <v>8</v>
      </c>
      <c r="N42" s="2">
        <v>1</v>
      </c>
      <c r="O42">
        <f>SUM(B42:N42)</f>
        <v>59</v>
      </c>
    </row>
    <row r="43" spans="1:15" x14ac:dyDescent="0.3">
      <c r="B43" s="2">
        <f t="shared" ref="B43:N43" si="13">B41/B42*100</f>
        <v>100</v>
      </c>
      <c r="C43" s="5">
        <f t="shared" si="13"/>
        <v>100</v>
      </c>
      <c r="D43" s="5">
        <f t="shared" si="13"/>
        <v>100</v>
      </c>
      <c r="E43" s="2" t="e">
        <f t="shared" si="13"/>
        <v>#DIV/0!</v>
      </c>
      <c r="F43" s="5">
        <f t="shared" si="13"/>
        <v>100</v>
      </c>
      <c r="G43" s="2">
        <f t="shared" si="13"/>
        <v>100</v>
      </c>
      <c r="H43" s="5">
        <f t="shared" si="13"/>
        <v>100</v>
      </c>
      <c r="I43" s="16">
        <f t="shared" si="13"/>
        <v>88.888888888888886</v>
      </c>
      <c r="J43" s="9">
        <f t="shared" si="13"/>
        <v>81.818181818181827</v>
      </c>
      <c r="K43" s="2" t="e">
        <f t="shared" si="13"/>
        <v>#DIV/0!</v>
      </c>
      <c r="L43" s="5">
        <f t="shared" si="13"/>
        <v>100</v>
      </c>
      <c r="M43" s="9">
        <f t="shared" si="13"/>
        <v>100</v>
      </c>
      <c r="N43" s="2">
        <f t="shared" si="13"/>
        <v>100</v>
      </c>
      <c r="O43">
        <f>O41/O42*100</f>
        <v>94.915254237288138</v>
      </c>
    </row>
    <row r="44" spans="1:15" x14ac:dyDescent="0.3">
      <c r="A44" t="s">
        <v>15</v>
      </c>
      <c r="B44" s="2">
        <v>2</v>
      </c>
      <c r="C44" s="5">
        <v>10</v>
      </c>
      <c r="D44" s="5">
        <v>5</v>
      </c>
      <c r="E44" s="2">
        <v>0</v>
      </c>
      <c r="F44" s="5">
        <v>10</v>
      </c>
      <c r="G44" s="2">
        <v>1</v>
      </c>
      <c r="H44" s="5">
        <v>24</v>
      </c>
      <c r="I44" s="16">
        <v>43</v>
      </c>
      <c r="J44" s="9">
        <v>0</v>
      </c>
      <c r="K44" s="2">
        <v>7</v>
      </c>
      <c r="L44" s="5">
        <v>8</v>
      </c>
      <c r="M44" s="9">
        <v>29</v>
      </c>
      <c r="N44" s="2">
        <v>1</v>
      </c>
      <c r="O44">
        <f>SUM(B44:N44)</f>
        <v>140</v>
      </c>
    </row>
    <row r="45" spans="1:15" x14ac:dyDescent="0.3">
      <c r="A45" t="s">
        <v>49</v>
      </c>
      <c r="B45" s="2">
        <v>2</v>
      </c>
      <c r="C45" s="5">
        <v>10</v>
      </c>
      <c r="D45" s="5">
        <v>6</v>
      </c>
      <c r="E45" s="2">
        <v>0</v>
      </c>
      <c r="F45" s="5">
        <v>11</v>
      </c>
      <c r="G45" s="2">
        <v>1</v>
      </c>
      <c r="H45" s="5">
        <v>25</v>
      </c>
      <c r="I45" s="16">
        <v>64</v>
      </c>
      <c r="J45" s="9">
        <v>0</v>
      </c>
      <c r="K45" s="2">
        <v>23</v>
      </c>
      <c r="L45" s="5">
        <v>8</v>
      </c>
      <c r="M45" s="9">
        <v>35</v>
      </c>
      <c r="N45" s="2">
        <v>1</v>
      </c>
      <c r="O45">
        <f>SUM(B45:N45)</f>
        <v>186</v>
      </c>
    </row>
    <row r="46" spans="1:15" x14ac:dyDescent="0.3">
      <c r="B46" s="2">
        <f t="shared" ref="B46:N46" si="14">B44/B45*100</f>
        <v>100</v>
      </c>
      <c r="C46" s="5">
        <f t="shared" si="14"/>
        <v>100</v>
      </c>
      <c r="D46" s="5">
        <f t="shared" si="14"/>
        <v>83.333333333333343</v>
      </c>
      <c r="E46" s="2" t="e">
        <f t="shared" si="14"/>
        <v>#DIV/0!</v>
      </c>
      <c r="F46" s="5">
        <f t="shared" si="14"/>
        <v>90.909090909090907</v>
      </c>
      <c r="G46" s="2">
        <f t="shared" si="14"/>
        <v>100</v>
      </c>
      <c r="H46" s="5">
        <f t="shared" si="14"/>
        <v>96</v>
      </c>
      <c r="I46" s="16">
        <f t="shared" si="14"/>
        <v>67.1875</v>
      </c>
      <c r="J46" s="9" t="e">
        <f t="shared" si="14"/>
        <v>#DIV/0!</v>
      </c>
      <c r="K46" s="2">
        <f t="shared" si="14"/>
        <v>30.434782608695656</v>
      </c>
      <c r="L46" s="5">
        <f t="shared" si="14"/>
        <v>100</v>
      </c>
      <c r="M46" s="9">
        <f t="shared" si="14"/>
        <v>82.857142857142861</v>
      </c>
      <c r="N46" s="2">
        <f t="shared" si="14"/>
        <v>100</v>
      </c>
      <c r="O46">
        <f>O44/O45*100</f>
        <v>75.268817204301072</v>
      </c>
    </row>
    <row r="47" spans="1:15" x14ac:dyDescent="0.3">
      <c r="A47" t="s">
        <v>16</v>
      </c>
      <c r="B47" s="2">
        <v>2</v>
      </c>
      <c r="C47" s="5">
        <v>10</v>
      </c>
      <c r="D47" s="5">
        <v>6</v>
      </c>
      <c r="E47" s="2">
        <v>0</v>
      </c>
      <c r="F47" s="5">
        <v>13</v>
      </c>
      <c r="G47" s="2">
        <v>1</v>
      </c>
      <c r="H47" s="5">
        <v>10</v>
      </c>
      <c r="I47" s="16">
        <v>16</v>
      </c>
      <c r="J47" s="9">
        <v>19</v>
      </c>
      <c r="K47" s="2">
        <v>0</v>
      </c>
      <c r="L47" s="5">
        <v>5</v>
      </c>
      <c r="M47" s="9">
        <v>12</v>
      </c>
      <c r="N47" s="2">
        <v>1</v>
      </c>
      <c r="O47">
        <f>SUM(B47:N47)</f>
        <v>95</v>
      </c>
    </row>
    <row r="48" spans="1:15" x14ac:dyDescent="0.3">
      <c r="A48" t="s">
        <v>49</v>
      </c>
      <c r="B48" s="2">
        <v>2</v>
      </c>
      <c r="C48" s="5">
        <v>10</v>
      </c>
      <c r="D48" s="5">
        <v>7</v>
      </c>
      <c r="E48" s="2">
        <v>0</v>
      </c>
      <c r="F48" s="5">
        <v>14</v>
      </c>
      <c r="G48" s="2">
        <v>1</v>
      </c>
      <c r="H48" s="5">
        <v>10</v>
      </c>
      <c r="I48" s="16">
        <v>42</v>
      </c>
      <c r="J48" s="9">
        <v>24</v>
      </c>
      <c r="K48" s="2">
        <v>0</v>
      </c>
      <c r="L48" s="5">
        <v>5</v>
      </c>
      <c r="M48" s="9">
        <v>16</v>
      </c>
      <c r="N48" s="2">
        <v>1</v>
      </c>
      <c r="O48">
        <f>SUM(B48:N48)</f>
        <v>132</v>
      </c>
    </row>
    <row r="49" spans="1:15" x14ac:dyDescent="0.3">
      <c r="B49" s="2">
        <f t="shared" ref="B49:N49" si="15">B47/B48*100</f>
        <v>100</v>
      </c>
      <c r="C49" s="5">
        <f t="shared" si="15"/>
        <v>100</v>
      </c>
      <c r="D49" s="5">
        <f t="shared" si="15"/>
        <v>85.714285714285708</v>
      </c>
      <c r="E49" s="2" t="e">
        <f t="shared" si="15"/>
        <v>#DIV/0!</v>
      </c>
      <c r="F49" s="5">
        <f t="shared" si="15"/>
        <v>92.857142857142861</v>
      </c>
      <c r="G49" s="2">
        <f t="shared" si="15"/>
        <v>100</v>
      </c>
      <c r="H49" s="5">
        <f t="shared" si="15"/>
        <v>100</v>
      </c>
      <c r="I49" s="16">
        <f t="shared" si="15"/>
        <v>38.095238095238095</v>
      </c>
      <c r="J49" s="9">
        <f t="shared" si="15"/>
        <v>79.166666666666657</v>
      </c>
      <c r="K49" s="2" t="e">
        <f t="shared" si="15"/>
        <v>#DIV/0!</v>
      </c>
      <c r="L49" s="5">
        <f t="shared" si="15"/>
        <v>100</v>
      </c>
      <c r="M49" s="9">
        <f t="shared" si="15"/>
        <v>75</v>
      </c>
      <c r="N49" s="2">
        <f t="shared" si="15"/>
        <v>100</v>
      </c>
      <c r="O49">
        <f>O47/O48*100</f>
        <v>71.969696969696969</v>
      </c>
    </row>
    <row r="50" spans="1:15" x14ac:dyDescent="0.3">
      <c r="A50" t="s">
        <v>17</v>
      </c>
      <c r="B50" s="2">
        <v>0</v>
      </c>
      <c r="C50" s="5">
        <v>0</v>
      </c>
      <c r="D50" s="5">
        <v>0</v>
      </c>
      <c r="E50" s="2">
        <v>0</v>
      </c>
      <c r="F50" s="5">
        <v>0</v>
      </c>
      <c r="G50" s="2">
        <v>0</v>
      </c>
      <c r="H50" s="5">
        <v>10</v>
      </c>
      <c r="I50" s="16">
        <v>0</v>
      </c>
      <c r="J50" s="9">
        <v>16</v>
      </c>
      <c r="K50" s="2">
        <v>0</v>
      </c>
      <c r="L50" s="5">
        <v>0</v>
      </c>
      <c r="M50" s="9">
        <v>16</v>
      </c>
      <c r="N50" s="2">
        <v>0</v>
      </c>
      <c r="O50">
        <f>SUM(B50:N50)</f>
        <v>42</v>
      </c>
    </row>
    <row r="51" spans="1:15" x14ac:dyDescent="0.3">
      <c r="A51" t="s">
        <v>49</v>
      </c>
      <c r="B51" s="2">
        <v>0</v>
      </c>
      <c r="C51" s="5">
        <v>0</v>
      </c>
      <c r="D51" s="5">
        <v>0</v>
      </c>
      <c r="E51" s="2">
        <v>0</v>
      </c>
      <c r="F51" s="5">
        <v>0</v>
      </c>
      <c r="G51" s="2">
        <v>0</v>
      </c>
      <c r="H51" s="5">
        <v>10</v>
      </c>
      <c r="I51" s="16">
        <v>0</v>
      </c>
      <c r="J51" s="9">
        <v>18</v>
      </c>
      <c r="K51" s="2">
        <v>0</v>
      </c>
      <c r="L51" s="5">
        <v>0</v>
      </c>
      <c r="M51" s="9">
        <v>16</v>
      </c>
      <c r="N51" s="2">
        <v>0</v>
      </c>
      <c r="O51">
        <f>SUM(B51:N51)</f>
        <v>44</v>
      </c>
    </row>
    <row r="52" spans="1:15" x14ac:dyDescent="0.3">
      <c r="B52" s="2" t="e">
        <f t="shared" ref="B52:N52" si="16">B50/B51*100</f>
        <v>#DIV/0!</v>
      </c>
      <c r="C52" s="5" t="e">
        <f t="shared" si="16"/>
        <v>#DIV/0!</v>
      </c>
      <c r="D52" s="5" t="e">
        <f t="shared" si="16"/>
        <v>#DIV/0!</v>
      </c>
      <c r="E52" s="2" t="e">
        <f t="shared" si="16"/>
        <v>#DIV/0!</v>
      </c>
      <c r="F52" s="5" t="e">
        <f t="shared" si="16"/>
        <v>#DIV/0!</v>
      </c>
      <c r="G52" s="2" t="e">
        <f t="shared" si="16"/>
        <v>#DIV/0!</v>
      </c>
      <c r="H52" s="5">
        <f t="shared" si="16"/>
        <v>100</v>
      </c>
      <c r="I52" s="16" t="e">
        <f t="shared" si="16"/>
        <v>#DIV/0!</v>
      </c>
      <c r="J52" s="9">
        <f t="shared" si="16"/>
        <v>88.888888888888886</v>
      </c>
      <c r="K52" s="2" t="e">
        <f t="shared" si="16"/>
        <v>#DIV/0!</v>
      </c>
      <c r="L52" s="5" t="e">
        <f t="shared" si="16"/>
        <v>#DIV/0!</v>
      </c>
      <c r="M52" s="9">
        <f t="shared" si="16"/>
        <v>100</v>
      </c>
      <c r="N52" s="2" t="e">
        <f t="shared" si="16"/>
        <v>#DIV/0!</v>
      </c>
      <c r="O52">
        <f>O50/O51*100</f>
        <v>95.454545454545453</v>
      </c>
    </row>
    <row r="53" spans="1:15" x14ac:dyDescent="0.3">
      <c r="A53" t="s">
        <v>18</v>
      </c>
      <c r="B53" s="2">
        <v>2</v>
      </c>
      <c r="C53" s="5">
        <v>10</v>
      </c>
      <c r="D53" s="5">
        <v>5</v>
      </c>
      <c r="E53" s="2">
        <v>0</v>
      </c>
      <c r="F53" s="5">
        <v>3</v>
      </c>
      <c r="G53" s="2">
        <v>1</v>
      </c>
      <c r="H53" s="5">
        <v>10</v>
      </c>
      <c r="I53" s="16">
        <v>24</v>
      </c>
      <c r="J53" s="9">
        <v>4</v>
      </c>
      <c r="K53" s="2">
        <v>0</v>
      </c>
      <c r="L53" s="5">
        <v>4</v>
      </c>
      <c r="M53" s="9">
        <v>14</v>
      </c>
      <c r="N53" s="2">
        <v>2</v>
      </c>
      <c r="O53">
        <f>SUM(B53:N53)</f>
        <v>79</v>
      </c>
    </row>
    <row r="54" spans="1:15" x14ac:dyDescent="0.3">
      <c r="A54" t="s">
        <v>49</v>
      </c>
      <c r="B54" s="2">
        <v>2</v>
      </c>
      <c r="C54" s="5">
        <v>10</v>
      </c>
      <c r="D54" s="5">
        <v>5</v>
      </c>
      <c r="E54" s="2">
        <v>0</v>
      </c>
      <c r="F54" s="5">
        <v>3</v>
      </c>
      <c r="G54" s="2">
        <v>1</v>
      </c>
      <c r="H54" s="5">
        <v>10</v>
      </c>
      <c r="I54" s="16">
        <v>27</v>
      </c>
      <c r="J54" s="9">
        <v>4</v>
      </c>
      <c r="K54" s="2">
        <v>0</v>
      </c>
      <c r="L54" s="5">
        <v>4</v>
      </c>
      <c r="M54" s="9">
        <v>16</v>
      </c>
      <c r="N54" s="2">
        <v>2</v>
      </c>
      <c r="O54">
        <f>SUM(B54:N54)</f>
        <v>84</v>
      </c>
    </row>
    <row r="55" spans="1:15" x14ac:dyDescent="0.3">
      <c r="B55" s="2">
        <f t="shared" ref="B55:N55" si="17">B53/B54*100</f>
        <v>100</v>
      </c>
      <c r="C55" s="5">
        <f t="shared" si="17"/>
        <v>100</v>
      </c>
      <c r="D55" s="5">
        <f t="shared" si="17"/>
        <v>100</v>
      </c>
      <c r="E55" s="2" t="e">
        <f t="shared" si="17"/>
        <v>#DIV/0!</v>
      </c>
      <c r="F55" s="5">
        <f t="shared" si="17"/>
        <v>100</v>
      </c>
      <c r="G55" s="2">
        <f t="shared" si="17"/>
        <v>100</v>
      </c>
      <c r="H55" s="5">
        <f t="shared" si="17"/>
        <v>100</v>
      </c>
      <c r="I55" s="16">
        <f t="shared" si="17"/>
        <v>88.888888888888886</v>
      </c>
      <c r="J55" s="9">
        <f t="shared" si="17"/>
        <v>100</v>
      </c>
      <c r="K55" s="2" t="e">
        <f t="shared" si="17"/>
        <v>#DIV/0!</v>
      </c>
      <c r="L55" s="5">
        <f t="shared" si="17"/>
        <v>100</v>
      </c>
      <c r="M55" s="9">
        <f t="shared" si="17"/>
        <v>87.5</v>
      </c>
      <c r="N55" s="2">
        <f t="shared" si="17"/>
        <v>100</v>
      </c>
      <c r="O55">
        <f>O53/O54*100</f>
        <v>94.047619047619051</v>
      </c>
    </row>
    <row r="56" spans="1:15" x14ac:dyDescent="0.3">
      <c r="A56" t="s">
        <v>19</v>
      </c>
      <c r="B56" s="2">
        <v>2</v>
      </c>
      <c r="C56" s="5">
        <v>10</v>
      </c>
      <c r="D56" s="5">
        <v>6</v>
      </c>
      <c r="E56" s="2">
        <v>0</v>
      </c>
      <c r="F56" s="5">
        <v>7</v>
      </c>
      <c r="G56" s="2">
        <v>1</v>
      </c>
      <c r="H56" s="5">
        <v>10</v>
      </c>
      <c r="I56" s="16">
        <v>21</v>
      </c>
      <c r="J56" s="9">
        <v>19</v>
      </c>
      <c r="K56" s="2">
        <v>0</v>
      </c>
      <c r="L56" s="5">
        <v>10</v>
      </c>
      <c r="M56" s="9">
        <v>16</v>
      </c>
      <c r="N56" s="2">
        <v>1</v>
      </c>
      <c r="O56">
        <f>SUM(B56:N56)</f>
        <v>103</v>
      </c>
    </row>
    <row r="57" spans="1:15" x14ac:dyDescent="0.3">
      <c r="A57" t="s">
        <v>49</v>
      </c>
      <c r="B57" s="2">
        <v>2</v>
      </c>
      <c r="C57" s="5">
        <v>10</v>
      </c>
      <c r="D57" s="5">
        <v>7</v>
      </c>
      <c r="E57" s="2">
        <v>0</v>
      </c>
      <c r="F57" s="5">
        <v>12</v>
      </c>
      <c r="G57" s="2">
        <v>1</v>
      </c>
      <c r="H57" s="5">
        <v>10</v>
      </c>
      <c r="I57" s="16">
        <v>42</v>
      </c>
      <c r="J57" s="9">
        <v>24</v>
      </c>
      <c r="K57" s="2">
        <v>0</v>
      </c>
      <c r="L57" s="5">
        <v>10</v>
      </c>
      <c r="M57" s="9">
        <v>16</v>
      </c>
      <c r="N57" s="2">
        <v>1</v>
      </c>
      <c r="O57">
        <f>SUM(B57:N57)</f>
        <v>135</v>
      </c>
    </row>
    <row r="58" spans="1:15" x14ac:dyDescent="0.3">
      <c r="B58" s="2">
        <f t="shared" ref="B58:N58" si="18">B56/B57*100</f>
        <v>100</v>
      </c>
      <c r="C58" s="5">
        <f t="shared" si="18"/>
        <v>100</v>
      </c>
      <c r="D58" s="5">
        <f t="shared" si="18"/>
        <v>85.714285714285708</v>
      </c>
      <c r="E58" s="2" t="e">
        <f t="shared" si="18"/>
        <v>#DIV/0!</v>
      </c>
      <c r="F58" s="5">
        <f t="shared" si="18"/>
        <v>58.333333333333336</v>
      </c>
      <c r="G58" s="2">
        <f t="shared" si="18"/>
        <v>100</v>
      </c>
      <c r="H58" s="5">
        <f t="shared" si="18"/>
        <v>100</v>
      </c>
      <c r="I58" s="16">
        <f t="shared" si="18"/>
        <v>50</v>
      </c>
      <c r="J58" s="9">
        <f t="shared" si="18"/>
        <v>79.166666666666657</v>
      </c>
      <c r="K58" s="2" t="e">
        <f t="shared" si="18"/>
        <v>#DIV/0!</v>
      </c>
      <c r="L58" s="5">
        <f t="shared" si="18"/>
        <v>100</v>
      </c>
      <c r="M58" s="9">
        <f t="shared" si="18"/>
        <v>100</v>
      </c>
      <c r="N58" s="2">
        <f t="shared" si="18"/>
        <v>100</v>
      </c>
      <c r="O58">
        <f>O56/O57*100</f>
        <v>76.296296296296291</v>
      </c>
    </row>
    <row r="59" spans="1:15" x14ac:dyDescent="0.3">
      <c r="A59" t="s">
        <v>20</v>
      </c>
      <c r="B59" s="2">
        <v>2</v>
      </c>
      <c r="C59" s="5">
        <v>10</v>
      </c>
      <c r="D59" s="5">
        <v>7</v>
      </c>
      <c r="E59" s="2">
        <v>0</v>
      </c>
      <c r="F59" s="5">
        <v>4</v>
      </c>
      <c r="G59" s="2">
        <v>1</v>
      </c>
      <c r="H59" s="5">
        <v>10</v>
      </c>
      <c r="I59" s="16">
        <v>29</v>
      </c>
      <c r="J59" s="9">
        <v>24</v>
      </c>
      <c r="K59" s="2">
        <v>0</v>
      </c>
      <c r="L59" s="5">
        <v>9</v>
      </c>
      <c r="M59" s="9">
        <v>16</v>
      </c>
      <c r="N59" s="2">
        <v>1</v>
      </c>
      <c r="O59">
        <f>SUM(B59:N59)</f>
        <v>113</v>
      </c>
    </row>
    <row r="60" spans="1:15" x14ac:dyDescent="0.3">
      <c r="A60" t="s">
        <v>49</v>
      </c>
      <c r="B60" s="2">
        <v>2</v>
      </c>
      <c r="C60" s="5">
        <v>10</v>
      </c>
      <c r="D60" s="5">
        <v>7</v>
      </c>
      <c r="E60" s="2">
        <v>0</v>
      </c>
      <c r="F60" s="5">
        <v>4</v>
      </c>
      <c r="G60" s="2">
        <v>1</v>
      </c>
      <c r="H60" s="5">
        <v>10</v>
      </c>
      <c r="I60" s="16">
        <v>42</v>
      </c>
      <c r="J60" s="9">
        <v>24</v>
      </c>
      <c r="K60" s="2">
        <v>0</v>
      </c>
      <c r="L60" s="5">
        <v>9</v>
      </c>
      <c r="M60" s="9">
        <v>16</v>
      </c>
      <c r="N60" s="2">
        <v>1</v>
      </c>
      <c r="O60">
        <f>SUM(B60:N60)</f>
        <v>126</v>
      </c>
    </row>
    <row r="61" spans="1:15" x14ac:dyDescent="0.3">
      <c r="B61" s="2">
        <f t="shared" ref="B61:N61" si="19">B59/B60*100</f>
        <v>100</v>
      </c>
      <c r="C61" s="5">
        <f t="shared" si="19"/>
        <v>100</v>
      </c>
      <c r="D61" s="5">
        <f t="shared" si="19"/>
        <v>100</v>
      </c>
      <c r="E61" s="2" t="e">
        <f t="shared" si="19"/>
        <v>#DIV/0!</v>
      </c>
      <c r="F61" s="5">
        <f t="shared" si="19"/>
        <v>100</v>
      </c>
      <c r="G61" s="2">
        <f t="shared" si="19"/>
        <v>100</v>
      </c>
      <c r="H61" s="5">
        <f t="shared" si="19"/>
        <v>100</v>
      </c>
      <c r="I61" s="16">
        <f t="shared" si="19"/>
        <v>69.047619047619051</v>
      </c>
      <c r="J61" s="9">
        <f t="shared" si="19"/>
        <v>100</v>
      </c>
      <c r="K61" s="2" t="e">
        <f t="shared" si="19"/>
        <v>#DIV/0!</v>
      </c>
      <c r="L61" s="5">
        <f t="shared" si="19"/>
        <v>100</v>
      </c>
      <c r="M61" s="9">
        <f t="shared" si="19"/>
        <v>100</v>
      </c>
      <c r="N61" s="2">
        <f t="shared" si="19"/>
        <v>100</v>
      </c>
      <c r="O61">
        <f>O59/O60*100</f>
        <v>89.682539682539684</v>
      </c>
    </row>
    <row r="62" spans="1:15" x14ac:dyDescent="0.3">
      <c r="A62" t="s">
        <v>21</v>
      </c>
      <c r="B62" s="2">
        <v>2</v>
      </c>
      <c r="C62" s="5">
        <v>10</v>
      </c>
      <c r="D62" s="5">
        <v>0</v>
      </c>
      <c r="E62" s="2">
        <v>0</v>
      </c>
      <c r="F62" s="5">
        <v>11</v>
      </c>
      <c r="G62" s="2">
        <v>1</v>
      </c>
      <c r="H62" s="5">
        <v>10</v>
      </c>
      <c r="I62" s="16">
        <v>24</v>
      </c>
      <c r="J62" s="9">
        <v>24</v>
      </c>
      <c r="K62" s="2">
        <v>0</v>
      </c>
      <c r="L62" s="5">
        <v>7</v>
      </c>
      <c r="M62" s="9">
        <v>16</v>
      </c>
      <c r="N62" s="2">
        <v>1</v>
      </c>
      <c r="O62">
        <f>SUM(B62:N62)</f>
        <v>106</v>
      </c>
    </row>
    <row r="63" spans="1:15" x14ac:dyDescent="0.3">
      <c r="A63" t="s">
        <v>49</v>
      </c>
      <c r="B63" s="2">
        <v>2</v>
      </c>
      <c r="C63" s="5">
        <v>10</v>
      </c>
      <c r="D63" s="5">
        <v>0</v>
      </c>
      <c r="E63" s="2">
        <v>0</v>
      </c>
      <c r="F63" s="5">
        <v>12</v>
      </c>
      <c r="G63" s="2">
        <v>1</v>
      </c>
      <c r="H63" s="5">
        <v>10</v>
      </c>
      <c r="I63" s="16">
        <v>37</v>
      </c>
      <c r="J63" s="9">
        <v>24</v>
      </c>
      <c r="K63" s="2">
        <v>0</v>
      </c>
      <c r="L63" s="5">
        <v>7</v>
      </c>
      <c r="M63" s="9">
        <v>16</v>
      </c>
      <c r="N63" s="2">
        <v>1</v>
      </c>
      <c r="O63">
        <f>SUM(B63:N63)</f>
        <v>120</v>
      </c>
    </row>
    <row r="64" spans="1:15" x14ac:dyDescent="0.3">
      <c r="B64" s="2">
        <f t="shared" ref="B64:N64" si="20">B62/B63*100</f>
        <v>100</v>
      </c>
      <c r="C64" s="5">
        <f t="shared" si="20"/>
        <v>100</v>
      </c>
      <c r="D64" s="5" t="e">
        <f t="shared" si="20"/>
        <v>#DIV/0!</v>
      </c>
      <c r="E64" s="2" t="e">
        <f t="shared" si="20"/>
        <v>#DIV/0!</v>
      </c>
      <c r="F64" s="5">
        <f t="shared" si="20"/>
        <v>91.666666666666657</v>
      </c>
      <c r="G64" s="2">
        <f t="shared" si="20"/>
        <v>100</v>
      </c>
      <c r="H64" s="5">
        <f t="shared" si="20"/>
        <v>100</v>
      </c>
      <c r="I64" s="16">
        <f t="shared" si="20"/>
        <v>64.86486486486487</v>
      </c>
      <c r="J64" s="9">
        <f t="shared" si="20"/>
        <v>100</v>
      </c>
      <c r="K64" s="2" t="e">
        <f t="shared" si="20"/>
        <v>#DIV/0!</v>
      </c>
      <c r="L64" s="5">
        <f t="shared" si="20"/>
        <v>100</v>
      </c>
      <c r="M64" s="9">
        <f t="shared" si="20"/>
        <v>100</v>
      </c>
      <c r="N64" s="2">
        <f t="shared" si="20"/>
        <v>100</v>
      </c>
      <c r="O64">
        <f>O62/O63*100</f>
        <v>88.333333333333329</v>
      </c>
    </row>
    <row r="66" spans="1:15" x14ac:dyDescent="0.3">
      <c r="A66" t="s">
        <v>115</v>
      </c>
      <c r="B66" s="2">
        <f>SUM(B2,B5,B8,B11,B14,B17,B20,B23,B26,B29,B32,B35,B38,B41,B44,B47,B50,B53,B56,B59,B62)</f>
        <v>37</v>
      </c>
      <c r="C66" s="5">
        <f t="shared" ref="C66:O66" si="21">SUM(C2,C5,C8,C11,C14,C17,C20,C23,C26,C29,C32,C35,C38,C41,C44,C47,C50,C53,C56,C59,C62)</f>
        <v>175</v>
      </c>
      <c r="D66" s="5">
        <f t="shared" si="21"/>
        <v>113</v>
      </c>
      <c r="E66" s="2">
        <f t="shared" si="21"/>
        <v>13</v>
      </c>
      <c r="F66" s="5">
        <f t="shared" si="21"/>
        <v>111</v>
      </c>
      <c r="G66" s="2">
        <f t="shared" si="21"/>
        <v>19</v>
      </c>
      <c r="H66" s="5">
        <f t="shared" si="21"/>
        <v>218</v>
      </c>
      <c r="I66" s="16">
        <f t="shared" si="21"/>
        <v>448</v>
      </c>
      <c r="J66" s="9">
        <f t="shared" si="21"/>
        <v>369</v>
      </c>
      <c r="K66" s="2">
        <f t="shared" si="21"/>
        <v>10</v>
      </c>
      <c r="L66" s="5">
        <f t="shared" si="21"/>
        <v>142</v>
      </c>
      <c r="M66" s="9">
        <f t="shared" si="21"/>
        <v>308</v>
      </c>
      <c r="N66" s="2">
        <f t="shared" si="21"/>
        <v>20</v>
      </c>
      <c r="O66">
        <f t="shared" si="21"/>
        <v>1983</v>
      </c>
    </row>
    <row r="67" spans="1:15" x14ac:dyDescent="0.3">
      <c r="A67" t="s">
        <v>116</v>
      </c>
      <c r="B67" s="2">
        <f>SUM(B3,B6,B9,B12,B15,B18,B21,B24,B27,B30,B33,B36,B39,B42,B45,B48,B51,B54,B57,B60,B63)</f>
        <v>37</v>
      </c>
      <c r="C67" s="5">
        <f t="shared" ref="C67:O67" si="22">SUM(C3,C6,C9,C12,C15,C18,C21,C24,C27,C30,C33,C36,C39,C42,C45,C48,C51,C54,C57,C60,C63)</f>
        <v>175</v>
      </c>
      <c r="D67" s="5">
        <f t="shared" si="22"/>
        <v>118</v>
      </c>
      <c r="E67" s="2">
        <f t="shared" si="22"/>
        <v>19</v>
      </c>
      <c r="F67" s="5">
        <f t="shared" si="22"/>
        <v>121</v>
      </c>
      <c r="G67" s="2">
        <f t="shared" si="22"/>
        <v>19</v>
      </c>
      <c r="H67" s="5">
        <f t="shared" si="22"/>
        <v>220</v>
      </c>
      <c r="I67" s="16">
        <f t="shared" si="22"/>
        <v>692</v>
      </c>
      <c r="J67" s="9">
        <f t="shared" si="22"/>
        <v>421</v>
      </c>
      <c r="K67" s="2">
        <f t="shared" si="22"/>
        <v>28</v>
      </c>
      <c r="L67" s="5">
        <f t="shared" si="22"/>
        <v>142</v>
      </c>
      <c r="M67" s="9">
        <f t="shared" si="22"/>
        <v>346</v>
      </c>
      <c r="N67" s="2">
        <f t="shared" si="22"/>
        <v>22</v>
      </c>
      <c r="O67">
        <f t="shared" si="22"/>
        <v>2360</v>
      </c>
    </row>
    <row r="69" spans="1:15" x14ac:dyDescent="0.3">
      <c r="N69" s="2" t="s">
        <v>115</v>
      </c>
      <c r="O69">
        <f>SUM(O2,O5,O8,O11,O14,O17,O20,O23,O26,O29,O32,O35,O38,O41,O44,O47,O50,O53,O56,O59,O62)</f>
        <v>1983</v>
      </c>
    </row>
    <row r="70" spans="1:15" x14ac:dyDescent="0.3">
      <c r="N70" s="2" t="s">
        <v>116</v>
      </c>
      <c r="O70">
        <f>SUM(O3,O6,O9,O12,O15,O18,O21,O24,O27,O30,O33,O36,O39,O42,O45,O48,O51,O54,O57,O60,O63)</f>
        <v>2360</v>
      </c>
    </row>
    <row r="71" spans="1:15" x14ac:dyDescent="0.3">
      <c r="N71" s="2" t="s">
        <v>117</v>
      </c>
      <c r="O71">
        <f>O69/O70*100</f>
        <v>84.025423728813564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667-FEA6-4F91-B885-9ACA1DFC2FB4}">
  <dimension ref="A1:AW72"/>
  <sheetViews>
    <sheetView zoomScale="70" zoomScaleNormal="7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AU85" sqref="AU85"/>
    </sheetView>
  </sheetViews>
  <sheetFormatPr defaultRowHeight="14.4" x14ac:dyDescent="0.3"/>
  <cols>
    <col min="1" max="1" width="18.33203125" customWidth="1"/>
    <col min="2" max="2" width="16.77734375" style="16" customWidth="1"/>
    <col min="3" max="8" width="16.77734375" style="2" customWidth="1"/>
    <col min="9" max="10" width="16.77734375" style="5" customWidth="1"/>
    <col min="11" max="11" width="16.77734375" style="14" customWidth="1"/>
    <col min="12" max="12" width="16.77734375" style="5" customWidth="1"/>
    <col min="13" max="13" width="16.77734375" style="9" customWidth="1"/>
    <col min="14" max="16" width="16.77734375" style="5" customWidth="1"/>
    <col min="17" max="21" width="16.77734375" style="2" customWidth="1"/>
    <col min="22" max="23" width="16.77734375" style="9" customWidth="1"/>
    <col min="24" max="31" width="16.77734375" style="2" customWidth="1"/>
    <col min="32" max="32" width="16.77734375" style="10" customWidth="1"/>
    <col min="33" max="38" width="16.77734375" style="2" customWidth="1"/>
    <col min="39" max="39" width="16.77734375" style="5" customWidth="1"/>
    <col min="40" max="42" width="16.77734375" style="2" customWidth="1"/>
    <col min="43" max="43" width="16.77734375" style="10" customWidth="1"/>
    <col min="44" max="48" width="16.77734375" style="2" customWidth="1"/>
  </cols>
  <sheetData>
    <row r="1" spans="1:49" x14ac:dyDescent="0.3">
      <c r="A1" t="s">
        <v>0</v>
      </c>
      <c r="B1" s="16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5" t="s">
        <v>61</v>
      </c>
      <c r="J1" s="5" t="s">
        <v>79</v>
      </c>
      <c r="K1" s="14" t="s">
        <v>80</v>
      </c>
      <c r="L1" s="5" t="s">
        <v>34</v>
      </c>
      <c r="M1" s="9" t="s">
        <v>81</v>
      </c>
      <c r="N1" s="5" t="s">
        <v>82</v>
      </c>
      <c r="O1" s="5" t="s">
        <v>83</v>
      </c>
      <c r="P1" s="5" t="s">
        <v>84</v>
      </c>
      <c r="Q1" s="2" t="s">
        <v>62</v>
      </c>
      <c r="R1" s="2" t="s">
        <v>85</v>
      </c>
      <c r="S1" s="2" t="s">
        <v>86</v>
      </c>
      <c r="T1" s="2" t="s">
        <v>87</v>
      </c>
      <c r="U1" s="2" t="s">
        <v>88</v>
      </c>
      <c r="V1" s="9" t="s">
        <v>89</v>
      </c>
      <c r="W1" s="9" t="s">
        <v>90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67</v>
      </c>
      <c r="AF1" s="10" t="s">
        <v>98</v>
      </c>
      <c r="AG1" s="2" t="s">
        <v>99</v>
      </c>
      <c r="AH1" s="2" t="s">
        <v>100</v>
      </c>
      <c r="AI1" s="2" t="s">
        <v>101</v>
      </c>
      <c r="AJ1" s="2" t="s">
        <v>102</v>
      </c>
      <c r="AK1" s="2" t="s">
        <v>103</v>
      </c>
      <c r="AL1" s="2" t="s">
        <v>104</v>
      </c>
      <c r="AM1" s="5" t="s">
        <v>105</v>
      </c>
      <c r="AN1" s="2" t="s">
        <v>106</v>
      </c>
      <c r="AO1" s="2" t="s">
        <v>107</v>
      </c>
      <c r="AP1" s="2" t="s">
        <v>108</v>
      </c>
      <c r="AQ1" s="10" t="s">
        <v>109</v>
      </c>
      <c r="AR1" s="2" t="s">
        <v>110</v>
      </c>
      <c r="AS1" s="2" t="s">
        <v>111</v>
      </c>
      <c r="AT1" s="2" t="s">
        <v>112</v>
      </c>
      <c r="AU1" s="2" t="s">
        <v>113</v>
      </c>
      <c r="AV1" s="2" t="s">
        <v>114</v>
      </c>
    </row>
    <row r="2" spans="1:49" x14ac:dyDescent="0.3">
      <c r="A2" t="s">
        <v>1</v>
      </c>
      <c r="B2" s="16">
        <v>19</v>
      </c>
      <c r="C2" s="2">
        <v>0</v>
      </c>
      <c r="D2" s="2">
        <v>0</v>
      </c>
      <c r="E2" s="2">
        <v>2</v>
      </c>
      <c r="F2" s="2">
        <v>2</v>
      </c>
      <c r="G2" s="2">
        <v>2</v>
      </c>
      <c r="H2" s="2">
        <v>2</v>
      </c>
      <c r="I2" s="5">
        <v>7</v>
      </c>
      <c r="J2" s="5">
        <v>10</v>
      </c>
      <c r="K2" s="14">
        <v>28</v>
      </c>
      <c r="L2" s="5">
        <v>5</v>
      </c>
      <c r="M2" s="9">
        <v>13</v>
      </c>
      <c r="N2" s="5">
        <v>6</v>
      </c>
      <c r="O2" s="5">
        <v>6</v>
      </c>
      <c r="P2" s="5">
        <v>3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9">
        <v>8</v>
      </c>
      <c r="W2" s="9">
        <v>13</v>
      </c>
      <c r="X2" s="2">
        <v>2</v>
      </c>
      <c r="Y2" s="2">
        <v>3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10">
        <v>6</v>
      </c>
      <c r="AG2" s="2">
        <v>2</v>
      </c>
      <c r="AH2" s="2">
        <v>2</v>
      </c>
      <c r="AI2" s="2">
        <v>1</v>
      </c>
      <c r="AJ2" s="2">
        <v>1</v>
      </c>
      <c r="AK2" s="2">
        <v>4</v>
      </c>
      <c r="AL2" s="2">
        <v>0</v>
      </c>
      <c r="AM2" s="5">
        <v>7</v>
      </c>
      <c r="AN2" s="2">
        <v>4</v>
      </c>
      <c r="AO2" s="2">
        <v>0</v>
      </c>
      <c r="AP2" s="2">
        <v>0</v>
      </c>
      <c r="AQ2" s="10">
        <v>16</v>
      </c>
      <c r="AR2" s="2">
        <v>4</v>
      </c>
      <c r="AS2" s="2">
        <v>4</v>
      </c>
      <c r="AT2" s="2">
        <v>5</v>
      </c>
      <c r="AU2" s="2">
        <v>4</v>
      </c>
      <c r="AV2" s="2">
        <v>0</v>
      </c>
      <c r="AW2">
        <f>SUM(B2:AV2)</f>
        <v>196</v>
      </c>
    </row>
    <row r="3" spans="1:49" x14ac:dyDescent="0.3">
      <c r="A3" t="s">
        <v>49</v>
      </c>
      <c r="B3" s="16">
        <v>33</v>
      </c>
      <c r="C3" s="2">
        <v>0</v>
      </c>
      <c r="D3" s="2">
        <v>0</v>
      </c>
      <c r="E3" s="2">
        <v>2</v>
      </c>
      <c r="F3" s="2">
        <v>2</v>
      </c>
      <c r="G3" s="2">
        <v>2</v>
      </c>
      <c r="H3" s="2">
        <v>2</v>
      </c>
      <c r="I3" s="5">
        <v>7</v>
      </c>
      <c r="J3" s="5">
        <v>10</v>
      </c>
      <c r="K3" s="14">
        <v>35</v>
      </c>
      <c r="L3" s="5">
        <v>5</v>
      </c>
      <c r="M3" s="9">
        <v>15</v>
      </c>
      <c r="N3" s="5">
        <v>6</v>
      </c>
      <c r="O3" s="5">
        <v>6</v>
      </c>
      <c r="P3" s="5">
        <v>3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9">
        <v>10</v>
      </c>
      <c r="W3" s="9">
        <v>19</v>
      </c>
      <c r="X3" s="2">
        <v>4</v>
      </c>
      <c r="Y3" s="2">
        <v>3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10">
        <v>12</v>
      </c>
      <c r="AG3" s="2">
        <v>2</v>
      </c>
      <c r="AH3" s="2">
        <v>2</v>
      </c>
      <c r="AI3" s="2">
        <v>1</v>
      </c>
      <c r="AJ3" s="2">
        <v>1</v>
      </c>
      <c r="AK3" s="2">
        <v>4</v>
      </c>
      <c r="AL3" s="2">
        <v>0</v>
      </c>
      <c r="AM3" s="5">
        <v>7</v>
      </c>
      <c r="AN3" s="2">
        <v>4</v>
      </c>
      <c r="AO3" s="2">
        <v>0</v>
      </c>
      <c r="AP3" s="2">
        <v>0</v>
      </c>
      <c r="AQ3" s="10">
        <v>17</v>
      </c>
      <c r="AR3" s="2">
        <v>4</v>
      </c>
      <c r="AS3" s="2">
        <v>4</v>
      </c>
      <c r="AT3" s="2">
        <v>5</v>
      </c>
      <c r="AU3" s="2">
        <v>4</v>
      </c>
      <c r="AV3" s="2">
        <v>0</v>
      </c>
      <c r="AW3">
        <f t="shared" ref="AW3:AW51" si="0">SUM(B3:AV3)</f>
        <v>236</v>
      </c>
    </row>
    <row r="4" spans="1:49" x14ac:dyDescent="0.3">
      <c r="B4" s="16">
        <f t="shared" ref="B4:AV4" si="1">B2/B3*100</f>
        <v>57.575757575757578</v>
      </c>
      <c r="C4" s="2" t="e">
        <f t="shared" si="1"/>
        <v>#DIV/0!</v>
      </c>
      <c r="D4" s="2" t="e">
        <f t="shared" si="1"/>
        <v>#DIV/0!</v>
      </c>
      <c r="E4" s="2">
        <f t="shared" si="1"/>
        <v>100</v>
      </c>
      <c r="F4" s="2">
        <f t="shared" si="1"/>
        <v>100</v>
      </c>
      <c r="G4" s="2">
        <f t="shared" si="1"/>
        <v>100</v>
      </c>
      <c r="H4" s="2">
        <f t="shared" si="1"/>
        <v>100</v>
      </c>
      <c r="I4" s="5">
        <f t="shared" si="1"/>
        <v>100</v>
      </c>
      <c r="J4" s="5">
        <f t="shared" si="1"/>
        <v>100</v>
      </c>
      <c r="K4" s="14">
        <f t="shared" si="1"/>
        <v>80</v>
      </c>
      <c r="L4" s="5">
        <f t="shared" si="1"/>
        <v>100</v>
      </c>
      <c r="M4" s="9">
        <f t="shared" si="1"/>
        <v>86.666666666666671</v>
      </c>
      <c r="N4" s="5">
        <f t="shared" si="1"/>
        <v>100</v>
      </c>
      <c r="O4" s="5">
        <f t="shared" si="1"/>
        <v>100</v>
      </c>
      <c r="P4" s="5">
        <f t="shared" si="1"/>
        <v>100</v>
      </c>
      <c r="Q4" s="2">
        <f t="shared" si="1"/>
        <v>100</v>
      </c>
      <c r="R4" s="2">
        <f t="shared" si="1"/>
        <v>100</v>
      </c>
      <c r="S4" s="2">
        <f t="shared" si="1"/>
        <v>100</v>
      </c>
      <c r="T4" s="2">
        <f t="shared" si="1"/>
        <v>100</v>
      </c>
      <c r="U4" s="2">
        <f t="shared" si="1"/>
        <v>100</v>
      </c>
      <c r="V4" s="9">
        <f t="shared" si="1"/>
        <v>80</v>
      </c>
      <c r="W4" s="9">
        <f t="shared" si="1"/>
        <v>68.421052631578945</v>
      </c>
      <c r="X4" s="2">
        <f t="shared" si="1"/>
        <v>50</v>
      </c>
      <c r="Y4" s="2">
        <f t="shared" si="1"/>
        <v>100</v>
      </c>
      <c r="Z4" s="2" t="e">
        <f t="shared" si="1"/>
        <v>#DIV/0!</v>
      </c>
      <c r="AA4" s="2" t="e">
        <f t="shared" si="1"/>
        <v>#DIV/0!</v>
      </c>
      <c r="AB4" s="2" t="e">
        <f t="shared" si="1"/>
        <v>#DIV/0!</v>
      </c>
      <c r="AC4" s="2" t="e">
        <f t="shared" si="1"/>
        <v>#DIV/0!</v>
      </c>
      <c r="AD4" s="2" t="e">
        <f t="shared" si="1"/>
        <v>#DIV/0!</v>
      </c>
      <c r="AE4" s="2" t="e">
        <f t="shared" si="1"/>
        <v>#DIV/0!</v>
      </c>
      <c r="AF4" s="10">
        <f t="shared" si="1"/>
        <v>50</v>
      </c>
      <c r="AG4" s="2">
        <f t="shared" si="1"/>
        <v>100</v>
      </c>
      <c r="AH4" s="2">
        <f t="shared" si="1"/>
        <v>100</v>
      </c>
      <c r="AI4" s="2">
        <f t="shared" si="1"/>
        <v>100</v>
      </c>
      <c r="AJ4" s="2">
        <f t="shared" si="1"/>
        <v>100</v>
      </c>
      <c r="AK4" s="2">
        <f t="shared" si="1"/>
        <v>100</v>
      </c>
      <c r="AL4" s="2" t="e">
        <f t="shared" si="1"/>
        <v>#DIV/0!</v>
      </c>
      <c r="AM4" s="5">
        <f t="shared" si="1"/>
        <v>100</v>
      </c>
      <c r="AN4" s="2">
        <f t="shared" si="1"/>
        <v>100</v>
      </c>
      <c r="AO4" s="2" t="e">
        <f t="shared" si="1"/>
        <v>#DIV/0!</v>
      </c>
      <c r="AP4" s="2" t="e">
        <f t="shared" si="1"/>
        <v>#DIV/0!</v>
      </c>
      <c r="AQ4" s="10">
        <f t="shared" si="1"/>
        <v>94.117647058823522</v>
      </c>
      <c r="AR4" s="2">
        <f t="shared" si="1"/>
        <v>100</v>
      </c>
      <c r="AS4" s="2">
        <f t="shared" si="1"/>
        <v>100</v>
      </c>
      <c r="AT4" s="2">
        <f t="shared" si="1"/>
        <v>100</v>
      </c>
      <c r="AU4" s="2">
        <f t="shared" si="1"/>
        <v>100</v>
      </c>
      <c r="AV4" s="2" t="e">
        <f t="shared" si="1"/>
        <v>#DIV/0!</v>
      </c>
      <c r="AW4">
        <f>AW2/AW3*100</f>
        <v>83.050847457627114</v>
      </c>
    </row>
    <row r="5" spans="1:49" x14ac:dyDescent="0.3">
      <c r="A5" t="s">
        <v>2</v>
      </c>
      <c r="B5" s="16">
        <v>31</v>
      </c>
      <c r="C5" s="2">
        <v>0</v>
      </c>
      <c r="D5" s="2">
        <v>0</v>
      </c>
      <c r="E5" s="2">
        <v>2</v>
      </c>
      <c r="F5" s="2">
        <v>2</v>
      </c>
      <c r="G5" s="2">
        <v>2</v>
      </c>
      <c r="H5" s="2">
        <v>7</v>
      </c>
      <c r="I5" s="5">
        <v>7</v>
      </c>
      <c r="J5" s="5">
        <v>10</v>
      </c>
      <c r="K5" s="14">
        <v>20</v>
      </c>
      <c r="L5" s="5">
        <v>5</v>
      </c>
      <c r="M5" s="9">
        <v>18</v>
      </c>
      <c r="N5" s="5">
        <v>6</v>
      </c>
      <c r="O5" s="5">
        <v>6</v>
      </c>
      <c r="P5" s="5">
        <v>5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9">
        <v>15</v>
      </c>
      <c r="W5" s="9">
        <v>10</v>
      </c>
      <c r="X5" s="2">
        <v>4</v>
      </c>
      <c r="Y5" s="2">
        <v>3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10">
        <v>14</v>
      </c>
      <c r="AG5" s="2">
        <v>2</v>
      </c>
      <c r="AH5" s="2">
        <v>2</v>
      </c>
      <c r="AI5" s="2">
        <v>1</v>
      </c>
      <c r="AJ5" s="2">
        <v>1</v>
      </c>
      <c r="AK5" s="2">
        <v>1</v>
      </c>
      <c r="AL5" s="2">
        <v>0</v>
      </c>
      <c r="AM5" s="5">
        <v>7</v>
      </c>
      <c r="AN5" s="2">
        <v>3</v>
      </c>
      <c r="AO5" s="2">
        <v>0</v>
      </c>
      <c r="AP5" s="2">
        <v>0</v>
      </c>
      <c r="AQ5" s="10">
        <v>15</v>
      </c>
      <c r="AR5" s="2">
        <v>4</v>
      </c>
      <c r="AS5" s="2">
        <v>4</v>
      </c>
      <c r="AT5" s="2">
        <v>5</v>
      </c>
      <c r="AU5" s="2">
        <v>4</v>
      </c>
      <c r="AV5" s="2">
        <v>0</v>
      </c>
      <c r="AW5">
        <f t="shared" si="0"/>
        <v>221</v>
      </c>
    </row>
    <row r="6" spans="1:49" x14ac:dyDescent="0.3">
      <c r="A6" t="s">
        <v>49</v>
      </c>
      <c r="B6" s="16">
        <v>33</v>
      </c>
      <c r="C6" s="2">
        <v>0</v>
      </c>
      <c r="D6" s="2">
        <v>0</v>
      </c>
      <c r="E6" s="2">
        <v>2</v>
      </c>
      <c r="F6" s="2">
        <v>2</v>
      </c>
      <c r="G6" s="2">
        <v>2</v>
      </c>
      <c r="H6" s="2">
        <v>2</v>
      </c>
      <c r="I6" s="5">
        <v>7</v>
      </c>
      <c r="J6" s="5">
        <v>10</v>
      </c>
      <c r="K6" s="14">
        <v>35</v>
      </c>
      <c r="L6" s="5">
        <v>5</v>
      </c>
      <c r="M6" s="9">
        <v>20</v>
      </c>
      <c r="N6" s="5">
        <v>6</v>
      </c>
      <c r="O6" s="5">
        <v>6</v>
      </c>
      <c r="P6" s="5">
        <v>5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9">
        <v>18</v>
      </c>
      <c r="W6" s="9">
        <v>19</v>
      </c>
      <c r="X6" s="2">
        <v>4</v>
      </c>
      <c r="Y6" s="2">
        <v>3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10">
        <v>15</v>
      </c>
      <c r="AG6" s="2">
        <v>2</v>
      </c>
      <c r="AH6" s="2">
        <v>2</v>
      </c>
      <c r="AI6" s="2">
        <v>1</v>
      </c>
      <c r="AJ6" s="2">
        <v>1</v>
      </c>
      <c r="AK6" s="2">
        <v>4</v>
      </c>
      <c r="AL6" s="2">
        <v>0</v>
      </c>
      <c r="AM6" s="5">
        <v>7</v>
      </c>
      <c r="AN6" s="2">
        <v>3</v>
      </c>
      <c r="AO6" s="2">
        <v>0</v>
      </c>
      <c r="AP6" s="2">
        <v>0</v>
      </c>
      <c r="AQ6" s="10">
        <v>17</v>
      </c>
      <c r="AR6" s="2">
        <v>4</v>
      </c>
      <c r="AS6" s="2">
        <v>4</v>
      </c>
      <c r="AT6" s="2">
        <v>5</v>
      </c>
      <c r="AU6" s="2">
        <v>4</v>
      </c>
      <c r="AV6" s="2">
        <v>0</v>
      </c>
      <c r="AW6">
        <f t="shared" si="0"/>
        <v>253</v>
      </c>
    </row>
    <row r="7" spans="1:49" x14ac:dyDescent="0.3">
      <c r="AW7">
        <f>AW5/AW6*100</f>
        <v>87.351778656126484</v>
      </c>
    </row>
    <row r="8" spans="1:49" x14ac:dyDescent="0.3">
      <c r="A8" t="s">
        <v>3</v>
      </c>
      <c r="B8" s="16">
        <v>1</v>
      </c>
      <c r="C8" s="2">
        <v>0</v>
      </c>
      <c r="D8" s="2">
        <v>0</v>
      </c>
      <c r="E8" s="2">
        <v>1</v>
      </c>
      <c r="F8" s="2">
        <v>2</v>
      </c>
      <c r="G8" s="2">
        <v>1</v>
      </c>
      <c r="H8" s="2">
        <v>11</v>
      </c>
      <c r="I8" s="5">
        <v>8</v>
      </c>
      <c r="J8" s="5">
        <v>2</v>
      </c>
      <c r="K8" s="14">
        <v>15</v>
      </c>
      <c r="L8" s="5">
        <v>4</v>
      </c>
      <c r="M8" s="9">
        <v>0</v>
      </c>
      <c r="N8" s="5">
        <v>1</v>
      </c>
      <c r="O8" s="5">
        <v>6</v>
      </c>
      <c r="P8" s="5">
        <v>6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9">
        <v>8</v>
      </c>
      <c r="W8" s="9">
        <v>3</v>
      </c>
      <c r="X8" s="2">
        <v>1</v>
      </c>
      <c r="Y8" s="2">
        <v>12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10">
        <v>10</v>
      </c>
      <c r="AG8" s="2">
        <v>1</v>
      </c>
      <c r="AH8" s="2">
        <v>5</v>
      </c>
      <c r="AI8" s="2">
        <v>1</v>
      </c>
      <c r="AJ8" s="2">
        <v>1</v>
      </c>
      <c r="AK8" s="2">
        <v>1</v>
      </c>
      <c r="AL8" s="2">
        <v>1</v>
      </c>
      <c r="AM8" s="5">
        <v>1</v>
      </c>
      <c r="AN8" s="2">
        <v>0</v>
      </c>
      <c r="AO8" s="2">
        <v>0</v>
      </c>
      <c r="AP8" s="2">
        <v>0</v>
      </c>
      <c r="AQ8" s="10">
        <v>1</v>
      </c>
      <c r="AR8" s="2">
        <v>1</v>
      </c>
      <c r="AS8" s="2">
        <v>5</v>
      </c>
      <c r="AT8" s="2">
        <v>1</v>
      </c>
      <c r="AU8" s="2">
        <v>13</v>
      </c>
      <c r="AV8" s="2">
        <v>6</v>
      </c>
      <c r="AW8">
        <f t="shared" si="0"/>
        <v>135</v>
      </c>
    </row>
    <row r="9" spans="1:49" x14ac:dyDescent="0.3">
      <c r="A9" t="s">
        <v>49</v>
      </c>
      <c r="B9" s="16">
        <v>1</v>
      </c>
      <c r="C9" s="2">
        <v>0</v>
      </c>
      <c r="D9" s="2">
        <v>0</v>
      </c>
      <c r="E9" s="2">
        <v>2</v>
      </c>
      <c r="F9" s="2">
        <v>2</v>
      </c>
      <c r="G9" s="2">
        <v>1</v>
      </c>
      <c r="H9" s="2">
        <v>11</v>
      </c>
      <c r="I9" s="5">
        <v>8</v>
      </c>
      <c r="J9" s="5">
        <v>3</v>
      </c>
      <c r="K9" s="14">
        <v>27</v>
      </c>
      <c r="L9" s="5">
        <v>6</v>
      </c>
      <c r="M9" s="9">
        <v>0</v>
      </c>
      <c r="N9" s="5">
        <v>1</v>
      </c>
      <c r="O9" s="5">
        <v>7</v>
      </c>
      <c r="P9" s="5">
        <v>6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9">
        <v>12</v>
      </c>
      <c r="W9" s="9">
        <v>3</v>
      </c>
      <c r="X9" s="2">
        <v>4</v>
      </c>
      <c r="Y9" s="2">
        <v>20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10">
        <v>11</v>
      </c>
      <c r="AG9" s="2">
        <v>1</v>
      </c>
      <c r="AH9" s="2">
        <v>6</v>
      </c>
      <c r="AI9" s="2">
        <v>1</v>
      </c>
      <c r="AJ9" s="2">
        <v>1</v>
      </c>
      <c r="AK9" s="2">
        <v>1</v>
      </c>
      <c r="AL9" s="2">
        <v>1</v>
      </c>
      <c r="AM9" s="5">
        <v>1</v>
      </c>
      <c r="AN9" s="2">
        <v>0</v>
      </c>
      <c r="AO9" s="2">
        <v>0</v>
      </c>
      <c r="AP9" s="2">
        <v>0</v>
      </c>
      <c r="AQ9" s="10">
        <v>1</v>
      </c>
      <c r="AR9" s="2">
        <v>1</v>
      </c>
      <c r="AS9" s="2">
        <v>6</v>
      </c>
      <c r="AT9" s="2">
        <v>1</v>
      </c>
      <c r="AU9" s="2">
        <v>13</v>
      </c>
      <c r="AV9" s="2">
        <v>6</v>
      </c>
      <c r="AW9">
        <f t="shared" si="0"/>
        <v>170</v>
      </c>
    </row>
    <row r="10" spans="1:49" x14ac:dyDescent="0.3">
      <c r="AW10">
        <f>AW8/AW9*100</f>
        <v>79.411764705882348</v>
      </c>
    </row>
    <row r="11" spans="1:49" x14ac:dyDescent="0.3">
      <c r="A11" t="s">
        <v>4</v>
      </c>
      <c r="B11" s="16">
        <v>5</v>
      </c>
      <c r="C11" s="2">
        <v>7</v>
      </c>
      <c r="D11" s="2">
        <v>10</v>
      </c>
      <c r="E11" s="2">
        <v>1</v>
      </c>
      <c r="F11" s="2">
        <v>2</v>
      </c>
      <c r="G11" s="2">
        <v>2</v>
      </c>
      <c r="H11" s="2">
        <v>2</v>
      </c>
      <c r="I11" s="5">
        <v>7</v>
      </c>
      <c r="J11" s="5">
        <v>10</v>
      </c>
      <c r="K11" s="14">
        <v>12</v>
      </c>
      <c r="L11" s="5">
        <v>4</v>
      </c>
      <c r="M11" s="9">
        <v>18</v>
      </c>
      <c r="N11" s="5">
        <v>6</v>
      </c>
      <c r="O11" s="5">
        <v>6</v>
      </c>
      <c r="P11" s="5">
        <v>7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9">
        <v>16</v>
      </c>
      <c r="W11" s="9">
        <v>14</v>
      </c>
      <c r="X11" s="2">
        <v>0</v>
      </c>
      <c r="Y11" s="2">
        <v>6</v>
      </c>
      <c r="Z11" s="2">
        <v>12</v>
      </c>
      <c r="AA11" s="2">
        <v>0</v>
      </c>
      <c r="AB11" s="2">
        <v>5</v>
      </c>
      <c r="AC11" s="2">
        <v>5</v>
      </c>
      <c r="AD11" s="2">
        <v>0</v>
      </c>
      <c r="AE11" s="2">
        <v>0</v>
      </c>
      <c r="AF11" s="10">
        <v>16</v>
      </c>
      <c r="AG11" s="2">
        <v>2</v>
      </c>
      <c r="AH11" s="2">
        <v>2</v>
      </c>
      <c r="AI11" s="2">
        <v>0</v>
      </c>
      <c r="AJ11" s="2">
        <v>4</v>
      </c>
      <c r="AK11" s="2">
        <v>4</v>
      </c>
      <c r="AL11" s="2">
        <v>0</v>
      </c>
      <c r="AM11" s="5">
        <v>5</v>
      </c>
      <c r="AN11" s="2">
        <v>0</v>
      </c>
      <c r="AO11" s="2">
        <v>0</v>
      </c>
      <c r="AP11" s="2">
        <v>0</v>
      </c>
      <c r="AQ11" s="10">
        <v>8</v>
      </c>
      <c r="AR11" s="2">
        <v>4</v>
      </c>
      <c r="AS11" s="2">
        <v>4</v>
      </c>
      <c r="AT11" s="2">
        <v>4</v>
      </c>
      <c r="AU11" s="2">
        <v>4</v>
      </c>
      <c r="AV11" s="2">
        <v>3</v>
      </c>
      <c r="AW11">
        <f t="shared" si="0"/>
        <v>222</v>
      </c>
    </row>
    <row r="12" spans="1:49" x14ac:dyDescent="0.3">
      <c r="A12" t="s">
        <v>49</v>
      </c>
      <c r="B12" s="16">
        <v>9</v>
      </c>
      <c r="C12" s="2">
        <v>10</v>
      </c>
      <c r="D12" s="2">
        <v>10</v>
      </c>
      <c r="E12" s="2">
        <v>1</v>
      </c>
      <c r="F12" s="2">
        <v>2</v>
      </c>
      <c r="G12" s="2">
        <v>2</v>
      </c>
      <c r="H12" s="2">
        <v>2</v>
      </c>
      <c r="I12" s="5">
        <v>7</v>
      </c>
      <c r="J12" s="5">
        <v>10</v>
      </c>
      <c r="K12" s="14">
        <v>14</v>
      </c>
      <c r="L12" s="5">
        <v>9</v>
      </c>
      <c r="M12" s="9">
        <v>22</v>
      </c>
      <c r="N12" s="5">
        <v>6</v>
      </c>
      <c r="O12" s="5">
        <v>6</v>
      </c>
      <c r="P12" s="5">
        <v>9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9">
        <v>22</v>
      </c>
      <c r="W12" s="9">
        <v>19</v>
      </c>
      <c r="X12" s="2">
        <v>0</v>
      </c>
      <c r="Y12" s="2">
        <v>9</v>
      </c>
      <c r="Z12" s="2">
        <v>12</v>
      </c>
      <c r="AA12" s="2">
        <v>0</v>
      </c>
      <c r="AB12" s="2">
        <v>5</v>
      </c>
      <c r="AC12" s="2">
        <v>5</v>
      </c>
      <c r="AD12" s="2">
        <v>0</v>
      </c>
      <c r="AE12" s="2">
        <v>0</v>
      </c>
      <c r="AF12" s="10">
        <v>21</v>
      </c>
      <c r="AG12" s="2">
        <v>2</v>
      </c>
      <c r="AH12" s="2">
        <v>2</v>
      </c>
      <c r="AI12" s="2">
        <v>0</v>
      </c>
      <c r="AJ12" s="2">
        <v>4</v>
      </c>
      <c r="AK12" s="2">
        <v>4</v>
      </c>
      <c r="AL12" s="2">
        <v>0</v>
      </c>
      <c r="AM12" s="5">
        <v>7</v>
      </c>
      <c r="AN12" s="2">
        <v>0</v>
      </c>
      <c r="AO12" s="2">
        <v>0</v>
      </c>
      <c r="AP12" s="2">
        <v>0</v>
      </c>
      <c r="AQ12" s="10">
        <v>13</v>
      </c>
      <c r="AR12" s="2">
        <v>4</v>
      </c>
      <c r="AS12" s="2">
        <v>4</v>
      </c>
      <c r="AT12" s="2">
        <v>4</v>
      </c>
      <c r="AU12" s="2">
        <v>4</v>
      </c>
      <c r="AV12" s="2">
        <v>4</v>
      </c>
      <c r="AW12">
        <f t="shared" si="0"/>
        <v>269</v>
      </c>
    </row>
    <row r="13" spans="1:49" x14ac:dyDescent="0.3">
      <c r="AW13">
        <f>AW11/AW12*100</f>
        <v>82.527881040892197</v>
      </c>
    </row>
    <row r="14" spans="1:49" x14ac:dyDescent="0.3">
      <c r="A14" t="s">
        <v>5</v>
      </c>
      <c r="B14" s="16">
        <v>29</v>
      </c>
      <c r="C14" s="2">
        <v>0</v>
      </c>
      <c r="D14" s="2">
        <v>0</v>
      </c>
      <c r="E14" s="2">
        <v>2</v>
      </c>
      <c r="F14" s="2">
        <v>3</v>
      </c>
      <c r="G14" s="2">
        <v>2</v>
      </c>
      <c r="H14" s="2">
        <v>2</v>
      </c>
      <c r="I14" s="5">
        <v>6</v>
      </c>
      <c r="J14" s="5">
        <v>10</v>
      </c>
      <c r="K14" s="14">
        <v>6</v>
      </c>
      <c r="L14" s="5">
        <v>3</v>
      </c>
      <c r="M14" s="9">
        <v>12</v>
      </c>
      <c r="N14" s="5">
        <v>6</v>
      </c>
      <c r="O14" s="5">
        <v>6</v>
      </c>
      <c r="P14" s="5">
        <v>6</v>
      </c>
      <c r="Q14" s="2">
        <v>2</v>
      </c>
      <c r="R14" s="2">
        <v>1</v>
      </c>
      <c r="S14" s="2">
        <v>1</v>
      </c>
      <c r="T14" s="2">
        <v>1</v>
      </c>
      <c r="U14" s="2">
        <v>1</v>
      </c>
      <c r="V14" s="9">
        <v>9</v>
      </c>
      <c r="W14" s="9">
        <v>19</v>
      </c>
      <c r="X14" s="2">
        <v>1</v>
      </c>
      <c r="Y14" s="2">
        <v>3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10">
        <v>12</v>
      </c>
      <c r="AG14" s="2">
        <v>2</v>
      </c>
      <c r="AH14" s="2">
        <v>2</v>
      </c>
      <c r="AI14" s="2">
        <v>1</v>
      </c>
      <c r="AJ14" s="2">
        <v>1</v>
      </c>
      <c r="AK14" s="2">
        <v>4</v>
      </c>
      <c r="AL14" s="2">
        <v>0</v>
      </c>
      <c r="AM14" s="5">
        <v>7</v>
      </c>
      <c r="AN14" s="2">
        <v>3</v>
      </c>
      <c r="AO14" s="2">
        <v>0</v>
      </c>
      <c r="AP14" s="2">
        <v>0</v>
      </c>
      <c r="AQ14" s="10">
        <v>13</v>
      </c>
      <c r="AR14" s="2">
        <v>3</v>
      </c>
      <c r="AS14" s="2">
        <v>4</v>
      </c>
      <c r="AT14" s="2">
        <v>5</v>
      </c>
      <c r="AU14" s="2">
        <v>2</v>
      </c>
      <c r="AV14" s="2">
        <v>3</v>
      </c>
      <c r="AW14">
        <f t="shared" si="0"/>
        <v>193</v>
      </c>
    </row>
    <row r="15" spans="1:49" x14ac:dyDescent="0.3">
      <c r="A15" t="s">
        <v>49</v>
      </c>
      <c r="B15" s="16">
        <v>33</v>
      </c>
      <c r="C15" s="2">
        <v>0</v>
      </c>
      <c r="D15" s="2">
        <v>0</v>
      </c>
      <c r="E15" s="2">
        <v>2</v>
      </c>
      <c r="F15" s="2">
        <v>3</v>
      </c>
      <c r="G15" s="2">
        <v>2</v>
      </c>
      <c r="H15" s="2">
        <v>2</v>
      </c>
      <c r="I15" s="5">
        <v>6</v>
      </c>
      <c r="J15" s="5">
        <v>10</v>
      </c>
      <c r="K15" s="14">
        <v>6</v>
      </c>
      <c r="L15" s="5">
        <v>3</v>
      </c>
      <c r="M15" s="9">
        <v>15</v>
      </c>
      <c r="N15" s="5">
        <v>6</v>
      </c>
      <c r="O15" s="5">
        <v>6</v>
      </c>
      <c r="P15" s="5">
        <v>7</v>
      </c>
      <c r="Q15" s="2">
        <v>2</v>
      </c>
      <c r="R15" s="2">
        <v>1</v>
      </c>
      <c r="S15" s="2">
        <v>1</v>
      </c>
      <c r="T15" s="2">
        <v>1</v>
      </c>
      <c r="U15" s="2">
        <v>1</v>
      </c>
      <c r="V15" s="9">
        <v>10</v>
      </c>
      <c r="W15" s="9">
        <v>19</v>
      </c>
      <c r="X15" s="2">
        <v>4</v>
      </c>
      <c r="Y15" s="2">
        <v>3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10">
        <v>14</v>
      </c>
      <c r="AG15" s="2">
        <v>2</v>
      </c>
      <c r="AH15" s="2">
        <v>2</v>
      </c>
      <c r="AI15" s="2">
        <v>1</v>
      </c>
      <c r="AJ15" s="2">
        <v>1</v>
      </c>
      <c r="AK15" s="2">
        <v>4</v>
      </c>
      <c r="AL15" s="2">
        <v>0</v>
      </c>
      <c r="AM15" s="5">
        <v>7</v>
      </c>
      <c r="AN15" s="2">
        <v>3</v>
      </c>
      <c r="AO15" s="2">
        <v>0</v>
      </c>
      <c r="AP15" s="2">
        <v>0</v>
      </c>
      <c r="AQ15" s="10">
        <v>15</v>
      </c>
      <c r="AR15" s="2">
        <v>4</v>
      </c>
      <c r="AS15" s="2">
        <v>4</v>
      </c>
      <c r="AT15" s="2">
        <v>5</v>
      </c>
      <c r="AU15" s="2">
        <v>2</v>
      </c>
      <c r="AV15" s="2">
        <v>3</v>
      </c>
      <c r="AW15">
        <f>SUM(B15:AV15)</f>
        <v>210</v>
      </c>
    </row>
    <row r="16" spans="1:49" x14ac:dyDescent="0.3">
      <c r="AW16">
        <f>AW14/AW15*100</f>
        <v>91.904761904761898</v>
      </c>
    </row>
    <row r="17" spans="1:49" x14ac:dyDescent="0.3">
      <c r="A17" t="s">
        <v>6</v>
      </c>
      <c r="B17" s="16">
        <v>33</v>
      </c>
      <c r="C17" s="2">
        <v>0</v>
      </c>
      <c r="D17" s="2">
        <v>0</v>
      </c>
      <c r="E17" s="2">
        <v>2</v>
      </c>
      <c r="F17" s="2">
        <v>2</v>
      </c>
      <c r="G17" s="2">
        <v>2</v>
      </c>
      <c r="H17" s="2">
        <v>2</v>
      </c>
      <c r="I17" s="5">
        <v>7</v>
      </c>
      <c r="J17" s="5">
        <v>10</v>
      </c>
      <c r="K17" s="14">
        <v>12</v>
      </c>
      <c r="L17" s="5">
        <v>4</v>
      </c>
      <c r="M17" s="9">
        <v>20</v>
      </c>
      <c r="N17" s="5">
        <v>6</v>
      </c>
      <c r="O17" s="5">
        <v>6</v>
      </c>
      <c r="P17" s="5">
        <v>8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9">
        <v>18</v>
      </c>
      <c r="W17" s="9">
        <v>11</v>
      </c>
      <c r="X17" s="2">
        <v>4</v>
      </c>
      <c r="Y17" s="2">
        <v>3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10">
        <v>12</v>
      </c>
      <c r="AG17" s="2">
        <v>2</v>
      </c>
      <c r="AH17" s="2">
        <v>2</v>
      </c>
      <c r="AI17" s="2">
        <v>1</v>
      </c>
      <c r="AJ17" s="2">
        <v>1</v>
      </c>
      <c r="AK17" s="2">
        <v>4</v>
      </c>
      <c r="AL17" s="2">
        <v>0</v>
      </c>
      <c r="AM17" s="5">
        <v>7</v>
      </c>
      <c r="AN17" s="2">
        <v>3</v>
      </c>
      <c r="AO17" s="2">
        <v>0</v>
      </c>
      <c r="AP17" s="2">
        <v>0</v>
      </c>
      <c r="AQ17" s="10">
        <v>16</v>
      </c>
      <c r="AR17" s="2">
        <v>4</v>
      </c>
      <c r="AS17" s="2">
        <v>4</v>
      </c>
      <c r="AT17" s="2">
        <v>5</v>
      </c>
      <c r="AU17" s="2">
        <v>4</v>
      </c>
      <c r="AV17" s="2">
        <v>0</v>
      </c>
      <c r="AW17">
        <f t="shared" si="0"/>
        <v>220</v>
      </c>
    </row>
    <row r="18" spans="1:49" x14ac:dyDescent="0.3">
      <c r="A18" t="s">
        <v>49</v>
      </c>
      <c r="B18" s="16">
        <v>33</v>
      </c>
      <c r="C18" s="2">
        <v>0</v>
      </c>
      <c r="D18" s="2">
        <v>0</v>
      </c>
      <c r="E18" s="2">
        <v>2</v>
      </c>
      <c r="F18" s="2">
        <v>2</v>
      </c>
      <c r="G18" s="2">
        <v>2</v>
      </c>
      <c r="H18" s="2">
        <v>2</v>
      </c>
      <c r="I18" s="5">
        <v>7</v>
      </c>
      <c r="J18" s="5">
        <v>10</v>
      </c>
      <c r="K18" s="14">
        <v>35</v>
      </c>
      <c r="L18" s="5">
        <v>4</v>
      </c>
      <c r="M18" s="9">
        <v>20</v>
      </c>
      <c r="N18" s="5">
        <v>6</v>
      </c>
      <c r="O18" s="5">
        <v>6</v>
      </c>
      <c r="P18" s="5">
        <v>9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9">
        <v>18</v>
      </c>
      <c r="W18" s="9">
        <v>19</v>
      </c>
      <c r="X18" s="2">
        <v>4</v>
      </c>
      <c r="Y18" s="2">
        <v>3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10">
        <v>15</v>
      </c>
      <c r="AG18" s="2">
        <v>2</v>
      </c>
      <c r="AH18" s="2">
        <v>2</v>
      </c>
      <c r="AI18" s="2">
        <v>1</v>
      </c>
      <c r="AJ18" s="2">
        <v>1</v>
      </c>
      <c r="AK18" s="2">
        <v>4</v>
      </c>
      <c r="AL18" s="2">
        <v>0</v>
      </c>
      <c r="AM18" s="5">
        <v>7</v>
      </c>
      <c r="AN18" s="2">
        <v>3</v>
      </c>
      <c r="AO18" s="2">
        <v>0</v>
      </c>
      <c r="AP18" s="2">
        <v>0</v>
      </c>
      <c r="AQ18" s="10">
        <v>17</v>
      </c>
      <c r="AR18" s="2">
        <v>4</v>
      </c>
      <c r="AS18" s="2">
        <v>4</v>
      </c>
      <c r="AT18" s="2">
        <v>5</v>
      </c>
      <c r="AU18" s="2">
        <v>4</v>
      </c>
      <c r="AV18" s="2">
        <v>0</v>
      </c>
      <c r="AW18">
        <f t="shared" si="0"/>
        <v>256</v>
      </c>
    </row>
    <row r="19" spans="1:49" x14ac:dyDescent="0.3">
      <c r="AW19">
        <f>AW17/AW18*100</f>
        <v>85.9375</v>
      </c>
    </row>
    <row r="20" spans="1:49" x14ac:dyDescent="0.3">
      <c r="A20" t="s">
        <v>7</v>
      </c>
      <c r="B20" s="16">
        <v>33</v>
      </c>
      <c r="C20" s="2">
        <v>0</v>
      </c>
      <c r="D20" s="2">
        <v>0</v>
      </c>
      <c r="E20" s="2">
        <v>2</v>
      </c>
      <c r="F20" s="2">
        <v>2</v>
      </c>
      <c r="G20" s="2">
        <v>2</v>
      </c>
      <c r="H20" s="2">
        <v>2</v>
      </c>
      <c r="I20" s="5">
        <v>7</v>
      </c>
      <c r="J20" s="5">
        <v>10</v>
      </c>
      <c r="K20" s="14">
        <v>30</v>
      </c>
      <c r="L20" s="5">
        <v>4</v>
      </c>
      <c r="M20" s="9">
        <v>5</v>
      </c>
      <c r="N20" s="5">
        <v>6</v>
      </c>
      <c r="O20" s="5">
        <v>6</v>
      </c>
      <c r="P20" s="5">
        <v>9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9">
        <v>6</v>
      </c>
      <c r="W20" s="9">
        <v>10</v>
      </c>
      <c r="X20" s="2">
        <v>4</v>
      </c>
      <c r="Y20" s="2">
        <v>3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10">
        <v>15</v>
      </c>
      <c r="AG20" s="2">
        <v>2</v>
      </c>
      <c r="AH20" s="2">
        <v>2</v>
      </c>
      <c r="AI20" s="2">
        <v>1</v>
      </c>
      <c r="AJ20" s="2">
        <v>1</v>
      </c>
      <c r="AK20" s="2">
        <v>4</v>
      </c>
      <c r="AL20" s="2">
        <v>0</v>
      </c>
      <c r="AM20" s="5">
        <v>5</v>
      </c>
      <c r="AN20" s="2">
        <v>3</v>
      </c>
      <c r="AO20" s="2">
        <v>0</v>
      </c>
      <c r="AP20" s="2">
        <v>0</v>
      </c>
      <c r="AQ20" s="10">
        <v>17</v>
      </c>
      <c r="AR20" s="2">
        <v>4</v>
      </c>
      <c r="AS20" s="2">
        <v>4</v>
      </c>
      <c r="AT20" s="2">
        <v>5</v>
      </c>
      <c r="AU20" s="2">
        <v>4</v>
      </c>
      <c r="AV20" s="2">
        <v>0</v>
      </c>
      <c r="AW20">
        <f t="shared" si="0"/>
        <v>213</v>
      </c>
    </row>
    <row r="21" spans="1:49" x14ac:dyDescent="0.3">
      <c r="A21" t="s">
        <v>49</v>
      </c>
      <c r="B21" s="16">
        <v>33</v>
      </c>
      <c r="C21" s="2">
        <v>0</v>
      </c>
      <c r="D21" s="2">
        <v>0</v>
      </c>
      <c r="E21" s="2">
        <v>2</v>
      </c>
      <c r="F21" s="2">
        <v>2</v>
      </c>
      <c r="G21" s="2">
        <v>2</v>
      </c>
      <c r="H21" s="2">
        <v>2</v>
      </c>
      <c r="I21" s="5">
        <v>7</v>
      </c>
      <c r="J21" s="5">
        <v>10</v>
      </c>
      <c r="K21" s="14">
        <v>35</v>
      </c>
      <c r="L21" s="5">
        <v>4</v>
      </c>
      <c r="M21" s="9">
        <v>20</v>
      </c>
      <c r="N21" s="5">
        <v>6</v>
      </c>
      <c r="O21" s="5">
        <v>6</v>
      </c>
      <c r="P21" s="5">
        <v>9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9">
        <v>18</v>
      </c>
      <c r="W21" s="9">
        <v>19</v>
      </c>
      <c r="X21" s="2">
        <v>4</v>
      </c>
      <c r="Y21" s="2">
        <v>3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10">
        <v>15</v>
      </c>
      <c r="AG21" s="2">
        <v>2</v>
      </c>
      <c r="AH21" s="2">
        <v>2</v>
      </c>
      <c r="AI21" s="2">
        <v>1</v>
      </c>
      <c r="AJ21" s="2">
        <v>1</v>
      </c>
      <c r="AK21" s="2">
        <v>4</v>
      </c>
      <c r="AL21" s="2">
        <v>0</v>
      </c>
      <c r="AM21" s="5">
        <v>7</v>
      </c>
      <c r="AN21" s="2">
        <v>3</v>
      </c>
      <c r="AO21" s="2">
        <v>0</v>
      </c>
      <c r="AP21" s="2">
        <v>0</v>
      </c>
      <c r="AQ21" s="10">
        <v>17</v>
      </c>
      <c r="AR21" s="2">
        <v>4</v>
      </c>
      <c r="AS21" s="2">
        <v>4</v>
      </c>
      <c r="AT21" s="2">
        <v>5</v>
      </c>
      <c r="AU21" s="2">
        <v>4</v>
      </c>
      <c r="AV21" s="2">
        <v>0</v>
      </c>
      <c r="AW21">
        <f>SUM(B18:AV18)</f>
        <v>256</v>
      </c>
    </row>
    <row r="22" spans="1:49" x14ac:dyDescent="0.3">
      <c r="AW22">
        <f>AW20/AW21*100</f>
        <v>83.203125</v>
      </c>
    </row>
    <row r="23" spans="1:49" x14ac:dyDescent="0.3">
      <c r="A23" t="s">
        <v>8</v>
      </c>
      <c r="B23" s="16">
        <v>4</v>
      </c>
      <c r="C23" s="2">
        <v>0</v>
      </c>
      <c r="D23" s="2">
        <v>0</v>
      </c>
      <c r="E23" s="2">
        <v>1</v>
      </c>
      <c r="F23" s="2">
        <v>2</v>
      </c>
      <c r="G23" s="2">
        <v>2</v>
      </c>
      <c r="H23" s="2">
        <v>2</v>
      </c>
      <c r="I23" s="5">
        <v>1</v>
      </c>
      <c r="J23" s="5">
        <v>10</v>
      </c>
      <c r="K23" s="14">
        <v>27</v>
      </c>
      <c r="L23" s="5">
        <v>5</v>
      </c>
      <c r="M23" s="9">
        <v>7</v>
      </c>
      <c r="N23" s="5">
        <v>6</v>
      </c>
      <c r="O23" s="5">
        <v>6</v>
      </c>
      <c r="P23" s="5">
        <v>4</v>
      </c>
      <c r="Q23" s="2">
        <v>1</v>
      </c>
      <c r="R23" s="2">
        <v>2</v>
      </c>
      <c r="S23" s="2">
        <v>2</v>
      </c>
      <c r="T23" s="2">
        <v>2</v>
      </c>
      <c r="U23" s="2">
        <v>2</v>
      </c>
      <c r="V23" s="9">
        <v>10</v>
      </c>
      <c r="W23" s="9">
        <v>7</v>
      </c>
      <c r="X23" s="2">
        <v>6</v>
      </c>
      <c r="Y23" s="2">
        <v>8</v>
      </c>
      <c r="Z23" s="2">
        <v>0</v>
      </c>
      <c r="AA23" s="2">
        <v>0</v>
      </c>
      <c r="AB23" s="2">
        <v>8</v>
      </c>
      <c r="AC23" s="2">
        <v>0</v>
      </c>
      <c r="AD23" s="2">
        <v>0</v>
      </c>
      <c r="AE23" s="2">
        <v>0</v>
      </c>
      <c r="AF23" s="10">
        <v>11</v>
      </c>
      <c r="AG23" s="2">
        <v>2</v>
      </c>
      <c r="AH23" s="2">
        <v>2</v>
      </c>
      <c r="AI23" s="2">
        <v>2</v>
      </c>
      <c r="AJ23" s="2">
        <v>2</v>
      </c>
      <c r="AK23" s="2">
        <v>2</v>
      </c>
      <c r="AL23" s="2">
        <v>2</v>
      </c>
      <c r="AM23" s="5">
        <v>10</v>
      </c>
      <c r="AN23" s="2">
        <v>0</v>
      </c>
      <c r="AO23" s="2">
        <v>0</v>
      </c>
      <c r="AP23" s="2">
        <v>0</v>
      </c>
      <c r="AQ23" s="10">
        <v>11</v>
      </c>
      <c r="AR23" s="2">
        <v>4</v>
      </c>
      <c r="AS23" s="2">
        <v>4</v>
      </c>
      <c r="AT23" s="2">
        <v>5</v>
      </c>
      <c r="AU23" s="2">
        <v>4</v>
      </c>
      <c r="AV23" s="2">
        <v>2</v>
      </c>
      <c r="AW23">
        <f t="shared" si="0"/>
        <v>188</v>
      </c>
    </row>
    <row r="24" spans="1:49" x14ac:dyDescent="0.3">
      <c r="A24" t="s">
        <v>49</v>
      </c>
      <c r="B24" s="16">
        <v>6</v>
      </c>
      <c r="C24" s="2">
        <v>0</v>
      </c>
      <c r="D24" s="2">
        <v>0</v>
      </c>
      <c r="E24" s="2">
        <v>1</v>
      </c>
      <c r="F24" s="2">
        <v>2</v>
      </c>
      <c r="G24" s="2">
        <v>2</v>
      </c>
      <c r="H24" s="2">
        <v>2</v>
      </c>
      <c r="I24" s="5">
        <v>1</v>
      </c>
      <c r="J24" s="5">
        <v>10</v>
      </c>
      <c r="K24" s="14">
        <v>33</v>
      </c>
      <c r="L24" s="5">
        <v>5</v>
      </c>
      <c r="M24" s="9">
        <v>12</v>
      </c>
      <c r="N24" s="5">
        <v>6</v>
      </c>
      <c r="O24" s="5">
        <v>6</v>
      </c>
      <c r="P24" s="5">
        <v>8</v>
      </c>
      <c r="Q24" s="2">
        <v>1</v>
      </c>
      <c r="R24" s="2">
        <v>2</v>
      </c>
      <c r="S24" s="2">
        <v>2</v>
      </c>
      <c r="T24" s="2">
        <v>2</v>
      </c>
      <c r="U24" s="2">
        <v>2</v>
      </c>
      <c r="V24" s="9">
        <v>14</v>
      </c>
      <c r="W24" s="9">
        <v>30</v>
      </c>
      <c r="X24" s="2">
        <v>10</v>
      </c>
      <c r="Y24" s="2">
        <v>8</v>
      </c>
      <c r="Z24" s="2">
        <v>0</v>
      </c>
      <c r="AA24" s="2">
        <v>0</v>
      </c>
      <c r="AB24" s="2">
        <v>8</v>
      </c>
      <c r="AC24" s="2">
        <v>0</v>
      </c>
      <c r="AD24" s="2">
        <v>0</v>
      </c>
      <c r="AE24" s="2">
        <v>0</v>
      </c>
      <c r="AF24" s="10">
        <v>15</v>
      </c>
      <c r="AG24" s="2">
        <v>2</v>
      </c>
      <c r="AH24" s="2">
        <v>2</v>
      </c>
      <c r="AI24" s="2">
        <v>2</v>
      </c>
      <c r="AJ24" s="2">
        <v>2</v>
      </c>
      <c r="AK24" s="2">
        <v>2</v>
      </c>
      <c r="AL24" s="2">
        <v>2</v>
      </c>
      <c r="AM24" s="5">
        <v>10</v>
      </c>
      <c r="AN24" s="2">
        <v>0</v>
      </c>
      <c r="AO24" s="2">
        <v>0</v>
      </c>
      <c r="AP24" s="2">
        <v>0</v>
      </c>
      <c r="AQ24" s="10">
        <v>12</v>
      </c>
      <c r="AR24" s="2">
        <v>5</v>
      </c>
      <c r="AS24" s="2">
        <v>4</v>
      </c>
      <c r="AT24" s="2">
        <v>5</v>
      </c>
      <c r="AU24" s="2">
        <v>4</v>
      </c>
      <c r="AV24" s="2">
        <v>2</v>
      </c>
      <c r="AW24">
        <f t="shared" si="0"/>
        <v>242</v>
      </c>
    </row>
    <row r="25" spans="1:49" x14ac:dyDescent="0.3">
      <c r="AW25">
        <f>AW23/AW24*100</f>
        <v>77.685950413223139</v>
      </c>
    </row>
    <row r="26" spans="1:49" x14ac:dyDescent="0.3">
      <c r="A26" t="s">
        <v>9</v>
      </c>
      <c r="B26" s="16">
        <v>10</v>
      </c>
      <c r="C26" s="2">
        <v>0</v>
      </c>
      <c r="D26" s="2">
        <v>0</v>
      </c>
      <c r="E26" s="2">
        <v>1</v>
      </c>
      <c r="F26" s="2">
        <v>2</v>
      </c>
      <c r="G26" s="2">
        <v>2</v>
      </c>
      <c r="H26" s="2">
        <v>2</v>
      </c>
      <c r="I26" s="5">
        <v>7</v>
      </c>
      <c r="J26" s="5">
        <v>10</v>
      </c>
      <c r="K26" s="14">
        <v>10</v>
      </c>
      <c r="L26" s="5">
        <v>3</v>
      </c>
      <c r="M26" s="9">
        <v>7</v>
      </c>
      <c r="N26" s="5">
        <v>6</v>
      </c>
      <c r="O26" s="5">
        <v>6</v>
      </c>
      <c r="P26" s="5">
        <v>8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9">
        <v>10</v>
      </c>
      <c r="W26" s="9">
        <v>18</v>
      </c>
      <c r="X26" s="2">
        <v>0</v>
      </c>
      <c r="Y26" s="2">
        <v>3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10">
        <v>10</v>
      </c>
      <c r="AG26" s="2">
        <v>2</v>
      </c>
      <c r="AH26" s="2">
        <v>2</v>
      </c>
      <c r="AI26" s="2">
        <v>1</v>
      </c>
      <c r="AJ26" s="2">
        <v>1</v>
      </c>
      <c r="AK26" s="2">
        <v>4</v>
      </c>
      <c r="AL26" s="2">
        <v>0</v>
      </c>
      <c r="AM26" s="5">
        <v>7</v>
      </c>
      <c r="AN26" s="2">
        <v>4</v>
      </c>
      <c r="AO26" s="2">
        <v>0</v>
      </c>
      <c r="AP26" s="2">
        <v>0</v>
      </c>
      <c r="AQ26" s="10">
        <v>15</v>
      </c>
      <c r="AR26" s="2">
        <v>4</v>
      </c>
      <c r="AS26" s="2">
        <v>4</v>
      </c>
      <c r="AT26" s="2">
        <v>5</v>
      </c>
      <c r="AU26" s="2">
        <v>1</v>
      </c>
      <c r="AV26" s="2">
        <v>0</v>
      </c>
      <c r="AW26">
        <f t="shared" si="0"/>
        <v>170</v>
      </c>
    </row>
    <row r="27" spans="1:49" x14ac:dyDescent="0.3">
      <c r="A27" t="s">
        <v>49</v>
      </c>
      <c r="B27" s="16">
        <v>33</v>
      </c>
      <c r="C27" s="2">
        <v>0</v>
      </c>
      <c r="D27" s="2">
        <v>0</v>
      </c>
      <c r="E27" s="2">
        <v>2</v>
      </c>
      <c r="F27" s="2">
        <v>2</v>
      </c>
      <c r="G27" s="2">
        <v>2</v>
      </c>
      <c r="H27" s="2">
        <v>2</v>
      </c>
      <c r="I27" s="5">
        <v>7</v>
      </c>
      <c r="J27" s="5">
        <v>10</v>
      </c>
      <c r="K27" s="14">
        <v>33</v>
      </c>
      <c r="L27" s="5">
        <v>4</v>
      </c>
      <c r="M27" s="9">
        <v>20</v>
      </c>
      <c r="N27" s="5">
        <v>6</v>
      </c>
      <c r="O27" s="5">
        <v>6</v>
      </c>
      <c r="P27" s="5">
        <v>9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9">
        <v>18</v>
      </c>
      <c r="W27" s="9">
        <v>19</v>
      </c>
      <c r="X27" s="2">
        <v>0</v>
      </c>
      <c r="Y27" s="2">
        <v>3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10">
        <v>15</v>
      </c>
      <c r="AG27" s="2">
        <v>2</v>
      </c>
      <c r="AH27" s="2">
        <v>2</v>
      </c>
      <c r="AI27" s="2">
        <v>1</v>
      </c>
      <c r="AJ27" s="2">
        <v>1</v>
      </c>
      <c r="AK27" s="2">
        <v>4</v>
      </c>
      <c r="AL27" s="2">
        <v>0</v>
      </c>
      <c r="AM27" s="5">
        <v>7</v>
      </c>
      <c r="AN27" s="2">
        <v>4</v>
      </c>
      <c r="AO27" s="2">
        <v>0</v>
      </c>
      <c r="AP27" s="2">
        <v>0</v>
      </c>
      <c r="AQ27" s="10">
        <v>17</v>
      </c>
      <c r="AR27" s="2">
        <v>4</v>
      </c>
      <c r="AS27" s="2">
        <v>4</v>
      </c>
      <c r="AT27" s="2">
        <v>5</v>
      </c>
      <c r="AU27" s="2">
        <v>4</v>
      </c>
      <c r="AV27" s="2">
        <v>0</v>
      </c>
      <c r="AW27">
        <f t="shared" si="0"/>
        <v>251</v>
      </c>
    </row>
    <row r="28" spans="1:49" x14ac:dyDescent="0.3">
      <c r="AW28">
        <f>AW26/AW27*100</f>
        <v>67.729083665338635</v>
      </c>
    </row>
    <row r="29" spans="1:49" x14ac:dyDescent="0.3">
      <c r="A29" t="s">
        <v>10</v>
      </c>
      <c r="B29" s="16">
        <v>26</v>
      </c>
      <c r="C29" s="2">
        <v>0</v>
      </c>
      <c r="D29" s="2">
        <v>0</v>
      </c>
      <c r="E29" s="2">
        <v>1</v>
      </c>
      <c r="F29" s="2">
        <v>2</v>
      </c>
      <c r="G29" s="2">
        <v>2</v>
      </c>
      <c r="H29" s="2">
        <v>2</v>
      </c>
      <c r="I29" s="5">
        <v>7</v>
      </c>
      <c r="J29" s="5">
        <v>10</v>
      </c>
      <c r="K29" s="14">
        <v>14</v>
      </c>
      <c r="L29" s="5">
        <v>4</v>
      </c>
      <c r="M29" s="9">
        <v>15</v>
      </c>
      <c r="N29" s="5">
        <v>6</v>
      </c>
      <c r="O29" s="5">
        <v>6</v>
      </c>
      <c r="P29" s="5">
        <v>8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9">
        <v>16</v>
      </c>
      <c r="W29" s="9">
        <v>12</v>
      </c>
      <c r="X29" s="2">
        <v>4</v>
      </c>
      <c r="Y29" s="2">
        <v>3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10">
        <v>13</v>
      </c>
      <c r="AG29" s="2">
        <v>2</v>
      </c>
      <c r="AH29" s="2">
        <v>2</v>
      </c>
      <c r="AI29" s="2">
        <v>1</v>
      </c>
      <c r="AJ29" s="2">
        <v>1</v>
      </c>
      <c r="AK29" s="2">
        <v>4</v>
      </c>
      <c r="AL29" s="2">
        <v>0</v>
      </c>
      <c r="AM29" s="5">
        <v>7</v>
      </c>
      <c r="AN29" s="2">
        <v>0</v>
      </c>
      <c r="AO29" s="2">
        <v>0</v>
      </c>
      <c r="AP29" s="2">
        <v>0</v>
      </c>
      <c r="AQ29" s="10">
        <v>17</v>
      </c>
      <c r="AR29" s="2">
        <v>4</v>
      </c>
      <c r="AS29" s="2">
        <v>4</v>
      </c>
      <c r="AT29" s="2">
        <v>5</v>
      </c>
      <c r="AU29" s="2">
        <v>4</v>
      </c>
      <c r="AV29" s="2">
        <v>0</v>
      </c>
      <c r="AW29">
        <f t="shared" si="0"/>
        <v>207</v>
      </c>
    </row>
    <row r="30" spans="1:49" x14ac:dyDescent="0.3">
      <c r="A30" t="s">
        <v>49</v>
      </c>
      <c r="B30" s="16">
        <v>33</v>
      </c>
      <c r="C30" s="2">
        <v>0</v>
      </c>
      <c r="D30" s="2">
        <v>0</v>
      </c>
      <c r="E30" s="2">
        <v>2</v>
      </c>
      <c r="F30" s="2">
        <v>2</v>
      </c>
      <c r="G30" s="2">
        <v>2</v>
      </c>
      <c r="H30" s="2">
        <v>2</v>
      </c>
      <c r="I30" s="5">
        <v>7</v>
      </c>
      <c r="J30" s="5">
        <v>10</v>
      </c>
      <c r="K30" s="14">
        <v>35</v>
      </c>
      <c r="L30" s="5">
        <v>4</v>
      </c>
      <c r="M30" s="9">
        <v>20</v>
      </c>
      <c r="N30" s="5">
        <v>6</v>
      </c>
      <c r="O30" s="5">
        <v>6</v>
      </c>
      <c r="P30" s="5">
        <v>9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9">
        <v>18</v>
      </c>
      <c r="W30" s="9">
        <v>19</v>
      </c>
      <c r="X30" s="2">
        <v>4</v>
      </c>
      <c r="Y30" s="2">
        <v>3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10">
        <v>15</v>
      </c>
      <c r="AG30" s="2">
        <v>2</v>
      </c>
      <c r="AH30" s="2">
        <v>2</v>
      </c>
      <c r="AI30" s="2">
        <v>1</v>
      </c>
      <c r="AJ30" s="2">
        <v>1</v>
      </c>
      <c r="AK30" s="2">
        <v>4</v>
      </c>
      <c r="AL30" s="2">
        <v>0</v>
      </c>
      <c r="AM30" s="5">
        <v>7</v>
      </c>
      <c r="AN30" s="2">
        <v>0</v>
      </c>
      <c r="AO30" s="2">
        <v>0</v>
      </c>
      <c r="AP30" s="2">
        <v>0</v>
      </c>
      <c r="AQ30" s="10">
        <v>17</v>
      </c>
      <c r="AR30" s="2">
        <v>4</v>
      </c>
      <c r="AS30" s="2">
        <v>4</v>
      </c>
      <c r="AT30" s="2">
        <v>5</v>
      </c>
      <c r="AU30" s="2">
        <v>4</v>
      </c>
      <c r="AV30" s="2">
        <v>0</v>
      </c>
      <c r="AW30">
        <f t="shared" si="0"/>
        <v>253</v>
      </c>
    </row>
    <row r="31" spans="1:49" x14ac:dyDescent="0.3">
      <c r="AW31">
        <f>AW29/AW30*100</f>
        <v>81.818181818181827</v>
      </c>
    </row>
    <row r="32" spans="1:49" x14ac:dyDescent="0.3">
      <c r="A32" t="s">
        <v>11</v>
      </c>
      <c r="B32" s="16">
        <v>27</v>
      </c>
      <c r="C32" s="2">
        <v>0</v>
      </c>
      <c r="D32" s="2">
        <v>0</v>
      </c>
      <c r="E32" s="2">
        <v>1</v>
      </c>
      <c r="F32" s="2">
        <v>2</v>
      </c>
      <c r="G32" s="2">
        <v>2</v>
      </c>
      <c r="H32" s="2">
        <v>2</v>
      </c>
      <c r="I32" s="5">
        <v>7</v>
      </c>
      <c r="J32" s="5">
        <v>10</v>
      </c>
      <c r="K32" s="14">
        <v>8</v>
      </c>
      <c r="L32" s="5">
        <v>4</v>
      </c>
      <c r="M32" s="9">
        <v>3</v>
      </c>
      <c r="N32" s="5">
        <v>6</v>
      </c>
      <c r="O32" s="5">
        <v>6</v>
      </c>
      <c r="P32" s="5">
        <v>7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9">
        <v>4</v>
      </c>
      <c r="W32" s="9">
        <v>5</v>
      </c>
      <c r="X32" s="2">
        <v>4</v>
      </c>
      <c r="Y32" s="2">
        <v>3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10">
        <v>10</v>
      </c>
      <c r="AG32" s="2">
        <v>2</v>
      </c>
      <c r="AH32" s="2">
        <v>2</v>
      </c>
      <c r="AI32" s="2">
        <v>1</v>
      </c>
      <c r="AJ32" s="2">
        <v>1</v>
      </c>
      <c r="AK32" s="2">
        <v>4</v>
      </c>
      <c r="AL32" s="2">
        <v>0</v>
      </c>
      <c r="AM32" s="5">
        <v>6</v>
      </c>
      <c r="AN32" s="2">
        <v>4</v>
      </c>
      <c r="AO32" s="2">
        <v>0</v>
      </c>
      <c r="AP32" s="2">
        <v>0</v>
      </c>
      <c r="AQ32" s="10">
        <v>17</v>
      </c>
      <c r="AR32" s="2">
        <v>4</v>
      </c>
      <c r="AS32" s="2">
        <v>4</v>
      </c>
      <c r="AT32" s="2">
        <v>5</v>
      </c>
      <c r="AU32" s="2">
        <v>4</v>
      </c>
      <c r="AV32" s="2">
        <v>0</v>
      </c>
      <c r="AW32">
        <f t="shared" si="0"/>
        <v>170</v>
      </c>
    </row>
    <row r="33" spans="1:49" x14ac:dyDescent="0.3">
      <c r="A33" t="s">
        <v>49</v>
      </c>
      <c r="B33" s="16">
        <v>33</v>
      </c>
      <c r="C33" s="2">
        <v>0</v>
      </c>
      <c r="D33" s="2">
        <v>0</v>
      </c>
      <c r="E33" s="2">
        <v>2</v>
      </c>
      <c r="F33" s="2">
        <v>2</v>
      </c>
      <c r="G33" s="2">
        <v>2</v>
      </c>
      <c r="H33" s="2">
        <v>2</v>
      </c>
      <c r="I33" s="5">
        <v>7</v>
      </c>
      <c r="J33" s="5">
        <v>10</v>
      </c>
      <c r="K33" s="14">
        <v>35</v>
      </c>
      <c r="L33" s="5">
        <v>4</v>
      </c>
      <c r="M33" s="9">
        <v>20</v>
      </c>
      <c r="N33" s="5">
        <v>6</v>
      </c>
      <c r="O33" s="5">
        <v>6</v>
      </c>
      <c r="P33" s="5">
        <v>9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9">
        <v>18</v>
      </c>
      <c r="W33" s="9">
        <v>19</v>
      </c>
      <c r="X33" s="2">
        <v>4</v>
      </c>
      <c r="Y33" s="2">
        <v>3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10">
        <v>15</v>
      </c>
      <c r="AG33" s="2">
        <v>2</v>
      </c>
      <c r="AH33" s="2">
        <v>2</v>
      </c>
      <c r="AI33" s="2">
        <v>1</v>
      </c>
      <c r="AJ33" s="2">
        <v>1</v>
      </c>
      <c r="AK33" s="2">
        <v>4</v>
      </c>
      <c r="AL33" s="2">
        <v>0</v>
      </c>
      <c r="AM33" s="5">
        <v>7</v>
      </c>
      <c r="AN33" s="2">
        <v>4</v>
      </c>
      <c r="AO33" s="2">
        <v>0</v>
      </c>
      <c r="AP33" s="2">
        <v>0</v>
      </c>
      <c r="AQ33" s="10">
        <v>17</v>
      </c>
      <c r="AR33" s="2">
        <v>4</v>
      </c>
      <c r="AS33" s="2">
        <v>4</v>
      </c>
      <c r="AT33" s="2">
        <v>5</v>
      </c>
      <c r="AU33" s="2">
        <v>4</v>
      </c>
      <c r="AV33" s="2">
        <v>0</v>
      </c>
      <c r="AW33">
        <f t="shared" si="0"/>
        <v>257</v>
      </c>
    </row>
    <row r="34" spans="1:49" x14ac:dyDescent="0.3">
      <c r="AW34">
        <f>AW32/AW33*100</f>
        <v>66.147859922178981</v>
      </c>
    </row>
    <row r="35" spans="1:49" x14ac:dyDescent="0.3">
      <c r="A35" t="s">
        <v>12</v>
      </c>
      <c r="B35" s="16">
        <v>13</v>
      </c>
      <c r="C35" s="2">
        <v>0</v>
      </c>
      <c r="D35" s="2">
        <v>0</v>
      </c>
      <c r="E35" s="2">
        <v>1</v>
      </c>
      <c r="F35" s="2">
        <v>2</v>
      </c>
      <c r="G35" s="2">
        <v>2</v>
      </c>
      <c r="H35" s="2">
        <v>2</v>
      </c>
      <c r="I35" s="5">
        <v>7</v>
      </c>
      <c r="J35" s="5">
        <v>10</v>
      </c>
      <c r="K35" s="14">
        <v>9</v>
      </c>
      <c r="L35" s="5">
        <v>5</v>
      </c>
      <c r="M35" s="9">
        <v>9</v>
      </c>
      <c r="N35" s="5">
        <v>6</v>
      </c>
      <c r="O35" s="5">
        <v>6</v>
      </c>
      <c r="P35" s="5">
        <v>4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9">
        <v>11</v>
      </c>
      <c r="W35" s="9">
        <v>15</v>
      </c>
      <c r="X35" s="2">
        <v>4</v>
      </c>
      <c r="Y35" s="2">
        <v>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10">
        <v>12</v>
      </c>
      <c r="AG35" s="2">
        <v>2</v>
      </c>
      <c r="AH35" s="2">
        <v>2</v>
      </c>
      <c r="AI35" s="2">
        <v>1</v>
      </c>
      <c r="AJ35" s="2">
        <v>1</v>
      </c>
      <c r="AK35" s="2">
        <v>4</v>
      </c>
      <c r="AL35" s="2">
        <v>0</v>
      </c>
      <c r="AM35" s="5">
        <v>7</v>
      </c>
      <c r="AN35" s="2">
        <v>3</v>
      </c>
      <c r="AO35" s="2">
        <v>0</v>
      </c>
      <c r="AP35" s="2">
        <v>0</v>
      </c>
      <c r="AQ35" s="10">
        <v>15</v>
      </c>
      <c r="AR35" s="2">
        <v>4</v>
      </c>
      <c r="AS35" s="2">
        <v>4</v>
      </c>
      <c r="AT35" s="2">
        <v>5</v>
      </c>
      <c r="AU35" s="2">
        <v>4</v>
      </c>
      <c r="AV35" s="2">
        <v>0</v>
      </c>
      <c r="AW35">
        <f t="shared" si="0"/>
        <v>178</v>
      </c>
    </row>
    <row r="36" spans="1:49" x14ac:dyDescent="0.3">
      <c r="A36" t="s">
        <v>49</v>
      </c>
      <c r="B36" s="16">
        <v>16</v>
      </c>
      <c r="C36" s="2">
        <v>0</v>
      </c>
      <c r="D36" s="2">
        <v>0</v>
      </c>
      <c r="E36" s="2">
        <v>1</v>
      </c>
      <c r="F36" s="2">
        <v>2</v>
      </c>
      <c r="G36" s="2">
        <v>2</v>
      </c>
      <c r="H36" s="2">
        <v>2</v>
      </c>
      <c r="I36" s="5">
        <v>7</v>
      </c>
      <c r="J36" s="5">
        <v>10</v>
      </c>
      <c r="K36" s="14">
        <v>9</v>
      </c>
      <c r="L36" s="5">
        <v>5</v>
      </c>
      <c r="M36" s="9">
        <v>10</v>
      </c>
      <c r="N36" s="5">
        <v>6</v>
      </c>
      <c r="O36" s="5">
        <v>6</v>
      </c>
      <c r="P36" s="5">
        <v>4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9">
        <v>19</v>
      </c>
      <c r="W36" s="9">
        <v>18</v>
      </c>
      <c r="X36" s="2">
        <v>4</v>
      </c>
      <c r="Y36" s="2">
        <v>3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10">
        <v>16</v>
      </c>
      <c r="AG36" s="2">
        <v>2</v>
      </c>
      <c r="AH36" s="2">
        <v>2</v>
      </c>
      <c r="AI36" s="2">
        <v>1</v>
      </c>
      <c r="AJ36" s="2">
        <v>1</v>
      </c>
      <c r="AK36" s="2">
        <v>4</v>
      </c>
      <c r="AL36" s="2">
        <v>0</v>
      </c>
      <c r="AM36" s="5">
        <v>7</v>
      </c>
      <c r="AN36" s="2">
        <v>3</v>
      </c>
      <c r="AO36" s="2">
        <v>0</v>
      </c>
      <c r="AP36" s="2">
        <v>0</v>
      </c>
      <c r="AQ36" s="10">
        <v>17</v>
      </c>
      <c r="AR36" s="2">
        <v>4</v>
      </c>
      <c r="AS36" s="2">
        <v>4</v>
      </c>
      <c r="AT36" s="2">
        <v>5</v>
      </c>
      <c r="AU36" s="2">
        <v>4</v>
      </c>
      <c r="AV36" s="2">
        <v>0</v>
      </c>
      <c r="AW36">
        <f t="shared" si="0"/>
        <v>199</v>
      </c>
    </row>
    <row r="37" spans="1:49" x14ac:dyDescent="0.3">
      <c r="AW37">
        <f>AW35/AW36*100</f>
        <v>89.447236180904525</v>
      </c>
    </row>
    <row r="38" spans="1:49" s="1" customFormat="1" x14ac:dyDescent="0.3">
      <c r="A38" s="1" t="s">
        <v>13</v>
      </c>
      <c r="B38" s="17">
        <v>28</v>
      </c>
      <c r="C38" s="3">
        <v>0</v>
      </c>
      <c r="D38" s="3">
        <v>0</v>
      </c>
      <c r="E38" s="3">
        <v>1</v>
      </c>
      <c r="F38" s="3">
        <v>2</v>
      </c>
      <c r="G38" s="3">
        <v>2</v>
      </c>
      <c r="H38" s="3">
        <v>2</v>
      </c>
      <c r="I38" s="8">
        <v>7</v>
      </c>
      <c r="J38" s="8">
        <v>10</v>
      </c>
      <c r="K38" s="15">
        <v>15</v>
      </c>
      <c r="L38" s="8">
        <v>6</v>
      </c>
      <c r="M38" s="18">
        <v>9</v>
      </c>
      <c r="N38" s="8">
        <v>6</v>
      </c>
      <c r="O38" s="8">
        <v>6</v>
      </c>
      <c r="P38" s="8">
        <v>8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18">
        <v>18</v>
      </c>
      <c r="W38" s="18">
        <v>13</v>
      </c>
      <c r="X38" s="3">
        <v>4</v>
      </c>
      <c r="Y38" s="3">
        <v>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11">
        <v>13</v>
      </c>
      <c r="AG38" s="3">
        <v>2</v>
      </c>
      <c r="AH38" s="3">
        <v>2</v>
      </c>
      <c r="AI38" s="3">
        <v>1</v>
      </c>
      <c r="AJ38" s="3">
        <v>1</v>
      </c>
      <c r="AK38" s="3">
        <v>4</v>
      </c>
      <c r="AL38" s="3">
        <v>0</v>
      </c>
      <c r="AM38" s="8">
        <v>7</v>
      </c>
      <c r="AN38" s="3">
        <v>3</v>
      </c>
      <c r="AO38" s="3">
        <v>0</v>
      </c>
      <c r="AP38" s="3">
        <v>0</v>
      </c>
      <c r="AQ38" s="11">
        <v>15</v>
      </c>
      <c r="AR38" s="3">
        <v>4</v>
      </c>
      <c r="AS38" s="3">
        <v>4</v>
      </c>
      <c r="AT38" s="3">
        <v>5</v>
      </c>
      <c r="AU38" s="3">
        <v>4</v>
      </c>
      <c r="AV38" s="3">
        <v>0</v>
      </c>
      <c r="AW38">
        <f t="shared" si="0"/>
        <v>210</v>
      </c>
    </row>
    <row r="39" spans="1:49" s="1" customFormat="1" x14ac:dyDescent="0.3">
      <c r="A39" t="s">
        <v>49</v>
      </c>
      <c r="B39" s="17">
        <v>33</v>
      </c>
      <c r="C39" s="3">
        <v>0</v>
      </c>
      <c r="D39" s="3">
        <v>0</v>
      </c>
      <c r="E39" s="3">
        <v>2</v>
      </c>
      <c r="F39" s="3">
        <v>2</v>
      </c>
      <c r="G39" s="3">
        <v>2</v>
      </c>
      <c r="H39" s="3">
        <v>2</v>
      </c>
      <c r="I39" s="8">
        <v>7</v>
      </c>
      <c r="J39" s="8">
        <v>10</v>
      </c>
      <c r="K39" s="15">
        <v>35</v>
      </c>
      <c r="L39" s="8">
        <v>6</v>
      </c>
      <c r="M39" s="18">
        <v>10</v>
      </c>
      <c r="N39" s="8">
        <v>6</v>
      </c>
      <c r="O39" s="8">
        <v>6</v>
      </c>
      <c r="P39" s="8">
        <v>9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18">
        <v>18</v>
      </c>
      <c r="W39" s="18">
        <v>19</v>
      </c>
      <c r="X39" s="3">
        <v>4</v>
      </c>
      <c r="Y39" s="3">
        <v>3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11">
        <v>15</v>
      </c>
      <c r="AG39" s="3">
        <v>2</v>
      </c>
      <c r="AH39" s="3">
        <v>2</v>
      </c>
      <c r="AI39" s="3">
        <v>1</v>
      </c>
      <c r="AJ39" s="3">
        <v>1</v>
      </c>
      <c r="AK39" s="3">
        <v>4</v>
      </c>
      <c r="AL39" s="3">
        <v>0</v>
      </c>
      <c r="AM39" s="8">
        <v>7</v>
      </c>
      <c r="AN39" s="3">
        <v>3</v>
      </c>
      <c r="AO39" s="3">
        <v>0</v>
      </c>
      <c r="AP39" s="3">
        <v>0</v>
      </c>
      <c r="AQ39" s="11">
        <v>17</v>
      </c>
      <c r="AR39" s="3">
        <v>4</v>
      </c>
      <c r="AS39" s="3">
        <v>4</v>
      </c>
      <c r="AT39" s="3">
        <v>5</v>
      </c>
      <c r="AU39" s="3">
        <v>4</v>
      </c>
      <c r="AV39" s="3">
        <v>0</v>
      </c>
      <c r="AW39">
        <f t="shared" si="0"/>
        <v>248</v>
      </c>
    </row>
    <row r="40" spans="1:49" s="1" customFormat="1" x14ac:dyDescent="0.3">
      <c r="B40" s="17"/>
      <c r="C40" s="3"/>
      <c r="D40" s="3"/>
      <c r="E40" s="3"/>
      <c r="F40" s="3"/>
      <c r="G40" s="3"/>
      <c r="H40" s="3"/>
      <c r="I40" s="8"/>
      <c r="J40" s="8"/>
      <c r="K40" s="15"/>
      <c r="L40" s="8"/>
      <c r="M40" s="18"/>
      <c r="N40" s="8"/>
      <c r="O40" s="8"/>
      <c r="P40" s="8"/>
      <c r="Q40" s="3"/>
      <c r="R40" s="3"/>
      <c r="S40" s="3"/>
      <c r="T40" s="3"/>
      <c r="U40" s="3"/>
      <c r="V40" s="18"/>
      <c r="W40" s="18"/>
      <c r="X40" s="3"/>
      <c r="Y40" s="3"/>
      <c r="Z40" s="3"/>
      <c r="AA40" s="3"/>
      <c r="AB40" s="3"/>
      <c r="AC40" s="3"/>
      <c r="AD40" s="3"/>
      <c r="AE40" s="3"/>
      <c r="AF40" s="11"/>
      <c r="AG40" s="3"/>
      <c r="AH40" s="3"/>
      <c r="AI40" s="3"/>
      <c r="AJ40" s="3"/>
      <c r="AK40" s="3"/>
      <c r="AL40" s="3"/>
      <c r="AM40" s="8"/>
      <c r="AN40" s="3"/>
      <c r="AO40" s="3"/>
      <c r="AP40" s="3"/>
      <c r="AQ40" s="11"/>
      <c r="AR40" s="3"/>
      <c r="AS40" s="3"/>
      <c r="AT40" s="3"/>
      <c r="AU40" s="3"/>
      <c r="AV40" s="3"/>
      <c r="AW40">
        <f>AW38/AW39*100</f>
        <v>84.677419354838719</v>
      </c>
    </row>
    <row r="41" spans="1:49" x14ac:dyDescent="0.3">
      <c r="A41" t="s">
        <v>14</v>
      </c>
      <c r="B41" s="17">
        <v>12</v>
      </c>
      <c r="C41" s="3">
        <v>0</v>
      </c>
      <c r="D41" s="3">
        <v>0</v>
      </c>
      <c r="E41" s="3">
        <v>1</v>
      </c>
      <c r="F41" s="3">
        <v>2</v>
      </c>
      <c r="G41" s="3">
        <v>2</v>
      </c>
      <c r="H41" s="3">
        <v>2</v>
      </c>
      <c r="I41" s="8">
        <v>5</v>
      </c>
      <c r="J41" s="8">
        <v>10</v>
      </c>
      <c r="K41" s="15">
        <v>13</v>
      </c>
      <c r="L41" s="8">
        <v>3</v>
      </c>
      <c r="M41" s="18">
        <v>11</v>
      </c>
      <c r="N41" s="8">
        <v>6</v>
      </c>
      <c r="O41" s="8">
        <v>6</v>
      </c>
      <c r="P41" s="8">
        <v>6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18">
        <v>11</v>
      </c>
      <c r="W41" s="18">
        <v>12</v>
      </c>
      <c r="X41" s="3">
        <v>4</v>
      </c>
      <c r="Y41" s="3">
        <v>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11">
        <v>8</v>
      </c>
      <c r="AG41" s="3">
        <v>2</v>
      </c>
      <c r="AH41" s="3">
        <v>2</v>
      </c>
      <c r="AI41" s="3">
        <v>1</v>
      </c>
      <c r="AJ41" s="3">
        <v>1</v>
      </c>
      <c r="AK41" s="3">
        <v>4</v>
      </c>
      <c r="AL41" s="3">
        <v>0</v>
      </c>
      <c r="AM41" s="8">
        <v>6</v>
      </c>
      <c r="AN41" s="3">
        <v>0</v>
      </c>
      <c r="AO41" s="3">
        <v>0</v>
      </c>
      <c r="AP41" s="3">
        <v>0</v>
      </c>
      <c r="AQ41" s="11">
        <v>0</v>
      </c>
      <c r="AR41" s="3">
        <v>4</v>
      </c>
      <c r="AS41" s="3">
        <v>4</v>
      </c>
      <c r="AT41" s="3">
        <v>4</v>
      </c>
      <c r="AU41" s="3">
        <v>4</v>
      </c>
      <c r="AV41" s="3">
        <v>0</v>
      </c>
      <c r="AW41">
        <f t="shared" si="0"/>
        <v>154</v>
      </c>
    </row>
    <row r="42" spans="1:49" x14ac:dyDescent="0.3">
      <c r="A42" t="s">
        <v>49</v>
      </c>
      <c r="B42" s="17">
        <v>14</v>
      </c>
      <c r="C42" s="2">
        <v>0</v>
      </c>
      <c r="D42" s="2">
        <v>0</v>
      </c>
      <c r="E42" s="2">
        <v>1</v>
      </c>
      <c r="F42" s="2">
        <v>2</v>
      </c>
      <c r="G42" s="2">
        <v>2</v>
      </c>
      <c r="H42" s="2">
        <v>2</v>
      </c>
      <c r="I42" s="5">
        <v>5</v>
      </c>
      <c r="J42" s="5">
        <v>10</v>
      </c>
      <c r="K42" s="14">
        <v>21</v>
      </c>
      <c r="L42" s="5">
        <v>6</v>
      </c>
      <c r="M42" s="9">
        <v>12</v>
      </c>
      <c r="N42" s="5">
        <v>6</v>
      </c>
      <c r="O42" s="5">
        <v>6</v>
      </c>
      <c r="P42" s="5">
        <v>6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9">
        <v>13</v>
      </c>
      <c r="W42" s="9">
        <v>14</v>
      </c>
      <c r="X42" s="2">
        <v>4</v>
      </c>
      <c r="Y42" s="2">
        <v>3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10">
        <v>11</v>
      </c>
      <c r="AG42" s="2">
        <v>2</v>
      </c>
      <c r="AH42" s="2">
        <v>2</v>
      </c>
      <c r="AI42" s="2">
        <v>1</v>
      </c>
      <c r="AJ42" s="2">
        <v>1</v>
      </c>
      <c r="AK42" s="2">
        <v>4</v>
      </c>
      <c r="AL42" s="2">
        <v>0</v>
      </c>
      <c r="AM42" s="5">
        <v>6</v>
      </c>
      <c r="AN42" s="2">
        <v>0</v>
      </c>
      <c r="AO42" s="2">
        <v>0</v>
      </c>
      <c r="AP42" s="2">
        <v>0</v>
      </c>
      <c r="AQ42" s="10">
        <v>0</v>
      </c>
      <c r="AR42" s="2">
        <v>4</v>
      </c>
      <c r="AS42" s="2">
        <v>4</v>
      </c>
      <c r="AT42" s="2">
        <v>4</v>
      </c>
      <c r="AU42" s="2">
        <v>4</v>
      </c>
      <c r="AV42" s="2">
        <v>0</v>
      </c>
      <c r="AW42">
        <f t="shared" si="0"/>
        <v>175</v>
      </c>
    </row>
    <row r="43" spans="1:49" x14ac:dyDescent="0.3">
      <c r="AW43">
        <f>AW41/AW42*100</f>
        <v>88</v>
      </c>
    </row>
    <row r="44" spans="1:49" x14ac:dyDescent="0.3">
      <c r="A44" t="s">
        <v>15</v>
      </c>
      <c r="B44" s="16">
        <v>10</v>
      </c>
      <c r="C44" s="2">
        <v>14</v>
      </c>
      <c r="D44" s="2">
        <v>0</v>
      </c>
      <c r="E44" s="2">
        <v>2</v>
      </c>
      <c r="F44" s="2">
        <v>2</v>
      </c>
      <c r="G44" s="2">
        <v>2</v>
      </c>
      <c r="H44" s="2">
        <v>2</v>
      </c>
      <c r="I44" s="5">
        <v>5</v>
      </c>
      <c r="J44" s="5">
        <v>8</v>
      </c>
      <c r="K44" s="14">
        <v>6</v>
      </c>
      <c r="L44" s="5">
        <v>8</v>
      </c>
      <c r="M44" s="9">
        <v>11</v>
      </c>
      <c r="N44" s="5">
        <v>6</v>
      </c>
      <c r="O44" s="5">
        <v>6</v>
      </c>
      <c r="P44" s="5">
        <v>8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9">
        <v>13</v>
      </c>
      <c r="W44" s="9">
        <v>5</v>
      </c>
      <c r="X44" s="2">
        <v>4</v>
      </c>
      <c r="Y44" s="2">
        <v>3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10">
        <v>10</v>
      </c>
      <c r="AG44" s="2">
        <v>2</v>
      </c>
      <c r="AH44" s="2">
        <v>2</v>
      </c>
      <c r="AI44" s="2">
        <v>1</v>
      </c>
      <c r="AJ44" s="2">
        <v>1</v>
      </c>
      <c r="AK44" s="2">
        <v>4</v>
      </c>
      <c r="AL44" s="2">
        <v>0</v>
      </c>
      <c r="AM44" s="5">
        <v>7</v>
      </c>
      <c r="AN44" s="2">
        <v>0</v>
      </c>
      <c r="AO44" s="2">
        <v>0</v>
      </c>
      <c r="AP44" s="2">
        <v>0</v>
      </c>
      <c r="AQ44" s="10">
        <v>13</v>
      </c>
      <c r="AR44" s="2">
        <v>4</v>
      </c>
      <c r="AS44" s="2">
        <v>4</v>
      </c>
      <c r="AT44" s="2">
        <v>4</v>
      </c>
      <c r="AU44" s="2">
        <v>4</v>
      </c>
      <c r="AV44" s="2">
        <v>0</v>
      </c>
      <c r="AW44">
        <f t="shared" si="0"/>
        <v>176</v>
      </c>
    </row>
    <row r="45" spans="1:49" x14ac:dyDescent="0.3">
      <c r="A45" t="s">
        <v>49</v>
      </c>
      <c r="B45" s="16">
        <v>17</v>
      </c>
      <c r="C45" s="2">
        <v>18</v>
      </c>
      <c r="D45" s="2">
        <v>0</v>
      </c>
      <c r="E45" s="2">
        <v>2</v>
      </c>
      <c r="F45" s="2">
        <v>2</v>
      </c>
      <c r="G45" s="2">
        <v>2</v>
      </c>
      <c r="H45" s="2">
        <v>2</v>
      </c>
      <c r="I45" s="5">
        <v>5</v>
      </c>
      <c r="J45" s="5">
        <v>8</v>
      </c>
      <c r="K45" s="14">
        <v>24</v>
      </c>
      <c r="L45" s="5">
        <v>11</v>
      </c>
      <c r="M45" s="9">
        <v>15</v>
      </c>
      <c r="N45" s="5">
        <v>6</v>
      </c>
      <c r="O45" s="5">
        <v>6</v>
      </c>
      <c r="P45" s="5">
        <v>8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9">
        <v>15</v>
      </c>
      <c r="W45" s="9">
        <v>18</v>
      </c>
      <c r="X45" s="2">
        <v>4</v>
      </c>
      <c r="Y45" s="2">
        <v>3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10">
        <v>13</v>
      </c>
      <c r="AG45" s="2">
        <v>2</v>
      </c>
      <c r="AH45" s="2">
        <v>2</v>
      </c>
      <c r="AI45" s="2">
        <v>1</v>
      </c>
      <c r="AJ45" s="2">
        <v>1</v>
      </c>
      <c r="AK45" s="2">
        <v>4</v>
      </c>
      <c r="AL45" s="2">
        <v>0</v>
      </c>
      <c r="AM45" s="5">
        <v>8</v>
      </c>
      <c r="AN45" s="2">
        <v>0</v>
      </c>
      <c r="AO45" s="2">
        <v>0</v>
      </c>
      <c r="AP45" s="2">
        <v>0</v>
      </c>
      <c r="AQ45" s="10">
        <v>14</v>
      </c>
      <c r="AR45" s="2">
        <v>4</v>
      </c>
      <c r="AS45" s="2">
        <v>4</v>
      </c>
      <c r="AT45" s="2">
        <v>4</v>
      </c>
      <c r="AU45" s="2">
        <v>4</v>
      </c>
      <c r="AV45" s="2">
        <v>0</v>
      </c>
      <c r="AW45">
        <f>SUM(B45:AV45)</f>
        <v>232</v>
      </c>
    </row>
    <row r="46" spans="1:49" x14ac:dyDescent="0.3">
      <c r="AW46">
        <f>AW44/AW45*100</f>
        <v>75.862068965517238</v>
      </c>
    </row>
    <row r="47" spans="1:49" x14ac:dyDescent="0.3">
      <c r="A47" t="s">
        <v>16</v>
      </c>
      <c r="B47" s="16">
        <v>11</v>
      </c>
      <c r="C47" s="2">
        <v>0</v>
      </c>
      <c r="D47" s="2">
        <v>0</v>
      </c>
      <c r="E47" s="2">
        <v>4</v>
      </c>
      <c r="F47" s="2">
        <v>2</v>
      </c>
      <c r="G47" s="2">
        <v>2</v>
      </c>
      <c r="H47" s="2">
        <v>2</v>
      </c>
      <c r="I47" s="5">
        <v>7</v>
      </c>
      <c r="J47" s="5">
        <v>10</v>
      </c>
      <c r="K47" s="14">
        <v>9</v>
      </c>
      <c r="L47" s="5">
        <v>11</v>
      </c>
      <c r="M47" s="9">
        <v>12</v>
      </c>
      <c r="N47" s="5">
        <v>6</v>
      </c>
      <c r="O47" s="5">
        <v>6</v>
      </c>
      <c r="P47" s="5">
        <v>5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9">
        <v>10</v>
      </c>
      <c r="W47" s="9">
        <v>19</v>
      </c>
      <c r="X47" s="2">
        <v>4</v>
      </c>
      <c r="Y47" s="2">
        <v>3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10">
        <v>8</v>
      </c>
      <c r="AG47" s="2">
        <v>2</v>
      </c>
      <c r="AH47" s="2">
        <v>2</v>
      </c>
      <c r="AI47" s="2">
        <v>1</v>
      </c>
      <c r="AJ47" s="2">
        <v>1</v>
      </c>
      <c r="AK47" s="2">
        <v>4</v>
      </c>
      <c r="AL47" s="2">
        <v>0</v>
      </c>
      <c r="AM47" s="5">
        <v>7</v>
      </c>
      <c r="AN47" s="2">
        <v>4</v>
      </c>
      <c r="AO47" s="2">
        <v>0</v>
      </c>
      <c r="AP47" s="2">
        <v>0</v>
      </c>
      <c r="AQ47" s="10">
        <v>14</v>
      </c>
      <c r="AR47" s="2">
        <v>4</v>
      </c>
      <c r="AS47" s="2">
        <v>4</v>
      </c>
      <c r="AT47" s="2">
        <v>4</v>
      </c>
      <c r="AU47" s="2">
        <v>4</v>
      </c>
      <c r="AV47" s="2">
        <v>0</v>
      </c>
      <c r="AW47">
        <f t="shared" si="0"/>
        <v>187</v>
      </c>
    </row>
    <row r="48" spans="1:49" x14ac:dyDescent="0.3">
      <c r="A48" t="s">
        <v>49</v>
      </c>
      <c r="B48" s="16">
        <v>33</v>
      </c>
      <c r="C48" s="2">
        <v>0</v>
      </c>
      <c r="D48" s="2">
        <v>0</v>
      </c>
      <c r="E48" s="2">
        <v>1</v>
      </c>
      <c r="F48" s="2">
        <v>2</v>
      </c>
      <c r="G48" s="2">
        <v>2</v>
      </c>
      <c r="H48" s="2">
        <v>2</v>
      </c>
      <c r="I48" s="5">
        <v>7</v>
      </c>
      <c r="J48" s="5">
        <v>10</v>
      </c>
      <c r="K48" s="14">
        <v>35</v>
      </c>
      <c r="L48" s="5">
        <v>14</v>
      </c>
      <c r="M48" s="9">
        <v>20</v>
      </c>
      <c r="N48" s="5">
        <v>6</v>
      </c>
      <c r="O48" s="5">
        <v>6</v>
      </c>
      <c r="P48" s="5">
        <v>5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9">
        <v>18</v>
      </c>
      <c r="W48" s="9">
        <v>19</v>
      </c>
      <c r="X48" s="2">
        <v>4</v>
      </c>
      <c r="Y48" s="2">
        <v>3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10">
        <v>15</v>
      </c>
      <c r="AG48" s="2">
        <v>2</v>
      </c>
      <c r="AH48" s="2">
        <v>2</v>
      </c>
      <c r="AI48" s="2">
        <v>1</v>
      </c>
      <c r="AJ48" s="2">
        <v>1</v>
      </c>
      <c r="AK48" s="2">
        <v>4</v>
      </c>
      <c r="AL48" s="2">
        <v>0</v>
      </c>
      <c r="AM48" s="5">
        <v>7</v>
      </c>
      <c r="AN48" s="2">
        <v>4</v>
      </c>
      <c r="AO48" s="2">
        <v>0</v>
      </c>
      <c r="AP48" s="2">
        <v>0</v>
      </c>
      <c r="AQ48" s="10">
        <v>17</v>
      </c>
      <c r="AR48" s="2">
        <v>4</v>
      </c>
      <c r="AS48" s="2">
        <v>4</v>
      </c>
      <c r="AT48" s="2">
        <v>4</v>
      </c>
      <c r="AU48" s="2">
        <v>4</v>
      </c>
      <c r="AV48" s="2">
        <v>0</v>
      </c>
      <c r="AW48">
        <f>SUM(B48:AV48)</f>
        <v>261</v>
      </c>
    </row>
    <row r="49" spans="1:49" x14ac:dyDescent="0.3">
      <c r="AW49">
        <f>AW47/AW48*100</f>
        <v>71.64750957854406</v>
      </c>
    </row>
    <row r="50" spans="1:49" x14ac:dyDescent="0.3">
      <c r="A50" t="s">
        <v>17</v>
      </c>
      <c r="B50" s="16">
        <v>9</v>
      </c>
      <c r="C50" s="2">
        <v>0</v>
      </c>
      <c r="D50" s="2">
        <v>0</v>
      </c>
      <c r="E50" s="2">
        <v>1</v>
      </c>
      <c r="F50" s="2">
        <v>2</v>
      </c>
      <c r="G50" s="2">
        <v>2</v>
      </c>
      <c r="H50" s="2">
        <v>2</v>
      </c>
      <c r="I50" s="5">
        <v>6</v>
      </c>
      <c r="J50" s="5">
        <v>10</v>
      </c>
      <c r="K50" s="14">
        <v>12</v>
      </c>
      <c r="L50" s="5">
        <v>5</v>
      </c>
      <c r="M50" s="9">
        <v>12</v>
      </c>
      <c r="N50" s="5">
        <v>6</v>
      </c>
      <c r="O50" s="5">
        <v>6</v>
      </c>
      <c r="P50" s="5">
        <v>2</v>
      </c>
      <c r="Q50" s="2">
        <v>1</v>
      </c>
      <c r="R50" s="2">
        <v>1</v>
      </c>
      <c r="S50" s="2">
        <v>1</v>
      </c>
      <c r="T50" s="2">
        <v>2</v>
      </c>
      <c r="U50" s="2">
        <v>1</v>
      </c>
      <c r="V50" s="9">
        <v>10</v>
      </c>
      <c r="W50" s="9">
        <v>8</v>
      </c>
      <c r="X50" s="2">
        <v>4</v>
      </c>
      <c r="Y50" s="2">
        <v>3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10">
        <v>12</v>
      </c>
      <c r="AG50" s="2">
        <v>2</v>
      </c>
      <c r="AH50" s="2">
        <v>2</v>
      </c>
      <c r="AI50" s="2">
        <v>1</v>
      </c>
      <c r="AJ50" s="2">
        <v>1</v>
      </c>
      <c r="AK50" s="2">
        <v>3</v>
      </c>
      <c r="AL50" s="2">
        <v>0</v>
      </c>
      <c r="AM50" s="5">
        <v>6</v>
      </c>
      <c r="AN50" s="2">
        <v>3</v>
      </c>
      <c r="AO50" s="2">
        <v>0</v>
      </c>
      <c r="AP50" s="2">
        <v>0</v>
      </c>
      <c r="AQ50" s="10">
        <v>8</v>
      </c>
      <c r="AR50" s="2">
        <v>4</v>
      </c>
      <c r="AS50" s="2">
        <v>4</v>
      </c>
      <c r="AT50" s="2">
        <v>5</v>
      </c>
      <c r="AU50" s="2">
        <v>4</v>
      </c>
      <c r="AV50" s="2">
        <v>0</v>
      </c>
      <c r="AW50">
        <f t="shared" si="0"/>
        <v>161</v>
      </c>
    </row>
    <row r="51" spans="1:49" x14ac:dyDescent="0.3">
      <c r="A51" t="s">
        <v>49</v>
      </c>
      <c r="B51" s="16">
        <v>15</v>
      </c>
      <c r="C51" s="2">
        <v>0</v>
      </c>
      <c r="D51" s="2">
        <v>0</v>
      </c>
      <c r="E51" s="2">
        <v>1</v>
      </c>
      <c r="F51" s="2">
        <v>2</v>
      </c>
      <c r="G51" s="2">
        <v>2</v>
      </c>
      <c r="H51" s="2">
        <v>2</v>
      </c>
      <c r="I51" s="5">
        <v>6</v>
      </c>
      <c r="J51" s="5">
        <v>10</v>
      </c>
      <c r="K51" s="14">
        <v>22</v>
      </c>
      <c r="L51" s="5">
        <v>6</v>
      </c>
      <c r="M51" s="9">
        <v>14</v>
      </c>
      <c r="N51" s="5">
        <v>6</v>
      </c>
      <c r="O51" s="5">
        <v>6</v>
      </c>
      <c r="P51" s="5">
        <v>2</v>
      </c>
      <c r="Q51" s="2">
        <v>1</v>
      </c>
      <c r="R51" s="2">
        <v>1</v>
      </c>
      <c r="S51" s="2">
        <v>1</v>
      </c>
      <c r="T51" s="2">
        <v>2</v>
      </c>
      <c r="U51" s="2">
        <v>1</v>
      </c>
      <c r="V51" s="9">
        <v>15</v>
      </c>
      <c r="W51" s="9">
        <v>8</v>
      </c>
      <c r="X51" s="2">
        <v>4</v>
      </c>
      <c r="Y51" s="2">
        <v>3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10">
        <v>16</v>
      </c>
      <c r="AG51" s="2">
        <v>2</v>
      </c>
      <c r="AH51" s="2">
        <v>2</v>
      </c>
      <c r="AI51" s="2">
        <v>1</v>
      </c>
      <c r="AJ51" s="2">
        <v>1</v>
      </c>
      <c r="AK51" s="2">
        <v>3</v>
      </c>
      <c r="AL51" s="2">
        <v>0</v>
      </c>
      <c r="AM51" s="5">
        <v>6</v>
      </c>
      <c r="AN51" s="2">
        <v>3</v>
      </c>
      <c r="AO51" s="2">
        <v>0</v>
      </c>
      <c r="AP51" s="2">
        <v>0</v>
      </c>
      <c r="AQ51" s="10">
        <v>12</v>
      </c>
      <c r="AR51" s="2">
        <v>4</v>
      </c>
      <c r="AS51" s="2">
        <v>4</v>
      </c>
      <c r="AT51" s="2">
        <v>5</v>
      </c>
      <c r="AU51" s="2">
        <v>4</v>
      </c>
      <c r="AV51" s="2">
        <v>0</v>
      </c>
      <c r="AW51">
        <f t="shared" si="0"/>
        <v>193</v>
      </c>
    </row>
    <row r="52" spans="1:49" x14ac:dyDescent="0.3">
      <c r="AW52">
        <f>AW50/AW51*100</f>
        <v>83.419689119170982</v>
      </c>
    </row>
    <row r="53" spans="1:49" x14ac:dyDescent="0.3">
      <c r="A53" t="s">
        <v>18</v>
      </c>
      <c r="B53" s="16">
        <v>9</v>
      </c>
      <c r="C53" s="2">
        <v>0</v>
      </c>
      <c r="D53" s="2">
        <v>0</v>
      </c>
      <c r="E53" s="2">
        <v>3</v>
      </c>
      <c r="F53" s="2">
        <v>2</v>
      </c>
      <c r="G53" s="2">
        <v>2</v>
      </c>
      <c r="H53" s="2">
        <v>2</v>
      </c>
      <c r="I53" s="5">
        <v>5</v>
      </c>
      <c r="J53" s="5">
        <v>10</v>
      </c>
      <c r="K53" s="14">
        <v>16</v>
      </c>
      <c r="L53" s="5">
        <v>3</v>
      </c>
      <c r="M53" s="9">
        <v>2</v>
      </c>
      <c r="N53" s="5">
        <v>6</v>
      </c>
      <c r="O53" s="5">
        <v>6</v>
      </c>
      <c r="P53" s="5">
        <v>2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9">
        <v>2</v>
      </c>
      <c r="W53" s="9">
        <v>8</v>
      </c>
      <c r="X53" s="2">
        <v>0</v>
      </c>
      <c r="Y53" s="2">
        <v>3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10">
        <v>2</v>
      </c>
      <c r="AG53" s="2">
        <v>2</v>
      </c>
      <c r="AH53" s="2">
        <v>2</v>
      </c>
      <c r="AI53" s="2">
        <v>1</v>
      </c>
      <c r="AJ53" s="2">
        <v>1</v>
      </c>
      <c r="AK53" s="2">
        <v>1</v>
      </c>
      <c r="AL53" s="2">
        <v>1</v>
      </c>
      <c r="AM53" s="5">
        <v>4</v>
      </c>
      <c r="AN53" s="2">
        <v>3</v>
      </c>
      <c r="AO53" s="2">
        <v>0</v>
      </c>
      <c r="AP53" s="2">
        <v>0</v>
      </c>
      <c r="AQ53" s="10">
        <v>11</v>
      </c>
      <c r="AR53" s="2">
        <v>4</v>
      </c>
      <c r="AS53" s="2">
        <v>4</v>
      </c>
      <c r="AT53" s="2">
        <v>5</v>
      </c>
      <c r="AU53" s="2">
        <v>6</v>
      </c>
      <c r="AV53" s="2">
        <v>0</v>
      </c>
      <c r="AW53">
        <f t="shared" ref="AW53:AW59" si="2">SUM(B53:AV53)</f>
        <v>133</v>
      </c>
    </row>
    <row r="54" spans="1:49" x14ac:dyDescent="0.3">
      <c r="A54" t="s">
        <v>49</v>
      </c>
      <c r="B54" s="16">
        <v>14</v>
      </c>
      <c r="C54" s="2">
        <v>0</v>
      </c>
      <c r="D54" s="2">
        <v>0</v>
      </c>
      <c r="E54" s="2">
        <v>3</v>
      </c>
      <c r="F54" s="2">
        <v>2</v>
      </c>
      <c r="G54" s="2">
        <v>2</v>
      </c>
      <c r="H54" s="2">
        <v>2</v>
      </c>
      <c r="I54" s="5">
        <v>5</v>
      </c>
      <c r="J54" s="5">
        <v>10</v>
      </c>
      <c r="K54" s="14">
        <v>45</v>
      </c>
      <c r="L54" s="5">
        <v>3</v>
      </c>
      <c r="M54" s="9">
        <v>2</v>
      </c>
      <c r="N54" s="5">
        <v>6</v>
      </c>
      <c r="O54" s="5">
        <v>6</v>
      </c>
      <c r="P54" s="5">
        <v>4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9">
        <v>2</v>
      </c>
      <c r="W54" s="9">
        <v>8</v>
      </c>
      <c r="X54" s="2">
        <v>0</v>
      </c>
      <c r="Y54" s="2">
        <v>3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10">
        <v>2</v>
      </c>
      <c r="AG54" s="2">
        <v>2</v>
      </c>
      <c r="AH54" s="2">
        <v>2</v>
      </c>
      <c r="AI54" s="2">
        <v>1</v>
      </c>
      <c r="AJ54" s="2">
        <v>1</v>
      </c>
      <c r="AK54" s="2">
        <v>1</v>
      </c>
      <c r="AL54" s="2">
        <v>1</v>
      </c>
      <c r="AM54" s="5">
        <v>4</v>
      </c>
      <c r="AN54" s="2">
        <v>3</v>
      </c>
      <c r="AO54" s="2">
        <v>0</v>
      </c>
      <c r="AP54" s="2">
        <v>0</v>
      </c>
      <c r="AQ54" s="10">
        <v>16</v>
      </c>
      <c r="AR54" s="2">
        <v>4</v>
      </c>
      <c r="AS54" s="2">
        <v>4</v>
      </c>
      <c r="AT54" s="2">
        <v>5</v>
      </c>
      <c r="AU54" s="2">
        <v>6</v>
      </c>
      <c r="AV54" s="2">
        <v>0</v>
      </c>
      <c r="AW54">
        <f t="shared" si="2"/>
        <v>174</v>
      </c>
    </row>
    <row r="55" spans="1:49" x14ac:dyDescent="0.3">
      <c r="AW55">
        <f>AW53/AW54*100</f>
        <v>76.436781609195407</v>
      </c>
    </row>
    <row r="56" spans="1:49" x14ac:dyDescent="0.3">
      <c r="A56" t="s">
        <v>19</v>
      </c>
      <c r="B56" s="16">
        <v>14</v>
      </c>
      <c r="C56" s="2">
        <v>0</v>
      </c>
      <c r="D56" s="2">
        <v>0</v>
      </c>
      <c r="E56" s="2">
        <v>2</v>
      </c>
      <c r="F56" s="2">
        <v>2</v>
      </c>
      <c r="G56" s="2">
        <v>2</v>
      </c>
      <c r="H56" s="2">
        <v>2</v>
      </c>
      <c r="I56" s="5">
        <v>7</v>
      </c>
      <c r="J56" s="5">
        <v>10</v>
      </c>
      <c r="K56" s="14">
        <v>23</v>
      </c>
      <c r="L56" s="5">
        <v>5</v>
      </c>
      <c r="M56" s="9">
        <v>19</v>
      </c>
      <c r="N56" s="5">
        <v>6</v>
      </c>
      <c r="O56" s="5">
        <v>6</v>
      </c>
      <c r="P56" s="5">
        <v>3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9">
        <v>7</v>
      </c>
      <c r="W56" s="9">
        <v>10</v>
      </c>
      <c r="X56" s="2">
        <v>4</v>
      </c>
      <c r="Y56" s="2">
        <v>3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10">
        <v>9</v>
      </c>
      <c r="AG56" s="2">
        <v>2</v>
      </c>
      <c r="AH56" s="2">
        <v>2</v>
      </c>
      <c r="AI56" s="2">
        <v>1</v>
      </c>
      <c r="AJ56" s="2">
        <v>1</v>
      </c>
      <c r="AK56" s="2">
        <v>4</v>
      </c>
      <c r="AL56" s="2">
        <v>0</v>
      </c>
      <c r="AM56" s="5">
        <v>4</v>
      </c>
      <c r="AN56" s="2">
        <v>4</v>
      </c>
      <c r="AO56" s="2">
        <v>0</v>
      </c>
      <c r="AP56" s="2">
        <v>0</v>
      </c>
      <c r="AQ56" s="10">
        <v>11</v>
      </c>
      <c r="AR56" s="2">
        <v>4</v>
      </c>
      <c r="AS56" s="2">
        <v>4</v>
      </c>
      <c r="AT56" s="2">
        <v>4</v>
      </c>
      <c r="AU56" s="2">
        <v>4</v>
      </c>
      <c r="AV56" s="2">
        <v>0</v>
      </c>
      <c r="AW56">
        <f t="shared" si="2"/>
        <v>184</v>
      </c>
    </row>
    <row r="57" spans="1:49" x14ac:dyDescent="0.3">
      <c r="A57" t="s">
        <v>49</v>
      </c>
      <c r="B57" s="16">
        <v>33</v>
      </c>
      <c r="C57" s="2">
        <v>0</v>
      </c>
      <c r="D57" s="2">
        <v>0</v>
      </c>
      <c r="E57" s="2">
        <v>2</v>
      </c>
      <c r="F57" s="2">
        <v>2</v>
      </c>
      <c r="G57" s="2">
        <v>2</v>
      </c>
      <c r="H57" s="2">
        <v>2</v>
      </c>
      <c r="I57" s="5">
        <v>7</v>
      </c>
      <c r="J57" s="5">
        <v>10</v>
      </c>
      <c r="K57" s="14">
        <v>35</v>
      </c>
      <c r="L57" s="5">
        <v>12</v>
      </c>
      <c r="M57" s="9">
        <v>20</v>
      </c>
      <c r="N57" s="5">
        <v>6</v>
      </c>
      <c r="O57" s="5">
        <v>6</v>
      </c>
      <c r="P57" s="5">
        <v>10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9">
        <v>19</v>
      </c>
      <c r="W57" s="9">
        <v>19</v>
      </c>
      <c r="X57" s="2">
        <v>4</v>
      </c>
      <c r="Y57" s="2">
        <v>3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10">
        <v>15</v>
      </c>
      <c r="AG57" s="2">
        <v>2</v>
      </c>
      <c r="AH57" s="2">
        <v>2</v>
      </c>
      <c r="AI57" s="2">
        <v>1</v>
      </c>
      <c r="AJ57" s="2">
        <v>1</v>
      </c>
      <c r="AK57" s="2">
        <v>4</v>
      </c>
      <c r="AL57" s="2">
        <v>0</v>
      </c>
      <c r="AM57" s="5">
        <v>7</v>
      </c>
      <c r="AN57" s="2">
        <v>4</v>
      </c>
      <c r="AO57" s="2">
        <v>0</v>
      </c>
      <c r="AP57" s="2">
        <v>0</v>
      </c>
      <c r="AQ57" s="10">
        <v>17</v>
      </c>
      <c r="AR57" s="2">
        <v>4</v>
      </c>
      <c r="AS57" s="2">
        <v>4</v>
      </c>
      <c r="AT57" s="2">
        <v>4</v>
      </c>
      <c r="AU57" s="2">
        <v>4</v>
      </c>
      <c r="AV57" s="2">
        <v>0</v>
      </c>
      <c r="AW57">
        <f>SUM(B57:AV57)</f>
        <v>266</v>
      </c>
    </row>
    <row r="58" spans="1:49" x14ac:dyDescent="0.3">
      <c r="AW58">
        <f>AW56/AW57*100</f>
        <v>69.172932330827066</v>
      </c>
    </row>
    <row r="59" spans="1:49" x14ac:dyDescent="0.3">
      <c r="A59" t="s">
        <v>20</v>
      </c>
      <c r="B59" s="16">
        <v>31</v>
      </c>
      <c r="C59" s="2">
        <v>0</v>
      </c>
      <c r="D59" s="2">
        <v>0</v>
      </c>
      <c r="E59" s="2">
        <v>2</v>
      </c>
      <c r="F59" s="2">
        <v>2</v>
      </c>
      <c r="G59" s="2">
        <v>2</v>
      </c>
      <c r="H59" s="2">
        <v>2</v>
      </c>
      <c r="I59" s="5">
        <v>7</v>
      </c>
      <c r="J59" s="5">
        <v>10</v>
      </c>
      <c r="K59" s="14">
        <v>19</v>
      </c>
      <c r="L59" s="5">
        <v>4</v>
      </c>
      <c r="M59" s="9">
        <v>20</v>
      </c>
      <c r="N59" s="5">
        <v>6</v>
      </c>
      <c r="O59" s="5">
        <v>6</v>
      </c>
      <c r="P59" s="5">
        <v>5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9">
        <v>16</v>
      </c>
      <c r="W59" s="9">
        <v>17</v>
      </c>
      <c r="X59" s="2">
        <v>4</v>
      </c>
      <c r="Y59" s="2">
        <v>3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10">
        <v>15</v>
      </c>
      <c r="AG59" s="2">
        <v>2</v>
      </c>
      <c r="AH59" s="2">
        <v>2</v>
      </c>
      <c r="AI59" s="2">
        <v>1</v>
      </c>
      <c r="AJ59" s="2">
        <v>1</v>
      </c>
      <c r="AK59" s="2">
        <v>4</v>
      </c>
      <c r="AL59" s="2">
        <v>0</v>
      </c>
      <c r="AM59" s="5">
        <v>6</v>
      </c>
      <c r="AN59" s="2">
        <v>4</v>
      </c>
      <c r="AO59" s="2">
        <v>0</v>
      </c>
      <c r="AP59" s="2">
        <v>0</v>
      </c>
      <c r="AQ59" s="10">
        <v>17</v>
      </c>
      <c r="AR59" s="2">
        <v>4</v>
      </c>
      <c r="AS59" s="2">
        <v>4</v>
      </c>
      <c r="AT59" s="2">
        <v>5</v>
      </c>
      <c r="AU59" s="2">
        <v>4</v>
      </c>
      <c r="AV59" s="2">
        <v>0</v>
      </c>
      <c r="AW59">
        <f t="shared" si="2"/>
        <v>230</v>
      </c>
    </row>
    <row r="60" spans="1:49" x14ac:dyDescent="0.3">
      <c r="A60" t="s">
        <v>49</v>
      </c>
      <c r="B60" s="16">
        <v>33</v>
      </c>
      <c r="C60" s="2">
        <v>0</v>
      </c>
      <c r="D60" s="2">
        <v>0</v>
      </c>
      <c r="E60" s="2">
        <v>2</v>
      </c>
      <c r="F60" s="2">
        <v>2</v>
      </c>
      <c r="G60" s="2">
        <v>2</v>
      </c>
      <c r="H60" s="2">
        <v>2</v>
      </c>
      <c r="I60" s="5">
        <v>7</v>
      </c>
      <c r="J60" s="5">
        <v>10</v>
      </c>
      <c r="K60" s="14">
        <v>35</v>
      </c>
      <c r="L60" s="5">
        <v>4</v>
      </c>
      <c r="M60" s="9">
        <v>20</v>
      </c>
      <c r="N60" s="5">
        <v>6</v>
      </c>
      <c r="O60" s="5">
        <v>6</v>
      </c>
      <c r="P60" s="5">
        <v>9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9">
        <v>18</v>
      </c>
      <c r="W60" s="9">
        <v>19</v>
      </c>
      <c r="X60" s="2">
        <v>4</v>
      </c>
      <c r="Y60" s="2">
        <v>3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10">
        <v>15</v>
      </c>
      <c r="AG60" s="2">
        <v>2</v>
      </c>
      <c r="AH60" s="2">
        <v>2</v>
      </c>
      <c r="AI60" s="2">
        <v>1</v>
      </c>
      <c r="AJ60" s="2">
        <v>1</v>
      </c>
      <c r="AK60" s="2">
        <v>4</v>
      </c>
      <c r="AL60" s="2">
        <v>0</v>
      </c>
      <c r="AM60" s="5">
        <v>7</v>
      </c>
      <c r="AN60" s="2">
        <v>4</v>
      </c>
      <c r="AO60" s="2">
        <v>0</v>
      </c>
      <c r="AP60" s="2">
        <v>0</v>
      </c>
      <c r="AQ60" s="10">
        <v>17</v>
      </c>
      <c r="AR60" s="2">
        <v>4</v>
      </c>
      <c r="AS60" s="2">
        <v>4</v>
      </c>
      <c r="AT60" s="2">
        <v>5</v>
      </c>
      <c r="AU60" s="2">
        <v>4</v>
      </c>
      <c r="AV60" s="2">
        <v>0</v>
      </c>
      <c r="AW60">
        <f>SUM(B60:AV60)</f>
        <v>257</v>
      </c>
    </row>
    <row r="61" spans="1:49" x14ac:dyDescent="0.3">
      <c r="AW61">
        <f>AW59/AW60*100</f>
        <v>89.494163424124523</v>
      </c>
    </row>
    <row r="62" spans="1:49" x14ac:dyDescent="0.3">
      <c r="A62" t="s">
        <v>21</v>
      </c>
      <c r="B62" s="16">
        <v>29</v>
      </c>
      <c r="C62" s="2">
        <v>0</v>
      </c>
      <c r="D62" s="2">
        <v>0</v>
      </c>
      <c r="E62" s="2">
        <v>1</v>
      </c>
      <c r="F62" s="2">
        <v>2</v>
      </c>
      <c r="G62" s="2">
        <v>2</v>
      </c>
      <c r="H62" s="2">
        <v>2</v>
      </c>
      <c r="I62" s="5">
        <v>8</v>
      </c>
      <c r="J62" s="5">
        <v>10</v>
      </c>
      <c r="K62" s="14">
        <v>16</v>
      </c>
      <c r="L62" s="5">
        <v>11</v>
      </c>
      <c r="M62" s="9">
        <v>14</v>
      </c>
      <c r="N62" s="5">
        <v>6</v>
      </c>
      <c r="O62" s="5">
        <v>6</v>
      </c>
      <c r="P62" s="5">
        <v>7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9">
        <v>17</v>
      </c>
      <c r="W62" s="9">
        <v>16</v>
      </c>
      <c r="X62" s="2">
        <v>4</v>
      </c>
      <c r="Y62" s="2">
        <v>3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10">
        <v>16</v>
      </c>
      <c r="AG62" s="2">
        <v>2</v>
      </c>
      <c r="AH62" s="2">
        <v>2</v>
      </c>
      <c r="AI62" s="2">
        <v>1</v>
      </c>
      <c r="AJ62" s="2">
        <v>1</v>
      </c>
      <c r="AK62" s="2">
        <v>4</v>
      </c>
      <c r="AM62" s="5">
        <v>7</v>
      </c>
      <c r="AN62" s="2">
        <v>3</v>
      </c>
      <c r="AO62" s="2">
        <v>0</v>
      </c>
      <c r="AP62" s="2">
        <v>0</v>
      </c>
      <c r="AQ62" s="10">
        <v>10</v>
      </c>
      <c r="AR62" s="2">
        <v>4</v>
      </c>
      <c r="AS62" s="2">
        <v>4</v>
      </c>
      <c r="AT62" s="2">
        <v>5</v>
      </c>
      <c r="AU62" s="2">
        <v>4</v>
      </c>
      <c r="AV62" s="2">
        <v>0</v>
      </c>
      <c r="AW62">
        <f>SUM(B62:AV62)</f>
        <v>222</v>
      </c>
    </row>
    <row r="63" spans="1:49" x14ac:dyDescent="0.3">
      <c r="A63" t="s">
        <v>49</v>
      </c>
      <c r="B63" s="16">
        <v>33</v>
      </c>
      <c r="C63" s="2">
        <v>0</v>
      </c>
      <c r="D63" s="2">
        <v>0</v>
      </c>
      <c r="E63" s="2">
        <v>1</v>
      </c>
      <c r="F63" s="2">
        <v>2</v>
      </c>
      <c r="G63" s="2">
        <v>2</v>
      </c>
      <c r="H63" s="2">
        <v>2</v>
      </c>
      <c r="I63" s="5">
        <v>8</v>
      </c>
      <c r="J63" s="5">
        <v>10</v>
      </c>
      <c r="K63" s="14">
        <v>34</v>
      </c>
      <c r="L63" s="5">
        <v>12</v>
      </c>
      <c r="M63" s="9">
        <v>16</v>
      </c>
      <c r="N63" s="5">
        <v>6</v>
      </c>
      <c r="O63" s="5">
        <v>6</v>
      </c>
      <c r="P63" s="5">
        <v>7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9">
        <v>17</v>
      </c>
      <c r="W63" s="9">
        <v>19</v>
      </c>
      <c r="X63" s="2">
        <v>4</v>
      </c>
      <c r="Y63" s="2">
        <v>3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10">
        <v>16</v>
      </c>
      <c r="AG63" s="2">
        <v>2</v>
      </c>
      <c r="AH63" s="2">
        <v>2</v>
      </c>
      <c r="AI63" s="2">
        <v>1</v>
      </c>
      <c r="AJ63" s="2">
        <v>1</v>
      </c>
      <c r="AK63" s="2">
        <v>4</v>
      </c>
      <c r="AL63" s="2">
        <v>0</v>
      </c>
      <c r="AM63" s="5">
        <v>7</v>
      </c>
      <c r="AN63" s="2">
        <v>3</v>
      </c>
      <c r="AO63" s="2">
        <v>0</v>
      </c>
      <c r="AP63" s="2">
        <v>0</v>
      </c>
      <c r="AQ63" s="10">
        <v>11</v>
      </c>
      <c r="AR63" s="2">
        <v>4</v>
      </c>
      <c r="AS63" s="2">
        <v>4</v>
      </c>
      <c r="AT63" s="2">
        <v>5</v>
      </c>
      <c r="AU63" s="2">
        <v>4</v>
      </c>
      <c r="AV63" s="2">
        <v>0</v>
      </c>
      <c r="AW63">
        <f>SUM(B63:AV63)</f>
        <v>251</v>
      </c>
    </row>
    <row r="64" spans="1:49" x14ac:dyDescent="0.3">
      <c r="AW64">
        <f>AW62/AW63*100</f>
        <v>88.446215139442231</v>
      </c>
    </row>
    <row r="65" spans="1:49" x14ac:dyDescent="0.3">
      <c r="A65" t="s">
        <v>118</v>
      </c>
      <c r="B65" s="16">
        <f>SUM(B2,B5,B8,B11,B14,B17,B20,B23,B26,B29,B32,B35,B38,B41,B44,B47,B50,B53,B56,B59,B62)</f>
        <v>384</v>
      </c>
      <c r="C65" s="2">
        <f t="shared" ref="C65:AV65" si="3">SUM(C2,C5,C8,C11,C14,C17,C20,C23,C26,C29,C32,C35,C38,C41,C44,C47,C50,C53,C56,C59,C62)</f>
        <v>21</v>
      </c>
      <c r="D65" s="2">
        <f t="shared" si="3"/>
        <v>10</v>
      </c>
      <c r="E65" s="2">
        <f t="shared" si="3"/>
        <v>34</v>
      </c>
      <c r="F65" s="2">
        <f t="shared" si="3"/>
        <v>43</v>
      </c>
      <c r="G65" s="2">
        <f t="shared" si="3"/>
        <v>41</v>
      </c>
      <c r="H65" s="2">
        <f t="shared" si="3"/>
        <v>56</v>
      </c>
      <c r="I65" s="5">
        <f t="shared" si="3"/>
        <v>135</v>
      </c>
      <c r="J65" s="5">
        <f t="shared" si="3"/>
        <v>200</v>
      </c>
      <c r="K65" s="14">
        <f t="shared" si="3"/>
        <v>320</v>
      </c>
      <c r="L65" s="5">
        <f t="shared" si="3"/>
        <v>106</v>
      </c>
      <c r="M65" s="9">
        <f t="shared" si="3"/>
        <v>237</v>
      </c>
      <c r="N65" s="5">
        <f t="shared" si="3"/>
        <v>121</v>
      </c>
      <c r="O65" s="5">
        <f t="shared" si="3"/>
        <v>126</v>
      </c>
      <c r="P65" s="5">
        <f t="shared" si="3"/>
        <v>121</v>
      </c>
      <c r="Q65" s="2">
        <f t="shared" si="3"/>
        <v>22</v>
      </c>
      <c r="R65" s="2">
        <f t="shared" si="3"/>
        <v>22</v>
      </c>
      <c r="S65" s="2">
        <f t="shared" si="3"/>
        <v>22</v>
      </c>
      <c r="T65" s="2">
        <f t="shared" si="3"/>
        <v>23</v>
      </c>
      <c r="U65" s="2">
        <f t="shared" si="3"/>
        <v>22</v>
      </c>
      <c r="V65" s="9">
        <f t="shared" si="3"/>
        <v>235</v>
      </c>
      <c r="W65" s="9">
        <f t="shared" si="3"/>
        <v>245</v>
      </c>
      <c r="X65" s="2">
        <f t="shared" si="3"/>
        <v>66</v>
      </c>
      <c r="Y65" s="2">
        <f t="shared" si="3"/>
        <v>80</v>
      </c>
      <c r="Z65" s="2">
        <f t="shared" si="3"/>
        <v>12</v>
      </c>
      <c r="AA65" s="2">
        <f t="shared" si="3"/>
        <v>0</v>
      </c>
      <c r="AB65" s="2">
        <f t="shared" si="3"/>
        <v>13</v>
      </c>
      <c r="AC65" s="2">
        <f t="shared" si="3"/>
        <v>5</v>
      </c>
      <c r="AD65" s="2">
        <f t="shared" si="3"/>
        <v>0</v>
      </c>
      <c r="AE65" s="2">
        <f t="shared" si="3"/>
        <v>0</v>
      </c>
      <c r="AF65" s="10">
        <f t="shared" si="3"/>
        <v>234</v>
      </c>
      <c r="AG65" s="2">
        <f t="shared" si="3"/>
        <v>41</v>
      </c>
      <c r="AH65" s="2">
        <f t="shared" si="3"/>
        <v>45</v>
      </c>
      <c r="AI65" s="2">
        <f t="shared" si="3"/>
        <v>21</v>
      </c>
      <c r="AJ65" s="2">
        <f t="shared" si="3"/>
        <v>25</v>
      </c>
      <c r="AK65" s="2">
        <f t="shared" si="3"/>
        <v>72</v>
      </c>
      <c r="AL65" s="2">
        <f t="shared" si="3"/>
        <v>4</v>
      </c>
      <c r="AM65" s="5">
        <f t="shared" si="3"/>
        <v>130</v>
      </c>
      <c r="AN65" s="2">
        <f t="shared" si="3"/>
        <v>51</v>
      </c>
      <c r="AO65" s="2">
        <f t="shared" si="3"/>
        <v>0</v>
      </c>
      <c r="AP65" s="2">
        <f t="shared" si="3"/>
        <v>0</v>
      </c>
      <c r="AQ65" s="10">
        <f t="shared" si="3"/>
        <v>260</v>
      </c>
      <c r="AR65" s="2">
        <f t="shared" si="3"/>
        <v>80</v>
      </c>
      <c r="AS65" s="2">
        <f t="shared" si="3"/>
        <v>85</v>
      </c>
      <c r="AT65" s="2">
        <f t="shared" si="3"/>
        <v>96</v>
      </c>
      <c r="AU65" s="2">
        <f t="shared" si="3"/>
        <v>90</v>
      </c>
      <c r="AV65" s="2">
        <f t="shared" si="3"/>
        <v>14</v>
      </c>
    </row>
    <row r="66" spans="1:49" x14ac:dyDescent="0.3">
      <c r="A66" t="s">
        <v>116</v>
      </c>
      <c r="B66" s="16">
        <f>SUM(B3,B6,B9,B12,B15,B18,B21,B24,B27,B30,B33,B36,B39,B42,B45,B48,B51,B54,B57,B60,B63)</f>
        <v>521</v>
      </c>
      <c r="C66" s="2">
        <f t="shared" ref="C66:AV66" si="4">SUM(C3,C6,C9,C12,C15,C18,C21,C24,C27,C30,C33,C36,C39,C42,C45,C48,C51,C54,C57,C60,C63)</f>
        <v>28</v>
      </c>
      <c r="D66" s="2">
        <f t="shared" si="4"/>
        <v>10</v>
      </c>
      <c r="E66" s="2">
        <f t="shared" si="4"/>
        <v>36</v>
      </c>
      <c r="F66" s="2">
        <f t="shared" si="4"/>
        <v>43</v>
      </c>
      <c r="G66" s="2">
        <f t="shared" si="4"/>
        <v>41</v>
      </c>
      <c r="H66" s="2">
        <f t="shared" si="4"/>
        <v>51</v>
      </c>
      <c r="I66" s="5">
        <f t="shared" si="4"/>
        <v>135</v>
      </c>
      <c r="J66" s="5">
        <f t="shared" si="4"/>
        <v>201</v>
      </c>
      <c r="K66" s="14">
        <f t="shared" si="4"/>
        <v>618</v>
      </c>
      <c r="L66" s="5">
        <f t="shared" si="4"/>
        <v>132</v>
      </c>
      <c r="M66" s="9">
        <f t="shared" si="4"/>
        <v>323</v>
      </c>
      <c r="N66" s="5">
        <f t="shared" si="4"/>
        <v>121</v>
      </c>
      <c r="O66" s="5">
        <f t="shared" si="4"/>
        <v>127</v>
      </c>
      <c r="P66" s="5">
        <f t="shared" si="4"/>
        <v>147</v>
      </c>
      <c r="Q66" s="2">
        <f t="shared" si="4"/>
        <v>22</v>
      </c>
      <c r="R66" s="2">
        <f t="shared" si="4"/>
        <v>22</v>
      </c>
      <c r="S66" s="2">
        <f t="shared" si="4"/>
        <v>22</v>
      </c>
      <c r="T66" s="2">
        <f t="shared" si="4"/>
        <v>23</v>
      </c>
      <c r="U66" s="2">
        <f t="shared" si="4"/>
        <v>22</v>
      </c>
      <c r="V66" s="9">
        <f t="shared" si="4"/>
        <v>330</v>
      </c>
      <c r="W66" s="9">
        <f t="shared" si="4"/>
        <v>365</v>
      </c>
      <c r="X66" s="2">
        <f t="shared" si="4"/>
        <v>78</v>
      </c>
      <c r="Y66" s="2">
        <f t="shared" si="4"/>
        <v>91</v>
      </c>
      <c r="Z66" s="2">
        <f t="shared" si="4"/>
        <v>12</v>
      </c>
      <c r="AA66" s="2">
        <f t="shared" si="4"/>
        <v>0</v>
      </c>
      <c r="AB66" s="2">
        <f t="shared" si="4"/>
        <v>13</v>
      </c>
      <c r="AC66" s="2">
        <f t="shared" si="4"/>
        <v>5</v>
      </c>
      <c r="AD66" s="2">
        <f t="shared" si="4"/>
        <v>0</v>
      </c>
      <c r="AE66" s="2">
        <f t="shared" si="4"/>
        <v>0</v>
      </c>
      <c r="AF66" s="10">
        <f t="shared" si="4"/>
        <v>297</v>
      </c>
      <c r="AG66" s="2">
        <f t="shared" si="4"/>
        <v>41</v>
      </c>
      <c r="AH66" s="2">
        <f t="shared" si="4"/>
        <v>46</v>
      </c>
      <c r="AI66" s="2">
        <f t="shared" si="4"/>
        <v>21</v>
      </c>
      <c r="AJ66" s="2">
        <f t="shared" si="4"/>
        <v>25</v>
      </c>
      <c r="AK66" s="2">
        <f t="shared" si="4"/>
        <v>75</v>
      </c>
      <c r="AL66" s="2">
        <f t="shared" si="4"/>
        <v>4</v>
      </c>
      <c r="AM66" s="5">
        <f t="shared" si="4"/>
        <v>140</v>
      </c>
      <c r="AN66" s="2">
        <f t="shared" si="4"/>
        <v>51</v>
      </c>
      <c r="AO66" s="2">
        <f t="shared" si="4"/>
        <v>0</v>
      </c>
      <c r="AP66" s="2">
        <f t="shared" si="4"/>
        <v>0</v>
      </c>
      <c r="AQ66" s="10">
        <f t="shared" si="4"/>
        <v>298</v>
      </c>
      <c r="AR66" s="2">
        <f t="shared" si="4"/>
        <v>82</v>
      </c>
      <c r="AS66" s="2">
        <f t="shared" si="4"/>
        <v>86</v>
      </c>
      <c r="AT66" s="2">
        <f t="shared" si="4"/>
        <v>96</v>
      </c>
      <c r="AU66" s="2">
        <f t="shared" si="4"/>
        <v>93</v>
      </c>
      <c r="AV66" s="2">
        <f t="shared" si="4"/>
        <v>15</v>
      </c>
    </row>
    <row r="70" spans="1:49" x14ac:dyDescent="0.3">
      <c r="AV70" s="2" t="s">
        <v>115</v>
      </c>
      <c r="AW70">
        <f>SUM(AW2,AW5,AW8,AW11,AW14,AW17,AW20,AW23,AW26,AW29,AW32,AW35,AW38,AW41,AW44,AW47,AW50,AW53,AW56,AW59,AW62)</f>
        <v>3970</v>
      </c>
    </row>
    <row r="71" spans="1:49" x14ac:dyDescent="0.3">
      <c r="AV71" s="2" t="s">
        <v>116</v>
      </c>
      <c r="AW71">
        <f>SUM(AW3,AW6,AW9,AW12,AW15,AW18,AW21,AW24,AW27,AW30,AW33,AW36,AW39,AW42,AW45,AW48,AW51,AW54,AW57,AW60,AW63)</f>
        <v>4909</v>
      </c>
    </row>
    <row r="72" spans="1:49" x14ac:dyDescent="0.3">
      <c r="AV72" s="2" t="s">
        <v>117</v>
      </c>
      <c r="AW72">
        <f>AW70/AW71*100</f>
        <v>80.871867997555512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4FE7-357E-4B8A-9BE2-E52E171D8126}">
  <dimension ref="A1:T20"/>
  <sheetViews>
    <sheetView tabSelected="1" workbookViewId="0">
      <selection activeCell="T6" sqref="T6"/>
    </sheetView>
  </sheetViews>
  <sheetFormatPr defaultRowHeight="14.4" x14ac:dyDescent="0.3"/>
  <cols>
    <col min="1" max="1" width="14.5546875" bestFit="1" customWidth="1"/>
    <col min="2" max="2" width="13.6640625" bestFit="1" customWidth="1"/>
    <col min="3" max="3" width="14.5546875" bestFit="1" customWidth="1"/>
    <col min="4" max="4" width="18" bestFit="1" customWidth="1"/>
    <col min="8" max="8" width="15.44140625" customWidth="1"/>
    <col min="9" max="9" width="15.44140625" hidden="1" customWidth="1"/>
    <col min="10" max="14" width="8.44140625" customWidth="1"/>
    <col min="15" max="19" width="7.77734375" customWidth="1"/>
    <col min="20" max="21" width="15.44140625" customWidth="1"/>
  </cols>
  <sheetData>
    <row r="1" spans="1:20" x14ac:dyDescent="0.3">
      <c r="A1" t="s">
        <v>115</v>
      </c>
      <c r="B1">
        <f>Page_1_CER!AC72+Page_2_CER!L73+Page_3_CER!O69+Page_4_CER!AW70</f>
        <v>15200</v>
      </c>
    </row>
    <row r="2" spans="1:20" x14ac:dyDescent="0.3">
      <c r="A2" t="s">
        <v>116</v>
      </c>
      <c r="B2">
        <f>SUM(Page_1_CER!AC73+Page_2_CER!L74+Page_3_CER!O70+Page_4_CER!AW71)</f>
        <v>22344</v>
      </c>
    </row>
    <row r="3" spans="1:20" x14ac:dyDescent="0.3">
      <c r="A3" t="s">
        <v>117</v>
      </c>
      <c r="B3">
        <f>B1/B2*100</f>
        <v>68.027210884353735</v>
      </c>
    </row>
    <row r="5" spans="1:20" x14ac:dyDescent="0.3">
      <c r="A5" t="s">
        <v>126</v>
      </c>
      <c r="H5" t="s">
        <v>128</v>
      </c>
      <c r="J5" s="7" t="s">
        <v>115</v>
      </c>
      <c r="K5" s="7"/>
      <c r="L5" s="7"/>
      <c r="M5" s="7"/>
      <c r="N5" s="6"/>
      <c r="O5" s="7" t="s">
        <v>116</v>
      </c>
      <c r="P5" s="7"/>
      <c r="Q5" s="7"/>
      <c r="R5" s="7"/>
      <c r="S5" s="6"/>
      <c r="T5" t="s">
        <v>123</v>
      </c>
    </row>
    <row r="6" spans="1:20" x14ac:dyDescent="0.3">
      <c r="B6" t="s">
        <v>124</v>
      </c>
      <c r="C6" t="s">
        <v>116</v>
      </c>
      <c r="D6" t="s">
        <v>123</v>
      </c>
      <c r="J6">
        <v>1</v>
      </c>
      <c r="K6">
        <v>2</v>
      </c>
      <c r="L6">
        <v>3</v>
      </c>
      <c r="M6">
        <v>4</v>
      </c>
      <c r="N6" t="s">
        <v>127</v>
      </c>
      <c r="O6">
        <v>1</v>
      </c>
      <c r="P6">
        <v>2</v>
      </c>
      <c r="Q6">
        <v>3</v>
      </c>
      <c r="R6">
        <v>4</v>
      </c>
      <c r="S6" t="s">
        <v>127</v>
      </c>
    </row>
    <row r="7" spans="1:20" x14ac:dyDescent="0.3">
      <c r="A7" t="s">
        <v>119</v>
      </c>
      <c r="B7">
        <f>SUM(Page_1_CER!B66,Page_1_CER!F66,Page_1_CER!J66,Page_1_CER!M66,Page_1_CER!P66,Page_1_CER!Q66,Page_1_CER!V66,Page_1_CER!W66,Page_1_CER!Y66)</f>
        <v>3301</v>
      </c>
      <c r="C7">
        <f>SUM(Page_1_CER!B67,Page_1_CER!F67,Page_1_CER!J67,Page_1_CER!M67,Page_1_CER!P67,Page_1_CER!Q67,Page_1_CER!V67,Page_1_CER!W67,Page_1_CER!Y67)</f>
        <v>6813</v>
      </c>
      <c r="D7">
        <f>B7/C7*100</f>
        <v>48.45148979891384</v>
      </c>
      <c r="E7">
        <f t="shared" ref="E7:F10" si="0">B7+B16</f>
        <v>5283</v>
      </c>
      <c r="F7">
        <f t="shared" si="0"/>
        <v>9173</v>
      </c>
      <c r="H7" s="4" t="s">
        <v>129</v>
      </c>
      <c r="I7" s="4" t="s">
        <v>136</v>
      </c>
      <c r="J7">
        <f>SUM(Page_1_CER!E66,Page_1_CER!G66,Page_1_CER!R66,Page_1_CER!X66,Page_1_CER!Z66,Page_1_CER!AA66,Page_1_CER!AB66, Page_1_CER!H66)</f>
        <v>548</v>
      </c>
      <c r="K7">
        <f>SUM(Page_2_CER!F66,Page_2_CER!J66,Page_2_CER!K66)</f>
        <v>179</v>
      </c>
      <c r="L7">
        <f>SUM(Page_3_CER!B66,Page_3_CER!E66,Page_3_CER!G66,Page_3_CER!K66,Page_3_CER!N66)</f>
        <v>99</v>
      </c>
      <c r="M7">
        <f>SUM(Page_4_CER!C65:H65,Page_4_CER!Q65:U65,Page_4_CER!X65:AE65,Page_4_CER!AG65:AL65,Page_4_CER!AN65:AP65,Page_4_CER!AR65:AV65)</f>
        <v>1116</v>
      </c>
      <c r="N7">
        <f>SUM(J7:M7)</f>
        <v>1942</v>
      </c>
      <c r="O7">
        <f>SUM(Page_1_CER!E67,Page_1_CER!G67,Page_1_CER!R67,Page_1_CER!X67,Page_1_CER!Z67,Page_1_CER!AA67,Page_1_CER!AB67, Page_1_CER!H67)</f>
        <v>569</v>
      </c>
      <c r="P7">
        <f>SUM(Page_2_CER!F67,Page_2_CER!J67,Page_2_CER!K67)</f>
        <v>188</v>
      </c>
      <c r="Q7">
        <f>SUM(Page_3_CER!B67,Page_3_CER!E67,Page_3_CER!G67,Page_3_CER!K67,Page_3_CER!N67)</f>
        <v>125</v>
      </c>
      <c r="R7">
        <f>SUM(Page_4_CER!C66:H66,Page_4_CER!Q66:U66,Page_4_CER!X66:AE66,Page_4_CER!AG66:AL66,Page_4_CER!AN66:AP66,Page_4_CER!AR66:AV66)</f>
        <v>1154</v>
      </c>
      <c r="S7">
        <f>SUM(O7:R7)</f>
        <v>2036</v>
      </c>
      <c r="T7">
        <f>SUM(J7:M7)/SUM(O7:R7)*100</f>
        <v>95.383104125736736</v>
      </c>
    </row>
    <row r="8" spans="1:20" x14ac:dyDescent="0.3">
      <c r="A8" t="s">
        <v>120</v>
      </c>
      <c r="B8">
        <f>SUM(Page_2_CER!D66,Page_2_CER!G66,Page_2_CER!H66)</f>
        <v>2890</v>
      </c>
      <c r="C8">
        <f>SUM(Page_2_CER!D67,Page_2_CER!G67,Page_2_CER!H67)</f>
        <v>4655</v>
      </c>
      <c r="D8">
        <f t="shared" ref="D8:D10" si="1">B8/C8*100</f>
        <v>62.083780880773368</v>
      </c>
      <c r="E8">
        <f t="shared" si="0"/>
        <v>3964</v>
      </c>
      <c r="F8">
        <f t="shared" si="0"/>
        <v>5902</v>
      </c>
      <c r="H8" s="5" t="s">
        <v>130</v>
      </c>
      <c r="I8" s="5" t="s">
        <v>138</v>
      </c>
      <c r="J8">
        <f>SUM(Page_1_CER!D66,Page_1_CER!I66,Page_1_CER!K66,Page_1_CER!N66,Page_1_CER!O66,Page_1_CER!T66,Page_1_CER!S66,Page_1_CER!U66)</f>
        <v>1124</v>
      </c>
      <c r="K8">
        <f>SUM(Page_2_CER!E66,Page_2_CER!I66)</f>
        <v>411</v>
      </c>
      <c r="L8">
        <f>SUM(Page_3_CER!C66,Page_3_CER!D66,Page_3_CER!F66,Page_3_CER!H66,Page_3_CER!L66)</f>
        <v>759</v>
      </c>
      <c r="M8">
        <f>SUM(Page_4_CER!I65:J65,Page_4_CER!L65,Page_4_CER!N65:P65,Page_4_CER!AM65)</f>
        <v>939</v>
      </c>
      <c r="N8">
        <f>SUM(J8:M8)</f>
        <v>3233</v>
      </c>
      <c r="O8">
        <f>SUM(Page_1_CER!D67,Page_1_CER!I67,Page_1_CER!K67,Page_1_CER!N67,Page_1_CER!O67,Page_1_CER!T67,Page_1_CER!S67,Page_1_CER!U67)</f>
        <v>1215</v>
      </c>
      <c r="P8">
        <f>SUM(Page_2_CER!E67,Page_2_CER!I67)</f>
        <v>413</v>
      </c>
      <c r="Q8">
        <f>SUM(Page_3_CER!C67,Page_3_CER!D67,Page_3_CER!F67,Page_3_CER!H67,Page_3_CER!L67)</f>
        <v>776</v>
      </c>
      <c r="R8">
        <f>SUM(Page_4_CER!I66:J66,Page_4_CER!L66,Page_4_CER!N66:P66,Page_4_CER!AM66)</f>
        <v>1003</v>
      </c>
      <c r="S8">
        <f t="shared" ref="S8:S15" si="2">SUM(O8:R8)</f>
        <v>3407</v>
      </c>
      <c r="T8">
        <f t="shared" ref="T8:T14" si="3">SUM(J8:M8)/SUM(O8:R8)*100</f>
        <v>94.892867625476967</v>
      </c>
    </row>
    <row r="9" spans="1:20" x14ac:dyDescent="0.3">
      <c r="A9" t="s">
        <v>121</v>
      </c>
      <c r="B9">
        <f>SUM(Page_3_CER!I66:J66,Page_3_CER!M66)</f>
        <v>1125</v>
      </c>
      <c r="C9">
        <f>SUM(Page_3_CER!I67:J67,Page_3_CER!M67)</f>
        <v>1459</v>
      </c>
      <c r="D9">
        <f t="shared" si="1"/>
        <v>77.107607950651129</v>
      </c>
      <c r="E9">
        <f t="shared" si="0"/>
        <v>1983</v>
      </c>
      <c r="F9">
        <f t="shared" si="0"/>
        <v>2360</v>
      </c>
      <c r="H9" s="10" t="s">
        <v>131</v>
      </c>
      <c r="I9" s="10" t="s">
        <v>139</v>
      </c>
      <c r="J9">
        <f>SUM(Page_1_CER!C66,Page_1_CER!L66)</f>
        <v>310</v>
      </c>
      <c r="K9">
        <f>SUM(Page_2_CER!C66)</f>
        <v>243</v>
      </c>
      <c r="L9">
        <v>0</v>
      </c>
      <c r="M9">
        <f>SUM(Page_4_CER!AF65,Page_4_CER!AQ65)</f>
        <v>494</v>
      </c>
      <c r="N9">
        <f>SUM(J9:M9)</f>
        <v>1047</v>
      </c>
      <c r="O9">
        <f>SUM(Page_1_CER!C67,Page_1_CER!L67)</f>
        <v>576</v>
      </c>
      <c r="P9">
        <f>SUM(Page_2_CER!C67)</f>
        <v>298</v>
      </c>
      <c r="Q9">
        <v>0</v>
      </c>
      <c r="R9">
        <f>SUM(Page_4_CER!AF66,Page_4_CER!AQ66)</f>
        <v>595</v>
      </c>
      <c r="S9">
        <f t="shared" si="2"/>
        <v>1469</v>
      </c>
      <c r="T9">
        <f t="shared" si="3"/>
        <v>71.272974812797813</v>
      </c>
    </row>
    <row r="10" spans="1:20" x14ac:dyDescent="0.3">
      <c r="A10" t="s">
        <v>122</v>
      </c>
      <c r="B10">
        <f>SUM(Page_4_CER!B65,Page_4_CER!K65,Page_4_CER!M65)</f>
        <v>941</v>
      </c>
      <c r="C10">
        <f>SUM(Page_4_CER!B66,Page_4_CER!K66,Page_4_CER!M66)</f>
        <v>1462</v>
      </c>
      <c r="D10">
        <f t="shared" si="1"/>
        <v>64.36388508891929</v>
      </c>
      <c r="E10">
        <f t="shared" si="0"/>
        <v>3970</v>
      </c>
      <c r="F10">
        <f t="shared" si="0"/>
        <v>4909</v>
      </c>
      <c r="H10" s="9" t="s">
        <v>132</v>
      </c>
      <c r="I10" s="9" t="s">
        <v>140</v>
      </c>
      <c r="J10">
        <v>0</v>
      </c>
      <c r="K10">
        <f>SUM(Page_2_CER!B66)</f>
        <v>241</v>
      </c>
      <c r="L10">
        <f>SUM(Page_3_CER!J66,Page_3_CER!M66)</f>
        <v>677</v>
      </c>
      <c r="M10">
        <f>SUM(Page_4_CER!M65,Page_4_CER!V65:W65)</f>
        <v>717</v>
      </c>
      <c r="N10">
        <f>SUM(J10:M10)</f>
        <v>1635</v>
      </c>
      <c r="O10">
        <v>0</v>
      </c>
      <c r="P10">
        <f>SUM(Page_2_CER!B67)</f>
        <v>348</v>
      </c>
      <c r="Q10">
        <f>SUM(Page_3_CER!J67,Page_3_CER!M67)</f>
        <v>767</v>
      </c>
      <c r="R10">
        <f>SUM(Page_4_CER!M66,Page_4_CER!V66:W66)</f>
        <v>1018</v>
      </c>
      <c r="S10">
        <f t="shared" si="2"/>
        <v>2133</v>
      </c>
      <c r="T10">
        <f t="shared" si="3"/>
        <v>76.65260196905767</v>
      </c>
    </row>
    <row r="11" spans="1:20" x14ac:dyDescent="0.3">
      <c r="A11" t="s">
        <v>127</v>
      </c>
      <c r="B11">
        <f>SUM(B7:B10)</f>
        <v>8257</v>
      </c>
      <c r="C11">
        <f>SUM(C7:C10)</f>
        <v>14389</v>
      </c>
      <c r="D11">
        <f>B11/C11*100</f>
        <v>57.38411286399333</v>
      </c>
      <c r="E11">
        <f>SUM(E7:E10)</f>
        <v>15200</v>
      </c>
      <c r="F11">
        <f>SUM(F7:F10)</f>
        <v>22344</v>
      </c>
      <c r="H11" s="12" t="s">
        <v>133</v>
      </c>
      <c r="I11" s="12" t="s">
        <v>141</v>
      </c>
      <c r="J11">
        <f>SUM(Page_1_CER!V66:W66)</f>
        <v>370</v>
      </c>
      <c r="K11">
        <v>0</v>
      </c>
      <c r="L11">
        <v>0</v>
      </c>
      <c r="M11">
        <v>0</v>
      </c>
      <c r="N11">
        <f>SUM(J11:M11)</f>
        <v>370</v>
      </c>
      <c r="O11">
        <f>SUM(Page_1_CER!V67:W67)</f>
        <v>971</v>
      </c>
      <c r="P11">
        <v>0</v>
      </c>
      <c r="Q11">
        <v>0</v>
      </c>
      <c r="R11">
        <v>0</v>
      </c>
      <c r="S11">
        <f t="shared" si="2"/>
        <v>971</v>
      </c>
      <c r="T11">
        <f t="shared" si="3"/>
        <v>38.105046343975282</v>
      </c>
    </row>
    <row r="12" spans="1:20" x14ac:dyDescent="0.3">
      <c r="H12" s="14" t="s">
        <v>134</v>
      </c>
      <c r="I12" s="14" t="s">
        <v>142</v>
      </c>
      <c r="J12">
        <f>SUM(Page_1_CER!P66,Page_1_CER!B66)</f>
        <v>460</v>
      </c>
      <c r="K12">
        <v>0</v>
      </c>
      <c r="L12">
        <v>0</v>
      </c>
      <c r="M12">
        <f>SUM(Page_4_CER!K65)</f>
        <v>320</v>
      </c>
      <c r="N12">
        <f>SUM(J12:M12)</f>
        <v>780</v>
      </c>
      <c r="O12">
        <f>SUM(Page_1_CER!P67,Page_1_CER!B67)</f>
        <v>1141</v>
      </c>
      <c r="P12">
        <v>0</v>
      </c>
      <c r="Q12">
        <v>0</v>
      </c>
      <c r="R12">
        <f>SUM(Page_4_CER!K66)</f>
        <v>618</v>
      </c>
      <c r="S12">
        <f t="shared" si="2"/>
        <v>1759</v>
      </c>
      <c r="T12">
        <f t="shared" si="3"/>
        <v>44.343376918703811</v>
      </c>
    </row>
    <row r="13" spans="1:20" x14ac:dyDescent="0.3">
      <c r="H13" s="16" t="s">
        <v>135</v>
      </c>
      <c r="I13" s="16" t="s">
        <v>143</v>
      </c>
      <c r="J13">
        <f>SUM(Page_1_CER!F66,Page_1_CER!Y66)</f>
        <v>470</v>
      </c>
      <c r="K13">
        <v>0</v>
      </c>
      <c r="L13">
        <f>SUM(Page_3_CER!I66)</f>
        <v>448</v>
      </c>
      <c r="M13">
        <f>SUM(Page_4_CER!B65)</f>
        <v>384</v>
      </c>
      <c r="N13">
        <f>SUM(J13:M13)</f>
        <v>1302</v>
      </c>
      <c r="O13">
        <f>SUM(Page_1_CER!F67,Page_1_CER!Y67)</f>
        <v>1338</v>
      </c>
      <c r="P13">
        <v>0</v>
      </c>
      <c r="Q13">
        <f>SUM(Page_3_CER!I67)</f>
        <v>692</v>
      </c>
      <c r="R13">
        <f>SUM(Page_4_CER!B66)</f>
        <v>521</v>
      </c>
      <c r="S13">
        <f t="shared" si="2"/>
        <v>2551</v>
      </c>
      <c r="T13">
        <f t="shared" si="3"/>
        <v>51.038808310466486</v>
      </c>
    </row>
    <row r="14" spans="1:20" x14ac:dyDescent="0.3">
      <c r="A14" t="s">
        <v>125</v>
      </c>
      <c r="H14" t="s">
        <v>137</v>
      </c>
      <c r="I14" t="s">
        <v>144</v>
      </c>
      <c r="J14">
        <f>SUM(Page_1_CER!J66,Page_1_CER!M66,Page_1_CER!Q66)</f>
        <v>2001</v>
      </c>
      <c r="K14">
        <f>SUM(Page_2_CER!D66,Page_2_CER!G66,Page_2_CER!H66)</f>
        <v>2890</v>
      </c>
      <c r="L14">
        <v>0</v>
      </c>
      <c r="M14">
        <v>0</v>
      </c>
      <c r="N14">
        <f>SUM(J14:M14)</f>
        <v>4891</v>
      </c>
      <c r="O14">
        <f>SUM(Page_1_CER!J67,Page_1_CER!M67,Page_1_CER!Q67)</f>
        <v>3363</v>
      </c>
      <c r="P14">
        <f>SUM(Page_2_CER!D67,Page_2_CER!G67,Page_2_CER!H67)</f>
        <v>4655</v>
      </c>
      <c r="Q14">
        <v>0</v>
      </c>
      <c r="R14">
        <v>0</v>
      </c>
      <c r="S14">
        <f t="shared" si="2"/>
        <v>8018</v>
      </c>
      <c r="T14">
        <f t="shared" si="3"/>
        <v>61.000249438762786</v>
      </c>
    </row>
    <row r="15" spans="1:20" x14ac:dyDescent="0.3">
      <c r="B15" t="s">
        <v>124</v>
      </c>
      <c r="C15" t="s">
        <v>116</v>
      </c>
      <c r="D15" t="s">
        <v>123</v>
      </c>
      <c r="J15">
        <f>SUM(J7:J14)</f>
        <v>5283</v>
      </c>
      <c r="K15">
        <f t="shared" ref="K15:R15" si="4">SUM(K7:K14)</f>
        <v>3964</v>
      </c>
      <c r="L15">
        <f t="shared" si="4"/>
        <v>1983</v>
      </c>
      <c r="M15">
        <f t="shared" si="4"/>
        <v>3970</v>
      </c>
      <c r="N15">
        <f>SUM(J15:M15)</f>
        <v>15200</v>
      </c>
      <c r="O15">
        <f t="shared" si="4"/>
        <v>9173</v>
      </c>
      <c r="P15">
        <f t="shared" si="4"/>
        <v>5902</v>
      </c>
      <c r="Q15">
        <f t="shared" si="4"/>
        <v>2360</v>
      </c>
      <c r="R15">
        <f t="shared" si="4"/>
        <v>4909</v>
      </c>
      <c r="S15">
        <f t="shared" si="2"/>
        <v>22344</v>
      </c>
    </row>
    <row r="16" spans="1:20" x14ac:dyDescent="0.3">
      <c r="A16" t="s">
        <v>119</v>
      </c>
      <c r="B16">
        <f>SUM(Page_1_CER!C66:E66,Page_1_CER!G66:I66,Page_1_CER!K66:L66,Page_1_CER!N66:O66,Page_1_CER!R66:U66,Page_1_CER!X66,Page_1_CER!Z66:AB66)</f>
        <v>1982</v>
      </c>
      <c r="C16">
        <f>SUM(Page_1_CER!C67:E67,Page_1_CER!G67:I67,Page_1_CER!K67:L67,Page_1_CER!N67:O67,Page_1_CER!R67:U67,Page_1_CER!X67,Page_1_CER!Z67:AB67)</f>
        <v>2360</v>
      </c>
      <c r="D16">
        <f>B16/C16*100</f>
        <v>83.983050847457633</v>
      </c>
    </row>
    <row r="17" spans="1:4" x14ac:dyDescent="0.3">
      <c r="A17" t="s">
        <v>120</v>
      </c>
      <c r="B17">
        <f>SUM(Page_2_CER!B66:C66,Page_2_CER!E66:F66,Page_2_CER!I66:K66)</f>
        <v>1074</v>
      </c>
      <c r="C17">
        <f>SUM(Page_2_CER!B67:C67,Page_2_CER!E67:F67,Page_2_CER!I67:K67)</f>
        <v>1247</v>
      </c>
      <c r="D17">
        <f t="shared" ref="D17:D19" si="5">B17/C17*100</f>
        <v>86.126704089815547</v>
      </c>
    </row>
    <row r="18" spans="1:4" x14ac:dyDescent="0.3">
      <c r="A18" t="s">
        <v>121</v>
      </c>
      <c r="B18">
        <f>SUM(Page_3_CER!B66:H66,Page_3_CER!K66:L66,Page_3_CER!N66)</f>
        <v>858</v>
      </c>
      <c r="C18">
        <f>SUM(Page_3_CER!B67:H67,Page_3_CER!K67:L67,Page_3_CER!N67)</f>
        <v>901</v>
      </c>
      <c r="D18">
        <f t="shared" si="5"/>
        <v>95.22752497225305</v>
      </c>
    </row>
    <row r="19" spans="1:4" x14ac:dyDescent="0.3">
      <c r="A19" t="s">
        <v>122</v>
      </c>
      <c r="B19">
        <f>SUM(Page_4_CER!C65:J65,Page_4_CER!L65,Page_4_CER!N65:AV65)</f>
        <v>3029</v>
      </c>
      <c r="C19">
        <f>SUM(Page_4_CER!C66:J66,Page_4_CER!L66,Page_4_CER!N66:AV66)</f>
        <v>3447</v>
      </c>
      <c r="D19">
        <f t="shared" si="5"/>
        <v>87.873513199883959</v>
      </c>
    </row>
    <row r="20" spans="1:4" x14ac:dyDescent="0.3">
      <c r="B20">
        <f>SUM(B16:B19)</f>
        <v>6943</v>
      </c>
      <c r="C20">
        <f>SUM(C16:C19)</f>
        <v>7955</v>
      </c>
      <c r="D20">
        <f>B20/C20*100</f>
        <v>87.278441231929605</v>
      </c>
    </row>
  </sheetData>
  <mergeCells count="2">
    <mergeCell ref="J5:M5"/>
    <mergeCell ref="O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Page_1_CER</vt:lpstr>
      <vt:lpstr>Page_2_CER</vt:lpstr>
      <vt:lpstr>Page_3_CER</vt:lpstr>
      <vt:lpstr>Page_4_CER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Woysh</dc:creator>
  <cp:lastModifiedBy>Woysh</cp:lastModifiedBy>
  <dcterms:created xsi:type="dcterms:W3CDTF">2022-05-13T10:53:30Z</dcterms:created>
  <dcterms:modified xsi:type="dcterms:W3CDTF">2022-06-30T02:49:07Z</dcterms:modified>
</cp:coreProperties>
</file>