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ocuments\Studio\Aprendiz de consultor\AC Planilhas\"/>
    </mc:Choice>
  </mc:AlternateContent>
  <bookViews>
    <workbookView xWindow="0" yWindow="0" windowWidth="20400" windowHeight="7755" activeTab="1"/>
  </bookViews>
  <sheets>
    <sheet name="Instruções" sheetId="1" r:id="rId1"/>
    <sheet name="Composição" sheetId="3" r:id="rId2"/>
    <sheet name="Tabela Nutricional" sheetId="4" r:id="rId3"/>
    <sheet name="DATABASE 1" sheetId="7" r:id="rId4"/>
    <sheet name="DATABASE 2" sheetId="8" r:id="rId5"/>
  </sheets>
  <definedNames>
    <definedName name="lista_alimentos">'DATABASE 1'!$B$1:$B$597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3" l="1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H25" i="3"/>
  <c r="L25" i="3"/>
  <c r="E29" i="3"/>
  <c r="E26" i="3"/>
  <c r="E27" i="3"/>
  <c r="E28" i="3"/>
  <c r="E25" i="3"/>
  <c r="I25" i="3" s="1"/>
  <c r="K25" i="3" l="1"/>
  <c r="G25" i="3"/>
  <c r="F25" i="3"/>
  <c r="J25" i="3"/>
  <c r="E35" i="3"/>
  <c r="M25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M4" i="3"/>
  <c r="L4" i="3"/>
  <c r="K4" i="3"/>
  <c r="J4" i="3"/>
  <c r="I4" i="3"/>
  <c r="H4" i="3"/>
  <c r="G4" i="3"/>
  <c r="F4" i="3"/>
  <c r="J35" i="3" l="1"/>
  <c r="H35" i="3"/>
  <c r="L35" i="3"/>
  <c r="I35" i="3"/>
  <c r="M35" i="3"/>
  <c r="F35" i="3"/>
  <c r="F6" i="4" s="1"/>
  <c r="G35" i="3"/>
  <c r="K35" i="3"/>
  <c r="G8" i="8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A491" i="8"/>
  <c r="D490" i="8"/>
  <c r="D489" i="8"/>
  <c r="D487" i="8"/>
  <c r="A476" i="8"/>
  <c r="A477" i="8" s="1"/>
  <c r="D475" i="8"/>
  <c r="D455" i="8"/>
  <c r="D454" i="8"/>
  <c r="A421" i="8"/>
  <c r="D421" i="8" s="1"/>
  <c r="D420" i="8"/>
  <c r="D419" i="8"/>
  <c r="D417" i="8"/>
  <c r="D416" i="8"/>
  <c r="A413" i="8"/>
  <c r="D412" i="8"/>
  <c r="A406" i="8"/>
  <c r="A407" i="8" s="1"/>
  <c r="A405" i="8"/>
  <c r="D405" i="8" s="1"/>
  <c r="D404" i="8"/>
  <c r="D401" i="8"/>
  <c r="A400" i="8"/>
  <c r="D400" i="8" s="1"/>
  <c r="D399" i="8"/>
  <c r="D396" i="8"/>
  <c r="A389" i="8"/>
  <c r="A390" i="8" s="1"/>
  <c r="D388" i="8"/>
  <c r="D385" i="8"/>
  <c r="D384" i="8"/>
  <c r="A379" i="8"/>
  <c r="D379" i="8" s="1"/>
  <c r="D378" i="8"/>
  <c r="A377" i="8"/>
  <c r="D377" i="8" s="1"/>
  <c r="D376" i="8"/>
  <c r="A366" i="8"/>
  <c r="D366" i="8" s="1"/>
  <c r="D365" i="8"/>
  <c r="A364" i="8"/>
  <c r="D364" i="8" s="1"/>
  <c r="D363" i="8"/>
  <c r="A358" i="8"/>
  <c r="D358" i="8" s="1"/>
  <c r="D357" i="8"/>
  <c r="D350" i="8"/>
  <c r="D349" i="8"/>
  <c r="D318" i="8"/>
  <c r="D317" i="8"/>
  <c r="A291" i="8"/>
  <c r="D290" i="8"/>
  <c r="D289" i="8"/>
  <c r="D288" i="8"/>
  <c r="D283" i="8"/>
  <c r="D282" i="8"/>
  <c r="D248" i="8"/>
  <c r="D247" i="8"/>
  <c r="D213" i="8"/>
  <c r="D212" i="8"/>
  <c r="D178" i="8"/>
  <c r="D177" i="8"/>
  <c r="A151" i="8"/>
  <c r="A152" i="8" s="1"/>
  <c r="A153" i="8" s="1"/>
  <c r="D150" i="8"/>
  <c r="A146" i="8"/>
  <c r="A147" i="8" s="1"/>
  <c r="A148" i="8" s="1"/>
  <c r="D145" i="8"/>
  <c r="D143" i="8"/>
  <c r="D142" i="8"/>
  <c r="D139" i="8"/>
  <c r="D138" i="8"/>
  <c r="D137" i="8"/>
  <c r="D136" i="8"/>
  <c r="A134" i="8"/>
  <c r="D134" i="8" s="1"/>
  <c r="D133" i="8"/>
  <c r="D132" i="8"/>
  <c r="D131" i="8"/>
  <c r="D130" i="8"/>
  <c r="D129" i="8"/>
  <c r="D128" i="8"/>
  <c r="A127" i="8"/>
  <c r="D127" i="8" s="1"/>
  <c r="D126" i="8"/>
  <c r="A125" i="8"/>
  <c r="D125" i="8" s="1"/>
  <c r="D124" i="8"/>
  <c r="A122" i="8"/>
  <c r="A123" i="8" s="1"/>
  <c r="D123" i="8" s="1"/>
  <c r="D121" i="8"/>
  <c r="A120" i="8"/>
  <c r="D120" i="8" s="1"/>
  <c r="D119" i="8"/>
  <c r="A117" i="8"/>
  <c r="D117" i="8" s="1"/>
  <c r="D116" i="8"/>
  <c r="D115" i="8"/>
  <c r="D112" i="8"/>
  <c r="A109" i="8"/>
  <c r="A110" i="8" s="1"/>
  <c r="A111" i="8" s="1"/>
  <c r="D111" i="8" s="1"/>
  <c r="D108" i="8"/>
  <c r="D107" i="8"/>
  <c r="D105" i="8"/>
  <c r="D104" i="8"/>
  <c r="D103" i="8"/>
  <c r="D102" i="8"/>
  <c r="D101" i="8"/>
  <c r="A94" i="8"/>
  <c r="A95" i="8" s="1"/>
  <c r="A96" i="8" s="1"/>
  <c r="D93" i="8"/>
  <c r="A91" i="8"/>
  <c r="D90" i="8"/>
  <c r="D89" i="8"/>
  <c r="D88" i="8"/>
  <c r="A87" i="8"/>
  <c r="D87" i="8" s="1"/>
  <c r="D86" i="8"/>
  <c r="D85" i="8"/>
  <c r="A83" i="8"/>
  <c r="A84" i="8" s="1"/>
  <c r="D84" i="8" s="1"/>
  <c r="D82" i="8"/>
  <c r="A80" i="8"/>
  <c r="D79" i="8"/>
  <c r="A78" i="8"/>
  <c r="D78" i="8" s="1"/>
  <c r="D77" i="8"/>
  <c r="D76" i="8"/>
  <c r="D75" i="8"/>
  <c r="D74" i="8"/>
  <c r="D73" i="8"/>
  <c r="D72" i="8"/>
  <c r="D70" i="8"/>
  <c r="D69" i="8"/>
  <c r="D68" i="8"/>
  <c r="A66" i="8"/>
  <c r="D64" i="8"/>
  <c r="A62" i="8"/>
  <c r="A63" i="8" s="1"/>
  <c r="D63" i="8" s="1"/>
  <c r="D61" i="8"/>
  <c r="A49" i="8"/>
  <c r="A50" i="8" s="1"/>
  <c r="D48" i="8"/>
  <c r="D47" i="8"/>
  <c r="D46" i="8"/>
  <c r="D38" i="8"/>
  <c r="D37" i="8"/>
  <c r="A6" i="8"/>
  <c r="A7" i="8" s="1"/>
  <c r="D5" i="8"/>
  <c r="D95" i="8" l="1"/>
  <c r="D6" i="8"/>
  <c r="D49" i="8"/>
  <c r="D62" i="8"/>
  <c r="A118" i="8"/>
  <c r="D118" i="8" s="1"/>
  <c r="A135" i="8"/>
  <c r="D135" i="8" s="1"/>
  <c r="A391" i="8"/>
  <c r="D391" i="8" s="1"/>
  <c r="D390" i="8"/>
  <c r="D109" i="8"/>
  <c r="D122" i="8"/>
  <c r="D146" i="8"/>
  <c r="D151" i="8"/>
  <c r="A359" i="8"/>
  <c r="A380" i="8"/>
  <c r="D380" i="8" s="1"/>
  <c r="D389" i="8"/>
  <c r="D406" i="8"/>
  <c r="A422" i="8"/>
  <c r="A423" i="8" s="1"/>
  <c r="D476" i="8"/>
  <c r="A81" i="8"/>
  <c r="D81" i="8" s="1"/>
  <c r="D80" i="8"/>
  <c r="D50" i="8"/>
  <c r="A51" i="8"/>
  <c r="A97" i="8"/>
  <c r="D96" i="8"/>
  <c r="A67" i="8"/>
  <c r="D67" i="8" s="1"/>
  <c r="D66" i="8"/>
  <c r="A8" i="8"/>
  <c r="D7" i="8"/>
  <c r="A149" i="8"/>
  <c r="D149" i="8" s="1"/>
  <c r="D148" i="8"/>
  <c r="D153" i="8"/>
  <c r="A154" i="8"/>
  <c r="A92" i="8"/>
  <c r="D92" i="8" s="1"/>
  <c r="D91" i="8"/>
  <c r="D110" i="8"/>
  <c r="D147" i="8"/>
  <c r="D83" i="8"/>
  <c r="D94" i="8"/>
  <c r="D152" i="8"/>
  <c r="A367" i="8"/>
  <c r="A408" i="8"/>
  <c r="D407" i="8"/>
  <c r="A414" i="8"/>
  <c r="D413" i="8"/>
  <c r="A292" i="8"/>
  <c r="D291" i="8"/>
  <c r="A392" i="8"/>
  <c r="A492" i="8"/>
  <c r="D491" i="8"/>
  <c r="A478" i="8"/>
  <c r="D477" i="8"/>
  <c r="D422" i="8" l="1"/>
  <c r="A381" i="8"/>
  <c r="A387" i="8" s="1"/>
  <c r="D387" i="8" s="1"/>
  <c r="D359" i="8"/>
  <c r="A360" i="8"/>
  <c r="D367" i="8"/>
  <c r="A368" i="8"/>
  <c r="D51" i="8"/>
  <c r="A52" i="8"/>
  <c r="A479" i="8"/>
  <c r="D478" i="8"/>
  <c r="D492" i="8"/>
  <c r="A493" i="8"/>
  <c r="D414" i="8"/>
  <c r="A415" i="8"/>
  <c r="D415" i="8" s="1"/>
  <c r="A155" i="8"/>
  <c r="D154" i="8"/>
  <c r="D423" i="8"/>
  <c r="A424" i="8"/>
  <c r="A393" i="8"/>
  <c r="D392" i="8"/>
  <c r="A293" i="8"/>
  <c r="D292" i="8"/>
  <c r="A411" i="8"/>
  <c r="D411" i="8" s="1"/>
  <c r="D408" i="8"/>
  <c r="D8" i="8"/>
  <c r="A9" i="8"/>
  <c r="A98" i="8"/>
  <c r="D97" i="8"/>
  <c r="F12" i="4"/>
  <c r="F13" i="4"/>
  <c r="F10" i="4"/>
  <c r="F11" i="4"/>
  <c r="F8" i="4"/>
  <c r="F7" i="4"/>
  <c r="F9" i="4"/>
  <c r="D381" i="8" l="1"/>
  <c r="D360" i="8"/>
  <c r="A361" i="8"/>
  <c r="A10" i="8"/>
  <c r="D9" i="8"/>
  <c r="A425" i="8"/>
  <c r="D424" i="8"/>
  <c r="A369" i="8"/>
  <c r="D368" i="8"/>
  <c r="A294" i="8"/>
  <c r="D293" i="8"/>
  <c r="A482" i="8"/>
  <c r="D479" i="8"/>
  <c r="A494" i="8"/>
  <c r="D494" i="8" s="1"/>
  <c r="D493" i="8"/>
  <c r="A53" i="8"/>
  <c r="D52" i="8"/>
  <c r="A99" i="8"/>
  <c r="D98" i="8"/>
  <c r="A394" i="8"/>
  <c r="D393" i="8"/>
  <c r="D155" i="8"/>
  <c r="A156" i="8"/>
  <c r="G12" i="4"/>
  <c r="G9" i="4"/>
  <c r="G10" i="4"/>
  <c r="G7" i="4"/>
  <c r="G6" i="4"/>
  <c r="G13" i="4"/>
  <c r="G8" i="4"/>
  <c r="A362" i="8" l="1"/>
  <c r="D362" i="8" s="1"/>
  <c r="D361" i="8"/>
  <c r="D53" i="8"/>
  <c r="A54" i="8"/>
  <c r="A157" i="8"/>
  <c r="D156" i="8"/>
  <c r="A100" i="8"/>
  <c r="D100" i="8" s="1"/>
  <c r="D99" i="8"/>
  <c r="D294" i="8"/>
  <c r="A295" i="8"/>
  <c r="D425" i="8"/>
  <c r="A426" i="8"/>
  <c r="A395" i="8"/>
  <c r="D395" i="8" s="1"/>
  <c r="D394" i="8"/>
  <c r="A483" i="8"/>
  <c r="D482" i="8"/>
  <c r="D369" i="8"/>
  <c r="A370" i="8"/>
  <c r="A11" i="8"/>
  <c r="D10" i="8"/>
  <c r="A427" i="8" l="1"/>
  <c r="D426" i="8"/>
  <c r="D54" i="8"/>
  <c r="A55" i="8"/>
  <c r="A12" i="8"/>
  <c r="D11" i="8"/>
  <c r="A484" i="8"/>
  <c r="D483" i="8"/>
  <c r="D370" i="8"/>
  <c r="A371" i="8"/>
  <c r="A296" i="8"/>
  <c r="D295" i="8"/>
  <c r="D157" i="8"/>
  <c r="A160" i="8"/>
  <c r="D12" i="8" l="1"/>
  <c r="A13" i="8"/>
  <c r="D427" i="8"/>
  <c r="A428" i="8"/>
  <c r="D55" i="8"/>
  <c r="A56" i="8"/>
  <c r="A297" i="8"/>
  <c r="D296" i="8"/>
  <c r="A485" i="8"/>
  <c r="D484" i="8"/>
  <c r="A161" i="8"/>
  <c r="D160" i="8"/>
  <c r="D371" i="8"/>
  <c r="A372" i="8"/>
  <c r="A486" i="8" l="1"/>
  <c r="D486" i="8" s="1"/>
  <c r="D485" i="8"/>
  <c r="A429" i="8"/>
  <c r="D428" i="8"/>
  <c r="D161" i="8"/>
  <c r="A162" i="8"/>
  <c r="A298" i="8"/>
  <c r="D297" i="8"/>
  <c r="A373" i="8"/>
  <c r="D373" i="8" s="1"/>
  <c r="D372" i="8"/>
  <c r="A57" i="8"/>
  <c r="D56" i="8"/>
  <c r="A14" i="8"/>
  <c r="D13" i="8"/>
  <c r="A15" i="8" l="1"/>
  <c r="D14" i="8"/>
  <c r="D57" i="8"/>
  <c r="A58" i="8"/>
  <c r="D298" i="8"/>
  <c r="A299" i="8"/>
  <c r="D429" i="8"/>
  <c r="A430" i="8"/>
  <c r="A163" i="8"/>
  <c r="D162" i="8"/>
  <c r="D163" i="8" l="1"/>
  <c r="A164" i="8"/>
  <c r="A431" i="8"/>
  <c r="D430" i="8"/>
  <c r="A59" i="8"/>
  <c r="D58" i="8"/>
  <c r="A16" i="8"/>
  <c r="D15" i="8"/>
  <c r="A300" i="8"/>
  <c r="D299" i="8"/>
  <c r="D16" i="8" l="1"/>
  <c r="A17" i="8"/>
  <c r="D431" i="8"/>
  <c r="A432" i="8"/>
  <c r="A165" i="8"/>
  <c r="D164" i="8"/>
  <c r="A301" i="8"/>
  <c r="D300" i="8"/>
  <c r="D59" i="8"/>
  <c r="A60" i="8"/>
  <c r="D60" i="8" s="1"/>
  <c r="A302" i="8" l="1"/>
  <c r="D301" i="8"/>
  <c r="A18" i="8"/>
  <c r="D17" i="8"/>
  <c r="A433" i="8"/>
  <c r="D432" i="8"/>
  <c r="D165" i="8"/>
  <c r="A166" i="8"/>
  <c r="A19" i="8" l="1"/>
  <c r="D18" i="8"/>
  <c r="A167" i="8"/>
  <c r="D166" i="8"/>
  <c r="D433" i="8"/>
  <c r="A434" i="8"/>
  <c r="D302" i="8"/>
  <c r="A303" i="8"/>
  <c r="D167" i="8" l="1"/>
  <c r="A168" i="8"/>
  <c r="A304" i="8"/>
  <c r="D303" i="8"/>
  <c r="A435" i="8"/>
  <c r="D434" i="8"/>
  <c r="A20" i="8"/>
  <c r="D19" i="8"/>
  <c r="A305" i="8" l="1"/>
  <c r="D304" i="8"/>
  <c r="D20" i="8"/>
  <c r="A21" i="8"/>
  <c r="D168" i="8"/>
  <c r="A169" i="8"/>
  <c r="D435" i="8"/>
  <c r="A436" i="8"/>
  <c r="A22" i="8" l="1"/>
  <c r="D21" i="8"/>
  <c r="D169" i="8"/>
  <c r="A170" i="8"/>
  <c r="A437" i="8"/>
  <c r="D436" i="8"/>
  <c r="A306" i="8"/>
  <c r="D305" i="8"/>
  <c r="D306" i="8" l="1"/>
  <c r="A307" i="8"/>
  <c r="D170" i="8"/>
  <c r="A171" i="8"/>
  <c r="D437" i="8"/>
  <c r="A438" i="8"/>
  <c r="A23" i="8"/>
  <c r="D22" i="8"/>
  <c r="A24" i="8" l="1"/>
  <c r="D23" i="8"/>
  <c r="D171" i="8"/>
  <c r="A172" i="8"/>
  <c r="A308" i="8"/>
  <c r="D307" i="8"/>
  <c r="A439" i="8"/>
  <c r="D438" i="8"/>
  <c r="D439" i="8" l="1"/>
  <c r="A440" i="8"/>
  <c r="D172" i="8"/>
  <c r="A173" i="8"/>
  <c r="A309" i="8"/>
  <c r="D308" i="8"/>
  <c r="D24" i="8"/>
  <c r="A25" i="8"/>
  <c r="A26" i="8" l="1"/>
  <c r="D25" i="8"/>
  <c r="D173" i="8"/>
  <c r="A174" i="8"/>
  <c r="A441" i="8"/>
  <c r="D440" i="8"/>
  <c r="A310" i="8"/>
  <c r="D309" i="8"/>
  <c r="D310" i="8" l="1"/>
  <c r="A311" i="8"/>
  <c r="D174" i="8"/>
  <c r="A175" i="8"/>
  <c r="D441" i="8"/>
  <c r="A442" i="8"/>
  <c r="A27" i="8"/>
  <c r="D26" i="8"/>
  <c r="A28" i="8" l="1"/>
  <c r="D27" i="8"/>
  <c r="A312" i="8"/>
  <c r="D311" i="8"/>
  <c r="D175" i="8"/>
  <c r="A179" i="8"/>
  <c r="A443" i="8"/>
  <c r="D442" i="8"/>
  <c r="A313" i="8" l="1"/>
  <c r="D312" i="8"/>
  <c r="D443" i="8"/>
  <c r="A444" i="8"/>
  <c r="D179" i="8"/>
  <c r="A180" i="8"/>
  <c r="D28" i="8"/>
  <c r="A29" i="8"/>
  <c r="A445" i="8" l="1"/>
  <c r="D444" i="8"/>
  <c r="D180" i="8"/>
  <c r="A181" i="8"/>
  <c r="A30" i="8"/>
  <c r="D29" i="8"/>
  <c r="A314" i="8"/>
  <c r="D313" i="8"/>
  <c r="D314" i="8" l="1"/>
  <c r="A315" i="8"/>
  <c r="D181" i="8"/>
  <c r="A182" i="8"/>
  <c r="A31" i="8"/>
  <c r="D30" i="8"/>
  <c r="D445" i="8"/>
  <c r="A448" i="8"/>
  <c r="D182" i="8" l="1"/>
  <c r="A183" i="8"/>
  <c r="D315" i="8"/>
  <c r="A319" i="8"/>
  <c r="A449" i="8"/>
  <c r="D448" i="8"/>
  <c r="A32" i="8"/>
  <c r="D31" i="8"/>
  <c r="A320" i="8" l="1"/>
  <c r="D319" i="8"/>
  <c r="D183" i="8"/>
  <c r="A184" i="8"/>
  <c r="D32" i="8"/>
  <c r="A33" i="8"/>
  <c r="D449" i="8"/>
  <c r="A450" i="8"/>
  <c r="A451" i="8" l="1"/>
  <c r="D450" i="8"/>
  <c r="A34" i="8"/>
  <c r="D33" i="8"/>
  <c r="D184" i="8"/>
  <c r="A185" i="8"/>
  <c r="A321" i="8"/>
  <c r="D320" i="8"/>
  <c r="A35" i="8" l="1"/>
  <c r="D34" i="8"/>
  <c r="D185" i="8"/>
  <c r="A186" i="8"/>
  <c r="A322" i="8"/>
  <c r="D321" i="8"/>
  <c r="D451" i="8"/>
  <c r="A452" i="8"/>
  <c r="D452" i="8" l="1"/>
  <c r="A456" i="8"/>
  <c r="D186" i="8"/>
  <c r="A187" i="8"/>
  <c r="D322" i="8"/>
  <c r="A323" i="8"/>
  <c r="D35" i="8"/>
  <c r="A39" i="8"/>
  <c r="A40" i="8" l="1"/>
  <c r="D39" i="8"/>
  <c r="A457" i="8"/>
  <c r="D456" i="8"/>
  <c r="D187" i="8"/>
  <c r="A188" i="8"/>
  <c r="A324" i="8"/>
  <c r="D323" i="8"/>
  <c r="D457" i="8" l="1"/>
  <c r="A458" i="8"/>
  <c r="D188" i="8"/>
  <c r="A189" i="8"/>
  <c r="A325" i="8"/>
  <c r="D324" i="8"/>
  <c r="A41" i="8"/>
  <c r="D40" i="8"/>
  <c r="D189" i="8" l="1"/>
  <c r="A190" i="8"/>
  <c r="A459" i="8"/>
  <c r="D458" i="8"/>
  <c r="A42" i="8"/>
  <c r="D41" i="8"/>
  <c r="A326" i="8"/>
  <c r="D325" i="8"/>
  <c r="D459" i="8" l="1"/>
  <c r="A460" i="8"/>
  <c r="D190" i="8"/>
  <c r="A191" i="8"/>
  <c r="D326" i="8"/>
  <c r="A327" i="8"/>
  <c r="A43" i="8"/>
  <c r="D42" i="8"/>
  <c r="D191" i="8" l="1"/>
  <c r="A192" i="8"/>
  <c r="A328" i="8"/>
  <c r="D327" i="8"/>
  <c r="A461" i="8"/>
  <c r="D460" i="8"/>
  <c r="A44" i="8"/>
  <c r="D43" i="8"/>
  <c r="A329" i="8" l="1"/>
  <c r="D328" i="8"/>
  <c r="D192" i="8"/>
  <c r="A193" i="8"/>
  <c r="A45" i="8"/>
  <c r="D45" i="8" s="1"/>
  <c r="D44" i="8"/>
  <c r="D461" i="8"/>
  <c r="A462" i="8"/>
  <c r="D193" i="8" l="1"/>
  <c r="A194" i="8"/>
  <c r="A463" i="8"/>
  <c r="D462" i="8"/>
  <c r="A330" i="8"/>
  <c r="D329" i="8"/>
  <c r="D463" i="8" l="1"/>
  <c r="A464" i="8"/>
  <c r="D194" i="8"/>
  <c r="A195" i="8"/>
  <c r="D330" i="8"/>
  <c r="A331" i="8"/>
  <c r="A465" i="8" l="1"/>
  <c r="D464" i="8"/>
  <c r="D195" i="8"/>
  <c r="A196" i="8"/>
  <c r="A332" i="8"/>
  <c r="D331" i="8"/>
  <c r="D196" i="8" l="1"/>
  <c r="A197" i="8"/>
  <c r="A333" i="8"/>
  <c r="D332" i="8"/>
  <c r="D465" i="8"/>
  <c r="A466" i="8"/>
  <c r="A334" i="8" l="1"/>
  <c r="D333" i="8"/>
  <c r="D197" i="8"/>
  <c r="A198" i="8"/>
  <c r="A467" i="8"/>
  <c r="D466" i="8"/>
  <c r="D198" i="8" l="1"/>
  <c r="A199" i="8"/>
  <c r="D467" i="8"/>
  <c r="A468" i="8"/>
  <c r="D334" i="8"/>
  <c r="A335" i="8"/>
  <c r="A469" i="8" l="1"/>
  <c r="D468" i="8"/>
  <c r="D199" i="8"/>
  <c r="A200" i="8"/>
  <c r="A336" i="8"/>
  <c r="D335" i="8"/>
  <c r="D200" i="8" l="1"/>
  <c r="A201" i="8"/>
  <c r="A337" i="8"/>
  <c r="D336" i="8"/>
  <c r="D469" i="8"/>
  <c r="A470" i="8"/>
  <c r="A338" i="8" l="1"/>
  <c r="D337" i="8"/>
  <c r="D201" i="8"/>
  <c r="A202" i="8"/>
  <c r="A471" i="8"/>
  <c r="D470" i="8"/>
  <c r="D202" i="8" l="1"/>
  <c r="A203" i="8"/>
  <c r="D471" i="8"/>
  <c r="A472" i="8"/>
  <c r="D338" i="8"/>
  <c r="A339" i="8"/>
  <c r="D203" i="8" l="1"/>
  <c r="A204" i="8"/>
  <c r="A473" i="8"/>
  <c r="D472" i="8"/>
  <c r="A340" i="8"/>
  <c r="D339" i="8"/>
  <c r="D473" i="8" l="1"/>
  <c r="A474" i="8"/>
  <c r="D474" i="8" s="1"/>
  <c r="D204" i="8"/>
  <c r="A205" i="8"/>
  <c r="A341" i="8"/>
  <c r="D340" i="8"/>
  <c r="D205" i="8" l="1"/>
  <c r="A206" i="8"/>
  <c r="A342" i="8"/>
  <c r="D341" i="8"/>
  <c r="D206" i="8" l="1"/>
  <c r="A207" i="8"/>
  <c r="D342" i="8"/>
  <c r="A343" i="8"/>
  <c r="D207" i="8" l="1"/>
  <c r="A208" i="8"/>
  <c r="A344" i="8"/>
  <c r="D343" i="8"/>
  <c r="D208" i="8" l="1"/>
  <c r="A209" i="8"/>
  <c r="A345" i="8"/>
  <c r="D344" i="8"/>
  <c r="D209" i="8" l="1"/>
  <c r="A210" i="8"/>
  <c r="A346" i="8"/>
  <c r="D345" i="8"/>
  <c r="D210" i="8" l="1"/>
  <c r="A214" i="8"/>
  <c r="D346" i="8"/>
  <c r="A347" i="8"/>
  <c r="D214" i="8" l="1"/>
  <c r="A215" i="8"/>
  <c r="D347" i="8"/>
  <c r="A353" i="8"/>
  <c r="D215" i="8" l="1"/>
  <c r="A218" i="8"/>
  <c r="A354" i="8"/>
  <c r="D353" i="8"/>
  <c r="D218" i="8" l="1"/>
  <c r="A219" i="8"/>
  <c r="A355" i="8"/>
  <c r="D354" i="8"/>
  <c r="D219" i="8" l="1"/>
  <c r="A220" i="8"/>
  <c r="A356" i="8"/>
  <c r="D356" i="8" s="1"/>
  <c r="D355" i="8"/>
  <c r="D220" i="8" l="1"/>
  <c r="A221" i="8"/>
  <c r="D221" i="8" l="1"/>
  <c r="A222" i="8"/>
  <c r="D222" i="8" l="1"/>
  <c r="A223" i="8"/>
  <c r="D223" i="8" l="1"/>
  <c r="A224" i="8"/>
  <c r="D224" i="8" l="1"/>
  <c r="A225" i="8"/>
  <c r="D225" i="8" l="1"/>
  <c r="A226" i="8"/>
  <c r="D226" i="8" l="1"/>
  <c r="A227" i="8"/>
  <c r="D227" i="8" l="1"/>
  <c r="A228" i="8"/>
  <c r="D228" i="8" l="1"/>
  <c r="A229" i="8"/>
  <c r="D229" i="8" l="1"/>
  <c r="A230" i="8"/>
  <c r="D230" i="8" l="1"/>
  <c r="A231" i="8"/>
  <c r="D231" i="8" l="1"/>
  <c r="A232" i="8"/>
  <c r="D232" i="8" l="1"/>
  <c r="A233" i="8"/>
  <c r="D233" i="8" l="1"/>
  <c r="A234" i="8"/>
  <c r="D234" i="8" l="1"/>
  <c r="A235" i="8"/>
  <c r="D235" i="8" l="1"/>
  <c r="A236" i="8"/>
  <c r="D236" i="8" l="1"/>
  <c r="A237" i="8"/>
  <c r="D237" i="8" l="1"/>
  <c r="A238" i="8"/>
  <c r="D238" i="8" l="1"/>
  <c r="A239" i="8"/>
  <c r="D239" i="8" l="1"/>
  <c r="A240" i="8"/>
  <c r="D240" i="8" l="1"/>
  <c r="A241" i="8"/>
  <c r="D241" i="8" l="1"/>
  <c r="A242" i="8"/>
  <c r="D242" i="8" l="1"/>
  <c r="A243" i="8"/>
  <c r="D243" i="8" l="1"/>
  <c r="A244" i="8"/>
  <c r="D244" i="8" l="1"/>
  <c r="A245" i="8"/>
  <c r="D245" i="8" l="1"/>
  <c r="A249" i="8"/>
  <c r="D249" i="8" l="1"/>
  <c r="A250" i="8"/>
  <c r="D250" i="8" l="1"/>
  <c r="A251" i="8"/>
  <c r="D251" i="8" l="1"/>
  <c r="A252" i="8"/>
  <c r="D252" i="8" l="1"/>
  <c r="A253" i="8"/>
  <c r="D253" i="8" l="1"/>
  <c r="A254" i="8"/>
  <c r="D254" i="8" l="1"/>
  <c r="A255" i="8"/>
  <c r="D255" i="8" l="1"/>
  <c r="A256" i="8"/>
  <c r="D256" i="8" l="1"/>
  <c r="A257" i="8"/>
  <c r="D257" i="8" l="1"/>
  <c r="A258" i="8"/>
  <c r="D258" i="8" l="1"/>
  <c r="A259" i="8"/>
  <c r="D259" i="8" l="1"/>
  <c r="A260" i="8"/>
  <c r="D260" i="8" l="1"/>
  <c r="A261" i="8"/>
  <c r="D261" i="8" l="1"/>
  <c r="A262" i="8"/>
  <c r="D262" i="8" l="1"/>
  <c r="A263" i="8"/>
  <c r="D263" i="8" l="1"/>
  <c r="A264" i="8"/>
  <c r="D264" i="8" l="1"/>
  <c r="A265" i="8"/>
  <c r="A266" i="8" l="1"/>
  <c r="D265" i="8"/>
  <c r="D266" i="8" l="1"/>
  <c r="A267" i="8"/>
  <c r="D267" i="8" l="1"/>
  <c r="A268" i="8"/>
  <c r="D268" i="8" l="1"/>
  <c r="A269" i="8"/>
  <c r="A270" i="8" l="1"/>
  <c r="D269" i="8"/>
  <c r="D270" i="8" l="1"/>
  <c r="A271" i="8"/>
  <c r="D271" i="8" l="1"/>
  <c r="A272" i="8"/>
  <c r="D272" i="8" l="1"/>
  <c r="A273" i="8"/>
  <c r="A274" i="8" l="1"/>
  <c r="D273" i="8"/>
  <c r="D274" i="8" l="1"/>
  <c r="A275" i="8"/>
  <c r="D275" i="8" l="1"/>
  <c r="A276" i="8"/>
  <c r="D276" i="8" l="1"/>
  <c r="A277" i="8"/>
  <c r="A278" i="8" l="1"/>
  <c r="D277" i="8"/>
  <c r="D278" i="8" l="1"/>
  <c r="A279" i="8"/>
  <c r="D279" i="8" l="1"/>
  <c r="A280" i="8"/>
  <c r="D280" i="8" l="1"/>
  <c r="A284" i="8"/>
  <c r="D284" i="8" l="1"/>
  <c r="A285" i="8"/>
  <c r="D285" i="8" l="1"/>
  <c r="A286" i="8"/>
  <c r="D286" i="8" l="1"/>
  <c r="A287" i="8"/>
  <c r="D287" i="8" s="1"/>
</calcChain>
</file>

<file path=xl/sharedStrings.xml><?xml version="1.0" encoding="utf-8"?>
<sst xmlns="http://schemas.openxmlformats.org/spreadsheetml/2006/main" count="1675" uniqueCount="661">
  <si>
    <t>1. Instruções</t>
  </si>
  <si>
    <t>Kcal</t>
  </si>
  <si>
    <t>2. Cadastro de Insumos</t>
  </si>
  <si>
    <t>Proteínas</t>
  </si>
  <si>
    <t>Carboidratos</t>
  </si>
  <si>
    <t>Fibra Alimentar</t>
  </si>
  <si>
    <t>Sódio</t>
  </si>
  <si>
    <t>Gorduras Saturadas</t>
  </si>
  <si>
    <t>Insumo</t>
  </si>
  <si>
    <t>Gorduras Totais</t>
  </si>
  <si>
    <t>Gorduras Trans</t>
  </si>
  <si>
    <t>Total</t>
  </si>
  <si>
    <t>Informação Nutricional</t>
  </si>
  <si>
    <t>Porção:</t>
  </si>
  <si>
    <t>% VD (*)</t>
  </si>
  <si>
    <t>Valor energético</t>
  </si>
  <si>
    <t>Gorduras totais</t>
  </si>
  <si>
    <t>Gorduras saturadas</t>
  </si>
  <si>
    <t>Gorduras trans</t>
  </si>
  <si>
    <t>Fibra alimentar</t>
  </si>
  <si>
    <t>g</t>
  </si>
  <si>
    <t>-</t>
  </si>
  <si>
    <t>(*) %Valores diários com base em uma dieta de 2000kcal ou 8400kJ. Seus valores diários podem ser maiores ou menores dependendo de suas necessidades energéticas.</t>
  </si>
  <si>
    <t>()</t>
  </si>
  <si>
    <t>Número do</t>
  </si>
  <si>
    <t>Alimento</t>
  </si>
  <si>
    <t>Descrição dos alimentos</t>
  </si>
  <si>
    <t>(kcal)</t>
  </si>
  <si>
    <t>(g)</t>
  </si>
  <si>
    <t>(mg)</t>
  </si>
  <si>
    <t>Cereais e derivados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</si>
  <si>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</si>
  <si>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</si>
  <si>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</si>
  <si>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</si>
  <si>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</si>
  <si>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</si>
  <si>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</si>
  <si>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</si>
  <si>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</si>
  <si>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</si>
  <si>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</si>
  <si>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</si>
  <si>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</si>
  <si>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</si>
  <si>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</si>
  <si>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</si>
  <si>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</si>
  <si>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</si>
  <si>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</si>
  <si>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</si>
  <si>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</si>
  <si>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</si>
  <si>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</si>
  <si>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</si>
  <si>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</si>
  <si>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</si>
  <si>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</si>
  <si>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</si>
  <si>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</si>
  <si>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</si>
  <si>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</si>
  <si>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</si>
  <si>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</si>
  <si>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</si>
  <si>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</si>
  <si>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</si>
  <si>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</si>
  <si>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</si>
  <si>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</si>
  <si>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</si>
  <si>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</si>
  <si>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</si>
  <si>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</si>
  <si>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</si>
  <si>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</si>
  <si>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</si>
  <si>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</si>
  <si>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</si>
  <si>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</si>
  <si>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</si>
  <si>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</si>
  <si>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</si>
  <si>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</si>
  <si>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</si>
  <si>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</si>
  <si>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</si>
  <si>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</si>
  <si>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</si>
  <si>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</si>
  <si>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</si>
  <si>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</si>
  <si>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</si>
  <si>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</si>
  <si>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</si>
  <si>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</si>
  <si>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</si>
  <si>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</si>
  <si>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</si>
  <si>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</si>
  <si>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</si>
  <si>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</si>
  <si>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</si>
  <si>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</si>
  <si>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</si>
  <si>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</si>
  <si>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</si>
  <si>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</si>
  <si>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</si>
  <si>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</si>
  <si>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</si>
  <si>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</si>
  <si>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</si>
  <si>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</si>
  <si>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</si>
  <si>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</si>
  <si>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</si>
  <si>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</si>
  <si>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</si>
  <si>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</si>
  <si>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</si>
  <si>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</si>
  <si>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</si>
  <si>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</si>
  <si>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</si>
  <si>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</si>
  <si>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</si>
  <si>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</si>
  <si>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</si>
  <si>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</si>
  <si>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</si>
  <si>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</si>
  <si>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</si>
  <si>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</si>
  <si>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</si>
  <si>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</si>
  <si>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</si>
  <si>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</si>
  <si>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</si>
  <si>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</si>
  <si>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</si>
  <si>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</si>
  <si>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</si>
  <si>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</si>
  <si>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</si>
  <si>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</si>
  <si>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</si>
  <si>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</si>
  <si>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</si>
  <si>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</si>
  <si>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</si>
  <si>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</si>
  <si>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</si>
  <si>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</si>
  <si>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</si>
  <si>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</si>
  <si>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</si>
  <si>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</si>
  <si>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</si>
  <si>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</si>
  <si>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</si>
  <si>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</si>
  <si>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</si>
  <si>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</si>
  <si>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</si>
  <si>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</si>
  <si>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</si>
  <si>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</si>
  <si>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</si>
  <si>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</si>
  <si>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</si>
  <si>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</si>
  <si>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</si>
  <si>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</si>
  <si>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</si>
  <si>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</si>
  <si>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</si>
  <si>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</si>
  <si>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</si>
  <si>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</si>
  <si>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</si>
  <si>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</si>
  <si>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</si>
  <si>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</si>
  <si>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</si>
  <si>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</si>
  <si>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</si>
  <si>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</si>
  <si>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</si>
  <si>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</si>
  <si>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</si>
  <si>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</si>
  <si>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</si>
  <si>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</si>
  <si>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</si>
  <si>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</si>
  <si>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</si>
  <si>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</si>
  <si>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</si>
  <si>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</si>
  <si>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</si>
  <si>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</si>
  <si>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</si>
  <si>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</si>
  <si>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</si>
  <si>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</si>
  <si>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</si>
  <si>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</si>
  <si>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</si>
  <si>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</si>
  <si>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</si>
  <si>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</si>
  <si>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</si>
  <si>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</si>
  <si>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</si>
  <si>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</si>
  <si>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</si>
  <si>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</si>
  <si>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</si>
  <si>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</si>
  <si>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</si>
  <si>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</si>
  <si>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</si>
  <si>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</si>
  <si>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</si>
  <si>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</si>
  <si>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</si>
  <si>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</si>
  <si>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</si>
  <si>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</si>
  <si>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</si>
  <si>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</si>
  <si>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</si>
  <si>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</si>
  <si>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</si>
  <si>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</si>
  <si>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</si>
  <si>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</si>
  <si>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</si>
  <si>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</si>
  <si>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</si>
  <si>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</si>
  <si>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</si>
  <si>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</si>
  <si>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</si>
  <si>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</si>
  <si>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</si>
  <si>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</si>
  <si>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</si>
  <si>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</si>
  <si>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</si>
  <si>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</si>
  <si>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</si>
  <si>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</si>
  <si>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</si>
  <si>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</si>
  <si>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</si>
  <si>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</si>
  <si>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</si>
  <si>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Formosa, cru</t>
  </si>
  <si>
    <t>Mamão, Papaia, cru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</si>
  <si>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</si>
  <si>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</si>
  <si>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</si>
  <si>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</si>
  <si>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</si>
  <si>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</si>
  <si>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</si>
  <si>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</si>
  <si>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</si>
  <si>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</si>
  <si>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</si>
  <si>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</si>
  <si>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</si>
  <si>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</si>
  <si>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</si>
  <si>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</si>
  <si>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</si>
  <si>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</si>
  <si>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</si>
  <si>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</si>
  <si>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</si>
  <si>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</si>
  <si>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</si>
  <si>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</si>
  <si>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</si>
  <si>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</si>
  <si>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</si>
  <si>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</si>
  <si>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</si>
  <si>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</si>
  <si>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</si>
  <si>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</si>
  <si>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</si>
  <si>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</si>
  <si>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</si>
  <si>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</si>
  <si>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</si>
  <si>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</si>
  <si>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</si>
  <si>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</si>
  <si>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</si>
  <si>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</si>
  <si>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</si>
  <si>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</si>
  <si>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</si>
  <si>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</si>
  <si>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</si>
  <si>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</si>
  <si>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</si>
  <si>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</si>
  <si>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</si>
  <si>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</si>
  <si>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</si>
  <si>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</si>
  <si>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</si>
  <si>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</si>
  <si>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</si>
  <si>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</si>
  <si>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</si>
  <si>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</si>
  <si>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</si>
  <si>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</si>
  <si>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</si>
  <si>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</si>
  <si>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</si>
  <si>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</si>
  <si>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</si>
  <si>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</si>
  <si>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</si>
  <si>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</si>
  <si>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</si>
  <si>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</si>
  <si>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</si>
  <si>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</si>
  <si>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</si>
  <si>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</si>
  <si>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</si>
  <si>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</si>
  <si>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</si>
  <si>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</si>
  <si>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</si>
  <si>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</si>
  <si>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</si>
  <si>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</si>
  <si>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</si>
  <si>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</si>
  <si>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</si>
  <si>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</si>
  <si>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</si>
  <si>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</si>
  <si>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</si>
  <si>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</si>
  <si>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</si>
  <si>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</si>
  <si>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</si>
  <si>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</si>
  <si>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</si>
  <si>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</si>
  <si>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</si>
  <si>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</si>
  <si>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</si>
  <si>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</si>
  <si>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</si>
  <si>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</si>
  <si>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</si>
  <si>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</si>
  <si>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</si>
  <si>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</si>
  <si>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</si>
  <si>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</si>
  <si>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</si>
  <si>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</si>
  <si>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</si>
  <si>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</si>
  <si>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</si>
  <si>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</si>
  <si>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</si>
  <si>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</si>
  <si>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</si>
  <si>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</si>
  <si>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</si>
  <si>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</si>
  <si>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</si>
  <si>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</si>
  <si>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</si>
  <si>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</si>
  <si>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</si>
  <si>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</si>
  <si>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</si>
  <si>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</si>
  <si>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</si>
  <si>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</si>
  <si>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</si>
  <si>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</si>
  <si>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</si>
  <si>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</si>
  <si>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</si>
  <si>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</si>
  <si>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</si>
  <si>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</si>
  <si>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</si>
  <si>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</si>
  <si>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</si>
  <si>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</si>
  <si>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</si>
  <si>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</si>
  <si>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</si>
  <si>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</si>
  <si>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</si>
  <si>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</si>
  <si>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</si>
  <si>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</si>
  <si>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</si>
  <si>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</si>
  <si>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</si>
  <si>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</si>
  <si>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</si>
  <si>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</si>
  <si>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</si>
  <si>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</si>
  <si>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</si>
  <si>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</si>
  <si>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</si>
  <si>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</si>
  <si>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</si>
  <si>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</si>
  <si>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</si>
  <si>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</si>
  <si>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</si>
  <si>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</si>
  <si>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</si>
  <si>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</si>
  <si>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</si>
  <si>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</si>
  <si>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</si>
  <si>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</si>
  <si>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</si>
  <si>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</si>
  <si>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</si>
  <si>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</si>
  <si>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</si>
  <si>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</si>
  <si>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</si>
  <si>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</si>
  <si>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</si>
  <si>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</si>
  <si>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</si>
  <si>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</si>
  <si>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</si>
  <si>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</si>
  <si>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</si>
  <si>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</si>
  <si>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</si>
  <si>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</si>
  <si>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</si>
  <si>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</si>
  <si>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</si>
  <si>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</si>
  <si>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</si>
  <si>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</si>
  <si>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</si>
  <si>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</si>
  <si>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</si>
  <si>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</si>
  <si>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</si>
  <si>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</si>
  <si>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</si>
  <si>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</si>
  <si>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</si>
  <si>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</si>
  <si>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</si>
  <si>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</si>
  <si>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</si>
  <si>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</si>
  <si>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</si>
  <si>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</si>
  <si>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</si>
  <si>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</si>
  <si>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</si>
  <si>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</si>
  <si>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</si>
  <si>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</si>
  <si>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</si>
  <si>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</si>
  <si>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</si>
  <si>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</si>
  <si>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</si>
  <si>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</si>
  <si>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</si>
  <si>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</si>
  <si>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</si>
  <si>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</si>
  <si>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</si>
  <si>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</si>
  <si>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</si>
  <si>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</si>
  <si>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</si>
  <si>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</si>
  <si>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</si>
  <si>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</si>
  <si>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</si>
  <si>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</si>
  <si>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</si>
  <si>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</si>
  <si>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</si>
  <si>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</si>
  <si>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</si>
  <si>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</si>
  <si>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</si>
  <si>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</si>
  <si>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</si>
  <si>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</si>
  <si>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</si>
  <si>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</si>
  <si>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</si>
  <si>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</si>
  <si>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</si>
  <si>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</si>
  <si>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</si>
  <si>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</si>
  <si>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</si>
  <si>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</si>
  <si>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</si>
  <si>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</si>
  <si>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</si>
  <si>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</si>
  <si>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</si>
  <si>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</si>
  <si>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</si>
  <si>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</si>
  <si>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</si>
  <si>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</si>
  <si>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</si>
  <si>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</si>
  <si>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</si>
  <si>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</si>
  <si>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</si>
  <si>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</si>
  <si>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</si>
  <si>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</si>
  <si>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</si>
  <si>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</si>
  <si>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</si>
  <si>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</si>
  <si>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</si>
  <si>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</si>
  <si>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</si>
  <si>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</si>
  <si>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</si>
  <si>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</si>
  <si>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</si>
  <si>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</si>
  <si>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</si>
  <si>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</si>
  <si>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</si>
  <si>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</si>
  <si>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</si>
  <si>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</si>
  <si>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</si>
  <si>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</si>
  <si>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</si>
  <si>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</si>
  <si>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</si>
  <si>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</si>
  <si>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</si>
  <si>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</si>
  <si>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</si>
  <si>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</si>
  <si>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</si>
  <si>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</si>
  <si>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</si>
  <si>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</si>
  <si>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</si>
  <si>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</si>
  <si>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</si>
  <si>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</si>
  <si>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</si>
  <si>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</si>
  <si>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</si>
  <si>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</si>
  <si>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</si>
  <si>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</si>
  <si>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</si>
  <si>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</si>
  <si>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</si>
  <si>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</si>
  <si>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</si>
  <si>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</si>
  <si>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</si>
  <si>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</si>
  <si>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</si>
  <si>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</si>
  <si>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</si>
  <si>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</si>
  <si>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</si>
  <si>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</si>
  <si>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</si>
  <si>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</si>
  <si>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</si>
  <si>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</si>
  <si>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</si>
  <si>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</si>
  <si>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</si>
  <si>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</si>
  <si>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</si>
  <si>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</si>
  <si>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</si>
  <si>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</si>
  <si>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</si>
  <si>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</si>
  <si>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</si>
  <si>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</si>
  <si>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</si>
  <si>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</si>
  <si>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</si>
  <si>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</si>
  <si>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</si>
  <si>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</si>
  <si>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</si>
  <si>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</si>
  <si>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</si>
  <si>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</si>
  <si>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</si>
  <si>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</si>
  <si>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</si>
  <si>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</si>
  <si>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</si>
  <si>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</si>
  <si>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</si>
  <si>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</si>
  <si>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</si>
  <si>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</si>
  <si>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</si>
  <si>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</si>
  <si>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</si>
  <si>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</si>
  <si>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</si>
  <si>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</si>
  <si>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</si>
  <si>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</si>
  <si>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</si>
  <si>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Sa-</t>
  </si>
  <si>
    <t>turados</t>
  </si>
  <si>
    <t>18:1t</t>
  </si>
  <si>
    <t>18:2t</t>
  </si>
  <si>
    <t>Palmito, Juçara, em conserva</t>
  </si>
  <si>
    <t>Frutos e derivados</t>
  </si>
  <si>
    <t>Lambari, fresco,cru</t>
  </si>
  <si>
    <t>Coco, verde, cru</t>
  </si>
  <si>
    <t>N° do alimento</t>
  </si>
  <si>
    <t>Trans</t>
  </si>
  <si>
    <t>3. Tabela Nutricional</t>
  </si>
  <si>
    <t>Outros</t>
  </si>
  <si>
    <t>2. Cadastro de Insumo</t>
  </si>
  <si>
    <t xml:space="preserve">Olá! Meu nome é Rafael Osterne, sou estudante de gastronomia da DeVry - FANOR. 
Essa planilha foi desenvolvida para auxiliar estudantes e profissionais que desejam desenvolver e implementar tabelas nutricionais em seu produtos.
É importante dizer que, atualmente, diversos estudos comprovam a importância da tabela nutricional na decisão de compra. Onde, os clientes -principalmente a mulheres- estão cada vez mais preocupados com os valores nutricionais de seus alimentos.
Dessa maneira, uma tabela nutricional em seus produtos, associado a uma real preocupação com os valores nutricionais, pode representar uma vantagem competitiva. 
Para acessar o vídeo tutorial dessa planilha clique no link:
</t>
  </si>
  <si>
    <t>https://youtu.be/2RP-5RCuEwI</t>
  </si>
  <si>
    <t>Mamão verde, doce em calda, drenado</t>
  </si>
  <si>
    <t>Mamão, doce em calda, drenado</t>
  </si>
  <si>
    <t>Quantidade por porção</t>
  </si>
  <si>
    <t>Quantidade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</si>
</sst>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b/>
      <sz val="28"/>
      <color theme="1" tint="0.249977111117893"/>
      <name val="Century Gothic"/>
      <family val="2"/>
    </font>
    <font>
      <b/>
      <sz val="12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2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9" borderId="0" applyNumberFormat="0" applyBorder="0" applyAlignment="0" applyProtection="0"/>
    <xf numFmtId="0" fontId="14" fillId="21" borderId="12" applyNumberFormat="0" applyAlignment="0" applyProtection="0"/>
    <xf numFmtId="0" fontId="15" fillId="22" borderId="13" applyNumberFormat="0" applyAlignment="0" applyProtection="0"/>
    <xf numFmtId="0" fontId="16" fillId="0" borderId="14" applyNumberFormat="0" applyFill="0" applyAlignment="0" applyProtection="0"/>
    <xf numFmtId="3" fontId="17" fillId="0" borderId="0" applyBorder="0" applyAlignment="0" applyProtection="0"/>
    <xf numFmtId="0" fontId="17" fillId="0" borderId="0" applyFont="0" applyFill="0" applyBorder="0" applyAlignment="0" applyProtection="0"/>
    <xf numFmtId="0" fontId="17" fillId="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6" borderId="0" applyNumberFormat="0" applyBorder="0" applyAlignment="0" applyProtection="0"/>
    <xf numFmtId="0" fontId="18" fillId="12" borderId="12" applyNumberFormat="0" applyAlignment="0" applyProtection="0"/>
    <xf numFmtId="0" fontId="19" fillId="8" borderId="0" applyNumberFormat="0" applyBorder="0" applyAlignment="0" applyProtection="0"/>
    <xf numFmtId="0" fontId="20" fillId="27" borderId="0" applyNumberFormat="0" applyBorder="0" applyAlignment="0" applyProtection="0"/>
    <xf numFmtId="0" fontId="17" fillId="0" borderId="0"/>
    <xf numFmtId="0" fontId="6" fillId="0" borderId="0"/>
    <xf numFmtId="0" fontId="9" fillId="0" borderId="0"/>
    <xf numFmtId="0" fontId="17" fillId="0" borderId="0">
      <alignment vertical="top"/>
    </xf>
    <xf numFmtId="0" fontId="9" fillId="0" borderId="0"/>
    <xf numFmtId="0" fontId="17" fillId="0" borderId="0"/>
    <xf numFmtId="0" fontId="17" fillId="0" borderId="0">
      <alignment vertical="top"/>
    </xf>
    <xf numFmtId="0" fontId="17" fillId="0" borderId="0">
      <alignment vertical="top"/>
    </xf>
    <xf numFmtId="0" fontId="9" fillId="0" borderId="0"/>
    <xf numFmtId="0" fontId="9" fillId="0" borderId="0"/>
    <xf numFmtId="0" fontId="9" fillId="0" borderId="0"/>
    <xf numFmtId="0" fontId="17" fillId="0" borderId="0"/>
    <xf numFmtId="0" fontId="17" fillId="0" borderId="0">
      <alignment vertical="top"/>
    </xf>
    <xf numFmtId="0" fontId="9" fillId="0" borderId="0"/>
    <xf numFmtId="0" fontId="9" fillId="28" borderId="15" applyNumberFormat="0" applyFont="0" applyAlignment="0" applyProtection="0"/>
    <xf numFmtId="9" fontId="17" fillId="0" borderId="0" applyFont="0" applyFill="0" applyBorder="0" applyAlignment="0" applyProtection="0"/>
    <xf numFmtId="0" fontId="21" fillId="21" borderId="1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</cellStyleXfs>
  <cellXfs count="19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0" xfId="0" applyFont="1"/>
    <xf numFmtId="0" fontId="1" fillId="6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/>
    <xf numFmtId="0" fontId="2" fillId="2" borderId="0" xfId="0" applyFont="1" applyFill="1" applyAlignment="1">
      <alignment vertical="center"/>
    </xf>
    <xf numFmtId="0" fontId="1" fillId="5" borderId="4" xfId="0" applyFont="1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/>
    <xf numFmtId="1" fontId="1" fillId="5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0" fontId="2" fillId="4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Protection="1">
      <protection locked="0"/>
    </xf>
    <xf numFmtId="0" fontId="8" fillId="0" borderId="0" xfId="2" applyFont="1" applyFill="1" applyBorder="1"/>
    <xf numFmtId="0" fontId="8" fillId="0" borderId="9" xfId="42" applyFont="1" applyFill="1" applyBorder="1"/>
    <xf numFmtId="164" fontId="8" fillId="0" borderId="9" xfId="42" applyNumberFormat="1" applyFont="1" applyFill="1" applyBorder="1" applyAlignment="1">
      <alignment horizontal="center"/>
    </xf>
    <xf numFmtId="1" fontId="8" fillId="0" borderId="9" xfId="42" applyNumberFormat="1" applyFont="1" applyFill="1" applyBorder="1" applyAlignment="1">
      <alignment horizontal="center"/>
    </xf>
    <xf numFmtId="164" fontId="8" fillId="0" borderId="0" xfId="42" applyNumberFormat="1" applyFont="1" applyFill="1" applyBorder="1" applyAlignment="1">
      <alignment horizontal="center"/>
    </xf>
    <xf numFmtId="0" fontId="8" fillId="0" borderId="0" xfId="42" applyFont="1" applyFill="1"/>
    <xf numFmtId="0" fontId="8" fillId="0" borderId="0" xfId="42" applyFont="1" applyFill="1" applyBorder="1"/>
    <xf numFmtId="0" fontId="8" fillId="0" borderId="0" xfId="42" applyFont="1" applyFill="1" applyBorder="1" applyAlignment="1">
      <alignment horizontal="center"/>
    </xf>
    <xf numFmtId="1" fontId="8" fillId="0" borderId="0" xfId="42" applyNumberFormat="1" applyFont="1" applyFill="1" applyBorder="1" applyAlignment="1">
      <alignment horizontal="center"/>
    </xf>
    <xf numFmtId="2" fontId="8" fillId="0" borderId="0" xfId="42" applyNumberFormat="1" applyFont="1" applyFill="1" applyBorder="1" applyAlignment="1">
      <alignment horizontal="center"/>
    </xf>
    <xf numFmtId="0" fontId="8" fillId="0" borderId="21" xfId="42" applyFont="1" applyFill="1" applyBorder="1"/>
    <xf numFmtId="164" fontId="8" fillId="0" borderId="21" xfId="42" applyNumberFormat="1" applyFont="1" applyFill="1" applyBorder="1" applyAlignment="1">
      <alignment horizontal="center"/>
    </xf>
    <xf numFmtId="1" fontId="8" fillId="0" borderId="21" xfId="42" applyNumberFormat="1" applyFont="1" applyFill="1" applyBorder="1" applyAlignment="1">
      <alignment horizontal="center"/>
    </xf>
    <xf numFmtId="1" fontId="8" fillId="0" borderId="0" xfId="50" applyNumberFormat="1" applyFont="1" applyFill="1" applyBorder="1" applyAlignment="1">
      <alignment horizontal="center"/>
    </xf>
    <xf numFmtId="0" fontId="8" fillId="0" borderId="0" xfId="50" applyNumberFormat="1" applyFont="1" applyFill="1" applyBorder="1" applyAlignment="1"/>
    <xf numFmtId="164" fontId="8" fillId="0" borderId="0" xfId="50" quotePrefix="1" applyNumberFormat="1" applyFont="1" applyFill="1" applyBorder="1" applyAlignment="1">
      <alignment horizontal="center"/>
    </xf>
    <xf numFmtId="1" fontId="8" fillId="0" borderId="0" xfId="50" quotePrefix="1" applyNumberFormat="1" applyFont="1" applyFill="1" applyBorder="1" applyAlignment="1">
      <alignment horizontal="center"/>
    </xf>
    <xf numFmtId="164" fontId="8" fillId="0" borderId="0" xfId="50" applyNumberFormat="1" applyFont="1" applyFill="1" applyBorder="1" applyAlignment="1">
      <alignment horizontal="center"/>
    </xf>
    <xf numFmtId="0" fontId="8" fillId="0" borderId="0" xfId="50" applyFont="1" applyFill="1" applyBorder="1" applyAlignment="1"/>
    <xf numFmtId="0" fontId="8" fillId="0" borderId="0" xfId="50" quotePrefix="1" applyNumberFormat="1" applyFont="1" applyFill="1" applyBorder="1" applyAlignment="1"/>
    <xf numFmtId="0" fontId="8" fillId="0" borderId="0" xfId="38" applyFont="1" applyFill="1" applyBorder="1" applyAlignment="1"/>
    <xf numFmtId="1" fontId="8" fillId="0" borderId="0" xfId="48" applyNumberFormat="1" applyFont="1" applyFill="1" applyBorder="1" applyAlignment="1">
      <alignment horizontal="center"/>
    </xf>
    <xf numFmtId="164" fontId="8" fillId="0" borderId="0" xfId="42" quotePrefix="1" applyNumberFormat="1" applyFont="1" applyFill="1" applyBorder="1" applyAlignment="1">
      <alignment horizontal="center"/>
    </xf>
    <xf numFmtId="164" fontId="8" fillId="0" borderId="0" xfId="48" applyNumberFormat="1" applyFont="1" applyFill="1" applyBorder="1" applyAlignment="1">
      <alignment horizontal="center"/>
    </xf>
    <xf numFmtId="164" fontId="8" fillId="0" borderId="0" xfId="39" quotePrefix="1" applyNumberFormat="1" applyFont="1" applyFill="1" applyBorder="1" applyAlignment="1">
      <alignment horizontal="center"/>
    </xf>
    <xf numFmtId="164" fontId="8" fillId="0" borderId="0" xfId="43" applyNumberFormat="1" applyFont="1" applyFill="1" applyBorder="1" applyAlignment="1">
      <alignment horizontal="center"/>
    </xf>
    <xf numFmtId="1" fontId="8" fillId="0" borderId="0" xfId="43" applyNumberFormat="1" applyFont="1" applyFill="1" applyBorder="1" applyAlignment="1">
      <alignment horizontal="center"/>
    </xf>
    <xf numFmtId="1" fontId="8" fillId="0" borderId="0" xfId="47" applyNumberFormat="1" applyFont="1" applyFill="1" applyBorder="1" applyAlignment="1">
      <alignment horizontal="center"/>
    </xf>
    <xf numFmtId="1" fontId="8" fillId="0" borderId="0" xfId="37" applyNumberFormat="1" applyFont="1" applyFill="1" applyBorder="1" applyAlignment="1">
      <alignment horizontal="center"/>
    </xf>
    <xf numFmtId="164" fontId="8" fillId="0" borderId="0" xfId="37" applyNumberFormat="1" applyFont="1" applyFill="1" applyBorder="1" applyAlignment="1">
      <alignment horizontal="center"/>
    </xf>
    <xf numFmtId="1" fontId="8" fillId="0" borderId="0" xfId="38" applyNumberFormat="1" applyFont="1" applyFill="1" applyBorder="1" applyAlignment="1">
      <alignment horizontal="center" wrapText="1"/>
    </xf>
    <xf numFmtId="1" fontId="8" fillId="0" borderId="0" xfId="48" applyNumberFormat="1" applyFont="1" applyFill="1" applyBorder="1" applyAlignment="1">
      <alignment horizontal="center" vertical="top" wrapText="1"/>
    </xf>
    <xf numFmtId="164" fontId="8" fillId="0" borderId="0" xfId="38" applyNumberFormat="1" applyFont="1" applyFill="1" applyBorder="1" applyAlignment="1">
      <alignment horizontal="center" wrapText="1"/>
    </xf>
    <xf numFmtId="164" fontId="8" fillId="0" borderId="0" xfId="39" quotePrefix="1" applyNumberFormat="1" applyFont="1" applyFill="1" applyAlignment="1">
      <alignment horizontal="center"/>
    </xf>
    <xf numFmtId="164" fontId="8" fillId="0" borderId="0" xfId="44" applyNumberFormat="1" applyFont="1" applyFill="1" applyBorder="1" applyAlignment="1">
      <alignment horizontal="center"/>
    </xf>
    <xf numFmtId="164" fontId="8" fillId="0" borderId="0" xfId="38" applyNumberFormat="1" applyFont="1" applyFill="1" applyBorder="1" applyAlignment="1">
      <alignment horizontal="center"/>
    </xf>
    <xf numFmtId="164" fontId="8" fillId="0" borderId="0" xfId="48" applyNumberFormat="1" applyFont="1" applyFill="1" applyBorder="1" applyAlignment="1">
      <alignment horizontal="center" vertical="top" wrapText="1"/>
    </xf>
    <xf numFmtId="164" fontId="8" fillId="0" borderId="0" xfId="45" quotePrefix="1" applyNumberFormat="1" applyFont="1" applyFill="1" applyBorder="1" applyAlignment="1">
      <alignment horizontal="center"/>
    </xf>
    <xf numFmtId="1" fontId="8" fillId="0" borderId="0" xfId="43" applyNumberFormat="1" applyFont="1" applyFill="1" applyBorder="1" applyAlignment="1">
      <alignment horizontal="center" vertical="top" wrapText="1"/>
    </xf>
    <xf numFmtId="164" fontId="8" fillId="0" borderId="0" xfId="43" applyNumberFormat="1" applyFont="1" applyFill="1" applyBorder="1" applyAlignment="1">
      <alignment horizontal="center" vertical="top" wrapText="1"/>
    </xf>
    <xf numFmtId="164" fontId="8" fillId="0" borderId="0" xfId="40" applyNumberFormat="1" applyFont="1" applyFill="1" applyBorder="1" applyAlignment="1">
      <alignment horizontal="center"/>
    </xf>
    <xf numFmtId="2" fontId="8" fillId="0" borderId="0" xfId="47" applyNumberFormat="1" applyFont="1" applyFill="1" applyBorder="1" applyAlignment="1">
      <alignment horizontal="center"/>
    </xf>
    <xf numFmtId="0" fontId="8" fillId="0" borderId="0" xfId="42" applyFont="1" applyFill="1" applyBorder="1" applyAlignment="1">
      <alignment wrapText="1"/>
    </xf>
    <xf numFmtId="164" fontId="8" fillId="0" borderId="0" xfId="46" quotePrefix="1" applyNumberFormat="1" applyFont="1" applyFill="1" applyBorder="1" applyAlignment="1">
      <alignment horizontal="center"/>
    </xf>
    <xf numFmtId="0" fontId="8" fillId="0" borderId="9" xfId="47" applyFont="1" applyFill="1" applyBorder="1" applyAlignment="1">
      <alignment horizontal="center"/>
    </xf>
    <xf numFmtId="0" fontId="8" fillId="0" borderId="9" xfId="47" applyFont="1" applyFill="1" applyBorder="1" applyAlignment="1">
      <alignment horizontal="left"/>
    </xf>
    <xf numFmtId="164" fontId="8" fillId="0" borderId="9" xfId="47" applyNumberFormat="1" applyFont="1" applyFill="1" applyBorder="1" applyAlignment="1">
      <alignment horizontal="center"/>
    </xf>
    <xf numFmtId="2" fontId="8" fillId="0" borderId="9" xfId="47" applyNumberFormat="1" applyFont="1" applyFill="1" applyBorder="1" applyAlignment="1">
      <alignment horizontal="center"/>
    </xf>
    <xf numFmtId="49" fontId="8" fillId="0" borderId="0" xfId="48" applyNumberFormat="1" applyFont="1" applyFill="1" applyBorder="1" applyAlignment="1">
      <alignment horizontal="left"/>
    </xf>
    <xf numFmtId="0" fontId="8" fillId="0" borderId="0" xfId="49" applyFont="1" applyFill="1" applyBorder="1" applyAlignment="1">
      <alignment horizontal="center"/>
    </xf>
    <xf numFmtId="49" fontId="8" fillId="0" borderId="21" xfId="48" applyNumberFormat="1" applyFont="1" applyFill="1" applyBorder="1" applyAlignment="1">
      <alignment horizontal="left"/>
    </xf>
    <xf numFmtId="164" fontId="8" fillId="0" borderId="21" xfId="48" applyNumberFormat="1" applyFont="1" applyFill="1" applyBorder="1" applyAlignment="1">
      <alignment horizontal="center"/>
    </xf>
    <xf numFmtId="2" fontId="8" fillId="0" borderId="21" xfId="47" applyNumberFormat="1" applyFont="1" applyFill="1" applyBorder="1" applyAlignment="1">
      <alignment horizontal="center"/>
    </xf>
    <xf numFmtId="1" fontId="8" fillId="0" borderId="21" xfId="48" applyNumberFormat="1" applyFont="1" applyFill="1" applyBorder="1" applyAlignment="1">
      <alignment horizontal="center"/>
    </xf>
    <xf numFmtId="164" fontId="8" fillId="0" borderId="0" xfId="41" quotePrefix="1" applyNumberFormat="1" applyFont="1" applyFill="1" applyBorder="1" applyAlignment="1">
      <alignment horizontal="center"/>
    </xf>
    <xf numFmtId="2" fontId="8" fillId="0" borderId="0" xfId="41" quotePrefix="1" applyNumberFormat="1" applyFont="1" applyFill="1" applyBorder="1" applyAlignment="1">
      <alignment horizontal="center"/>
    </xf>
    <xf numFmtId="2" fontId="8" fillId="0" borderId="0" xfId="41" applyNumberFormat="1" applyFont="1" applyFill="1" applyBorder="1" applyAlignment="1">
      <alignment horizontal="center"/>
    </xf>
    <xf numFmtId="164" fontId="8" fillId="0" borderId="0" xfId="41" applyNumberFormat="1" applyFont="1" applyFill="1" applyBorder="1" applyAlignment="1">
      <alignment horizontal="center"/>
    </xf>
    <xf numFmtId="0" fontId="8" fillId="29" borderId="0" xfId="42" applyFont="1" applyFill="1" applyBorder="1" applyAlignment="1">
      <alignment horizontal="center"/>
    </xf>
    <xf numFmtId="1" fontId="8" fillId="29" borderId="0" xfId="42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/>
    <xf numFmtId="164" fontId="10" fillId="0" borderId="0" xfId="2" applyNumberFormat="1" applyFont="1" applyFill="1" applyBorder="1" applyAlignment="1">
      <alignment horizontal="center" wrapText="1"/>
    </xf>
    <xf numFmtId="1" fontId="8" fillId="0" borderId="0" xfId="2" applyNumberFormat="1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 wrapText="1"/>
    </xf>
    <xf numFmtId="164" fontId="8" fillId="0" borderId="0" xfId="2" applyNumberFormat="1" applyFont="1" applyFill="1" applyBorder="1" applyAlignment="1">
      <alignment horizontal="center" wrapText="1"/>
    </xf>
    <xf numFmtId="1" fontId="8" fillId="0" borderId="0" xfId="2" applyNumberFormat="1" applyFont="1" applyFill="1" applyBorder="1" applyAlignment="1">
      <alignment horizontal="center" wrapText="1"/>
    </xf>
    <xf numFmtId="164" fontId="10" fillId="0" borderId="0" xfId="2" applyNumberFormat="1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4" fontId="8" fillId="0" borderId="0" xfId="39" applyNumberFormat="1" applyFont="1" applyFill="1" applyBorder="1" applyAlignment="1">
      <alignment horizontal="center"/>
    </xf>
    <xf numFmtId="0" fontId="10" fillId="0" borderId="0" xfId="2" applyFont="1" applyFill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10" fillId="0" borderId="0" xfId="2" applyFont="1" applyFill="1" applyBorder="1" applyAlignment="1">
      <alignment horizontal="left"/>
    </xf>
    <xf numFmtId="2" fontId="8" fillId="0" borderId="0" xfId="42" applyNumberFormat="1" applyFont="1" applyFill="1" applyBorder="1" applyAlignment="1">
      <alignment horizontal="center" wrapText="1"/>
    </xf>
    <xf numFmtId="164" fontId="8" fillId="0" borderId="0" xfId="42" applyNumberFormat="1" applyFont="1" applyFill="1" applyBorder="1" applyAlignment="1">
      <alignment horizontal="center" wrapText="1"/>
    </xf>
    <xf numFmtId="0" fontId="8" fillId="0" borderId="21" xfId="49" applyFont="1" applyFill="1" applyBorder="1" applyAlignment="1">
      <alignment horizontal="center"/>
    </xf>
    <xf numFmtId="2" fontId="8" fillId="0" borderId="0" xfId="42" applyNumberFormat="1" applyFont="1" applyFill="1" applyBorder="1"/>
    <xf numFmtId="0" fontId="8" fillId="0" borderId="0" xfId="47" applyFont="1" applyFill="1" applyBorder="1" applyAlignment="1">
      <alignment horizontal="center"/>
    </xf>
    <xf numFmtId="49" fontId="8" fillId="0" borderId="0" xfId="47" applyNumberFormat="1" applyFont="1" applyFill="1" applyBorder="1" applyAlignment="1">
      <alignment horizontal="center"/>
    </xf>
    <xf numFmtId="164" fontId="8" fillId="0" borderId="0" xfId="42" applyNumberFormat="1" applyFont="1" applyFill="1" applyBorder="1"/>
    <xf numFmtId="0" fontId="10" fillId="0" borderId="0" xfId="2" applyFont="1"/>
    <xf numFmtId="0" fontId="10" fillId="0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/>
    <xf numFmtId="164" fontId="10" fillId="0" borderId="0" xfId="0" applyNumberFormat="1" applyFont="1" applyFill="1" applyBorder="1" applyAlignment="1">
      <alignment horizontal="center" wrapText="1"/>
    </xf>
    <xf numFmtId="0" fontId="30" fillId="0" borderId="0" xfId="0" applyFont="1" applyFill="1" applyBorder="1"/>
    <xf numFmtId="2" fontId="10" fillId="0" borderId="0" xfId="0" applyNumberFormat="1" applyFont="1" applyFill="1" applyBorder="1" applyAlignment="1">
      <alignment horizontal="right" wrapText="1"/>
    </xf>
    <xf numFmtId="0" fontId="7" fillId="0" borderId="0" xfId="42" applyFont="1" applyFill="1" applyBorder="1" applyAlignment="1"/>
    <xf numFmtId="0" fontId="1" fillId="6" borderId="2" xfId="0" applyFont="1" applyFill="1" applyBorder="1" applyAlignment="1">
      <alignment horizontal="center"/>
    </xf>
    <xf numFmtId="164" fontId="1" fillId="6" borderId="2" xfId="0" applyNumberFormat="1" applyFont="1" applyFill="1" applyBorder="1"/>
    <xf numFmtId="164" fontId="2" fillId="3" borderId="2" xfId="0" applyNumberFormat="1" applyFont="1" applyFill="1" applyBorder="1" applyAlignment="1">
      <alignment horizontal="center"/>
    </xf>
    <xf numFmtId="0" fontId="1" fillId="30" borderId="2" xfId="0" applyFont="1" applyFill="1" applyBorder="1" applyProtection="1">
      <protection locked="0"/>
    </xf>
    <xf numFmtId="0" fontId="1" fillId="30" borderId="2" xfId="0" applyFont="1" applyFill="1" applyBorder="1" applyAlignment="1" applyProtection="1">
      <alignment horizontal="center"/>
      <protection locked="0"/>
    </xf>
    <xf numFmtId="164" fontId="1" fillId="30" borderId="2" xfId="0" applyNumberFormat="1" applyFont="1" applyFill="1" applyBorder="1" applyProtection="1">
      <protection locked="0"/>
    </xf>
    <xf numFmtId="1" fontId="8" fillId="0" borderId="21" xfId="2" applyNumberFormat="1" applyFont="1" applyFill="1" applyBorder="1" applyAlignment="1">
      <alignment horizontal="center"/>
    </xf>
    <xf numFmtId="1" fontId="8" fillId="0" borderId="9" xfId="2" applyNumberFormat="1" applyFont="1" applyFill="1" applyBorder="1" applyAlignment="1">
      <alignment horizontal="center"/>
    </xf>
    <xf numFmtId="1" fontId="10" fillId="0" borderId="9" xfId="2" applyNumberFormat="1" applyFont="1" applyFill="1" applyBorder="1" applyAlignment="1">
      <alignment horizontal="center"/>
    </xf>
    <xf numFmtId="1" fontId="10" fillId="0" borderId="21" xfId="2" applyNumberFormat="1" applyFont="1" applyFill="1" applyBorder="1" applyAlignment="1">
      <alignment horizontal="center"/>
    </xf>
    <xf numFmtId="0" fontId="8" fillId="0" borderId="21" xfId="2" applyFont="1" applyFill="1" applyBorder="1" applyAlignment="1">
      <alignment wrapText="1"/>
    </xf>
    <xf numFmtId="0" fontId="10" fillId="0" borderId="21" xfId="2" applyFont="1" applyFill="1" applyBorder="1" applyAlignment="1">
      <alignment wrapText="1"/>
    </xf>
    <xf numFmtId="0" fontId="10" fillId="0" borderId="9" xfId="2" applyFont="1" applyFill="1" applyBorder="1"/>
    <xf numFmtId="1" fontId="8" fillId="0" borderId="22" xfId="48" applyNumberFormat="1" applyFont="1" applyFill="1" applyBorder="1" applyAlignment="1">
      <alignment horizontal="center"/>
    </xf>
    <xf numFmtId="1" fontId="8" fillId="0" borderId="22" xfId="50" quotePrefix="1" applyNumberFormat="1" applyFont="1" applyFill="1" applyBorder="1" applyAlignment="1">
      <alignment horizontal="center"/>
    </xf>
    <xf numFmtId="1" fontId="8" fillId="0" borderId="21" xfId="50" quotePrefix="1" applyNumberFormat="1" applyFont="1" applyFill="1" applyBorder="1" applyAlignment="1">
      <alignment horizontal="center"/>
    </xf>
    <xf numFmtId="1" fontId="8" fillId="0" borderId="22" xfId="2" applyNumberFormat="1" applyFont="1" applyFill="1" applyBorder="1" applyAlignment="1">
      <alignment horizontal="center"/>
    </xf>
    <xf numFmtId="1" fontId="8" fillId="0" borderId="9" xfId="50" quotePrefix="1" applyNumberFormat="1" applyFont="1" applyFill="1" applyBorder="1" applyAlignment="1">
      <alignment horizontal="center"/>
    </xf>
    <xf numFmtId="1" fontId="8" fillId="0" borderId="9" xfId="48" applyNumberFormat="1" applyFont="1" applyFill="1" applyBorder="1" applyAlignment="1">
      <alignment horizontal="center"/>
    </xf>
    <xf numFmtId="1" fontId="8" fillId="0" borderId="21" xfId="43" applyNumberFormat="1" applyFont="1" applyFill="1" applyBorder="1" applyAlignment="1">
      <alignment horizontal="center"/>
    </xf>
    <xf numFmtId="1" fontId="8" fillId="0" borderId="22" xfId="43" applyNumberFormat="1" applyFont="1" applyFill="1" applyBorder="1" applyAlignment="1">
      <alignment horizontal="center"/>
    </xf>
    <xf numFmtId="1" fontId="8" fillId="0" borderId="9" xfId="43" applyNumberFormat="1" applyFont="1" applyFill="1" applyBorder="1" applyAlignment="1">
      <alignment horizontal="center"/>
    </xf>
    <xf numFmtId="164" fontId="8" fillId="0" borderId="9" xfId="2" applyNumberFormat="1" applyFont="1" applyFill="1" applyBorder="1" applyAlignment="1">
      <alignment horizontal="center"/>
    </xf>
    <xf numFmtId="164" fontId="8" fillId="0" borderId="21" xfId="43" applyNumberFormat="1" applyFont="1" applyFill="1" applyBorder="1" applyAlignment="1">
      <alignment horizontal="center"/>
    </xf>
    <xf numFmtId="164" fontId="8" fillId="0" borderId="21" xfId="50" quotePrefix="1" applyNumberFormat="1" applyFont="1" applyFill="1" applyBorder="1" applyAlignment="1">
      <alignment horizontal="center"/>
    </xf>
    <xf numFmtId="164" fontId="8" fillId="0" borderId="21" xfId="2" applyNumberFormat="1" applyFont="1" applyFill="1" applyBorder="1" applyAlignment="1">
      <alignment horizontal="center"/>
    </xf>
    <xf numFmtId="164" fontId="8" fillId="0" borderId="9" xfId="50" quotePrefix="1" applyNumberFormat="1" applyFont="1" applyFill="1" applyBorder="1" applyAlignment="1">
      <alignment horizontal="center"/>
    </xf>
    <xf numFmtId="164" fontId="8" fillId="0" borderId="9" xfId="43" applyNumberFormat="1" applyFont="1" applyFill="1" applyBorder="1" applyAlignment="1">
      <alignment horizontal="center"/>
    </xf>
    <xf numFmtId="164" fontId="8" fillId="0" borderId="9" xfId="48" applyNumberFormat="1" applyFont="1" applyFill="1" applyBorder="1" applyAlignment="1">
      <alignment horizontal="center"/>
    </xf>
    <xf numFmtId="164" fontId="10" fillId="0" borderId="9" xfId="2" applyNumberFormat="1" applyFont="1" applyFill="1" applyBorder="1" applyAlignment="1">
      <alignment horizontal="center" wrapText="1"/>
    </xf>
    <xf numFmtId="164" fontId="8" fillId="0" borderId="21" xfId="2" applyNumberFormat="1" applyFont="1" applyFill="1" applyBorder="1" applyAlignment="1">
      <alignment horizontal="center" wrapText="1"/>
    </xf>
    <xf numFmtId="164" fontId="8" fillId="0" borderId="9" xfId="39" quotePrefix="1" applyNumberFormat="1" applyFont="1" applyFill="1" applyBorder="1" applyAlignment="1">
      <alignment horizontal="center"/>
    </xf>
    <xf numFmtId="164" fontId="8" fillId="0" borderId="21" xfId="44" applyNumberFormat="1" applyFont="1" applyFill="1" applyBorder="1" applyAlignment="1">
      <alignment horizontal="center"/>
    </xf>
    <xf numFmtId="164" fontId="10" fillId="0" borderId="21" xfId="2" applyNumberFormat="1" applyFont="1" applyFill="1" applyBorder="1" applyAlignment="1">
      <alignment horizontal="center" wrapText="1"/>
    </xf>
    <xf numFmtId="164" fontId="8" fillId="0" borderId="21" xfId="39" quotePrefix="1" applyNumberFormat="1" applyFont="1" applyFill="1" applyBorder="1" applyAlignment="1">
      <alignment horizontal="center"/>
    </xf>
    <xf numFmtId="164" fontId="8" fillId="0" borderId="9" xfId="44" applyNumberFormat="1" applyFont="1" applyFill="1" applyBorder="1" applyAlignment="1">
      <alignment horizontal="center"/>
    </xf>
    <xf numFmtId="164" fontId="8" fillId="0" borderId="21" xfId="50" applyNumberFormat="1" applyFont="1" applyFill="1" applyBorder="1" applyAlignment="1">
      <alignment horizontal="center"/>
    </xf>
    <xf numFmtId="164" fontId="8" fillId="0" borderId="9" xfId="50" applyNumberFormat="1" applyFont="1" applyFill="1" applyBorder="1" applyAlignment="1">
      <alignment horizontal="center"/>
    </xf>
    <xf numFmtId="164" fontId="10" fillId="0" borderId="9" xfId="2" applyNumberFormat="1" applyFont="1" applyFill="1" applyBorder="1" applyAlignment="1">
      <alignment horizontal="center"/>
    </xf>
    <xf numFmtId="164" fontId="10" fillId="0" borderId="21" xfId="2" applyNumberFormat="1" applyFont="1" applyFill="1" applyBorder="1" applyAlignment="1">
      <alignment horizontal="center"/>
    </xf>
    <xf numFmtId="164" fontId="8" fillId="0" borderId="21" xfId="38" applyNumberFormat="1" applyFont="1" applyFill="1" applyBorder="1" applyAlignment="1">
      <alignment horizontal="center" wrapText="1"/>
    </xf>
    <xf numFmtId="1" fontId="10" fillId="0" borderId="9" xfId="2" applyNumberFormat="1" applyFont="1" applyFill="1" applyBorder="1" applyAlignment="1">
      <alignment horizontal="center" wrapText="1"/>
    </xf>
    <xf numFmtId="1" fontId="8" fillId="0" borderId="21" xfId="2" applyNumberFormat="1" applyFont="1" applyFill="1" applyBorder="1" applyAlignment="1">
      <alignment horizontal="center" wrapText="1"/>
    </xf>
    <xf numFmtId="1" fontId="10" fillId="0" borderId="21" xfId="2" applyNumberFormat="1" applyFont="1" applyFill="1" applyBorder="1" applyAlignment="1">
      <alignment horizontal="center" wrapText="1"/>
    </xf>
    <xf numFmtId="1" fontId="8" fillId="0" borderId="9" xfId="38" applyNumberFormat="1" applyFont="1" applyFill="1" applyBorder="1" applyAlignment="1">
      <alignment horizontal="center" wrapText="1"/>
    </xf>
    <xf numFmtId="1" fontId="8" fillId="29" borderId="0" xfId="42" applyNumberFormat="1" applyFont="1" applyFill="1" applyBorder="1" applyAlignment="1">
      <alignment horizontal="center"/>
    </xf>
    <xf numFmtId="1" fontId="8" fillId="29" borderId="9" xfId="42" applyNumberFormat="1" applyFont="1" applyFill="1" applyBorder="1" applyAlignment="1">
      <alignment horizontal="center"/>
    </xf>
    <xf numFmtId="0" fontId="10" fillId="0" borderId="9" xfId="2" applyFont="1" applyFill="1" applyBorder="1" applyAlignment="1">
      <alignment wrapText="1"/>
    </xf>
    <xf numFmtId="0" fontId="10" fillId="0" borderId="21" xfId="2" applyFont="1" applyFill="1" applyBorder="1"/>
    <xf numFmtId="164" fontId="8" fillId="0" borderId="21" xfId="43" applyNumberFormat="1" applyFont="1" applyFill="1" applyBorder="1" applyAlignment="1">
      <alignment horizontal="center" vertical="top" wrapText="1"/>
    </xf>
    <xf numFmtId="0" fontId="8" fillId="0" borderId="9" xfId="42" applyFont="1" applyFill="1" applyBorder="1" applyAlignment="1">
      <alignment wrapText="1"/>
    </xf>
    <xf numFmtId="164" fontId="8" fillId="0" borderId="9" xfId="38" applyNumberFormat="1" applyFont="1" applyFill="1" applyBorder="1" applyAlignment="1">
      <alignment horizontal="center" wrapText="1"/>
    </xf>
    <xf numFmtId="1" fontId="8" fillId="0" borderId="21" xfId="50" applyNumberFormat="1" applyFont="1" applyFill="1" applyBorder="1" applyAlignment="1">
      <alignment horizontal="center"/>
    </xf>
    <xf numFmtId="0" fontId="31" fillId="0" borderId="0" xfId="0" applyFont="1"/>
    <xf numFmtId="0" fontId="1" fillId="6" borderId="2" xfId="0" applyFont="1" applyFill="1" applyBorder="1" applyProtection="1">
      <protection locked="0"/>
    </xf>
    <xf numFmtId="0" fontId="1" fillId="0" borderId="0" xfId="0" applyFont="1" applyAlignment="1">
      <alignment horizontal="left" vertical="center" wrapText="1"/>
    </xf>
    <xf numFmtId="0" fontId="5" fillId="0" borderId="0" xfId="1" applyAlignment="1">
      <alignment horizontal="left"/>
    </xf>
    <xf numFmtId="0" fontId="1" fillId="5" borderId="8" xfId="0" applyFont="1" applyFill="1" applyBorder="1" applyAlignment="1" applyProtection="1">
      <alignment horizontal="left"/>
      <protection locked="0"/>
    </xf>
    <xf numFmtId="0" fontId="1" fillId="5" borderId="5" xfId="0" applyFont="1" applyFill="1" applyBorder="1" applyAlignment="1" applyProtection="1">
      <alignment horizontal="left"/>
      <protection locked="0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62">
    <cellStyle name="20% - Ênfase1 2" xfId="3"/>
    <cellStyle name="20% - Ênfase2 2" xfId="4"/>
    <cellStyle name="20% - Ênfase3 2" xfId="5"/>
    <cellStyle name="20% - Ênfase4 2" xfId="6"/>
    <cellStyle name="20% - Ênfase5 2" xfId="7"/>
    <cellStyle name="20% - Ênfase6 2" xfId="8"/>
    <cellStyle name="40% - Ênfase1 2" xfId="9"/>
    <cellStyle name="40% - Ênfase2 2" xfId="10"/>
    <cellStyle name="40% - Ênfase3 2" xfId="11"/>
    <cellStyle name="40% - Ênfase4 2" xfId="12"/>
    <cellStyle name="40% - Ênfase5 2" xfId="13"/>
    <cellStyle name="40% - Ênfase6 2" xfId="14"/>
    <cellStyle name="60% - Ênfase1 2" xfId="15"/>
    <cellStyle name="60% - Ênfase2 2" xfId="16"/>
    <cellStyle name="60% - Ênfase3 2" xfId="17"/>
    <cellStyle name="60% - Ênfase4 2" xfId="18"/>
    <cellStyle name="60% - Ênfase5 2" xfId="19"/>
    <cellStyle name="60% - Ênfase6 2" xfId="20"/>
    <cellStyle name="Bom 2" xfId="21"/>
    <cellStyle name="Cálculo 2" xfId="22"/>
    <cellStyle name="Célula de Verificação 2" xfId="23"/>
    <cellStyle name="Célula Vinculada 2" xfId="24"/>
    <cellStyle name="Comma0" xfId="25"/>
    <cellStyle name="Currency_Database" xfId="26"/>
    <cellStyle name="Currency0" xfId="27"/>
    <cellStyle name="Ênfase1 2" xfId="28"/>
    <cellStyle name="Ênfase2 2" xfId="29"/>
    <cellStyle name="Ênfase3 2" xfId="30"/>
    <cellStyle name="Ênfase4 2" xfId="31"/>
    <cellStyle name="Ênfase5 2" xfId="32"/>
    <cellStyle name="Ênfase6 2" xfId="33"/>
    <cellStyle name="Entrada 2" xfId="34"/>
    <cellStyle name="Hiperlink" xfId="1" builtinId="8"/>
    <cellStyle name="Incorreto 2" xfId="35"/>
    <cellStyle name="Neutra 2" xfId="36"/>
    <cellStyle name="Normal" xfId="0" builtinId="0"/>
    <cellStyle name="Normal 2" xfId="2"/>
    <cellStyle name="Normal_Análises e formulários 9 semana 2 lote ital" xfId="37"/>
    <cellStyle name="Normal_Conferencia_Embrapa" xfId="38"/>
    <cellStyle name="Normal_ConferenciaComReanaliseSubstituida (1)" xfId="39"/>
    <cellStyle name="Normal_conversãoproteínaprimeiraversão" xfId="40"/>
    <cellStyle name="Normal_cópia TACO em excel 2 edição aumentada" xfId="41"/>
    <cellStyle name="Normal_Documento para banco de dados" xfId="42"/>
    <cellStyle name="Normal_Fernando fatores de conversão nova" xfId="43"/>
    <cellStyle name="Normal_Formatação final tabela 1 sem traços" xfId="44"/>
    <cellStyle name="Normal_impressão reanálise" xfId="45"/>
    <cellStyle name="Normal_Renatareanálisedia2" xfId="46"/>
    <cellStyle name="Normal_ResulAcGr_Tabela de referência cruzada3" xfId="47"/>
    <cellStyle name="Normal_resultadoscarneseoutros" xfId="48"/>
    <cellStyle name="Normal_tabela em excel" xfId="49"/>
    <cellStyle name="Normal_Tabela3" xfId="50"/>
    <cellStyle name="Nota 2" xfId="51"/>
    <cellStyle name="Percent_Database" xfId="52"/>
    <cellStyle name="Saída 2" xfId="53"/>
    <cellStyle name="Texto de Aviso 2" xfId="54"/>
    <cellStyle name="Texto Explicativo 2" xfId="55"/>
    <cellStyle name="Título 1 2" xfId="57"/>
    <cellStyle name="Título 2 2" xfId="58"/>
    <cellStyle name="Título 3 2" xfId="59"/>
    <cellStyle name="Título 4 2" xfId="60"/>
    <cellStyle name="Título 5" xfId="56"/>
    <cellStyle name="Total 2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youtube.com/channel/UCRzCqzScPQgkb40pXGkUVH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youtube.com/channel/UCRzCqzScPQgkb40pXGkUVH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youtube.com/channel/UCRzCqzScPQgkb40pXGkUVH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142875</xdr:rowOff>
    </xdr:from>
    <xdr:to>
      <xdr:col>0</xdr:col>
      <xdr:colOff>1533525</xdr:colOff>
      <xdr:row>1</xdr:row>
      <xdr:rowOff>609600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238250" cy="123825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142875</xdr:rowOff>
    </xdr:from>
    <xdr:to>
      <xdr:col>0</xdr:col>
      <xdr:colOff>1533525</xdr:colOff>
      <xdr:row>1</xdr:row>
      <xdr:rowOff>609600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238250" cy="123825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142875</xdr:rowOff>
    </xdr:from>
    <xdr:to>
      <xdr:col>0</xdr:col>
      <xdr:colOff>1533525</xdr:colOff>
      <xdr:row>1</xdr:row>
      <xdr:rowOff>609600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238250" cy="123825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2RP-5RCuEw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A8" sqref="A8"/>
    </sheetView>
  </sheetViews>
  <sheetFormatPr defaultRowHeight="17.25" x14ac:dyDescent="0.3"/>
  <cols>
    <col min="1" max="1" width="27.28515625" style="1" customWidth="1"/>
    <col min="2" max="16384" width="9.140625" style="2"/>
  </cols>
  <sheetData>
    <row r="1" spans="1:15" ht="60.75" customHeight="1" x14ac:dyDescent="0.45">
      <c r="C1" s="8" t="s">
        <v>0</v>
      </c>
    </row>
    <row r="2" spans="1:15" ht="63.75" customHeight="1" x14ac:dyDescent="0.3">
      <c r="A2" s="3"/>
    </row>
    <row r="3" spans="1:15" ht="17.25" customHeight="1" x14ac:dyDescent="0.3">
      <c r="C3" s="175" t="s">
        <v>655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15" x14ac:dyDescent="0.3">
      <c r="A4" s="17" t="s">
        <v>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 x14ac:dyDescent="0.3">
      <c r="A5" s="9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</row>
    <row r="6" spans="1:15" x14ac:dyDescent="0.3">
      <c r="A6" s="18" t="s">
        <v>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5" x14ac:dyDescent="0.3">
      <c r="A7" s="9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</row>
    <row r="8" spans="1:15" x14ac:dyDescent="0.3">
      <c r="A8" s="18" t="s">
        <v>652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</row>
    <row r="9" spans="1:15" x14ac:dyDescent="0.3"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</row>
    <row r="10" spans="1:15" x14ac:dyDescent="0.3"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</row>
    <row r="11" spans="1:15" x14ac:dyDescent="0.3"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</row>
    <row r="12" spans="1:15" x14ac:dyDescent="0.3"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</row>
    <row r="13" spans="1:15" x14ac:dyDescent="0.3"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</row>
    <row r="14" spans="1:15" x14ac:dyDescent="0.3"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</row>
    <row r="15" spans="1:15" x14ac:dyDescent="0.3"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</row>
    <row r="16" spans="1:15" x14ac:dyDescent="0.3"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</row>
    <row r="17" spans="3:6" x14ac:dyDescent="0.3">
      <c r="C17" s="176" t="s">
        <v>656</v>
      </c>
      <c r="D17" s="176"/>
      <c r="E17" s="176"/>
      <c r="F17" s="176"/>
    </row>
  </sheetData>
  <sheetProtection algorithmName="SHA-512" hashValue="aWajTmezcKRbXrm/rCaCRW27mc3Fwl62hd40j7xdqf3VypDeRsYr3+vJwrTCHrryeB/la5hhSE55J2zgdEiJ2g==" saltValue="NMChCoo4pOYsMTj5/Bxvmw==" spinCount="100000" sheet="1" objects="1" scenarios="1"/>
  <mergeCells count="2">
    <mergeCell ref="C3:O16"/>
    <mergeCell ref="C17:F17"/>
  </mergeCells>
  <hyperlinks>
    <hyperlink ref="A4" location="Instruções!A1" display="1. Instruções"/>
    <hyperlink ref="A6" location="Composição!A1" display="2. Cadastro de Insumos"/>
    <hyperlink ref="A8" location="'Tabela Nutricional'!A1" display="3. Tabela Nutricional"/>
    <hyperlink ref="C17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zoomScaleNormal="100" workbookViewId="0">
      <selection activeCell="C5" sqref="C5"/>
    </sheetView>
  </sheetViews>
  <sheetFormatPr defaultRowHeight="17.25" x14ac:dyDescent="0.3"/>
  <cols>
    <col min="1" max="1" width="27.140625" style="1" customWidth="1"/>
    <col min="2" max="2" width="9.140625" style="2" customWidth="1"/>
    <col min="3" max="3" width="68.28515625" style="7" customWidth="1"/>
    <col min="4" max="4" width="21.140625" style="7" customWidth="1"/>
    <col min="5" max="5" width="19.5703125" style="7" customWidth="1"/>
    <col min="6" max="6" width="12" style="7" customWidth="1"/>
    <col min="7" max="7" width="17.42578125" style="7" customWidth="1"/>
    <col min="8" max="8" width="14.42578125" style="7" customWidth="1"/>
    <col min="9" max="9" width="19" style="7" customWidth="1"/>
    <col min="10" max="10" width="25" style="7" customWidth="1"/>
    <col min="11" max="11" width="19.42578125" style="7" customWidth="1"/>
    <col min="12" max="12" width="20.7109375" style="7" customWidth="1"/>
    <col min="13" max="13" width="9.7109375" style="7" customWidth="1"/>
    <col min="14" max="16384" width="9.140625" style="2"/>
  </cols>
  <sheetData>
    <row r="1" spans="1:13" ht="60.75" customHeight="1" x14ac:dyDescent="0.45">
      <c r="C1" s="8" t="s">
        <v>654</v>
      </c>
      <c r="D1" s="8"/>
    </row>
    <row r="2" spans="1:13" ht="63.75" customHeight="1" x14ac:dyDescent="0.3">
      <c r="A2" s="3"/>
    </row>
    <row r="3" spans="1:13" x14ac:dyDescent="0.3">
      <c r="C3" s="6" t="s">
        <v>8</v>
      </c>
      <c r="D3" s="6" t="s">
        <v>650</v>
      </c>
      <c r="E3" s="6" t="s">
        <v>660</v>
      </c>
      <c r="F3" s="6" t="s">
        <v>1</v>
      </c>
      <c r="G3" s="6" t="s">
        <v>4</v>
      </c>
      <c r="H3" s="6" t="s">
        <v>3</v>
      </c>
      <c r="I3" s="6" t="s">
        <v>9</v>
      </c>
      <c r="J3" s="6" t="s">
        <v>7</v>
      </c>
      <c r="K3" s="6" t="s">
        <v>10</v>
      </c>
      <c r="L3" s="6" t="s">
        <v>5</v>
      </c>
      <c r="M3" s="6" t="s">
        <v>6</v>
      </c>
    </row>
    <row r="4" spans="1:13" x14ac:dyDescent="0.3">
      <c r="A4" s="18" t="s">
        <v>0</v>
      </c>
      <c r="C4" s="174"/>
      <c r="D4" s="120">
        <f>SUMIF(lista_alimentos,Composição!C4,'DATABASE 1'!A:A)</f>
        <v>0</v>
      </c>
      <c r="E4" s="19"/>
      <c r="F4" s="121">
        <f>(E4/100)*SUMIF(lista_alimentos,Composição!C4,'DATABASE 1'!C:C)</f>
        <v>0</v>
      </c>
      <c r="G4" s="121">
        <f>(E4/100)*SUMIF(lista_alimentos,Composição!C4,'DATABASE 1'!F:F)</f>
        <v>0</v>
      </c>
      <c r="H4" s="121">
        <f>(E4/100)*SUMIF(lista_alimentos,Composição!C4,'DATABASE 1'!D:D)</f>
        <v>0</v>
      </c>
      <c r="I4" s="121">
        <f>(E4/100)*SUMIF(lista_alimentos,Composição!C4,'DATABASE 1'!E:E)</f>
        <v>0</v>
      </c>
      <c r="J4" s="121">
        <f>(E4/100)*SUMIF('DATABASE 2'!B:B,Composição!C4,'DATABASE 2'!C:C)</f>
        <v>0</v>
      </c>
      <c r="K4" s="121">
        <f>IF(ISERROR(SUMIF('DATABASE 2'!B:B,Composição!C4,'DATABASE 2'!G:G)),0,(E4/100)*SUMIF('DATABASE 2'!B:B,Composição!C4,'DATABASE 2'!G:G))</f>
        <v>0</v>
      </c>
      <c r="L4" s="121">
        <f>(E4/100)*SUMIF(lista_alimentos,Composição!C4,'DATABASE 1'!G:G)</f>
        <v>0</v>
      </c>
      <c r="M4" s="121">
        <f>(E4/100)*SUMIF(lista_alimentos,Composição!C4,'DATABASE 1'!H:H)</f>
        <v>0</v>
      </c>
    </row>
    <row r="5" spans="1:13" x14ac:dyDescent="0.3">
      <c r="A5" s="9"/>
      <c r="C5" s="174"/>
      <c r="D5" s="120">
        <f>SUMIF(lista_alimentos,Composição!C5,'DATABASE 1'!A:A)</f>
        <v>0</v>
      </c>
      <c r="E5" s="19"/>
      <c r="F5" s="121">
        <f>(E5/100)*SUMIF(lista_alimentos,Composição!C5,'DATABASE 1'!C:C)</f>
        <v>0</v>
      </c>
      <c r="G5" s="121">
        <f>(E5/100)*SUMIF(lista_alimentos,Composição!C5,'DATABASE 1'!F:F)</f>
        <v>0</v>
      </c>
      <c r="H5" s="121">
        <f>(E5/100)*SUMIF(lista_alimentos,Composição!C5,'DATABASE 1'!D:D)</f>
        <v>0</v>
      </c>
      <c r="I5" s="121">
        <f>(E5/100)*SUMIF(lista_alimentos,Composição!C5,'DATABASE 1'!E:E)</f>
        <v>0</v>
      </c>
      <c r="J5" s="121">
        <f>(E5/100)*SUMIF('DATABASE 2'!B:B,Composição!C5,'DATABASE 2'!C:C)</f>
        <v>0</v>
      </c>
      <c r="K5" s="121">
        <f>IF(ISERROR(SUMIF('DATABASE 2'!B:B,Composição!C5,'DATABASE 2'!G:G)),0,(E5/100)*SUMIF('DATABASE 2'!B:B,Composição!C5,'DATABASE 2'!G:G))</f>
        <v>0</v>
      </c>
      <c r="L5" s="121">
        <f>(E5/100)*SUMIF(lista_alimentos,Composição!C5,'DATABASE 1'!G:G)</f>
        <v>0</v>
      </c>
      <c r="M5" s="121">
        <f>(E5/100)*SUMIF(lista_alimentos,Composição!C5,'DATABASE 1'!H:H)</f>
        <v>0</v>
      </c>
    </row>
    <row r="6" spans="1:13" x14ac:dyDescent="0.3">
      <c r="A6" s="17" t="s">
        <v>2</v>
      </c>
      <c r="C6" s="174"/>
      <c r="D6" s="120">
        <f>SUMIF(lista_alimentos,Composição!C6,'DATABASE 1'!A:A)</f>
        <v>0</v>
      </c>
      <c r="E6" s="19"/>
      <c r="F6" s="121">
        <f>(E6/100)*SUMIF(lista_alimentos,Composição!C6,'DATABASE 1'!C:C)</f>
        <v>0</v>
      </c>
      <c r="G6" s="121">
        <f>(E6/100)*SUMIF(lista_alimentos,Composição!C6,'DATABASE 1'!F:F)</f>
        <v>0</v>
      </c>
      <c r="H6" s="121">
        <f>(E6/100)*SUMIF(lista_alimentos,Composição!C6,'DATABASE 1'!D:D)</f>
        <v>0</v>
      </c>
      <c r="I6" s="121">
        <f>(E6/100)*SUMIF(lista_alimentos,Composição!C6,'DATABASE 1'!E:E)</f>
        <v>0</v>
      </c>
      <c r="J6" s="121">
        <f>(E6/100)*SUMIF('DATABASE 2'!B:B,Composição!C6,'DATABASE 2'!C:C)</f>
        <v>0</v>
      </c>
      <c r="K6" s="121">
        <f>IF(ISERROR(SUMIF('DATABASE 2'!B:B,Composição!C6,'DATABASE 2'!G:G)),0,(E6/100)*SUMIF('DATABASE 2'!B:B,Composição!C6,'DATABASE 2'!G:G))</f>
        <v>0</v>
      </c>
      <c r="L6" s="121">
        <f>(E6/100)*SUMIF(lista_alimentos,Composição!C6,'DATABASE 1'!G:G)</f>
        <v>0</v>
      </c>
      <c r="M6" s="121">
        <f>(E6/100)*SUMIF(lista_alimentos,Composição!C6,'DATABASE 1'!H:H)</f>
        <v>0</v>
      </c>
    </row>
    <row r="7" spans="1:13" x14ac:dyDescent="0.3">
      <c r="A7" s="9"/>
      <c r="C7" s="174"/>
      <c r="D7" s="120">
        <f>SUMIF(lista_alimentos,Composição!C7,'DATABASE 1'!A:A)</f>
        <v>0</v>
      </c>
      <c r="E7" s="19"/>
      <c r="F7" s="121">
        <f>(E7/100)*SUMIF(lista_alimentos,Composição!C7,'DATABASE 1'!C:C)</f>
        <v>0</v>
      </c>
      <c r="G7" s="121">
        <f>(E7/100)*SUMIF(lista_alimentos,Composição!C7,'DATABASE 1'!F:F)</f>
        <v>0</v>
      </c>
      <c r="H7" s="121">
        <f>(E7/100)*SUMIF(lista_alimentos,Composição!C7,'DATABASE 1'!D:D)</f>
        <v>0</v>
      </c>
      <c r="I7" s="121">
        <f>(E7/100)*SUMIF(lista_alimentos,Composição!C7,'DATABASE 1'!E:E)</f>
        <v>0</v>
      </c>
      <c r="J7" s="121">
        <f>(E7/100)*SUMIF('DATABASE 2'!B:B,Composição!C7,'DATABASE 2'!C:C)</f>
        <v>0</v>
      </c>
      <c r="K7" s="121">
        <f>IF(ISERROR(SUMIF('DATABASE 2'!B:B,Composição!C7,'DATABASE 2'!G:G)),0,(E7/100)*SUMIF('DATABASE 2'!B:B,Composição!C7,'DATABASE 2'!G:G))</f>
        <v>0</v>
      </c>
      <c r="L7" s="121">
        <f>(E7/100)*SUMIF(lista_alimentos,Composição!C7,'DATABASE 1'!G:G)</f>
        <v>0</v>
      </c>
      <c r="M7" s="121">
        <f>(E7/100)*SUMIF(lista_alimentos,Composição!C7,'DATABASE 1'!H:H)</f>
        <v>0</v>
      </c>
    </row>
    <row r="8" spans="1:13" x14ac:dyDescent="0.3">
      <c r="A8" s="18" t="s">
        <v>652</v>
      </c>
      <c r="C8" s="174"/>
      <c r="D8" s="120">
        <f>SUMIF(lista_alimentos,Composição!C8,'DATABASE 1'!A:A)</f>
        <v>0</v>
      </c>
      <c r="E8" s="19"/>
      <c r="F8" s="121">
        <f>(E8/100)*SUMIF(lista_alimentos,Composição!C8,'DATABASE 1'!C:C)</f>
        <v>0</v>
      </c>
      <c r="G8" s="121">
        <f>(E8/100)*SUMIF(lista_alimentos,Composição!C8,'DATABASE 1'!F:F)</f>
        <v>0</v>
      </c>
      <c r="H8" s="121">
        <f>(E8/100)*SUMIF(lista_alimentos,Composição!C8,'DATABASE 1'!D:D)</f>
        <v>0</v>
      </c>
      <c r="I8" s="121">
        <f>(E8/100)*SUMIF(lista_alimentos,Composição!C8,'DATABASE 1'!E:E)</f>
        <v>0</v>
      </c>
      <c r="J8" s="121">
        <f>(E8/100)*SUMIF('DATABASE 2'!B:B,Composição!C8,'DATABASE 2'!C:C)</f>
        <v>0</v>
      </c>
      <c r="K8" s="121">
        <f>IF(ISERROR(SUMIF('DATABASE 2'!B:B,Composição!C8,'DATABASE 2'!G:G)),0,(E8/100)*SUMIF('DATABASE 2'!B:B,Composição!C8,'DATABASE 2'!G:G))</f>
        <v>0</v>
      </c>
      <c r="L8" s="121">
        <f>(E8/100)*SUMIF(lista_alimentos,Composição!C8,'DATABASE 1'!G:G)</f>
        <v>0</v>
      </c>
      <c r="M8" s="121">
        <f>(E8/100)*SUMIF(lista_alimentos,Composição!C8,'DATABASE 1'!H:H)</f>
        <v>0</v>
      </c>
    </row>
    <row r="9" spans="1:13" x14ac:dyDescent="0.3">
      <c r="A9" s="9"/>
      <c r="C9" s="174"/>
      <c r="D9" s="120">
        <f>SUMIF(lista_alimentos,Composição!C9,'DATABASE 1'!A:A)</f>
        <v>0</v>
      </c>
      <c r="E9" s="19"/>
      <c r="F9" s="121">
        <f>(E9/100)*SUMIF(lista_alimentos,Composição!C9,'DATABASE 1'!C:C)</f>
        <v>0</v>
      </c>
      <c r="G9" s="121">
        <f>(E9/100)*SUMIF(lista_alimentos,Composição!C9,'DATABASE 1'!F:F)</f>
        <v>0</v>
      </c>
      <c r="H9" s="121">
        <f>(E9/100)*SUMIF(lista_alimentos,Composição!C9,'DATABASE 1'!D:D)</f>
        <v>0</v>
      </c>
      <c r="I9" s="121">
        <f>(E9/100)*SUMIF(lista_alimentos,Composição!C9,'DATABASE 1'!E:E)</f>
        <v>0</v>
      </c>
      <c r="J9" s="121">
        <f>(E9/100)*SUMIF('DATABASE 2'!B:B,Composição!C9,'DATABASE 2'!C:C)</f>
        <v>0</v>
      </c>
      <c r="K9" s="121">
        <f>IF(ISERROR(SUMIF('DATABASE 2'!B:B,Composição!C9,'DATABASE 2'!G:G)),0,(E9/100)*SUMIF('DATABASE 2'!B:B,Composição!C9,'DATABASE 2'!G:G))</f>
        <v>0</v>
      </c>
      <c r="L9" s="121">
        <f>(E9/100)*SUMIF(lista_alimentos,Composição!C9,'DATABASE 1'!G:G)</f>
        <v>0</v>
      </c>
      <c r="M9" s="121">
        <f>(E9/100)*SUMIF(lista_alimentos,Composição!C9,'DATABASE 1'!H:H)</f>
        <v>0</v>
      </c>
    </row>
    <row r="10" spans="1:13" x14ac:dyDescent="0.3">
      <c r="A10" s="18"/>
      <c r="C10" s="174"/>
      <c r="D10" s="120">
        <f>SUMIF(lista_alimentos,Composição!C10,'DATABASE 1'!A:A)</f>
        <v>0</v>
      </c>
      <c r="E10" s="19"/>
      <c r="F10" s="121">
        <f>(E10/100)*SUMIF(lista_alimentos,Composição!C10,'DATABASE 1'!C:C)</f>
        <v>0</v>
      </c>
      <c r="G10" s="121">
        <f>(E10/100)*SUMIF(lista_alimentos,Composição!C10,'DATABASE 1'!F:F)</f>
        <v>0</v>
      </c>
      <c r="H10" s="121">
        <f>(E10/100)*SUMIF(lista_alimentos,Composição!C10,'DATABASE 1'!D:D)</f>
        <v>0</v>
      </c>
      <c r="I10" s="121">
        <f>(E10/100)*SUMIF(lista_alimentos,Composição!C10,'DATABASE 1'!E:E)</f>
        <v>0</v>
      </c>
      <c r="J10" s="121">
        <f>(E10/100)*SUMIF('DATABASE 2'!B:B,Composição!C10,'DATABASE 2'!C:C)</f>
        <v>0</v>
      </c>
      <c r="K10" s="121">
        <f>IF(ISERROR(SUMIF('DATABASE 2'!B:B,Composição!C10,'DATABASE 2'!G:G)),0,(E10/100)*SUMIF('DATABASE 2'!B:B,Composição!C10,'DATABASE 2'!G:G))</f>
        <v>0</v>
      </c>
      <c r="L10" s="121">
        <f>(E10/100)*SUMIF(lista_alimentos,Composição!C10,'DATABASE 1'!G:G)</f>
        <v>0</v>
      </c>
      <c r="M10" s="121">
        <f>(E10/100)*SUMIF(lista_alimentos,Composição!C10,'DATABASE 1'!H:H)</f>
        <v>0</v>
      </c>
    </row>
    <row r="11" spans="1:13" x14ac:dyDescent="0.3">
      <c r="C11" s="174"/>
      <c r="D11" s="120">
        <f>SUMIF(lista_alimentos,Composição!C11,'DATABASE 1'!A:A)</f>
        <v>0</v>
      </c>
      <c r="E11" s="19"/>
      <c r="F11" s="121">
        <f>(E11/100)*SUMIF(lista_alimentos,Composição!C11,'DATABASE 1'!C:C)</f>
        <v>0</v>
      </c>
      <c r="G11" s="121">
        <f>(E11/100)*SUMIF(lista_alimentos,Composição!C11,'DATABASE 1'!F:F)</f>
        <v>0</v>
      </c>
      <c r="H11" s="121">
        <f>(E11/100)*SUMIF(lista_alimentos,Composição!C11,'DATABASE 1'!D:D)</f>
        <v>0</v>
      </c>
      <c r="I11" s="121">
        <f>(E11/100)*SUMIF(lista_alimentos,Composição!C11,'DATABASE 1'!E:E)</f>
        <v>0</v>
      </c>
      <c r="J11" s="121">
        <f>(E11/100)*SUMIF('DATABASE 2'!B:B,Composição!C11,'DATABASE 2'!C:C)</f>
        <v>0</v>
      </c>
      <c r="K11" s="121">
        <f>IF(ISERROR(SUMIF('DATABASE 2'!B:B,Composição!C11,'DATABASE 2'!G:G)),0,(E11/100)*SUMIF('DATABASE 2'!B:B,Composição!C11,'DATABASE 2'!G:G))</f>
        <v>0</v>
      </c>
      <c r="L11" s="121">
        <f>(E11/100)*SUMIF(lista_alimentos,Composição!C11,'DATABASE 1'!G:G)</f>
        <v>0</v>
      </c>
      <c r="M11" s="121">
        <f>(E11/100)*SUMIF(lista_alimentos,Composição!C11,'DATABASE 1'!H:H)</f>
        <v>0</v>
      </c>
    </row>
    <row r="12" spans="1:13" x14ac:dyDescent="0.3">
      <c r="C12" s="174"/>
      <c r="D12" s="120">
        <f>SUMIF(lista_alimentos,Composição!C12,'DATABASE 1'!A:A)</f>
        <v>0</v>
      </c>
      <c r="E12" s="19"/>
      <c r="F12" s="121">
        <f>(E12/100)*SUMIF(lista_alimentos,Composição!C12,'DATABASE 1'!C:C)</f>
        <v>0</v>
      </c>
      <c r="G12" s="121">
        <f>(E12/100)*SUMIF(lista_alimentos,Composição!C12,'DATABASE 1'!F:F)</f>
        <v>0</v>
      </c>
      <c r="H12" s="121">
        <f>(E12/100)*SUMIF(lista_alimentos,Composição!C12,'DATABASE 1'!D:D)</f>
        <v>0</v>
      </c>
      <c r="I12" s="121">
        <f>(E12/100)*SUMIF(lista_alimentos,Composição!C12,'DATABASE 1'!E:E)</f>
        <v>0</v>
      </c>
      <c r="J12" s="121">
        <f>(E12/100)*SUMIF('DATABASE 2'!B:B,Composição!C12,'DATABASE 2'!C:C)</f>
        <v>0</v>
      </c>
      <c r="K12" s="121">
        <f>IF(ISERROR(SUMIF('DATABASE 2'!B:B,Composição!C12,'DATABASE 2'!G:G)),0,(E12/100)*SUMIF('DATABASE 2'!B:B,Composição!C12,'DATABASE 2'!G:G))</f>
        <v>0</v>
      </c>
      <c r="L12" s="121">
        <f>(E12/100)*SUMIF(lista_alimentos,Composição!C12,'DATABASE 1'!G:G)</f>
        <v>0</v>
      </c>
      <c r="M12" s="121">
        <f>(E12/100)*SUMIF(lista_alimentos,Composição!C12,'DATABASE 1'!H:H)</f>
        <v>0</v>
      </c>
    </row>
    <row r="13" spans="1:13" x14ac:dyDescent="0.3">
      <c r="C13" s="174"/>
      <c r="D13" s="120">
        <f>SUMIF(lista_alimentos,Composição!C13,'DATABASE 1'!A:A)</f>
        <v>0</v>
      </c>
      <c r="E13" s="19"/>
      <c r="F13" s="121">
        <f>(E13/100)*SUMIF(lista_alimentos,Composição!C13,'DATABASE 1'!C:C)</f>
        <v>0</v>
      </c>
      <c r="G13" s="121">
        <f>(E13/100)*SUMIF(lista_alimentos,Composição!C13,'DATABASE 1'!F:F)</f>
        <v>0</v>
      </c>
      <c r="H13" s="121">
        <f>(E13/100)*SUMIF(lista_alimentos,Composição!C13,'DATABASE 1'!D:D)</f>
        <v>0</v>
      </c>
      <c r="I13" s="121">
        <f>(E13/100)*SUMIF(lista_alimentos,Composição!C13,'DATABASE 1'!E:E)</f>
        <v>0</v>
      </c>
      <c r="J13" s="121">
        <f>(E13/100)*SUMIF('DATABASE 2'!B:B,Composição!C13,'DATABASE 2'!C:C)</f>
        <v>0</v>
      </c>
      <c r="K13" s="121">
        <f>IF(ISERROR(SUMIF('DATABASE 2'!B:B,Composição!C13,'DATABASE 2'!G:G)),0,(E13/100)*SUMIF('DATABASE 2'!B:B,Composição!C13,'DATABASE 2'!G:G))</f>
        <v>0</v>
      </c>
      <c r="L13" s="121">
        <f>(E13/100)*SUMIF(lista_alimentos,Composição!C13,'DATABASE 1'!G:G)</f>
        <v>0</v>
      </c>
      <c r="M13" s="121">
        <f>(E13/100)*SUMIF(lista_alimentos,Composição!C13,'DATABASE 1'!H:H)</f>
        <v>0</v>
      </c>
    </row>
    <row r="14" spans="1:13" x14ac:dyDescent="0.3">
      <c r="C14" s="174"/>
      <c r="D14" s="120">
        <f>SUMIF(lista_alimentos,Composição!C14,'DATABASE 1'!A:A)</f>
        <v>0</v>
      </c>
      <c r="E14" s="19"/>
      <c r="F14" s="121">
        <f>(E14/100)*SUMIF(lista_alimentos,Composição!C14,'DATABASE 1'!C:C)</f>
        <v>0</v>
      </c>
      <c r="G14" s="121">
        <f>(E14/100)*SUMIF(lista_alimentos,Composição!C14,'DATABASE 1'!F:F)</f>
        <v>0</v>
      </c>
      <c r="H14" s="121">
        <f>(E14/100)*SUMIF(lista_alimentos,Composição!C14,'DATABASE 1'!D:D)</f>
        <v>0</v>
      </c>
      <c r="I14" s="121">
        <f>(E14/100)*SUMIF(lista_alimentos,Composição!C14,'DATABASE 1'!E:E)</f>
        <v>0</v>
      </c>
      <c r="J14" s="121">
        <f>(E14/100)*SUMIF('DATABASE 2'!B:B,Composição!C14,'DATABASE 2'!C:C)</f>
        <v>0</v>
      </c>
      <c r="K14" s="121">
        <f>IF(ISERROR(SUMIF('DATABASE 2'!B:B,Composição!C14,'DATABASE 2'!G:G)),0,(E14/100)*SUMIF('DATABASE 2'!B:B,Composição!C14,'DATABASE 2'!G:G))</f>
        <v>0</v>
      </c>
      <c r="L14" s="121">
        <f>(E14/100)*SUMIF(lista_alimentos,Composição!C14,'DATABASE 1'!G:G)</f>
        <v>0</v>
      </c>
      <c r="M14" s="121">
        <f>(E14/100)*SUMIF(lista_alimentos,Composição!C14,'DATABASE 1'!H:H)</f>
        <v>0</v>
      </c>
    </row>
    <row r="15" spans="1:13" x14ac:dyDescent="0.3">
      <c r="C15" s="174"/>
      <c r="D15" s="120">
        <f>SUMIF(lista_alimentos,Composição!C15,'DATABASE 1'!A:A)</f>
        <v>0</v>
      </c>
      <c r="E15" s="19"/>
      <c r="F15" s="121">
        <f>(E15/100)*SUMIF(lista_alimentos,Composição!C15,'DATABASE 1'!C:C)</f>
        <v>0</v>
      </c>
      <c r="G15" s="121">
        <f>(E15/100)*SUMIF(lista_alimentos,Composição!C15,'DATABASE 1'!F:F)</f>
        <v>0</v>
      </c>
      <c r="H15" s="121">
        <f>(E15/100)*SUMIF(lista_alimentos,Composição!C15,'DATABASE 1'!D:D)</f>
        <v>0</v>
      </c>
      <c r="I15" s="121">
        <f>(E15/100)*SUMIF(lista_alimentos,Composição!C15,'DATABASE 1'!E:E)</f>
        <v>0</v>
      </c>
      <c r="J15" s="121">
        <f>(E15/100)*SUMIF('DATABASE 2'!B:B,Composição!C15,'DATABASE 2'!C:C)</f>
        <v>0</v>
      </c>
      <c r="K15" s="121">
        <f>IF(ISERROR(SUMIF('DATABASE 2'!B:B,Composição!C15,'DATABASE 2'!G:G)),0,(E15/100)*SUMIF('DATABASE 2'!B:B,Composição!C15,'DATABASE 2'!G:G))</f>
        <v>0</v>
      </c>
      <c r="L15" s="121">
        <f>(E15/100)*SUMIF(lista_alimentos,Composição!C15,'DATABASE 1'!G:G)</f>
        <v>0</v>
      </c>
      <c r="M15" s="121">
        <f>(E15/100)*SUMIF(lista_alimentos,Composição!C15,'DATABASE 1'!H:H)</f>
        <v>0</v>
      </c>
    </row>
    <row r="16" spans="1:13" x14ac:dyDescent="0.3">
      <c r="C16" s="174"/>
      <c r="D16" s="120">
        <f>SUMIF(lista_alimentos,Composição!C16,'DATABASE 1'!A:A)</f>
        <v>0</v>
      </c>
      <c r="E16" s="19"/>
      <c r="F16" s="121">
        <f>(E16/100)*SUMIF(lista_alimentos,Composição!C16,'DATABASE 1'!C:C)</f>
        <v>0</v>
      </c>
      <c r="G16" s="121">
        <f>(E16/100)*SUMIF(lista_alimentos,Composição!C16,'DATABASE 1'!F:F)</f>
        <v>0</v>
      </c>
      <c r="H16" s="121">
        <f>(E16/100)*SUMIF(lista_alimentos,Composição!C16,'DATABASE 1'!D:D)</f>
        <v>0</v>
      </c>
      <c r="I16" s="121">
        <f>(E16/100)*SUMIF(lista_alimentos,Composição!C16,'DATABASE 1'!E:E)</f>
        <v>0</v>
      </c>
      <c r="J16" s="121">
        <f>(E16/100)*SUMIF('DATABASE 2'!B:B,Composição!C16,'DATABASE 2'!C:C)</f>
        <v>0</v>
      </c>
      <c r="K16" s="121">
        <f>IF(ISERROR(SUMIF('DATABASE 2'!B:B,Composição!C16,'DATABASE 2'!G:G)),0,(E16/100)*SUMIF('DATABASE 2'!B:B,Composição!C16,'DATABASE 2'!G:G))</f>
        <v>0</v>
      </c>
      <c r="L16" s="121">
        <f>(E16/100)*SUMIF(lista_alimentos,Composição!C16,'DATABASE 1'!G:G)</f>
        <v>0</v>
      </c>
      <c r="M16" s="121">
        <f>(E16/100)*SUMIF(lista_alimentos,Composição!C16,'DATABASE 1'!H:H)</f>
        <v>0</v>
      </c>
    </row>
    <row r="17" spans="3:13" x14ac:dyDescent="0.3">
      <c r="C17" s="174"/>
      <c r="D17" s="120">
        <f>SUMIF(lista_alimentos,Composição!C17,'DATABASE 1'!A:A)</f>
        <v>0</v>
      </c>
      <c r="E17" s="19"/>
      <c r="F17" s="121">
        <f>(E17/100)*SUMIF(lista_alimentos,Composição!C17,'DATABASE 1'!C:C)</f>
        <v>0</v>
      </c>
      <c r="G17" s="121">
        <f>(E17/100)*SUMIF(lista_alimentos,Composição!C17,'DATABASE 1'!F:F)</f>
        <v>0</v>
      </c>
      <c r="H17" s="121">
        <f>(E17/100)*SUMIF(lista_alimentos,Composição!C17,'DATABASE 1'!D:D)</f>
        <v>0</v>
      </c>
      <c r="I17" s="121">
        <f>(E17/100)*SUMIF(lista_alimentos,Composição!C17,'DATABASE 1'!E:E)</f>
        <v>0</v>
      </c>
      <c r="J17" s="121">
        <f>(E17/100)*SUMIF('DATABASE 2'!B:B,Composição!C17,'DATABASE 2'!C:C)</f>
        <v>0</v>
      </c>
      <c r="K17" s="121">
        <f>IF(ISERROR(SUMIF('DATABASE 2'!B:B,Composição!C17,'DATABASE 2'!G:G)),0,(E17/100)*SUMIF('DATABASE 2'!B:B,Composição!C17,'DATABASE 2'!G:G))</f>
        <v>0</v>
      </c>
      <c r="L17" s="121">
        <f>(E17/100)*SUMIF(lista_alimentos,Composição!C17,'DATABASE 1'!G:G)</f>
        <v>0</v>
      </c>
      <c r="M17" s="121">
        <f>(E17/100)*SUMIF(lista_alimentos,Composição!C17,'DATABASE 1'!H:H)</f>
        <v>0</v>
      </c>
    </row>
    <row r="18" spans="3:13" x14ac:dyDescent="0.3">
      <c r="C18" s="174"/>
      <c r="D18" s="120">
        <f>SUMIF(lista_alimentos,Composição!C18,'DATABASE 1'!A:A)</f>
        <v>0</v>
      </c>
      <c r="E18" s="19"/>
      <c r="F18" s="121">
        <f>(E18/100)*SUMIF(lista_alimentos,Composição!C18,'DATABASE 1'!C:C)</f>
        <v>0</v>
      </c>
      <c r="G18" s="121">
        <f>(E18/100)*SUMIF(lista_alimentos,Composição!C18,'DATABASE 1'!F:F)</f>
        <v>0</v>
      </c>
      <c r="H18" s="121">
        <f>(E18/100)*SUMIF(lista_alimentos,Composição!C18,'DATABASE 1'!D:D)</f>
        <v>0</v>
      </c>
      <c r="I18" s="121">
        <f>(E18/100)*SUMIF(lista_alimentos,Composição!C18,'DATABASE 1'!E:E)</f>
        <v>0</v>
      </c>
      <c r="J18" s="121">
        <f>(E18/100)*SUMIF('DATABASE 2'!B:B,Composição!C18,'DATABASE 2'!C:C)</f>
        <v>0</v>
      </c>
      <c r="K18" s="121">
        <f>IF(ISERROR(SUMIF('DATABASE 2'!B:B,Composição!C18,'DATABASE 2'!G:G)),0,(E18/100)*SUMIF('DATABASE 2'!B:B,Composição!C18,'DATABASE 2'!G:G))</f>
        <v>0</v>
      </c>
      <c r="L18" s="121">
        <f>(E18/100)*SUMIF(lista_alimentos,Composição!C18,'DATABASE 1'!G:G)</f>
        <v>0</v>
      </c>
      <c r="M18" s="121">
        <f>(E18/100)*SUMIF(lista_alimentos,Composição!C18,'DATABASE 1'!H:H)</f>
        <v>0</v>
      </c>
    </row>
    <row r="19" spans="3:13" x14ac:dyDescent="0.3">
      <c r="C19" s="174"/>
      <c r="D19" s="120">
        <f>SUMIF(lista_alimentos,Composição!C19,'DATABASE 1'!A:A)</f>
        <v>0</v>
      </c>
      <c r="E19" s="19"/>
      <c r="F19" s="121">
        <f>(E19/100)*SUMIF(lista_alimentos,Composição!C19,'DATABASE 1'!C:C)</f>
        <v>0</v>
      </c>
      <c r="G19" s="121">
        <f>(E19/100)*SUMIF(lista_alimentos,Composição!C19,'DATABASE 1'!F:F)</f>
        <v>0</v>
      </c>
      <c r="H19" s="121">
        <f>(E19/100)*SUMIF(lista_alimentos,Composição!C19,'DATABASE 1'!D:D)</f>
        <v>0</v>
      </c>
      <c r="I19" s="121">
        <f>(E19/100)*SUMIF(lista_alimentos,Composição!C19,'DATABASE 1'!E:E)</f>
        <v>0</v>
      </c>
      <c r="J19" s="121">
        <f>(E19/100)*SUMIF('DATABASE 2'!B:B,Composição!C19,'DATABASE 2'!C:C)</f>
        <v>0</v>
      </c>
      <c r="K19" s="121">
        <f>IF(ISERROR(SUMIF('DATABASE 2'!B:B,Composição!C19,'DATABASE 2'!G:G)),0,(E19/100)*SUMIF('DATABASE 2'!B:B,Composição!C19,'DATABASE 2'!G:G))</f>
        <v>0</v>
      </c>
      <c r="L19" s="121">
        <f>(E19/100)*SUMIF(lista_alimentos,Composição!C19,'DATABASE 1'!G:G)</f>
        <v>0</v>
      </c>
      <c r="M19" s="121">
        <f>(E19/100)*SUMIF(lista_alimentos,Composição!C19,'DATABASE 1'!H:H)</f>
        <v>0</v>
      </c>
    </row>
    <row r="20" spans="3:13" x14ac:dyDescent="0.3">
      <c r="C20" s="174"/>
      <c r="D20" s="120">
        <f>SUMIF(lista_alimentos,Composição!C20,'DATABASE 1'!A:A)</f>
        <v>0</v>
      </c>
      <c r="E20" s="19"/>
      <c r="F20" s="121">
        <f>(E20/100)*SUMIF(lista_alimentos,Composição!C20,'DATABASE 1'!C:C)</f>
        <v>0</v>
      </c>
      <c r="G20" s="121">
        <f>(E20/100)*SUMIF(lista_alimentos,Composição!C20,'DATABASE 1'!F:F)</f>
        <v>0</v>
      </c>
      <c r="H20" s="121">
        <f>(E20/100)*SUMIF(lista_alimentos,Composição!C20,'DATABASE 1'!D:D)</f>
        <v>0</v>
      </c>
      <c r="I20" s="121">
        <f>(E20/100)*SUMIF(lista_alimentos,Composição!C20,'DATABASE 1'!E:E)</f>
        <v>0</v>
      </c>
      <c r="J20" s="121">
        <f>(E20/100)*SUMIF('DATABASE 2'!B:B,Composição!C20,'DATABASE 2'!C:C)</f>
        <v>0</v>
      </c>
      <c r="K20" s="121">
        <f>IF(ISERROR(SUMIF('DATABASE 2'!B:B,Composição!C20,'DATABASE 2'!G:G)),0,(E20/100)*SUMIF('DATABASE 2'!B:B,Composição!C20,'DATABASE 2'!G:G))</f>
        <v>0</v>
      </c>
      <c r="L20" s="121">
        <f>(E20/100)*SUMIF(lista_alimentos,Composição!C20,'DATABASE 1'!G:G)</f>
        <v>0</v>
      </c>
      <c r="M20" s="121">
        <f>(E20/100)*SUMIF(lista_alimentos,Composição!C20,'DATABASE 1'!H:H)</f>
        <v>0</v>
      </c>
    </row>
    <row r="21" spans="3:13" x14ac:dyDescent="0.3">
      <c r="C21" s="174"/>
      <c r="D21" s="120">
        <f>SUMIF(lista_alimentos,Composição!C21,'DATABASE 1'!A:A)</f>
        <v>0</v>
      </c>
      <c r="E21" s="19"/>
      <c r="F21" s="121">
        <f>(E21/100)*SUMIF(lista_alimentos,Composição!C21,'DATABASE 1'!C:C)</f>
        <v>0</v>
      </c>
      <c r="G21" s="121">
        <f>(E21/100)*SUMIF(lista_alimentos,Composição!C21,'DATABASE 1'!F:F)</f>
        <v>0</v>
      </c>
      <c r="H21" s="121">
        <f>(E21/100)*SUMIF(lista_alimentos,Composição!C21,'DATABASE 1'!D:D)</f>
        <v>0</v>
      </c>
      <c r="I21" s="121">
        <f>(E21/100)*SUMIF(lista_alimentos,Composição!C21,'DATABASE 1'!E:E)</f>
        <v>0</v>
      </c>
      <c r="J21" s="121">
        <f>(E21/100)*SUMIF('DATABASE 2'!B:B,Composição!C21,'DATABASE 2'!C:C)</f>
        <v>0</v>
      </c>
      <c r="K21" s="121">
        <f>IF(ISERROR(SUMIF('DATABASE 2'!B:B,Composição!C21,'DATABASE 2'!G:G)),0,(E21/100)*SUMIF('DATABASE 2'!B:B,Composição!C21,'DATABASE 2'!G:G))</f>
        <v>0</v>
      </c>
      <c r="L21" s="121">
        <f>(E21/100)*SUMIF(lista_alimentos,Composição!C21,'DATABASE 1'!G:G)</f>
        <v>0</v>
      </c>
      <c r="M21" s="121">
        <f>(E21/100)*SUMIF(lista_alimentos,Composição!C21,'DATABASE 1'!H:H)</f>
        <v>0</v>
      </c>
    </row>
    <row r="22" spans="3:13" x14ac:dyDescent="0.3">
      <c r="C22" s="174"/>
      <c r="D22" s="120">
        <f>SUMIF(lista_alimentos,Composição!C22,'DATABASE 1'!A:A)</f>
        <v>0</v>
      </c>
      <c r="E22" s="19"/>
      <c r="F22" s="121">
        <f>(E22/100)*SUMIF(lista_alimentos,Composição!C22,'DATABASE 1'!C:C)</f>
        <v>0</v>
      </c>
      <c r="G22" s="121">
        <f>(E22/100)*SUMIF(lista_alimentos,Composição!C22,'DATABASE 1'!F:F)</f>
        <v>0</v>
      </c>
      <c r="H22" s="121">
        <f>(E22/100)*SUMIF(lista_alimentos,Composição!C22,'DATABASE 1'!D:D)</f>
        <v>0</v>
      </c>
      <c r="I22" s="121">
        <f>(E22/100)*SUMIF(lista_alimentos,Composição!C22,'DATABASE 1'!E:E)</f>
        <v>0</v>
      </c>
      <c r="J22" s="121">
        <f>(E22/100)*SUMIF('DATABASE 2'!B:B,Composição!C22,'DATABASE 2'!C:C)</f>
        <v>0</v>
      </c>
      <c r="K22" s="121">
        <f>IF(ISERROR(SUMIF('DATABASE 2'!B:B,Composição!C22,'DATABASE 2'!G:G)),0,(E22/100)*SUMIF('DATABASE 2'!B:B,Composição!C22,'DATABASE 2'!G:G))</f>
        <v>0</v>
      </c>
      <c r="L22" s="121">
        <f>(E22/100)*SUMIF(lista_alimentos,Composição!C22,'DATABASE 1'!G:G)</f>
        <v>0</v>
      </c>
      <c r="M22" s="121">
        <f>(E22/100)*SUMIF(lista_alimentos,Composição!C22,'DATABASE 1'!H:H)</f>
        <v>0</v>
      </c>
    </row>
    <row r="23" spans="3:13" x14ac:dyDescent="0.3">
      <c r="C23" s="174"/>
      <c r="D23" s="120">
        <f>SUMIF(lista_alimentos,Composição!C23,'DATABASE 1'!A:A)</f>
        <v>0</v>
      </c>
      <c r="E23" s="19"/>
      <c r="F23" s="121">
        <f>(E23/100)*SUMIF(lista_alimentos,Composição!C23,'DATABASE 1'!C:C)</f>
        <v>0</v>
      </c>
      <c r="G23" s="121">
        <f>(E23/100)*SUMIF(lista_alimentos,Composição!C23,'DATABASE 1'!F:F)</f>
        <v>0</v>
      </c>
      <c r="H23" s="121">
        <f>(E23/100)*SUMIF(lista_alimentos,Composição!C23,'DATABASE 1'!D:D)</f>
        <v>0</v>
      </c>
      <c r="I23" s="121">
        <f>(E23/100)*SUMIF(lista_alimentos,Composição!C23,'DATABASE 1'!E:E)</f>
        <v>0</v>
      </c>
      <c r="J23" s="121">
        <f>(E23/100)*SUMIF('DATABASE 2'!B:B,Composição!C23,'DATABASE 2'!C:C)</f>
        <v>0</v>
      </c>
      <c r="K23" s="121">
        <f>IF(ISERROR(SUMIF('DATABASE 2'!B:B,Composição!C23,'DATABASE 2'!G:G)),0,(E23/100)*SUMIF('DATABASE 2'!B:B,Composição!C23,'DATABASE 2'!G:G))</f>
        <v>0</v>
      </c>
      <c r="L23" s="121">
        <f>(E23/100)*SUMIF(lista_alimentos,Composição!C23,'DATABASE 1'!G:G)</f>
        <v>0</v>
      </c>
      <c r="M23" s="121">
        <f>(E23/100)*SUMIF(lista_alimentos,Composição!C23,'DATABASE 1'!H:H)</f>
        <v>0</v>
      </c>
    </row>
    <row r="24" spans="3:13" x14ac:dyDescent="0.3">
      <c r="C24" s="174"/>
      <c r="D24" s="120">
        <f>SUMIF(lista_alimentos,Composição!C24,'DATABASE 1'!A:A)</f>
        <v>0</v>
      </c>
      <c r="E24" s="19"/>
      <c r="F24" s="121">
        <f>(E24/100)*SUMIF(lista_alimentos,Composição!C24,'DATABASE 1'!C:C)</f>
        <v>0</v>
      </c>
      <c r="G24" s="121">
        <f>(E24/100)*SUMIF(lista_alimentos,Composição!C24,'DATABASE 1'!F:F)</f>
        <v>0</v>
      </c>
      <c r="H24" s="121">
        <f>(E24/100)*SUMIF(lista_alimentos,Composição!C24,'DATABASE 1'!D:D)</f>
        <v>0</v>
      </c>
      <c r="I24" s="121">
        <f>(E24/100)*SUMIF(lista_alimentos,Composição!C24,'DATABASE 1'!E:E)</f>
        <v>0</v>
      </c>
      <c r="J24" s="121">
        <f>(E24/100)*SUMIF('DATABASE 2'!B:B,Composição!C24,'DATABASE 2'!C:C)</f>
        <v>0</v>
      </c>
      <c r="K24" s="121">
        <f>IF(ISERROR(SUMIF('DATABASE 2'!B:B,Composição!C24,'DATABASE 2'!G:G)),0,(E24/100)*SUMIF('DATABASE 2'!B:B,Composição!C24,'DATABASE 2'!G:G))</f>
        <v>0</v>
      </c>
      <c r="L24" s="121">
        <f>(E24/100)*SUMIF(lista_alimentos,Composição!C24,'DATABASE 1'!G:G)</f>
        <v>0</v>
      </c>
      <c r="M24" s="121">
        <f>(E24/100)*SUMIF(lista_alimentos,Composição!C24,'DATABASE 1'!H:H)</f>
        <v>0</v>
      </c>
    </row>
    <row r="25" spans="3:13" hidden="1" x14ac:dyDescent="0.3">
      <c r="C25" s="5"/>
      <c r="D25" s="120"/>
      <c r="E25" s="19">
        <f>E30</f>
        <v>0</v>
      </c>
      <c r="F25" s="121">
        <f>($E25/100)*F30</f>
        <v>0</v>
      </c>
      <c r="G25" s="121">
        <f t="shared" ref="G25:M25" si="0">($E25/100)*G30</f>
        <v>0</v>
      </c>
      <c r="H25" s="121">
        <f t="shared" si="0"/>
        <v>0</v>
      </c>
      <c r="I25" s="121">
        <f t="shared" si="0"/>
        <v>0</v>
      </c>
      <c r="J25" s="121">
        <f t="shared" si="0"/>
        <v>0</v>
      </c>
      <c r="K25" s="121">
        <f t="shared" si="0"/>
        <v>0</v>
      </c>
      <c r="L25" s="121">
        <f t="shared" si="0"/>
        <v>0</v>
      </c>
      <c r="M25" s="121">
        <f t="shared" si="0"/>
        <v>0</v>
      </c>
    </row>
    <row r="26" spans="3:13" hidden="1" x14ac:dyDescent="0.3">
      <c r="C26" s="5"/>
      <c r="D26" s="120"/>
      <c r="E26" s="19">
        <f t="shared" ref="E26:E28" si="1">E31</f>
        <v>0</v>
      </c>
      <c r="F26" s="121">
        <f t="shared" ref="F26:M26" si="2">($E26/100)*F31</f>
        <v>0</v>
      </c>
      <c r="G26" s="121">
        <f t="shared" si="2"/>
        <v>0</v>
      </c>
      <c r="H26" s="121">
        <f t="shared" si="2"/>
        <v>0</v>
      </c>
      <c r="I26" s="121">
        <f t="shared" si="2"/>
        <v>0</v>
      </c>
      <c r="J26" s="121">
        <f t="shared" si="2"/>
        <v>0</v>
      </c>
      <c r="K26" s="121">
        <f t="shared" si="2"/>
        <v>0</v>
      </c>
      <c r="L26" s="121">
        <f t="shared" si="2"/>
        <v>0</v>
      </c>
      <c r="M26" s="121">
        <f t="shared" si="2"/>
        <v>0</v>
      </c>
    </row>
    <row r="27" spans="3:13" hidden="1" x14ac:dyDescent="0.3">
      <c r="C27" s="5"/>
      <c r="D27" s="120"/>
      <c r="E27" s="19">
        <f t="shared" si="1"/>
        <v>0</v>
      </c>
      <c r="F27" s="121">
        <f t="shared" ref="F27:M27" si="3">($E27/100)*F32</f>
        <v>0</v>
      </c>
      <c r="G27" s="121">
        <f t="shared" si="3"/>
        <v>0</v>
      </c>
      <c r="H27" s="121">
        <f t="shared" si="3"/>
        <v>0</v>
      </c>
      <c r="I27" s="121">
        <f t="shared" si="3"/>
        <v>0</v>
      </c>
      <c r="J27" s="121">
        <f t="shared" si="3"/>
        <v>0</v>
      </c>
      <c r="K27" s="121">
        <f t="shared" si="3"/>
        <v>0</v>
      </c>
      <c r="L27" s="121">
        <f t="shared" si="3"/>
        <v>0</v>
      </c>
      <c r="M27" s="121">
        <f t="shared" si="3"/>
        <v>0</v>
      </c>
    </row>
    <row r="28" spans="3:13" hidden="1" x14ac:dyDescent="0.3">
      <c r="C28" s="5"/>
      <c r="D28" s="120"/>
      <c r="E28" s="19">
        <f t="shared" si="1"/>
        <v>0</v>
      </c>
      <c r="F28" s="121">
        <f t="shared" ref="F28:M28" si="4">($E28/100)*F33</f>
        <v>0</v>
      </c>
      <c r="G28" s="121">
        <f t="shared" si="4"/>
        <v>0</v>
      </c>
      <c r="H28" s="121">
        <f t="shared" si="4"/>
        <v>0</v>
      </c>
      <c r="I28" s="121">
        <f t="shared" si="4"/>
        <v>0</v>
      </c>
      <c r="J28" s="121">
        <f t="shared" si="4"/>
        <v>0</v>
      </c>
      <c r="K28" s="121">
        <f t="shared" si="4"/>
        <v>0</v>
      </c>
      <c r="L28" s="121">
        <f t="shared" si="4"/>
        <v>0</v>
      </c>
      <c r="M28" s="121">
        <f t="shared" si="4"/>
        <v>0</v>
      </c>
    </row>
    <row r="29" spans="3:13" hidden="1" x14ac:dyDescent="0.3">
      <c r="C29" s="5"/>
      <c r="D29" s="120"/>
      <c r="E29" s="19">
        <f>E34</f>
        <v>0</v>
      </c>
      <c r="F29" s="121">
        <f t="shared" ref="F29:L29" si="5">($E29/100)*F34</f>
        <v>0</v>
      </c>
      <c r="G29" s="121">
        <f t="shared" si="5"/>
        <v>0</v>
      </c>
      <c r="H29" s="121">
        <f t="shared" si="5"/>
        <v>0</v>
      </c>
      <c r="I29" s="121">
        <f t="shared" si="5"/>
        <v>0</v>
      </c>
      <c r="J29" s="121">
        <f t="shared" si="5"/>
        <v>0</v>
      </c>
      <c r="K29" s="121">
        <f t="shared" si="5"/>
        <v>0</v>
      </c>
      <c r="L29" s="121">
        <f t="shared" si="5"/>
        <v>0</v>
      </c>
      <c r="M29" s="121">
        <f>($E29/100)*M34</f>
        <v>0</v>
      </c>
    </row>
    <row r="30" spans="3:13" x14ac:dyDescent="0.3">
      <c r="C30" s="123" t="s">
        <v>653</v>
      </c>
      <c r="D30" s="124"/>
      <c r="E30" s="124"/>
      <c r="F30" s="125"/>
      <c r="G30" s="125"/>
      <c r="H30" s="125"/>
      <c r="I30" s="125"/>
      <c r="J30" s="125"/>
      <c r="K30" s="125"/>
      <c r="L30" s="125"/>
      <c r="M30" s="125"/>
    </row>
    <row r="31" spans="3:13" x14ac:dyDescent="0.3">
      <c r="C31" s="123" t="s">
        <v>653</v>
      </c>
      <c r="D31" s="124"/>
      <c r="E31" s="124"/>
      <c r="F31" s="125"/>
      <c r="G31" s="125"/>
      <c r="H31" s="125"/>
      <c r="I31" s="125"/>
      <c r="J31" s="125"/>
      <c r="K31" s="125"/>
      <c r="L31" s="125"/>
      <c r="M31" s="125"/>
    </row>
    <row r="32" spans="3:13" x14ac:dyDescent="0.3">
      <c r="C32" s="123" t="s">
        <v>653</v>
      </c>
      <c r="D32" s="124"/>
      <c r="E32" s="124"/>
      <c r="F32" s="125"/>
      <c r="G32" s="125"/>
      <c r="H32" s="125"/>
      <c r="I32" s="125"/>
      <c r="J32" s="125"/>
      <c r="K32" s="125"/>
      <c r="L32" s="125"/>
      <c r="M32" s="125"/>
    </row>
    <row r="33" spans="3:13" x14ac:dyDescent="0.3">
      <c r="C33" s="123" t="s">
        <v>653</v>
      </c>
      <c r="D33" s="124"/>
      <c r="E33" s="124"/>
      <c r="F33" s="125"/>
      <c r="G33" s="125"/>
      <c r="H33" s="125"/>
      <c r="I33" s="125"/>
      <c r="J33" s="125"/>
      <c r="K33" s="125"/>
      <c r="L33" s="125"/>
      <c r="M33" s="125"/>
    </row>
    <row r="34" spans="3:13" x14ac:dyDescent="0.3">
      <c r="C34" s="123" t="s">
        <v>653</v>
      </c>
      <c r="D34" s="124"/>
      <c r="E34" s="124"/>
      <c r="F34" s="125"/>
      <c r="G34" s="125"/>
      <c r="H34" s="125"/>
      <c r="I34" s="125"/>
      <c r="J34" s="125"/>
      <c r="K34" s="125"/>
      <c r="L34" s="125"/>
      <c r="M34" s="125"/>
    </row>
    <row r="35" spans="3:13" x14ac:dyDescent="0.3">
      <c r="C35" s="6" t="s">
        <v>11</v>
      </c>
      <c r="D35" s="6" t="s">
        <v>21</v>
      </c>
      <c r="E35" s="6">
        <f>SUM(E4:E29)</f>
        <v>0</v>
      </c>
      <c r="F35" s="6">
        <f t="shared" ref="F35:L35" si="6">SUM(F4:F29)</f>
        <v>0</v>
      </c>
      <c r="G35" s="6">
        <f t="shared" si="6"/>
        <v>0</v>
      </c>
      <c r="H35" s="6">
        <f t="shared" si="6"/>
        <v>0</v>
      </c>
      <c r="I35" s="6">
        <f t="shared" si="6"/>
        <v>0</v>
      </c>
      <c r="J35" s="6">
        <f t="shared" si="6"/>
        <v>0</v>
      </c>
      <c r="K35" s="6">
        <f t="shared" si="6"/>
        <v>0</v>
      </c>
      <c r="L35" s="6">
        <f t="shared" si="6"/>
        <v>0</v>
      </c>
      <c r="M35" s="122">
        <f>SUM(M4:M29)</f>
        <v>0</v>
      </c>
    </row>
  </sheetData>
  <sheetProtection algorithmName="SHA-512" hashValue="VKYuwzdabPvk6CfeGVKzjrWOsAnXir7rNfDNYld5oG4gTCRFoLiNys7BH9+JwmsnQIHi/qAWPo3jX9ORk9QMNQ==" saltValue="p+/kqo1q9TjYkvLlRk7brQ==" spinCount="100000" sheet="1" objects="1" scenarios="1"/>
  <dataConsolidate/>
  <dataValidations count="2">
    <dataValidation type="list" allowBlank="1" showInputMessage="1" showErrorMessage="1" sqref="C5:C29">
      <formula1>lista_alimentos</formula1>
    </dataValidation>
    <dataValidation type="list" errorStyle="warning" allowBlank="1" showInputMessage="1" showErrorMessage="1" sqref="C4">
      <formula1>lista_alimentos</formula1>
    </dataValidation>
  </dataValidations>
  <hyperlinks>
    <hyperlink ref="A4" location="Instruções!A1" display="1. Instruções"/>
    <hyperlink ref="A6" location="Composição!A1" display="2. Cadastro de Insumos"/>
    <hyperlink ref="A8" location="'Tabela Nutricional'!A1" display="3. Tabela Nutricional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workbookViewId="0">
      <selection activeCell="A6" sqref="A6"/>
    </sheetView>
  </sheetViews>
  <sheetFormatPr defaultRowHeight="17.25" x14ac:dyDescent="0.3"/>
  <cols>
    <col min="1" max="1" width="27.28515625" style="1" customWidth="1"/>
    <col min="2" max="2" width="9.140625" style="2"/>
    <col min="3" max="3" width="10" style="2" customWidth="1"/>
    <col min="4" max="4" width="5.5703125" style="2" customWidth="1"/>
    <col min="5" max="5" width="9.85546875" style="2" customWidth="1"/>
    <col min="6" max="6" width="28.85546875" style="2" customWidth="1"/>
    <col min="7" max="7" width="13.28515625" style="2" customWidth="1"/>
    <col min="8" max="16384" width="9.140625" style="2"/>
  </cols>
  <sheetData>
    <row r="1" spans="1:7" ht="60.75" customHeight="1" x14ac:dyDescent="0.45">
      <c r="C1" s="4" t="s">
        <v>652</v>
      </c>
    </row>
    <row r="2" spans="1:7" ht="63.75" customHeight="1" x14ac:dyDescent="0.3">
      <c r="A2" s="3"/>
    </row>
    <row r="3" spans="1:7" x14ac:dyDescent="0.3">
      <c r="C3" s="179" t="s">
        <v>12</v>
      </c>
      <c r="D3" s="180"/>
      <c r="E3" s="180"/>
      <c r="F3" s="180"/>
      <c r="G3" s="181"/>
    </row>
    <row r="4" spans="1:7" x14ac:dyDescent="0.3">
      <c r="A4" s="18" t="s">
        <v>0</v>
      </c>
      <c r="C4" s="10" t="s">
        <v>13</v>
      </c>
      <c r="D4" s="20"/>
      <c r="E4" s="12" t="s">
        <v>20</v>
      </c>
      <c r="F4" s="177" t="s">
        <v>23</v>
      </c>
      <c r="G4" s="178"/>
    </row>
    <row r="5" spans="1:7" x14ac:dyDescent="0.3">
      <c r="A5" s="9"/>
      <c r="C5" s="189" t="s">
        <v>659</v>
      </c>
      <c r="D5" s="190"/>
      <c r="E5" s="190"/>
      <c r="F5" s="191"/>
      <c r="G5" s="11" t="s">
        <v>14</v>
      </c>
    </row>
    <row r="6" spans="1:7" x14ac:dyDescent="0.3">
      <c r="A6" s="18" t="s">
        <v>2</v>
      </c>
      <c r="C6" s="182" t="s">
        <v>15</v>
      </c>
      <c r="D6" s="183"/>
      <c r="E6" s="184"/>
      <c r="F6" s="13" t="e">
        <f>ROUNDUP((Composição!F35*$D$4)/Composição!$E$35,0) &amp; " kcal" &amp; " ou " &amp; ROUNDUP((((Composição!F35*$D$4)/Composição!$E$35)*4.184),0) &amp; " kj"</f>
        <v>#DIV/0!</v>
      </c>
      <c r="G6" s="13" t="e">
        <f>(((Composição!F35*$D$4)/Composição!$E$35)*100)/2000</f>
        <v>#DIV/0!</v>
      </c>
    </row>
    <row r="7" spans="1:7" x14ac:dyDescent="0.3">
      <c r="A7" s="9"/>
      <c r="C7" s="182" t="s">
        <v>4</v>
      </c>
      <c r="D7" s="183"/>
      <c r="E7" s="184"/>
      <c r="F7" s="14" t="e">
        <f>ROUNDUP((Composição!G35*$D$4)/Composição!$E$35,0) &amp; "g"</f>
        <v>#DIV/0!</v>
      </c>
      <c r="G7" s="13" t="e">
        <f>(((Composição!G35*$D$4)/Composição!$E$35)*100)/300</f>
        <v>#DIV/0!</v>
      </c>
    </row>
    <row r="8" spans="1:7" x14ac:dyDescent="0.3">
      <c r="A8" s="17" t="s">
        <v>652</v>
      </c>
      <c r="C8" s="182" t="s">
        <v>3</v>
      </c>
      <c r="D8" s="183"/>
      <c r="E8" s="184"/>
      <c r="F8" s="13" t="e">
        <f>ROUNDUP((Composição!H35*$D$4)/Composição!$E$35,0) &amp; "g"</f>
        <v>#DIV/0!</v>
      </c>
      <c r="G8" s="13" t="e">
        <f>(((Composição!H35*$D$4)/Composição!$E$35)*100)/75</f>
        <v>#DIV/0!</v>
      </c>
    </row>
    <row r="9" spans="1:7" x14ac:dyDescent="0.3">
      <c r="A9" s="9"/>
      <c r="C9" s="182" t="s">
        <v>16</v>
      </c>
      <c r="D9" s="183"/>
      <c r="E9" s="184"/>
      <c r="F9" s="13" t="e">
        <f>ROUNDUP((Composição!I35*$D$4)/Composição!$E$35,0) &amp;"g"</f>
        <v>#DIV/0!</v>
      </c>
      <c r="G9" s="13" t="e">
        <f>(((Composição!I35*$D$4)/Composição!$E$35)*100)/55</f>
        <v>#DIV/0!</v>
      </c>
    </row>
    <row r="10" spans="1:7" x14ac:dyDescent="0.3">
      <c r="A10" s="18"/>
      <c r="C10" s="182" t="s">
        <v>17</v>
      </c>
      <c r="D10" s="183"/>
      <c r="E10" s="184"/>
      <c r="F10" s="13" t="e">
        <f>ROUNDUP((Composição!J35*$D$4)/Composição!$E$35,0) &amp; "g"</f>
        <v>#DIV/0!</v>
      </c>
      <c r="G10" s="13" t="e">
        <f>(((Composição!J35*$D$4)/Composição!$E$35)*100)/22</f>
        <v>#DIV/0!</v>
      </c>
    </row>
    <row r="11" spans="1:7" x14ac:dyDescent="0.3">
      <c r="C11" s="182" t="s">
        <v>18</v>
      </c>
      <c r="D11" s="183"/>
      <c r="E11" s="184"/>
      <c r="F11" s="13" t="e">
        <f>ROUNDDOWN((Composição!K35*$D$4)/Composição!$E$35,0) &amp; "g"</f>
        <v>#DIV/0!</v>
      </c>
      <c r="G11" s="13" t="s">
        <v>21</v>
      </c>
    </row>
    <row r="12" spans="1:7" x14ac:dyDescent="0.3">
      <c r="C12" s="182" t="s">
        <v>19</v>
      </c>
      <c r="D12" s="183"/>
      <c r="E12" s="184"/>
      <c r="F12" s="13" t="e">
        <f>ROUNDUP((Composição!L35*$D$4)/Composição!$E$35,0) &amp;"g"</f>
        <v>#DIV/0!</v>
      </c>
      <c r="G12" s="13" t="e">
        <f>(((Composição!L35*$D$4)/Composição!$E$35)*100)/25</f>
        <v>#DIV/0!</v>
      </c>
    </row>
    <row r="13" spans="1:7" x14ac:dyDescent="0.3">
      <c r="C13" s="185" t="s">
        <v>6</v>
      </c>
      <c r="D13" s="186"/>
      <c r="E13" s="187"/>
      <c r="F13" s="15" t="e">
        <f>ROUNDUP((Composição!M35*$D$4)/Composição!$E$35,2) &amp;"mg"</f>
        <v>#DIV/0!</v>
      </c>
      <c r="G13" s="16" t="e">
        <f>(((Composição!M35*$D$4)/Composição!$E$35)*100)/2400</f>
        <v>#DIV/0!</v>
      </c>
    </row>
    <row r="14" spans="1:7" x14ac:dyDescent="0.3">
      <c r="C14" s="188" t="s">
        <v>22</v>
      </c>
      <c r="D14" s="188"/>
      <c r="E14" s="188"/>
      <c r="F14" s="188"/>
      <c r="G14" s="188"/>
    </row>
    <row r="15" spans="1:7" x14ac:dyDescent="0.3">
      <c r="C15" s="188"/>
      <c r="D15" s="188"/>
      <c r="E15" s="188"/>
      <c r="F15" s="188"/>
      <c r="G15" s="188"/>
    </row>
    <row r="16" spans="1:7" x14ac:dyDescent="0.3">
      <c r="C16" s="188"/>
      <c r="D16" s="188"/>
      <c r="E16" s="188"/>
      <c r="F16" s="188"/>
      <c r="G16" s="188"/>
    </row>
    <row r="17" spans="3:7" x14ac:dyDescent="0.3">
      <c r="C17" s="188"/>
      <c r="D17" s="188"/>
      <c r="E17" s="188"/>
      <c r="F17" s="188"/>
      <c r="G17" s="188"/>
    </row>
  </sheetData>
  <sheetProtection algorithmName="SHA-512" hashValue="PtjneGH9sJpkQgrRXC4ltGdspPL+E6YSjEt7zIVvx3EMeJ9aV5i4jwoawExBdiGUfafl2FF/tBpwN3JZHyCEgQ==" saltValue="EEYBVHef9rEkKjERkGh8Eg==" spinCount="100000" sheet="1" objects="1" scenarios="1"/>
  <mergeCells count="12">
    <mergeCell ref="C13:E13"/>
    <mergeCell ref="C14:G17"/>
    <mergeCell ref="C9:E9"/>
    <mergeCell ref="C5:F5"/>
    <mergeCell ref="C10:E10"/>
    <mergeCell ref="C11:E11"/>
    <mergeCell ref="C12:E12"/>
    <mergeCell ref="F4:G4"/>
    <mergeCell ref="C3:G3"/>
    <mergeCell ref="C6:E6"/>
    <mergeCell ref="C7:E7"/>
    <mergeCell ref="C8:E8"/>
  </mergeCells>
  <hyperlinks>
    <hyperlink ref="A4" location="Instruções!A1" display="1. Instruções"/>
    <hyperlink ref="A6" location="Composição!A1" display="2. Cadastro de Insumos"/>
    <hyperlink ref="A8" location="'Tabela Nutricional'!A1" display="3. Tabela Nutricional"/>
  </hyperlink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86"/>
  <sheetViews>
    <sheetView topLeftCell="A585" workbookViewId="0">
      <selection activeCell="E594" sqref="E594"/>
    </sheetView>
  </sheetViews>
  <sheetFormatPr defaultRowHeight="11.25" x14ac:dyDescent="0.2"/>
  <cols>
    <col min="1" max="1" width="9.140625" style="173"/>
    <col min="2" max="2" width="44.42578125" style="173" customWidth="1"/>
    <col min="3" max="5" width="9.140625" style="173"/>
    <col min="6" max="6" width="9.140625" style="173" customWidth="1"/>
    <col min="7" max="16384" width="9.140625" style="173"/>
  </cols>
  <sheetData>
    <row r="1" spans="1:79" x14ac:dyDescent="0.2">
      <c r="A1" s="24">
        <v>163</v>
      </c>
      <c r="B1" s="22" t="s">
        <v>198</v>
      </c>
      <c r="C1" s="138">
        <v>96.154708695652204</v>
      </c>
      <c r="D1" s="147">
        <v>1.2391304347826086</v>
      </c>
      <c r="E1" s="148">
        <v>8.3966666666666665</v>
      </c>
      <c r="F1" s="157">
        <v>6.0308695652173965</v>
      </c>
      <c r="G1" s="148">
        <v>6.3133333333333326</v>
      </c>
      <c r="H1" s="138" t="s">
        <v>33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</row>
    <row r="2" spans="1:79" ht="12" thickBot="1" x14ac:dyDescent="0.25">
      <c r="A2" s="29">
        <v>164</v>
      </c>
      <c r="B2" s="27" t="s">
        <v>199</v>
      </c>
      <c r="C2" s="140">
        <v>48.322213043478243</v>
      </c>
      <c r="D2" s="46">
        <v>0.85869565217391308</v>
      </c>
      <c r="E2" s="55">
        <v>0.12333333333333334</v>
      </c>
      <c r="F2" s="38">
        <v>12.334637681159411</v>
      </c>
      <c r="G2" s="46">
        <v>0.98666666666666669</v>
      </c>
      <c r="H2" s="47" t="s">
        <v>33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</row>
    <row r="3" spans="1:79" x14ac:dyDescent="0.2">
      <c r="A3" s="33">
        <v>165</v>
      </c>
      <c r="B3" s="168" t="s">
        <v>200</v>
      </c>
      <c r="C3" s="126">
        <v>30.591799194335923</v>
      </c>
      <c r="D3" s="145">
        <v>0.46666666666666662</v>
      </c>
      <c r="E3" s="153">
        <v>0.11333333333333333</v>
      </c>
      <c r="F3" s="145">
        <v>7.7986666666666622</v>
      </c>
      <c r="G3" s="153">
        <v>0.32666666666666666</v>
      </c>
      <c r="H3" s="163">
        <v>1.2363333333333333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</row>
    <row r="4" spans="1:79" x14ac:dyDescent="0.2">
      <c r="A4" s="90">
        <v>273</v>
      </c>
      <c r="B4" s="82" t="s">
        <v>308</v>
      </c>
      <c r="C4" s="84">
        <v>111.6155034511884</v>
      </c>
      <c r="D4" s="85">
        <v>23.524999999999999</v>
      </c>
      <c r="E4" s="83">
        <v>1.2376666666666667</v>
      </c>
      <c r="F4" s="85">
        <v>0</v>
      </c>
      <c r="G4" s="89" t="s">
        <v>32</v>
      </c>
      <c r="H4" s="86">
        <v>334.39133333333331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</row>
    <row r="5" spans="1:79" x14ac:dyDescent="0.2">
      <c r="A5" s="29">
        <v>275</v>
      </c>
      <c r="B5" s="27" t="s">
        <v>310</v>
      </c>
      <c r="C5" s="37">
        <v>59.11303324858347</v>
      </c>
      <c r="D5" s="36">
        <v>13.083333333333332</v>
      </c>
      <c r="E5" s="45">
        <v>0.36</v>
      </c>
      <c r="F5" s="38">
        <v>0</v>
      </c>
      <c r="G5" s="38" t="s">
        <v>32</v>
      </c>
      <c r="H5" s="37">
        <v>78.515000000000001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39"/>
      <c r="U5" s="35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39"/>
      <c r="AH5" s="35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39"/>
      <c r="AT5" s="35"/>
      <c r="AU5" s="40"/>
      <c r="AV5" s="40"/>
      <c r="AW5" s="40"/>
      <c r="AX5" s="40"/>
      <c r="AY5" s="35"/>
      <c r="AZ5" s="40"/>
      <c r="BA5" s="40"/>
      <c r="BB5" s="40"/>
      <c r="BC5" s="40"/>
      <c r="BD5" s="39"/>
      <c r="BE5" s="35"/>
      <c r="BF5" s="40"/>
      <c r="BG5" s="35"/>
      <c r="BH5" s="40"/>
      <c r="BI5" s="40"/>
      <c r="BJ5" s="35"/>
      <c r="BK5" s="40"/>
      <c r="BL5" s="40"/>
      <c r="BM5" s="35"/>
      <c r="BN5" s="40"/>
      <c r="BO5" s="40"/>
      <c r="BP5" s="40"/>
      <c r="BQ5" s="39"/>
      <c r="BR5" s="35"/>
      <c r="BS5" s="40"/>
      <c r="BT5" s="39"/>
      <c r="BU5" s="39"/>
      <c r="BV5" s="40"/>
      <c r="BW5" s="40"/>
      <c r="BX5" s="41"/>
      <c r="BY5" s="41"/>
      <c r="BZ5" s="41"/>
      <c r="CA5" s="41"/>
    </row>
    <row r="6" spans="1:79" x14ac:dyDescent="0.2">
      <c r="A6" s="29">
        <v>276</v>
      </c>
      <c r="B6" s="82" t="s">
        <v>311</v>
      </c>
      <c r="C6" s="84">
        <v>129.64352590286731</v>
      </c>
      <c r="D6" s="85">
        <v>27.610416666666666</v>
      </c>
      <c r="E6" s="83">
        <v>1.3023333333333333</v>
      </c>
      <c r="F6" s="85">
        <v>0</v>
      </c>
      <c r="G6" s="89" t="s">
        <v>32</v>
      </c>
      <c r="H6" s="86">
        <v>305.09366666666665</v>
      </c>
      <c r="I6" s="27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</row>
    <row r="7" spans="1:79" x14ac:dyDescent="0.2">
      <c r="A7" s="90">
        <v>274</v>
      </c>
      <c r="B7" s="82" t="s">
        <v>309</v>
      </c>
      <c r="C7" s="84">
        <v>91.103548395554228</v>
      </c>
      <c r="D7" s="85">
        <v>19.345833333333331</v>
      </c>
      <c r="E7" s="83">
        <v>0.94200000000000006</v>
      </c>
      <c r="F7" s="85">
        <v>0</v>
      </c>
      <c r="G7" s="89" t="s">
        <v>32</v>
      </c>
      <c r="H7" s="86">
        <v>189.33766666666665</v>
      </c>
      <c r="I7" s="27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</row>
    <row r="8" spans="1:79" x14ac:dyDescent="0.2">
      <c r="A8" s="29">
        <v>166</v>
      </c>
      <c r="B8" s="27" t="s">
        <v>201</v>
      </c>
      <c r="C8" s="37">
        <v>62.424098408540061</v>
      </c>
      <c r="D8" s="36">
        <v>0.83333333333333337</v>
      </c>
      <c r="E8" s="36">
        <v>0.70333333333333325</v>
      </c>
      <c r="F8" s="38">
        <v>14.926999999999998</v>
      </c>
      <c r="G8" s="36">
        <v>1.696</v>
      </c>
      <c r="H8" s="51" t="s">
        <v>33</v>
      </c>
      <c r="I8" s="27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</row>
    <row r="9" spans="1:79" x14ac:dyDescent="0.2">
      <c r="A9" s="29">
        <v>64</v>
      </c>
      <c r="B9" s="27" t="s">
        <v>98</v>
      </c>
      <c r="C9" s="37">
        <v>48.043742500000008</v>
      </c>
      <c r="D9" s="36">
        <v>1.4437500000000001</v>
      </c>
      <c r="E9" s="38">
        <v>0.72933333333333328</v>
      </c>
      <c r="F9" s="38">
        <v>10.760916666666668</v>
      </c>
      <c r="G9" s="38">
        <v>2.4626666666666668</v>
      </c>
      <c r="H9" s="34">
        <v>1.4516666666666669</v>
      </c>
      <c r="I9" s="27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</row>
    <row r="10" spans="1:79" x14ac:dyDescent="0.2">
      <c r="A10" s="29">
        <v>65</v>
      </c>
      <c r="B10" s="27" t="s">
        <v>99</v>
      </c>
      <c r="C10" s="47">
        <v>38.599294202898562</v>
      </c>
      <c r="D10" s="46">
        <v>1.7463768115942029</v>
      </c>
      <c r="E10" s="46">
        <v>0.53666666666666674</v>
      </c>
      <c r="F10" s="38">
        <v>8.3602898550724678</v>
      </c>
      <c r="G10" s="46">
        <v>2.1666666666666665</v>
      </c>
      <c r="H10" s="47" t="s">
        <v>33</v>
      </c>
      <c r="I10" s="27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</row>
    <row r="11" spans="1:79" x14ac:dyDescent="0.2">
      <c r="A11" s="29">
        <v>66</v>
      </c>
      <c r="B11" s="27" t="s">
        <v>100</v>
      </c>
      <c r="C11" s="47">
        <v>13.605673913043486</v>
      </c>
      <c r="D11" s="46">
        <v>0.60869565217391308</v>
      </c>
      <c r="E11" s="55" t="s">
        <v>33</v>
      </c>
      <c r="F11" s="38">
        <v>3.3013043478260893</v>
      </c>
      <c r="G11" s="46">
        <v>1.17</v>
      </c>
      <c r="H11" s="47" t="s">
        <v>33</v>
      </c>
      <c r="I11" s="27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</row>
    <row r="12" spans="1:79" x14ac:dyDescent="0.2">
      <c r="A12" s="29">
        <v>67</v>
      </c>
      <c r="B12" s="27" t="s">
        <v>101</v>
      </c>
      <c r="C12" s="47">
        <v>12.364436231884042</v>
      </c>
      <c r="D12" s="46">
        <v>0.96014492753623182</v>
      </c>
      <c r="E12" s="55">
        <v>0.06</v>
      </c>
      <c r="F12" s="38">
        <v>2.6665217391304306</v>
      </c>
      <c r="G12" s="46">
        <v>1.7033333333333331</v>
      </c>
      <c r="H12" s="47" t="s">
        <v>33</v>
      </c>
      <c r="I12" s="27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</row>
    <row r="13" spans="1:79" x14ac:dyDescent="0.2">
      <c r="A13" s="29">
        <v>68</v>
      </c>
      <c r="B13" s="91" t="s">
        <v>102</v>
      </c>
      <c r="C13" s="84">
        <v>29.003822031756222</v>
      </c>
      <c r="D13" s="85">
        <v>0.39374999999999999</v>
      </c>
      <c r="E13" s="85">
        <v>0.79900000000000004</v>
      </c>
      <c r="F13" s="85">
        <v>5.9819166666666614</v>
      </c>
      <c r="G13" s="85">
        <v>1.5466666666666669</v>
      </c>
      <c r="H13" s="84">
        <v>3.0276666666666667</v>
      </c>
      <c r="I13" s="27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</row>
    <row r="14" spans="1:79" x14ac:dyDescent="0.2">
      <c r="A14" s="29">
        <v>69</v>
      </c>
      <c r="B14" s="27" t="s">
        <v>103</v>
      </c>
      <c r="C14" s="37">
        <v>24.466267949700352</v>
      </c>
      <c r="D14" s="36">
        <v>0.67083333333333339</v>
      </c>
      <c r="E14" s="45">
        <v>0.11599999999999999</v>
      </c>
      <c r="F14" s="38">
        <v>6.1228333333333387</v>
      </c>
      <c r="G14" s="36">
        <v>2.3003333333333331</v>
      </c>
      <c r="H14" s="51">
        <v>0.745</v>
      </c>
      <c r="I14" s="27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</row>
    <row r="15" spans="1:79" x14ac:dyDescent="0.2">
      <c r="A15" s="29">
        <v>70</v>
      </c>
      <c r="B15" s="27" t="s">
        <v>104</v>
      </c>
      <c r="C15" s="37">
        <v>15.038520000000023</v>
      </c>
      <c r="D15" s="36">
        <v>1.125</v>
      </c>
      <c r="E15" s="45">
        <v>0.19899999999999998</v>
      </c>
      <c r="F15" s="38">
        <v>2.977000000000007</v>
      </c>
      <c r="G15" s="36">
        <v>1.5880000000000001</v>
      </c>
      <c r="H15" s="37">
        <v>0.83266666666666678</v>
      </c>
      <c r="I15" s="27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</row>
    <row r="16" spans="1:79" x14ac:dyDescent="0.2">
      <c r="A16" s="29">
        <v>71</v>
      </c>
      <c r="B16" s="27" t="s">
        <v>105</v>
      </c>
      <c r="C16" s="47">
        <v>19.279126086956484</v>
      </c>
      <c r="D16" s="46">
        <v>1.1413043478260869</v>
      </c>
      <c r="E16" s="55">
        <v>0.14000000000000001</v>
      </c>
      <c r="F16" s="38">
        <v>4.292028985507236</v>
      </c>
      <c r="G16" s="46">
        <v>1.3533333333333335</v>
      </c>
      <c r="H16" s="47" t="s">
        <v>33</v>
      </c>
      <c r="I16" s="27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</row>
    <row r="17" spans="1:12" x14ac:dyDescent="0.2">
      <c r="A17" s="29">
        <v>72</v>
      </c>
      <c r="B17" s="91" t="s">
        <v>106</v>
      </c>
      <c r="C17" s="84">
        <v>24.429602187653359</v>
      </c>
      <c r="D17" s="85">
        <v>1.0687500000000001</v>
      </c>
      <c r="E17" s="85">
        <v>0.82133333333333336</v>
      </c>
      <c r="F17" s="85">
        <v>4.1869166666666597</v>
      </c>
      <c r="G17" s="85">
        <v>1.38</v>
      </c>
      <c r="H17" s="84">
        <v>2.2090000000000001</v>
      </c>
      <c r="I17" s="27"/>
      <c r="J17" s="103"/>
      <c r="K17" s="103"/>
      <c r="L17" s="103"/>
    </row>
    <row r="18" spans="1:12" x14ac:dyDescent="0.2">
      <c r="A18" s="29">
        <v>73</v>
      </c>
      <c r="B18" s="27" t="s">
        <v>107</v>
      </c>
      <c r="C18" s="37">
        <v>30.810702228816336</v>
      </c>
      <c r="D18" s="36">
        <v>0.63958333333333328</v>
      </c>
      <c r="E18" s="45">
        <v>0.13900000000000001</v>
      </c>
      <c r="F18" s="38">
        <v>7.8674199999999992</v>
      </c>
      <c r="G18" s="36">
        <v>2.605</v>
      </c>
      <c r="H18" s="37">
        <v>0.5006666666666667</v>
      </c>
      <c r="I18" s="27"/>
      <c r="J18" s="103"/>
      <c r="K18" s="103"/>
      <c r="L18" s="103"/>
    </row>
    <row r="19" spans="1:12" x14ac:dyDescent="0.2">
      <c r="A19" s="29">
        <v>167</v>
      </c>
      <c r="B19" s="27" t="s">
        <v>202</v>
      </c>
      <c r="C19" s="37">
        <v>110.29759000000001</v>
      </c>
      <c r="D19" s="36">
        <v>0.72083333333333344</v>
      </c>
      <c r="E19" s="36">
        <v>3.6603333333333334</v>
      </c>
      <c r="F19" s="38">
        <v>21.45516666666667</v>
      </c>
      <c r="G19" s="36">
        <v>1.7233333333333334</v>
      </c>
      <c r="H19" s="37">
        <v>15.098666666666666</v>
      </c>
      <c r="I19" s="27"/>
      <c r="J19" s="103"/>
      <c r="K19" s="103"/>
      <c r="L19" s="103"/>
    </row>
    <row r="20" spans="1:12" x14ac:dyDescent="0.2">
      <c r="A20" s="29">
        <v>168</v>
      </c>
      <c r="B20" s="82" t="s">
        <v>203</v>
      </c>
      <c r="C20" s="84">
        <v>58.045368872821328</v>
      </c>
      <c r="D20" s="85">
        <v>0.79791666666666672</v>
      </c>
      <c r="E20" s="83">
        <v>3.9443333333333332</v>
      </c>
      <c r="F20" s="85">
        <v>6.2084166666666665</v>
      </c>
      <c r="G20" s="83">
        <v>2.5533333333333332</v>
      </c>
      <c r="H20" s="86">
        <v>5.1769999999999996</v>
      </c>
      <c r="I20" s="27"/>
      <c r="J20" s="103"/>
      <c r="K20" s="103"/>
      <c r="L20" s="103"/>
    </row>
    <row r="21" spans="1:12" x14ac:dyDescent="0.2">
      <c r="A21" s="29">
        <v>525</v>
      </c>
      <c r="B21" s="27" t="s">
        <v>567</v>
      </c>
      <c r="C21" s="37">
        <v>289.21166666666664</v>
      </c>
      <c r="D21" s="36">
        <v>8.345833333333335</v>
      </c>
      <c r="E21" s="45">
        <v>19.930333333333333</v>
      </c>
      <c r="F21" s="38">
        <v>19.113833333333332</v>
      </c>
      <c r="G21" s="36">
        <v>9.3583333333333325</v>
      </c>
      <c r="H21" s="37">
        <v>304.88866666666667</v>
      </c>
      <c r="I21" s="50"/>
      <c r="J21" s="26"/>
      <c r="K21" s="26"/>
      <c r="L21" s="26"/>
    </row>
    <row r="22" spans="1:12" x14ac:dyDescent="0.2">
      <c r="A22" s="29">
        <v>74</v>
      </c>
      <c r="B22" s="27" t="s">
        <v>108</v>
      </c>
      <c r="C22" s="37">
        <v>20.942342499999942</v>
      </c>
      <c r="D22" s="36">
        <v>1.4437500000000001</v>
      </c>
      <c r="E22" s="45">
        <v>0.106</v>
      </c>
      <c r="F22" s="38">
        <v>4.630916666666657</v>
      </c>
      <c r="G22" s="36">
        <v>1.1220000000000001</v>
      </c>
      <c r="H22" s="37">
        <v>1.1806666666666668</v>
      </c>
      <c r="I22" s="27"/>
      <c r="J22" s="103"/>
      <c r="K22" s="103"/>
      <c r="L22" s="103"/>
    </row>
    <row r="23" spans="1:12" x14ac:dyDescent="0.2">
      <c r="A23" s="29">
        <v>169</v>
      </c>
      <c r="B23" s="27" t="s">
        <v>204</v>
      </c>
      <c r="C23" s="37">
        <v>33.462270000000032</v>
      </c>
      <c r="D23" s="36">
        <v>0.90625</v>
      </c>
      <c r="E23" s="45">
        <v>0.20766666666666667</v>
      </c>
      <c r="F23" s="38">
        <v>7.9664166666666718</v>
      </c>
      <c r="G23" s="36">
        <v>1.5113333333333332</v>
      </c>
      <c r="H23" s="51" t="s">
        <v>33</v>
      </c>
      <c r="I23" s="27"/>
      <c r="J23" s="103"/>
      <c r="K23" s="103"/>
      <c r="L23" s="103"/>
    </row>
    <row r="24" spans="1:12" x14ac:dyDescent="0.2">
      <c r="A24" s="29">
        <v>170</v>
      </c>
      <c r="B24" s="27" t="s">
        <v>205</v>
      </c>
      <c r="C24" s="37">
        <v>21.936799999999977</v>
      </c>
      <c r="D24" s="36">
        <v>0.59166666666666679</v>
      </c>
      <c r="E24" s="92" t="s">
        <v>33</v>
      </c>
      <c r="F24" s="38">
        <v>5.5413333333333306</v>
      </c>
      <c r="G24" s="36">
        <v>0.70333333333333325</v>
      </c>
      <c r="H24" s="37">
        <v>1.28</v>
      </c>
      <c r="I24" s="82"/>
      <c r="J24" s="82"/>
      <c r="K24" s="82"/>
      <c r="L24" s="82"/>
    </row>
    <row r="25" spans="1:12" x14ac:dyDescent="0.2">
      <c r="A25" s="29">
        <v>491</v>
      </c>
      <c r="B25" s="27" t="s">
        <v>530</v>
      </c>
      <c r="C25" s="47">
        <v>401.02</v>
      </c>
      <c r="D25" s="46">
        <v>4.2033333333333331</v>
      </c>
      <c r="E25" s="61">
        <v>2.1666666666666665</v>
      </c>
      <c r="F25" s="38">
        <v>91.176666666666662</v>
      </c>
      <c r="G25" s="46">
        <v>3.89</v>
      </c>
      <c r="H25" s="42">
        <v>64.786666666666676</v>
      </c>
      <c r="I25" s="27"/>
      <c r="J25" s="103"/>
      <c r="K25" s="103"/>
      <c r="L25" s="103"/>
    </row>
    <row r="26" spans="1:12" x14ac:dyDescent="0.2">
      <c r="A26" s="29">
        <v>492</v>
      </c>
      <c r="B26" s="27" t="s">
        <v>531</v>
      </c>
      <c r="C26" s="47">
        <v>386.84572399999996</v>
      </c>
      <c r="D26" s="46">
        <v>0.32</v>
      </c>
      <c r="E26" s="55" t="s">
        <v>33</v>
      </c>
      <c r="F26" s="38">
        <v>99.61</v>
      </c>
      <c r="G26" s="46" t="s">
        <v>32</v>
      </c>
      <c r="H26" s="47" t="s">
        <v>33</v>
      </c>
      <c r="I26" s="27"/>
      <c r="J26" s="103"/>
      <c r="K26" s="103"/>
      <c r="L26" s="103"/>
    </row>
    <row r="27" spans="1:12" x14ac:dyDescent="0.2">
      <c r="A27" s="90">
        <v>493</v>
      </c>
      <c r="B27" s="95" t="s">
        <v>532</v>
      </c>
      <c r="C27" s="84">
        <v>368.55482252438867</v>
      </c>
      <c r="D27" s="85">
        <v>0.7583333333333333</v>
      </c>
      <c r="E27" s="83">
        <v>9.2000000000000012E-2</v>
      </c>
      <c r="F27" s="85">
        <v>94.45</v>
      </c>
      <c r="G27" s="46" t="s">
        <v>32</v>
      </c>
      <c r="H27" s="86">
        <v>25.203999999999997</v>
      </c>
      <c r="I27" s="27"/>
      <c r="J27" s="103"/>
      <c r="K27" s="103"/>
      <c r="L27" s="103"/>
    </row>
    <row r="28" spans="1:12" x14ac:dyDescent="0.2">
      <c r="A28" s="29">
        <v>494</v>
      </c>
      <c r="B28" s="27" t="s">
        <v>533</v>
      </c>
      <c r="C28" s="47">
        <v>386.57482399999992</v>
      </c>
      <c r="D28" s="46">
        <v>0.32</v>
      </c>
      <c r="E28" s="55" t="s">
        <v>33</v>
      </c>
      <c r="F28" s="38">
        <v>99.54</v>
      </c>
      <c r="G28" s="46" t="s">
        <v>32</v>
      </c>
      <c r="H28" s="42">
        <v>12.16</v>
      </c>
      <c r="I28" s="27"/>
      <c r="J28" s="103"/>
      <c r="K28" s="103"/>
      <c r="L28" s="103"/>
    </row>
    <row r="29" spans="1:12" x14ac:dyDescent="0.2">
      <c r="A29" s="84">
        <v>75</v>
      </c>
      <c r="B29" s="27" t="s">
        <v>109</v>
      </c>
      <c r="C29" s="47">
        <v>16.578801449275325</v>
      </c>
      <c r="D29" s="46">
        <v>2.6884057971014492</v>
      </c>
      <c r="E29" s="55">
        <v>0.23666666666666666</v>
      </c>
      <c r="F29" s="38">
        <v>2.2515942028985423</v>
      </c>
      <c r="G29" s="46">
        <v>2.1366666666666667</v>
      </c>
      <c r="H29" s="47">
        <v>7.4623333333333335</v>
      </c>
      <c r="I29" s="27"/>
      <c r="J29" s="103"/>
      <c r="K29" s="103"/>
      <c r="L29" s="103"/>
    </row>
    <row r="30" spans="1:12" x14ac:dyDescent="0.2">
      <c r="A30" s="84">
        <v>76</v>
      </c>
      <c r="B30" s="27" t="s">
        <v>110</v>
      </c>
      <c r="C30" s="37">
        <v>19.09145664497062</v>
      </c>
      <c r="D30" s="36">
        <v>0.7583333333333333</v>
      </c>
      <c r="E30" s="45">
        <v>6.9000000000000006E-2</v>
      </c>
      <c r="F30" s="38">
        <v>4.2723333333333446</v>
      </c>
      <c r="G30" s="36">
        <v>0.95699999999999985</v>
      </c>
      <c r="H30" s="51">
        <v>9.5156666666666663</v>
      </c>
      <c r="I30" s="27"/>
      <c r="J30" s="103"/>
      <c r="K30" s="103"/>
      <c r="L30" s="103"/>
    </row>
    <row r="31" spans="1:12" x14ac:dyDescent="0.2">
      <c r="A31" s="84">
        <v>77</v>
      </c>
      <c r="B31" s="27" t="s">
        <v>111</v>
      </c>
      <c r="C31" s="37">
        <v>8.7949032368660518</v>
      </c>
      <c r="D31" s="36">
        <v>0.60833333333333339</v>
      </c>
      <c r="E31" s="45">
        <v>0.129</v>
      </c>
      <c r="F31" s="38">
        <v>1.7453333333333474</v>
      </c>
      <c r="G31" s="36">
        <v>1.0216666666666667</v>
      </c>
      <c r="H31" s="37">
        <v>7.3083333333333327</v>
      </c>
      <c r="I31" s="27"/>
      <c r="J31" s="103"/>
      <c r="K31" s="103"/>
      <c r="L31" s="103"/>
    </row>
    <row r="32" spans="1:12" x14ac:dyDescent="0.2">
      <c r="A32" s="84">
        <v>78</v>
      </c>
      <c r="B32" s="27" t="s">
        <v>112</v>
      </c>
      <c r="C32" s="47">
        <v>10.68085652173921</v>
      </c>
      <c r="D32" s="46">
        <v>1.3478260869565217</v>
      </c>
      <c r="E32" s="55">
        <v>0.16</v>
      </c>
      <c r="F32" s="38">
        <v>1.6955072463768253</v>
      </c>
      <c r="G32" s="46">
        <v>1.8266666666666669</v>
      </c>
      <c r="H32" s="47">
        <v>3.38</v>
      </c>
      <c r="I32" s="27"/>
      <c r="J32" s="103"/>
      <c r="K32" s="103"/>
      <c r="L32" s="103"/>
    </row>
    <row r="33" spans="1:9" x14ac:dyDescent="0.2">
      <c r="A33" s="84">
        <v>79</v>
      </c>
      <c r="B33" s="27" t="s">
        <v>113</v>
      </c>
      <c r="C33" s="47">
        <v>13.820901449275343</v>
      </c>
      <c r="D33" s="46">
        <v>1.6884057971014494</v>
      </c>
      <c r="E33" s="55">
        <v>0.12333333333333334</v>
      </c>
      <c r="F33" s="38">
        <v>2.4282608695652179</v>
      </c>
      <c r="G33" s="46">
        <v>2.33</v>
      </c>
      <c r="H33" s="47">
        <v>4.2333333333333334</v>
      </c>
      <c r="I33" s="82"/>
    </row>
    <row r="34" spans="1:9" x14ac:dyDescent="0.2">
      <c r="A34" s="84">
        <v>80</v>
      </c>
      <c r="B34" s="82" t="s">
        <v>114</v>
      </c>
      <c r="C34" s="84">
        <v>12.716997363467993</v>
      </c>
      <c r="D34" s="85">
        <v>0.90625</v>
      </c>
      <c r="E34" s="85">
        <v>0.19166666666666665</v>
      </c>
      <c r="F34" s="85">
        <v>2.4934166666666613</v>
      </c>
      <c r="G34" s="85">
        <v>2.0133333333333332</v>
      </c>
      <c r="H34" s="84">
        <v>7.1243333333333334</v>
      </c>
      <c r="I34" s="27"/>
    </row>
    <row r="35" spans="1:9" x14ac:dyDescent="0.2">
      <c r="A35" s="84">
        <v>81</v>
      </c>
      <c r="B35" s="27" t="s">
        <v>115</v>
      </c>
      <c r="C35" s="37">
        <v>29.183613081057864</v>
      </c>
      <c r="D35" s="36">
        <v>2.6583333333333332</v>
      </c>
      <c r="E35" s="45">
        <v>0.47633333333333333</v>
      </c>
      <c r="F35" s="38">
        <v>5.2409999999999988</v>
      </c>
      <c r="G35" s="36">
        <v>4.1403333333333334</v>
      </c>
      <c r="H35" s="37">
        <v>4.5503333333333336</v>
      </c>
      <c r="I35" s="27"/>
    </row>
    <row r="36" spans="1:9" x14ac:dyDescent="0.2">
      <c r="A36" s="127">
        <v>82</v>
      </c>
      <c r="B36" s="22" t="s">
        <v>116</v>
      </c>
      <c r="C36" s="141">
        <v>113.12987826086957</v>
      </c>
      <c r="D36" s="147">
        <v>7.0108695652173907</v>
      </c>
      <c r="E36" s="155">
        <v>0.22</v>
      </c>
      <c r="F36" s="157">
        <v>23.905797101449277</v>
      </c>
      <c r="G36" s="147">
        <v>4.3233333333333333</v>
      </c>
      <c r="H36" s="141">
        <v>5.36</v>
      </c>
      <c r="I36" s="22"/>
    </row>
    <row r="37" spans="1:9" ht="12" thickBot="1" x14ac:dyDescent="0.25">
      <c r="A37" s="84">
        <v>83</v>
      </c>
      <c r="B37" s="21" t="s">
        <v>118</v>
      </c>
      <c r="C37" s="136">
        <v>31.507919353246699</v>
      </c>
      <c r="D37" s="85">
        <v>1.4125000000000001</v>
      </c>
      <c r="E37" s="87">
        <v>0.13966666666666669</v>
      </c>
      <c r="F37" s="85">
        <v>6.8781666666666688</v>
      </c>
      <c r="G37" s="87">
        <v>2.5066666666666668</v>
      </c>
      <c r="H37" s="88">
        <v>1.7623333333333333</v>
      </c>
      <c r="I37" s="27"/>
    </row>
    <row r="38" spans="1:9" x14ac:dyDescent="0.2">
      <c r="A38" s="126">
        <v>84</v>
      </c>
      <c r="B38" s="31" t="s">
        <v>119</v>
      </c>
      <c r="C38" s="139">
        <v>18.034428985507237</v>
      </c>
      <c r="D38" s="143">
        <v>1.7681159420289856</v>
      </c>
      <c r="E38" s="152">
        <v>0.21666666666666667</v>
      </c>
      <c r="F38" s="156">
        <v>3.3352173913043464</v>
      </c>
      <c r="G38" s="143">
        <v>2.5866666666666669</v>
      </c>
      <c r="H38" s="139">
        <v>2.3506666666666667</v>
      </c>
      <c r="I38" s="31"/>
    </row>
    <row r="39" spans="1:9" x14ac:dyDescent="0.2">
      <c r="A39" s="84">
        <v>85</v>
      </c>
      <c r="B39" s="27" t="s">
        <v>120</v>
      </c>
      <c r="C39" s="37">
        <v>65.08191082886853</v>
      </c>
      <c r="D39" s="36">
        <v>1.7041666666666666</v>
      </c>
      <c r="E39" s="36">
        <v>4.8470000000000004</v>
      </c>
      <c r="F39" s="38">
        <v>5.701499999999994</v>
      </c>
      <c r="G39" s="36">
        <v>3.4276666666666666</v>
      </c>
      <c r="H39" s="37">
        <v>14.515000000000001</v>
      </c>
      <c r="I39" s="27"/>
    </row>
    <row r="40" spans="1:9" x14ac:dyDescent="0.2">
      <c r="A40" s="29">
        <v>171</v>
      </c>
      <c r="B40" s="27" t="s">
        <v>206</v>
      </c>
      <c r="C40" s="37">
        <v>182.84662000000003</v>
      </c>
      <c r="D40" s="38">
        <v>0.40833333333333338</v>
      </c>
      <c r="E40" s="92" t="s">
        <v>33</v>
      </c>
      <c r="F40" s="38">
        <v>46.89266666666667</v>
      </c>
      <c r="G40" s="36">
        <v>0.51700000000000002</v>
      </c>
      <c r="H40" s="37">
        <v>2.704333333333333</v>
      </c>
      <c r="I40" s="27"/>
    </row>
    <row r="41" spans="1:9" x14ac:dyDescent="0.2">
      <c r="A41" s="29">
        <v>172</v>
      </c>
      <c r="B41" s="27" t="s">
        <v>207</v>
      </c>
      <c r="C41" s="47">
        <v>52.54248260869565</v>
      </c>
      <c r="D41" s="46">
        <v>0.77173913043478259</v>
      </c>
      <c r="E41" s="92" t="s">
        <v>33</v>
      </c>
      <c r="F41" s="38">
        <v>13.851594202898553</v>
      </c>
      <c r="G41" s="46">
        <v>2.4333333333333331</v>
      </c>
      <c r="H41" s="47" t="s">
        <v>33</v>
      </c>
      <c r="I41" s="27"/>
    </row>
    <row r="42" spans="1:9" x14ac:dyDescent="0.2">
      <c r="A42" s="29">
        <v>173</v>
      </c>
      <c r="B42" s="27" t="s">
        <v>208</v>
      </c>
      <c r="C42" s="37">
        <v>177.35918531537055</v>
      </c>
      <c r="D42" s="36">
        <v>1.0249999999999999</v>
      </c>
      <c r="E42" s="45">
        <v>0.28033333333333332</v>
      </c>
      <c r="F42" s="38">
        <v>47.658000000000001</v>
      </c>
      <c r="G42" s="36">
        <v>4.5466666666666669</v>
      </c>
      <c r="H42" s="37">
        <v>2.7903333333333333</v>
      </c>
      <c r="I42" s="27"/>
    </row>
    <row r="43" spans="1:9" x14ac:dyDescent="0.2">
      <c r="A43" s="29">
        <v>587</v>
      </c>
      <c r="B43" s="27" t="s">
        <v>631</v>
      </c>
      <c r="C43" s="37">
        <v>580.74695455607048</v>
      </c>
      <c r="D43" s="36">
        <v>18.554759385108948</v>
      </c>
      <c r="E43" s="36">
        <v>47.324333333333335</v>
      </c>
      <c r="F43" s="38">
        <v>29.547240000000002</v>
      </c>
      <c r="G43" s="36">
        <v>11.64</v>
      </c>
      <c r="H43" s="37">
        <v>278.52266666666668</v>
      </c>
      <c r="I43" s="27"/>
    </row>
    <row r="44" spans="1:9" x14ac:dyDescent="0.2">
      <c r="A44" s="29">
        <v>557</v>
      </c>
      <c r="B44" s="27" t="s">
        <v>600</v>
      </c>
      <c r="C44" s="37">
        <v>544.05265579943341</v>
      </c>
      <c r="D44" s="36">
        <v>27.190800189971927</v>
      </c>
      <c r="E44" s="45">
        <v>43.85</v>
      </c>
      <c r="F44" s="38">
        <v>20.313533333333336</v>
      </c>
      <c r="G44" s="36">
        <v>8.0359999999999996</v>
      </c>
      <c r="H44" s="34" t="s">
        <v>33</v>
      </c>
      <c r="I44" s="27"/>
    </row>
    <row r="45" spans="1:9" x14ac:dyDescent="0.2">
      <c r="A45" s="90">
        <v>558</v>
      </c>
      <c r="B45" s="82" t="s">
        <v>601</v>
      </c>
      <c r="C45" s="84">
        <v>605.78109291701924</v>
      </c>
      <c r="D45" s="85">
        <v>22.475180157025655</v>
      </c>
      <c r="E45" s="83">
        <v>53.963333333333338</v>
      </c>
      <c r="F45" s="85">
        <v>18.702486509641012</v>
      </c>
      <c r="G45" s="83">
        <v>7.7633333333333328</v>
      </c>
      <c r="H45" s="86">
        <v>375.7326666666666</v>
      </c>
      <c r="I45" s="27"/>
    </row>
    <row r="46" spans="1:9" x14ac:dyDescent="0.2">
      <c r="A46" s="90">
        <v>323</v>
      </c>
      <c r="B46" s="93" t="s">
        <v>359</v>
      </c>
      <c r="C46" s="84">
        <v>128.85725581200919</v>
      </c>
      <c r="D46" s="85">
        <v>13.45</v>
      </c>
      <c r="E46" s="83">
        <v>6.6906666666666661</v>
      </c>
      <c r="F46" s="85">
        <v>2.8620000000000041</v>
      </c>
      <c r="G46" s="89" t="s">
        <v>32</v>
      </c>
      <c r="H46" s="86">
        <v>942.93299999999999</v>
      </c>
      <c r="I46" s="27"/>
    </row>
    <row r="47" spans="1:9" x14ac:dyDescent="0.2">
      <c r="A47" s="29">
        <v>526</v>
      </c>
      <c r="B47" s="27" t="s">
        <v>568</v>
      </c>
      <c r="C47" s="37">
        <v>153.77199999999999</v>
      </c>
      <c r="D47" s="36">
        <v>10.829166666666667</v>
      </c>
      <c r="E47" s="38">
        <v>7.1239999999999997</v>
      </c>
      <c r="F47" s="38">
        <v>11.584833333333329</v>
      </c>
      <c r="G47" s="38">
        <v>1.5016666666666669</v>
      </c>
      <c r="H47" s="37">
        <v>1621.7280000000001</v>
      </c>
      <c r="I47" s="27"/>
    </row>
    <row r="48" spans="1:9" x14ac:dyDescent="0.2">
      <c r="A48" s="34">
        <v>1</v>
      </c>
      <c r="B48" s="35" t="s">
        <v>31</v>
      </c>
      <c r="C48" s="37">
        <v>123.53489250000001</v>
      </c>
      <c r="D48" s="36">
        <v>2.5882499999999999</v>
      </c>
      <c r="E48" s="36">
        <v>1.0003333333333333</v>
      </c>
      <c r="F48" s="38">
        <v>25.809750000000001</v>
      </c>
      <c r="G48" s="36">
        <v>2.7493333333333339</v>
      </c>
      <c r="H48" s="37">
        <v>1.2446666666666666</v>
      </c>
      <c r="I48" s="27"/>
    </row>
    <row r="49" spans="1:9" x14ac:dyDescent="0.2">
      <c r="A49" s="29">
        <v>2</v>
      </c>
      <c r="B49" s="27" t="s">
        <v>34</v>
      </c>
      <c r="C49" s="29">
        <v>359.67800203260879</v>
      </c>
      <c r="D49" s="36">
        <v>7.3232858695652174</v>
      </c>
      <c r="E49" s="36">
        <v>1.8648333333333333</v>
      </c>
      <c r="F49" s="38">
        <v>77.45071413043479</v>
      </c>
      <c r="G49" s="36">
        <v>4.8191666666666659</v>
      </c>
      <c r="H49" s="37">
        <v>1.6456666666666666</v>
      </c>
      <c r="I49" s="27"/>
    </row>
    <row r="50" spans="1:9" x14ac:dyDescent="0.2">
      <c r="A50" s="29">
        <v>3</v>
      </c>
      <c r="B50" s="27" t="s">
        <v>35</v>
      </c>
      <c r="C50" s="29">
        <v>128.25848566666664</v>
      </c>
      <c r="D50" s="36">
        <v>2.5208166666666667</v>
      </c>
      <c r="E50" s="43">
        <v>0.22699999999999998</v>
      </c>
      <c r="F50" s="38">
        <v>28.059849999999994</v>
      </c>
      <c r="G50" s="36">
        <v>1.5609999999999999</v>
      </c>
      <c r="H50" s="37">
        <v>1.2006666666666665</v>
      </c>
      <c r="I50" s="27"/>
    </row>
    <row r="51" spans="1:9" x14ac:dyDescent="0.2">
      <c r="A51" s="29">
        <v>4</v>
      </c>
      <c r="B51" s="27" t="s">
        <v>36</v>
      </c>
      <c r="C51" s="37">
        <v>357.78927311594202</v>
      </c>
      <c r="D51" s="36">
        <v>7.1585398550724637</v>
      </c>
      <c r="E51" s="38">
        <v>0.33500000000000002</v>
      </c>
      <c r="F51" s="38">
        <v>78.759543478260866</v>
      </c>
      <c r="G51" s="36">
        <v>1.6391666666666667</v>
      </c>
      <c r="H51" s="37">
        <v>1.0191666666666666</v>
      </c>
      <c r="I51" s="27"/>
    </row>
    <row r="52" spans="1:9" x14ac:dyDescent="0.2">
      <c r="A52" s="29">
        <v>5</v>
      </c>
      <c r="B52" s="27" t="s">
        <v>37</v>
      </c>
      <c r="C52" s="37">
        <v>130.11964833333332</v>
      </c>
      <c r="D52" s="36">
        <v>2.5684166666666668</v>
      </c>
      <c r="E52" s="45">
        <v>0.36166666666666664</v>
      </c>
      <c r="F52" s="38">
        <v>28.192583333333332</v>
      </c>
      <c r="G52" s="36">
        <v>1.0696666666666665</v>
      </c>
      <c r="H52" s="37">
        <v>1.9596666666666669</v>
      </c>
      <c r="I52" s="27"/>
    </row>
    <row r="53" spans="1:9" x14ac:dyDescent="0.2">
      <c r="A53" s="29">
        <v>6</v>
      </c>
      <c r="B53" s="27" t="s">
        <v>38</v>
      </c>
      <c r="C53" s="37">
        <v>358.11676145652171</v>
      </c>
      <c r="D53" s="36">
        <v>7.2418829710144941</v>
      </c>
      <c r="E53" s="46">
        <v>0.27550000000000002</v>
      </c>
      <c r="F53" s="38">
        <v>78.88145036231883</v>
      </c>
      <c r="G53" s="46">
        <v>1.7198333333333333</v>
      </c>
      <c r="H53" s="47">
        <v>0.56883333333333341</v>
      </c>
      <c r="I53" s="27"/>
    </row>
    <row r="54" spans="1:9" x14ac:dyDescent="0.2">
      <c r="A54" s="29">
        <v>174</v>
      </c>
      <c r="B54" s="27" t="s">
        <v>209</v>
      </c>
      <c r="C54" s="37">
        <v>96.971587447921436</v>
      </c>
      <c r="D54" s="36">
        <v>0.97083333333333321</v>
      </c>
      <c r="E54" s="45">
        <v>0.30033333333333334</v>
      </c>
      <c r="F54" s="38">
        <v>25.332166666666662</v>
      </c>
      <c r="G54" s="36">
        <v>2.1353333333333335</v>
      </c>
      <c r="H54" s="37">
        <v>0.78500000000000003</v>
      </c>
      <c r="I54" s="27"/>
    </row>
    <row r="55" spans="1:9" x14ac:dyDescent="0.2">
      <c r="A55" s="29">
        <v>277</v>
      </c>
      <c r="B55" s="27" t="s">
        <v>312</v>
      </c>
      <c r="C55" s="37">
        <v>165.91056057890256</v>
      </c>
      <c r="D55" s="36">
        <v>26.1875</v>
      </c>
      <c r="E55" s="45">
        <v>5.9966666666666661</v>
      </c>
      <c r="F55" s="38">
        <v>0</v>
      </c>
      <c r="G55" s="38" t="s">
        <v>32</v>
      </c>
      <c r="H55" s="37">
        <v>362.1465</v>
      </c>
      <c r="I55" s="27"/>
    </row>
    <row r="56" spans="1:9" x14ac:dyDescent="0.2">
      <c r="A56" s="29">
        <v>278</v>
      </c>
      <c r="B56" s="27" t="s">
        <v>313</v>
      </c>
      <c r="C56" s="42">
        <v>117.50099999999998</v>
      </c>
      <c r="D56" s="46">
        <v>25.68</v>
      </c>
      <c r="E56" s="57">
        <v>0.87</v>
      </c>
      <c r="F56" s="38">
        <v>0</v>
      </c>
      <c r="G56" s="38" t="s">
        <v>32</v>
      </c>
      <c r="H56" s="42">
        <v>30.303333333333331</v>
      </c>
      <c r="I56" s="27"/>
    </row>
    <row r="57" spans="1:9" x14ac:dyDescent="0.2">
      <c r="A57" s="29">
        <v>7</v>
      </c>
      <c r="B57" s="27" t="s">
        <v>39</v>
      </c>
      <c r="C57" s="47">
        <v>393.82268944927546</v>
      </c>
      <c r="D57" s="46">
        <v>13.921026086956523</v>
      </c>
      <c r="E57" s="46">
        <v>8.4966666666666661</v>
      </c>
      <c r="F57" s="38">
        <v>66.635640579710156</v>
      </c>
      <c r="G57" s="46">
        <v>9.1300000000000008</v>
      </c>
      <c r="H57" s="47">
        <v>4.6266666666666669</v>
      </c>
      <c r="I57" s="27"/>
    </row>
    <row r="58" spans="1:9" x14ac:dyDescent="0.2">
      <c r="A58" s="29">
        <v>259</v>
      </c>
      <c r="B58" s="27" t="s">
        <v>293</v>
      </c>
      <c r="C58" s="37">
        <v>884</v>
      </c>
      <c r="D58" s="38" t="s">
        <v>32</v>
      </c>
      <c r="E58" s="38">
        <v>100</v>
      </c>
      <c r="F58" s="38" t="s">
        <v>32</v>
      </c>
      <c r="G58" s="38" t="s">
        <v>32</v>
      </c>
      <c r="H58" s="34"/>
      <c r="I58" s="27"/>
    </row>
    <row r="59" spans="1:9" x14ac:dyDescent="0.2">
      <c r="A59" s="29">
        <v>260</v>
      </c>
      <c r="B59" s="27" t="s">
        <v>294</v>
      </c>
      <c r="C59" s="37">
        <v>884</v>
      </c>
      <c r="D59" s="38" t="s">
        <v>32</v>
      </c>
      <c r="E59" s="38">
        <v>100</v>
      </c>
      <c r="F59" s="38" t="s">
        <v>32</v>
      </c>
      <c r="G59" s="38" t="s">
        <v>32</v>
      </c>
      <c r="H59" s="34"/>
      <c r="I59" s="27"/>
    </row>
    <row r="60" spans="1:9" x14ac:dyDescent="0.2">
      <c r="A60" s="29">
        <v>520</v>
      </c>
      <c r="B60" s="27" t="s">
        <v>561</v>
      </c>
      <c r="C60" s="37">
        <v>194.1538470209837</v>
      </c>
      <c r="D60" s="36">
        <v>1.1625000000000001</v>
      </c>
      <c r="E60" s="45">
        <v>20.344999999999999</v>
      </c>
      <c r="F60" s="38">
        <v>5.5445000000000038</v>
      </c>
      <c r="G60" s="36">
        <v>4.5549999999999997</v>
      </c>
      <c r="H60" s="51">
        <v>1566.6610000000001</v>
      </c>
      <c r="I60" s="27"/>
    </row>
    <row r="61" spans="1:9" x14ac:dyDescent="0.2">
      <c r="A61" s="80">
        <v>521</v>
      </c>
      <c r="B61" s="26" t="s">
        <v>562</v>
      </c>
      <c r="C61" s="37">
        <v>136.93643000000003</v>
      </c>
      <c r="D61" s="36">
        <v>0.94791666666666652</v>
      </c>
      <c r="E61" s="54">
        <v>14.215666666666666</v>
      </c>
      <c r="F61" s="38">
        <v>4.1017500000000009</v>
      </c>
      <c r="G61" s="36">
        <v>3.8456666666666668</v>
      </c>
      <c r="H61" s="51">
        <v>1347.1776666666667</v>
      </c>
      <c r="I61" s="27"/>
    </row>
    <row r="62" spans="1:9" x14ac:dyDescent="0.2">
      <c r="A62" s="29">
        <v>279</v>
      </c>
      <c r="B62" s="27" t="s">
        <v>314</v>
      </c>
      <c r="C62" s="42">
        <v>135.89296666666664</v>
      </c>
      <c r="D62" s="46">
        <v>29.036666666666665</v>
      </c>
      <c r="E62" s="57">
        <v>1.32</v>
      </c>
      <c r="F62" s="38">
        <v>0</v>
      </c>
      <c r="G62" s="38" t="s">
        <v>32</v>
      </c>
      <c r="H62" s="42">
        <v>13585.056666666665</v>
      </c>
      <c r="I62" s="82"/>
    </row>
    <row r="63" spans="1:9" x14ac:dyDescent="0.2">
      <c r="A63" s="29">
        <v>280</v>
      </c>
      <c r="B63" s="27" t="s">
        <v>315</v>
      </c>
      <c r="C63" s="37">
        <v>139.66070105353995</v>
      </c>
      <c r="D63" s="36">
        <v>23.979166666666664</v>
      </c>
      <c r="E63" s="45">
        <v>3.6066666666666669</v>
      </c>
      <c r="F63" s="38">
        <v>1.2241666666666786</v>
      </c>
      <c r="G63" s="38" t="s">
        <v>117</v>
      </c>
      <c r="H63" s="37">
        <v>1256.2766666666666</v>
      </c>
      <c r="I63" s="82"/>
    </row>
    <row r="64" spans="1:9" x14ac:dyDescent="0.2">
      <c r="A64" s="29">
        <v>527</v>
      </c>
      <c r="B64" s="27" t="s">
        <v>569</v>
      </c>
      <c r="C64" s="37">
        <v>135.68133333333333</v>
      </c>
      <c r="D64" s="36">
        <v>6.2395833333333321</v>
      </c>
      <c r="E64" s="45">
        <v>3.2279999999999998</v>
      </c>
      <c r="F64" s="38">
        <v>20.417750000000002</v>
      </c>
      <c r="G64" s="36">
        <v>5.069</v>
      </c>
      <c r="H64" s="37">
        <v>93.299666666666667</v>
      </c>
      <c r="I64" s="82"/>
    </row>
    <row r="65" spans="1:9" x14ac:dyDescent="0.2">
      <c r="A65" s="29">
        <v>175</v>
      </c>
      <c r="B65" s="27" t="s">
        <v>210</v>
      </c>
      <c r="C65" s="47">
        <v>128.02445217391306</v>
      </c>
      <c r="D65" s="46">
        <v>1.4347826086956523</v>
      </c>
      <c r="E65" s="55">
        <v>0.24</v>
      </c>
      <c r="F65" s="38">
        <v>33.665217391304353</v>
      </c>
      <c r="G65" s="46">
        <v>1.5266666666666666</v>
      </c>
      <c r="H65" s="47" t="s">
        <v>33</v>
      </c>
      <c r="I65" s="82"/>
    </row>
    <row r="66" spans="1:9" x14ac:dyDescent="0.2">
      <c r="A66" s="90">
        <v>176</v>
      </c>
      <c r="B66" s="82" t="s">
        <v>211</v>
      </c>
      <c r="C66" s="84">
        <v>280.10519255063934</v>
      </c>
      <c r="D66" s="85">
        <v>2.1687500000000002</v>
      </c>
      <c r="E66" s="83">
        <v>0.05</v>
      </c>
      <c r="F66" s="85">
        <v>75.666583333333335</v>
      </c>
      <c r="G66" s="83">
        <v>3.8333333333333335</v>
      </c>
      <c r="H66" s="86">
        <v>9.8823333333333334</v>
      </c>
      <c r="I66" s="27"/>
    </row>
    <row r="67" spans="1:9" x14ac:dyDescent="0.2">
      <c r="A67" s="90">
        <v>177</v>
      </c>
      <c r="B67" s="27" t="s">
        <v>212</v>
      </c>
      <c r="C67" s="47">
        <v>105.08265000000002</v>
      </c>
      <c r="D67" s="46">
        <v>1.1312500000000001</v>
      </c>
      <c r="E67" s="45">
        <v>0.14166666666666669</v>
      </c>
      <c r="F67" s="38">
        <v>27.804416666666668</v>
      </c>
      <c r="G67" s="46">
        <v>2.8</v>
      </c>
      <c r="H67" s="47" t="s">
        <v>33</v>
      </c>
      <c r="I67" s="27"/>
    </row>
    <row r="68" spans="1:9" x14ac:dyDescent="0.2">
      <c r="A68" s="90">
        <v>178</v>
      </c>
      <c r="B68" s="27" t="s">
        <v>213</v>
      </c>
      <c r="C68" s="47">
        <v>86.80533043478259</v>
      </c>
      <c r="D68" s="46">
        <v>1.7536231884057971</v>
      </c>
      <c r="E68" s="55">
        <v>0.06</v>
      </c>
      <c r="F68" s="38">
        <v>22.336376811594199</v>
      </c>
      <c r="G68" s="46">
        <v>2.5933333333333333</v>
      </c>
      <c r="H68" s="47" t="s">
        <v>33</v>
      </c>
      <c r="I68" s="82"/>
    </row>
    <row r="69" spans="1:9" x14ac:dyDescent="0.2">
      <c r="A69" s="90">
        <v>179</v>
      </c>
      <c r="B69" s="27" t="s">
        <v>214</v>
      </c>
      <c r="C69" s="47">
        <v>91.52884782608696</v>
      </c>
      <c r="D69" s="46">
        <v>1.3985507246376814</v>
      </c>
      <c r="E69" s="55">
        <v>0.11666666666666665</v>
      </c>
      <c r="F69" s="38">
        <v>23.848115942028986</v>
      </c>
      <c r="G69" s="46">
        <v>1.9466666666666665</v>
      </c>
      <c r="H69" s="47" t="s">
        <v>33</v>
      </c>
      <c r="I69" s="27"/>
    </row>
    <row r="70" spans="1:9" x14ac:dyDescent="0.2">
      <c r="A70" s="90">
        <v>180</v>
      </c>
      <c r="B70" s="27" t="s">
        <v>215</v>
      </c>
      <c r="C70" s="47">
        <v>112.36604782608694</v>
      </c>
      <c r="D70" s="46">
        <v>1.4818840579710144</v>
      </c>
      <c r="E70" s="55">
        <v>0.21</v>
      </c>
      <c r="F70" s="38">
        <v>29.341449275362308</v>
      </c>
      <c r="G70" s="46">
        <v>1.9533333333333331</v>
      </c>
      <c r="H70" s="47" t="s">
        <v>33</v>
      </c>
      <c r="I70" s="27"/>
    </row>
    <row r="71" spans="1:9" x14ac:dyDescent="0.2">
      <c r="A71" s="128">
        <v>181</v>
      </c>
      <c r="B71" s="170" t="s">
        <v>216</v>
      </c>
      <c r="C71" s="137">
        <v>77.909527925074116</v>
      </c>
      <c r="D71" s="146">
        <v>1.2270833333333333</v>
      </c>
      <c r="E71" s="151">
        <v>7.9000000000000001E-2</v>
      </c>
      <c r="F71" s="157">
        <v>20.312583333333333</v>
      </c>
      <c r="G71" s="171">
        <v>2.0303333333333335</v>
      </c>
      <c r="H71" s="164">
        <v>0.93866666666666665</v>
      </c>
      <c r="I71" s="22"/>
    </row>
    <row r="72" spans="1:9" ht="12" thickBot="1" x14ac:dyDescent="0.25">
      <c r="A72" s="90">
        <v>182</v>
      </c>
      <c r="B72" s="27" t="s">
        <v>217</v>
      </c>
      <c r="C72" s="140">
        <v>98.249702173913064</v>
      </c>
      <c r="D72" s="46">
        <v>1.2681159420289856</v>
      </c>
      <c r="E72" s="55">
        <v>6.5000000000000002E-2</v>
      </c>
      <c r="F72" s="38">
        <v>25.956884057971017</v>
      </c>
      <c r="G72" s="46">
        <v>2.0433333333333334</v>
      </c>
      <c r="H72" s="47" t="s">
        <v>33</v>
      </c>
      <c r="I72" s="27"/>
    </row>
    <row r="73" spans="1:9" x14ac:dyDescent="0.2">
      <c r="A73" s="33">
        <v>528</v>
      </c>
      <c r="B73" s="131" t="s">
        <v>570</v>
      </c>
      <c r="C73" s="126">
        <v>164.9752340474129</v>
      </c>
      <c r="D73" s="145">
        <v>18.268750000000001</v>
      </c>
      <c r="E73" s="153">
        <v>9.5340000000000007</v>
      </c>
      <c r="F73" s="145">
        <v>0.23624999999999999</v>
      </c>
      <c r="G73" s="159">
        <v>0.1466666666666667</v>
      </c>
      <c r="H73" s="163">
        <v>47.627333333333333</v>
      </c>
      <c r="I73" s="31"/>
    </row>
    <row r="74" spans="1:9" x14ac:dyDescent="0.2">
      <c r="A74" s="84">
        <v>86</v>
      </c>
      <c r="B74" s="27" t="s">
        <v>121</v>
      </c>
      <c r="C74" s="37">
        <v>80.119762500000036</v>
      </c>
      <c r="D74" s="36">
        <v>0.8520833333333333</v>
      </c>
      <c r="E74" s="45">
        <v>0.16633333333333333</v>
      </c>
      <c r="F74" s="38">
        <v>18.947583333333334</v>
      </c>
      <c r="G74" s="36">
        <v>1.7579999999999998</v>
      </c>
      <c r="H74" s="37">
        <v>2.0980000000000003</v>
      </c>
      <c r="I74" s="103"/>
    </row>
    <row r="75" spans="1:9" x14ac:dyDescent="0.2">
      <c r="A75" s="84">
        <v>87</v>
      </c>
      <c r="B75" s="27" t="s">
        <v>122</v>
      </c>
      <c r="C75" s="47">
        <v>100.98492318840582</v>
      </c>
      <c r="D75" s="46">
        <v>1.0471014492753621</v>
      </c>
      <c r="E75" s="55">
        <v>0.17</v>
      </c>
      <c r="F75" s="38">
        <v>23.982898550724638</v>
      </c>
      <c r="G75" s="46">
        <v>2.063333333333333</v>
      </c>
      <c r="H75" s="47" t="s">
        <v>33</v>
      </c>
      <c r="I75" s="103"/>
    </row>
    <row r="76" spans="1:9" x14ac:dyDescent="0.2">
      <c r="A76" s="84">
        <v>88</v>
      </c>
      <c r="B76" s="27" t="s">
        <v>123</v>
      </c>
      <c r="C76" s="37">
        <v>76.759610503435169</v>
      </c>
      <c r="D76" s="36">
        <v>0.64166666666666672</v>
      </c>
      <c r="E76" s="45">
        <v>8.7666666666666671E-2</v>
      </c>
      <c r="F76" s="38">
        <v>18.422333333333338</v>
      </c>
      <c r="G76" s="36">
        <v>2.2120000000000002</v>
      </c>
      <c r="H76" s="37">
        <v>2.6989999999999998</v>
      </c>
      <c r="I76" s="27"/>
    </row>
    <row r="77" spans="1:9" x14ac:dyDescent="0.2">
      <c r="A77" s="84">
        <v>89</v>
      </c>
      <c r="B77" s="27" t="s">
        <v>124</v>
      </c>
      <c r="C77" s="47">
        <v>118.24137536231882</v>
      </c>
      <c r="D77" s="46">
        <v>1.257246376811594</v>
      </c>
      <c r="E77" s="55">
        <v>0.13333333333333333</v>
      </c>
      <c r="F77" s="38">
        <v>28.196086956521739</v>
      </c>
      <c r="G77" s="46">
        <v>2.5733333333333328</v>
      </c>
      <c r="H77" s="47">
        <v>8.7733333333333334</v>
      </c>
      <c r="I77" s="27"/>
    </row>
    <row r="78" spans="1:9" x14ac:dyDescent="0.2">
      <c r="A78" s="84">
        <v>90</v>
      </c>
      <c r="B78" s="27" t="s">
        <v>125</v>
      </c>
      <c r="C78" s="37">
        <v>542.73467338418959</v>
      </c>
      <c r="D78" s="36">
        <v>5.5833333333333321</v>
      </c>
      <c r="E78" s="36">
        <v>36.615000000000002</v>
      </c>
      <c r="F78" s="38">
        <v>51.222333333333331</v>
      </c>
      <c r="G78" s="36">
        <v>2.4556666666666667</v>
      </c>
      <c r="H78" s="51">
        <v>607.39933333333329</v>
      </c>
      <c r="I78" s="27"/>
    </row>
    <row r="79" spans="1:9" x14ac:dyDescent="0.2">
      <c r="A79" s="84">
        <v>91</v>
      </c>
      <c r="B79" s="27" t="s">
        <v>126</v>
      </c>
      <c r="C79" s="37">
        <v>51.588476636270656</v>
      </c>
      <c r="D79" s="36">
        <v>1.1645833333333333</v>
      </c>
      <c r="E79" s="92" t="s">
        <v>33</v>
      </c>
      <c r="F79" s="38">
        <v>11.94375</v>
      </c>
      <c r="G79" s="36">
        <v>1.3433333333333335</v>
      </c>
      <c r="H79" s="51">
        <v>2.2936666666666667</v>
      </c>
      <c r="I79" s="27"/>
    </row>
    <row r="80" spans="1:9" x14ac:dyDescent="0.2">
      <c r="A80" s="84">
        <v>92</v>
      </c>
      <c r="B80" s="27" t="s">
        <v>127</v>
      </c>
      <c r="C80" s="47">
        <v>64.370226086956507</v>
      </c>
      <c r="D80" s="46">
        <v>1.7717391304347823</v>
      </c>
      <c r="E80" s="55" t="s">
        <v>33</v>
      </c>
      <c r="F80" s="38">
        <v>14.688260869565212</v>
      </c>
      <c r="G80" s="46">
        <v>1.1633333333333333</v>
      </c>
      <c r="H80" s="47" t="s">
        <v>33</v>
      </c>
      <c r="I80" s="82"/>
    </row>
    <row r="81" spans="1:9" x14ac:dyDescent="0.2">
      <c r="A81" s="84">
        <v>93</v>
      </c>
      <c r="B81" s="27" t="s">
        <v>128</v>
      </c>
      <c r="C81" s="37">
        <v>267.15742250204084</v>
      </c>
      <c r="D81" s="36">
        <v>4.9666666666666668</v>
      </c>
      <c r="E81" s="36">
        <v>13.108666666666666</v>
      </c>
      <c r="F81" s="38">
        <v>35.640333333333331</v>
      </c>
      <c r="G81" s="36">
        <v>8.059333333333333</v>
      </c>
      <c r="H81" s="37">
        <v>1.913</v>
      </c>
      <c r="I81" s="27"/>
    </row>
    <row r="82" spans="1:9" x14ac:dyDescent="0.2">
      <c r="A82" s="84">
        <v>94</v>
      </c>
      <c r="B82" s="27" t="s">
        <v>129</v>
      </c>
      <c r="C82" s="37">
        <v>67.887936150630324</v>
      </c>
      <c r="D82" s="36">
        <v>1.2916666666666667</v>
      </c>
      <c r="E82" s="36">
        <v>0.89633333333333332</v>
      </c>
      <c r="F82" s="38">
        <v>14.093000000000005</v>
      </c>
      <c r="G82" s="36">
        <v>1.377</v>
      </c>
      <c r="H82" s="37">
        <v>8.1820000000000004</v>
      </c>
      <c r="I82" s="27"/>
    </row>
    <row r="83" spans="1:9" x14ac:dyDescent="0.2">
      <c r="A83" s="29">
        <v>470</v>
      </c>
      <c r="B83" s="27" t="s">
        <v>507</v>
      </c>
      <c r="C83" s="37">
        <v>25.613333333333344</v>
      </c>
      <c r="D83" s="36">
        <v>0</v>
      </c>
      <c r="E83" s="45">
        <v>0</v>
      </c>
      <c r="F83" s="38">
        <v>6.4033333333333395</v>
      </c>
      <c r="G83" s="38" t="s">
        <v>32</v>
      </c>
      <c r="H83" s="37">
        <v>44.083333333333336</v>
      </c>
      <c r="I83" s="27"/>
    </row>
    <row r="84" spans="1:9" x14ac:dyDescent="0.2">
      <c r="A84" s="29">
        <v>446</v>
      </c>
      <c r="B84" s="27" t="s">
        <v>483</v>
      </c>
      <c r="C84" s="42">
        <v>55.164833333333306</v>
      </c>
      <c r="D84" s="46">
        <v>2.1333333333333333</v>
      </c>
      <c r="E84" s="44">
        <v>1.9066666666666665</v>
      </c>
      <c r="F84" s="38">
        <v>7.5700000000000065</v>
      </c>
      <c r="G84" s="44">
        <v>0.29333333333333339</v>
      </c>
      <c r="H84" s="52">
        <v>46.262999999999998</v>
      </c>
      <c r="I84" s="82"/>
    </row>
    <row r="85" spans="1:9" x14ac:dyDescent="0.2">
      <c r="A85" s="84">
        <v>95</v>
      </c>
      <c r="B85" s="27" t="s">
        <v>130</v>
      </c>
      <c r="C85" s="37">
        <v>18.845285556813074</v>
      </c>
      <c r="D85" s="36">
        <v>0.67708333333333337</v>
      </c>
      <c r="E85" s="45">
        <v>0.14833333333333332</v>
      </c>
      <c r="F85" s="38">
        <v>4.4682499999999949</v>
      </c>
      <c r="G85" s="36">
        <v>2.5243333333333333</v>
      </c>
      <c r="H85" s="37">
        <v>1.325</v>
      </c>
      <c r="I85" s="27"/>
    </row>
    <row r="86" spans="1:9" x14ac:dyDescent="0.2">
      <c r="A86" s="84">
        <v>96</v>
      </c>
      <c r="B86" s="27" t="s">
        <v>131</v>
      </c>
      <c r="C86" s="47">
        <v>19.62775362318839</v>
      </c>
      <c r="D86" s="46">
        <v>1.2210144927536231</v>
      </c>
      <c r="E86" s="55">
        <v>0.1</v>
      </c>
      <c r="F86" s="38">
        <v>4.4289855072463693</v>
      </c>
      <c r="G86" s="46">
        <v>2.8733333333333331</v>
      </c>
      <c r="H86" s="47" t="s">
        <v>33</v>
      </c>
      <c r="I86" s="27"/>
    </row>
    <row r="87" spans="1:9" x14ac:dyDescent="0.2">
      <c r="A87" s="84">
        <v>97</v>
      </c>
      <c r="B87" s="27" t="s">
        <v>132</v>
      </c>
      <c r="C87" s="37">
        <v>32.154324331402762</v>
      </c>
      <c r="D87" s="36">
        <v>1.29375</v>
      </c>
      <c r="E87" s="45">
        <v>9.2666666666666675E-2</v>
      </c>
      <c r="F87" s="38">
        <v>7.2349166666666633</v>
      </c>
      <c r="G87" s="36">
        <v>1.8786666666666665</v>
      </c>
      <c r="H87" s="37">
        <v>22.761666666666667</v>
      </c>
      <c r="I87" s="27"/>
    </row>
    <row r="88" spans="1:9" x14ac:dyDescent="0.2">
      <c r="A88" s="84">
        <v>98</v>
      </c>
      <c r="B88" s="27" t="s">
        <v>133</v>
      </c>
      <c r="C88" s="47">
        <v>48.828508695652147</v>
      </c>
      <c r="D88" s="46">
        <v>1.9456521739130435</v>
      </c>
      <c r="E88" s="55">
        <v>0.09</v>
      </c>
      <c r="F88" s="38">
        <v>11.111014492753624</v>
      </c>
      <c r="G88" s="46">
        <v>3.3733333333333335</v>
      </c>
      <c r="H88" s="47">
        <v>9.7200000000000006</v>
      </c>
      <c r="I88" s="27"/>
    </row>
    <row r="89" spans="1:9" x14ac:dyDescent="0.2">
      <c r="A89" s="29">
        <v>529</v>
      </c>
      <c r="B89" s="93" t="s">
        <v>571</v>
      </c>
      <c r="C89" s="84">
        <v>291.22950924495859</v>
      </c>
      <c r="D89" s="85">
        <v>23.660416666666663</v>
      </c>
      <c r="E89" s="83">
        <v>21.146666666666665</v>
      </c>
      <c r="F89" s="85">
        <v>0</v>
      </c>
      <c r="G89" s="89" t="s">
        <v>32</v>
      </c>
      <c r="H89" s="86">
        <v>82.87466666666667</v>
      </c>
      <c r="I89" s="27"/>
    </row>
    <row r="90" spans="1:9" x14ac:dyDescent="0.2">
      <c r="A90" s="29">
        <v>8</v>
      </c>
      <c r="B90" s="27" t="s">
        <v>40</v>
      </c>
      <c r="C90" s="42">
        <v>442.81939014492752</v>
      </c>
      <c r="D90" s="46">
        <v>8.0725217391304334</v>
      </c>
      <c r="E90" s="44">
        <v>11.966666666666669</v>
      </c>
      <c r="F90" s="38">
        <v>75.234144927536221</v>
      </c>
      <c r="G90" s="44">
        <v>2.1</v>
      </c>
      <c r="H90" s="42">
        <v>352.02666666666664</v>
      </c>
      <c r="I90" s="27"/>
    </row>
    <row r="91" spans="1:9" x14ac:dyDescent="0.2">
      <c r="A91" s="29">
        <v>9</v>
      </c>
      <c r="B91" s="27" t="s">
        <v>41</v>
      </c>
      <c r="C91" s="42">
        <v>471.82477971014498</v>
      </c>
      <c r="D91" s="46">
        <v>6.3972173913043484</v>
      </c>
      <c r="E91" s="44">
        <v>19.583333333333332</v>
      </c>
      <c r="F91" s="38">
        <v>70.549449275362321</v>
      </c>
      <c r="G91" s="44">
        <v>2.956666666666667</v>
      </c>
      <c r="H91" s="42">
        <v>239.2</v>
      </c>
      <c r="I91" s="27"/>
    </row>
    <row r="92" spans="1:9" x14ac:dyDescent="0.2">
      <c r="A92" s="29">
        <v>10</v>
      </c>
      <c r="B92" s="27" t="s">
        <v>43</v>
      </c>
      <c r="C92" s="47">
        <v>471.17473623188408</v>
      </c>
      <c r="D92" s="46">
        <v>5.7198260869565214</v>
      </c>
      <c r="E92" s="46">
        <v>19.573333333333334</v>
      </c>
      <c r="F92" s="38">
        <v>71.013507246376818</v>
      </c>
      <c r="G92" s="46">
        <v>1.5333333333333332</v>
      </c>
      <c r="H92" s="47">
        <v>229.81666666666669</v>
      </c>
      <c r="I92" s="82"/>
    </row>
    <row r="93" spans="1:9" x14ac:dyDescent="0.2">
      <c r="A93" s="29">
        <v>11</v>
      </c>
      <c r="B93" s="27" t="s">
        <v>44</v>
      </c>
      <c r="C93" s="42">
        <v>502.45685797101441</v>
      </c>
      <c r="D93" s="46">
        <v>5.5645217391304351</v>
      </c>
      <c r="E93" s="44">
        <v>24.673333333333332</v>
      </c>
      <c r="F93" s="38">
        <v>67.535478260869553</v>
      </c>
      <c r="G93" s="44">
        <v>1.8033333333333335</v>
      </c>
      <c r="H93" s="42">
        <v>137.24</v>
      </c>
      <c r="I93" s="27"/>
    </row>
    <row r="94" spans="1:9" x14ac:dyDescent="0.2">
      <c r="A94" s="29">
        <v>12</v>
      </c>
      <c r="B94" s="27" t="s">
        <v>45</v>
      </c>
      <c r="C94" s="42">
        <v>513.44618260869561</v>
      </c>
      <c r="D94" s="46">
        <v>4.517043478260871</v>
      </c>
      <c r="E94" s="44">
        <v>26.4</v>
      </c>
      <c r="F94" s="38">
        <v>67.352956521739131</v>
      </c>
      <c r="G94" s="44">
        <v>0.82</v>
      </c>
      <c r="H94" s="42">
        <v>119.9</v>
      </c>
      <c r="I94" s="27"/>
    </row>
    <row r="95" spans="1:9" x14ac:dyDescent="0.2">
      <c r="A95" s="84">
        <v>99</v>
      </c>
      <c r="B95" s="27" t="s">
        <v>134</v>
      </c>
      <c r="C95" s="37">
        <v>437.54900000000004</v>
      </c>
      <c r="D95" s="36">
        <v>1.2916666666666667</v>
      </c>
      <c r="E95" s="36">
        <v>12.249000000000001</v>
      </c>
      <c r="F95" s="38">
        <v>80.535333333333341</v>
      </c>
      <c r="G95" s="36">
        <v>1.159</v>
      </c>
      <c r="H95" s="37">
        <v>97.801333333333332</v>
      </c>
      <c r="I95" s="21"/>
    </row>
    <row r="96" spans="1:9" x14ac:dyDescent="0.2">
      <c r="A96" s="29">
        <v>13</v>
      </c>
      <c r="B96" s="27" t="s">
        <v>46</v>
      </c>
      <c r="C96" s="42">
        <v>431.73228115942027</v>
      </c>
      <c r="D96" s="46">
        <v>10.055130434782608</v>
      </c>
      <c r="E96" s="44">
        <v>14.436666666666667</v>
      </c>
      <c r="F96" s="38">
        <v>68.73153623188405</v>
      </c>
      <c r="G96" s="44">
        <v>2.5099999999999998</v>
      </c>
      <c r="H96" s="42">
        <v>854.35666666666668</v>
      </c>
      <c r="I96" s="27"/>
    </row>
    <row r="97" spans="1:9" x14ac:dyDescent="0.2">
      <c r="A97" s="29">
        <v>530</v>
      </c>
      <c r="B97" s="27" t="s">
        <v>572</v>
      </c>
      <c r="C97" s="37">
        <v>273.51433333333335</v>
      </c>
      <c r="D97" s="36">
        <v>8.0395833333333329</v>
      </c>
      <c r="E97" s="45">
        <v>8.2916666666666661</v>
      </c>
      <c r="F97" s="38">
        <v>41.682750000000006</v>
      </c>
      <c r="G97" s="36">
        <v>2.7373333333333334</v>
      </c>
      <c r="H97" s="37">
        <v>58.857333333333337</v>
      </c>
      <c r="I97" s="27"/>
    </row>
    <row r="98" spans="1:9" x14ac:dyDescent="0.2">
      <c r="A98" s="29">
        <v>14</v>
      </c>
      <c r="B98" s="27" t="s">
        <v>47</v>
      </c>
      <c r="C98" s="42">
        <v>418.63333333333333</v>
      </c>
      <c r="D98" s="46">
        <v>6.1594202898550732</v>
      </c>
      <c r="E98" s="44">
        <v>6.126666666666666</v>
      </c>
      <c r="F98" s="38">
        <v>84.713913043478257</v>
      </c>
      <c r="G98" s="44">
        <v>1.7033333333333331</v>
      </c>
      <c r="H98" s="42">
        <v>462.88</v>
      </c>
      <c r="I98" s="27"/>
    </row>
    <row r="99" spans="1:9" x14ac:dyDescent="0.2">
      <c r="A99" s="29">
        <v>15</v>
      </c>
      <c r="B99" s="27" t="s">
        <v>48</v>
      </c>
      <c r="C99" s="37">
        <v>323.85166666666663</v>
      </c>
      <c r="D99" s="36">
        <v>4.416666666666667</v>
      </c>
      <c r="E99" s="36">
        <v>12.747666666666667</v>
      </c>
      <c r="F99" s="38">
        <v>47.863999999999997</v>
      </c>
      <c r="G99" s="36">
        <v>0.69066666666666665</v>
      </c>
      <c r="H99" s="37">
        <v>111.00833333333333</v>
      </c>
      <c r="I99" s="27"/>
    </row>
    <row r="100" spans="1:9" x14ac:dyDescent="0.2">
      <c r="A100" s="29">
        <v>16</v>
      </c>
      <c r="B100" s="27" t="s">
        <v>49</v>
      </c>
      <c r="C100" s="37">
        <v>410.01366666666667</v>
      </c>
      <c r="D100" s="36">
        <v>6.2229166666666664</v>
      </c>
      <c r="E100" s="36">
        <v>18.472333333333335</v>
      </c>
      <c r="F100" s="38">
        <v>54.717750000000002</v>
      </c>
      <c r="G100" s="36">
        <v>1.43</v>
      </c>
      <c r="H100" s="37">
        <v>283.3</v>
      </c>
      <c r="I100" s="27"/>
    </row>
    <row r="101" spans="1:9" x14ac:dyDescent="0.2">
      <c r="A101" s="28">
        <v>17</v>
      </c>
      <c r="B101" s="27" t="s">
        <v>50</v>
      </c>
      <c r="C101" s="37">
        <v>333.4376666666667</v>
      </c>
      <c r="D101" s="36">
        <v>5.6666666666666661</v>
      </c>
      <c r="E101" s="36">
        <v>11.296333333333331</v>
      </c>
      <c r="F101" s="38">
        <v>52.276000000000003</v>
      </c>
      <c r="G101" s="36">
        <v>1.0549999999999999</v>
      </c>
      <c r="H101" s="37">
        <v>190.33866666666665</v>
      </c>
      <c r="I101" s="27"/>
    </row>
    <row r="102" spans="1:9" x14ac:dyDescent="0.2">
      <c r="A102" s="29">
        <v>18</v>
      </c>
      <c r="B102" s="27" t="s">
        <v>51</v>
      </c>
      <c r="C102" s="37">
        <v>311.387</v>
      </c>
      <c r="D102" s="36">
        <v>4.8041666666666671</v>
      </c>
      <c r="E102" s="36">
        <v>12.414999999999999</v>
      </c>
      <c r="F102" s="38">
        <v>45.108833333333337</v>
      </c>
      <c r="G102" s="36">
        <v>0.71</v>
      </c>
      <c r="H102" s="37">
        <v>133.81100000000001</v>
      </c>
      <c r="I102" s="27"/>
    </row>
    <row r="103" spans="1:9" x14ac:dyDescent="0.2">
      <c r="A103" s="84">
        <v>100</v>
      </c>
      <c r="B103" s="27" t="s">
        <v>135</v>
      </c>
      <c r="C103" s="37">
        <v>24.636163111368791</v>
      </c>
      <c r="D103" s="36">
        <v>2.1333333333333333</v>
      </c>
      <c r="E103" s="45">
        <v>0.45900000000000002</v>
      </c>
      <c r="F103" s="38">
        <v>4.3666666666666627</v>
      </c>
      <c r="G103" s="36">
        <v>3.4166666666666665</v>
      </c>
      <c r="H103" s="37">
        <v>2.1219999999999999</v>
      </c>
      <c r="I103" s="27"/>
    </row>
    <row r="104" spans="1:9" x14ac:dyDescent="0.2">
      <c r="A104" s="84">
        <v>101</v>
      </c>
      <c r="B104" s="27" t="s">
        <v>136</v>
      </c>
      <c r="C104" s="47">
        <v>25.495131884057955</v>
      </c>
      <c r="D104" s="46">
        <v>3.6449275362318847</v>
      </c>
      <c r="E104" s="55">
        <v>0.26666666666666666</v>
      </c>
      <c r="F104" s="38">
        <v>4.0250724637681152</v>
      </c>
      <c r="G104" s="46">
        <v>2.88</v>
      </c>
      <c r="H104" s="47">
        <v>3.3333333333333335</v>
      </c>
      <c r="I104" s="27"/>
    </row>
    <row r="105" spans="1:9" x14ac:dyDescent="0.2">
      <c r="A105" s="90">
        <v>281</v>
      </c>
      <c r="B105" s="82" t="s">
        <v>316</v>
      </c>
      <c r="C105" s="84">
        <v>208.33274372597532</v>
      </c>
      <c r="D105" s="85">
        <v>24.952083333333334</v>
      </c>
      <c r="E105" s="83">
        <v>9.9543333333333326</v>
      </c>
      <c r="F105" s="85">
        <v>3.1005833333333319</v>
      </c>
      <c r="G105" s="83">
        <v>0.53666666666666674</v>
      </c>
      <c r="H105" s="86">
        <v>160.03166666666667</v>
      </c>
      <c r="I105" s="27"/>
    </row>
    <row r="106" spans="1:9" x14ac:dyDescent="0.2">
      <c r="A106" s="24">
        <v>282</v>
      </c>
      <c r="B106" s="22" t="s">
        <v>317</v>
      </c>
      <c r="C106" s="137">
        <v>116.01448068765795</v>
      </c>
      <c r="D106" s="146">
        <v>25.589583333333326</v>
      </c>
      <c r="E106" s="151">
        <v>0.74799999999999989</v>
      </c>
      <c r="F106" s="157">
        <v>0</v>
      </c>
      <c r="G106" s="157" t="s">
        <v>32</v>
      </c>
      <c r="H106" s="137">
        <v>114.90533333333333</v>
      </c>
      <c r="I106" s="22"/>
    </row>
    <row r="107" spans="1:9" ht="12" thickBot="1" x14ac:dyDescent="0.25">
      <c r="A107" s="29">
        <v>283</v>
      </c>
      <c r="B107" s="27" t="s">
        <v>318</v>
      </c>
      <c r="C107" s="134">
        <v>83.333025019566222</v>
      </c>
      <c r="D107" s="36">
        <v>17.854166666666668</v>
      </c>
      <c r="E107" s="45">
        <v>0.78666666666666663</v>
      </c>
      <c r="F107" s="38">
        <v>0</v>
      </c>
      <c r="G107" s="38" t="s">
        <v>32</v>
      </c>
      <c r="H107" s="37">
        <v>176.02366666666668</v>
      </c>
      <c r="I107" s="27"/>
    </row>
    <row r="108" spans="1:9" x14ac:dyDescent="0.2">
      <c r="A108" s="129">
        <v>183</v>
      </c>
      <c r="B108" s="31" t="s">
        <v>218</v>
      </c>
      <c r="C108" s="139">
        <v>74.291480000000035</v>
      </c>
      <c r="D108" s="143">
        <v>0.9541666666666665</v>
      </c>
      <c r="E108" s="154">
        <v>0.14399999999999999</v>
      </c>
      <c r="F108" s="156">
        <v>19.411166666666677</v>
      </c>
      <c r="G108" s="143">
        <v>2.1890000000000001</v>
      </c>
      <c r="H108" s="139">
        <v>0.70033333333333336</v>
      </c>
      <c r="I108" s="31"/>
    </row>
    <row r="109" spans="1:9" x14ac:dyDescent="0.2">
      <c r="A109" s="29">
        <v>471</v>
      </c>
      <c r="B109" s="27" t="s">
        <v>508</v>
      </c>
      <c r="C109" s="37">
        <v>9.070868599613517</v>
      </c>
      <c r="D109" s="36">
        <v>0.71250000000000002</v>
      </c>
      <c r="E109" s="45">
        <v>6.9333333333333344E-2</v>
      </c>
      <c r="F109" s="38">
        <v>1.478666666666667</v>
      </c>
      <c r="G109" s="44" t="s">
        <v>32</v>
      </c>
      <c r="H109" s="51">
        <v>1.0273333333333334</v>
      </c>
      <c r="I109" s="27"/>
    </row>
    <row r="110" spans="1:9" x14ac:dyDescent="0.2">
      <c r="A110" s="29">
        <v>511</v>
      </c>
      <c r="B110" s="27" t="s">
        <v>551</v>
      </c>
      <c r="C110" s="42">
        <v>418.61866666666663</v>
      </c>
      <c r="D110" s="46">
        <v>14.7</v>
      </c>
      <c r="E110" s="44">
        <v>11.946666666666667</v>
      </c>
      <c r="F110" s="38">
        <v>65.753333333333316</v>
      </c>
      <c r="G110" s="44">
        <v>51.226666666666667</v>
      </c>
      <c r="H110" s="42">
        <v>1.1333333333333335</v>
      </c>
      <c r="I110" s="27"/>
    </row>
    <row r="111" spans="1:9" x14ac:dyDescent="0.2">
      <c r="A111" s="90">
        <v>185</v>
      </c>
      <c r="B111" s="82" t="s">
        <v>220</v>
      </c>
      <c r="C111" s="84">
        <v>26.332269311050553</v>
      </c>
      <c r="D111" s="85">
        <v>0.58958333333333335</v>
      </c>
      <c r="E111" s="83">
        <v>0.16766666666666666</v>
      </c>
      <c r="F111" s="85">
        <v>6.3744166666666606</v>
      </c>
      <c r="G111" s="83">
        <v>1.36</v>
      </c>
      <c r="H111" s="86">
        <v>6.9450000000000003</v>
      </c>
      <c r="I111" s="27"/>
    </row>
    <row r="112" spans="1:9" x14ac:dyDescent="0.2">
      <c r="A112" s="90">
        <v>184</v>
      </c>
      <c r="B112" s="27" t="s">
        <v>219</v>
      </c>
      <c r="C112" s="37">
        <v>45.58096877372266</v>
      </c>
      <c r="D112" s="36">
        <v>1.2791666666666666</v>
      </c>
      <c r="E112" s="92" t="s">
        <v>33</v>
      </c>
      <c r="F112" s="38">
        <v>11.434166666666664</v>
      </c>
      <c r="G112" s="36">
        <v>2.5753333333333335</v>
      </c>
      <c r="H112" s="37">
        <v>1.4386666666666665</v>
      </c>
      <c r="I112" s="27"/>
    </row>
    <row r="113" spans="1:9" x14ac:dyDescent="0.2">
      <c r="A113" s="90">
        <v>186</v>
      </c>
      <c r="B113" s="27" t="s">
        <v>221</v>
      </c>
      <c r="C113" s="47">
        <v>43.065068521739114</v>
      </c>
      <c r="D113" s="46">
        <v>0.97101449275362328</v>
      </c>
      <c r="E113" s="55">
        <v>0.33</v>
      </c>
      <c r="F113" s="38">
        <v>10.288988840579705</v>
      </c>
      <c r="G113" s="46">
        <v>1.68</v>
      </c>
      <c r="H113" s="47">
        <v>2.9666666666666668</v>
      </c>
      <c r="I113" s="27"/>
    </row>
    <row r="114" spans="1:9" x14ac:dyDescent="0.2">
      <c r="A114" s="90">
        <v>187</v>
      </c>
      <c r="B114" s="27" t="s">
        <v>222</v>
      </c>
      <c r="C114" s="37">
        <v>36.568679999999965</v>
      </c>
      <c r="D114" s="38">
        <v>0.48125000000000001</v>
      </c>
      <c r="E114" s="45">
        <v>0.154</v>
      </c>
      <c r="F114" s="38">
        <v>9.3507499999999943</v>
      </c>
      <c r="G114" s="36">
        <v>0.81466666666666665</v>
      </c>
      <c r="H114" s="37">
        <v>4.1616666666666662</v>
      </c>
      <c r="I114" s="27"/>
    </row>
    <row r="115" spans="1:9" x14ac:dyDescent="0.2">
      <c r="A115" s="90">
        <v>188</v>
      </c>
      <c r="B115" s="27" t="s">
        <v>223</v>
      </c>
      <c r="C115" s="37">
        <v>45.10862666666668</v>
      </c>
      <c r="D115" s="38">
        <v>0.40416666666666667</v>
      </c>
      <c r="E115" s="45">
        <v>0.2</v>
      </c>
      <c r="F115" s="38">
        <v>10.733833333333331</v>
      </c>
      <c r="G115" s="36">
        <v>0.626</v>
      </c>
      <c r="H115" s="37">
        <v>45.044333333333334</v>
      </c>
      <c r="I115" s="27"/>
    </row>
    <row r="116" spans="1:9" x14ac:dyDescent="0.2">
      <c r="A116" s="29">
        <v>324</v>
      </c>
      <c r="B116" s="27" t="s">
        <v>360</v>
      </c>
      <c r="C116" s="42">
        <v>240.62333333333333</v>
      </c>
      <c r="D116" s="46">
        <v>7.82</v>
      </c>
      <c r="E116" s="44">
        <v>16.57</v>
      </c>
      <c r="F116" s="38">
        <v>15.053333333333342</v>
      </c>
      <c r="G116" s="44">
        <v>0.57666666666666666</v>
      </c>
      <c r="H116" s="42">
        <v>22179.666666666668</v>
      </c>
      <c r="I116" s="27"/>
    </row>
    <row r="117" spans="1:9" x14ac:dyDescent="0.2">
      <c r="A117" s="29">
        <v>325</v>
      </c>
      <c r="B117" s="27" t="s">
        <v>361</v>
      </c>
      <c r="C117" s="37">
        <v>251.44566666666665</v>
      </c>
      <c r="D117" s="36">
        <v>6.2791666666666659</v>
      </c>
      <c r="E117" s="45">
        <v>20.416333333333334</v>
      </c>
      <c r="F117" s="38">
        <v>10.645499999999991</v>
      </c>
      <c r="G117" s="53">
        <v>11.810666666666668</v>
      </c>
      <c r="H117" s="51">
        <v>22299.900333333335</v>
      </c>
      <c r="I117" s="27"/>
    </row>
    <row r="118" spans="1:9" x14ac:dyDescent="0.2">
      <c r="A118" s="29">
        <v>531</v>
      </c>
      <c r="B118" s="93" t="s">
        <v>573</v>
      </c>
      <c r="C118" s="84">
        <v>100.78304300403595</v>
      </c>
      <c r="D118" s="85">
        <v>7.9416666666666664</v>
      </c>
      <c r="E118" s="83">
        <v>5.9676666666666671</v>
      </c>
      <c r="F118" s="85">
        <v>3.1736666666666653</v>
      </c>
      <c r="G118" s="83">
        <v>0.38666666666666671</v>
      </c>
      <c r="H118" s="86">
        <v>84.786666666666676</v>
      </c>
      <c r="I118" s="27"/>
    </row>
    <row r="119" spans="1:9" x14ac:dyDescent="0.2">
      <c r="A119" s="29">
        <v>284</v>
      </c>
      <c r="B119" s="27" t="s">
        <v>319</v>
      </c>
      <c r="C119" s="37">
        <v>90.013680096308377</v>
      </c>
      <c r="D119" s="36">
        <v>18.966666666666665</v>
      </c>
      <c r="E119" s="45">
        <v>1.0006666666666666</v>
      </c>
      <c r="F119" s="38">
        <v>0</v>
      </c>
      <c r="G119" s="38" t="s">
        <v>32</v>
      </c>
      <c r="H119" s="37">
        <v>366.55199999999996</v>
      </c>
      <c r="I119" s="27"/>
    </row>
    <row r="120" spans="1:9" x14ac:dyDescent="0.2">
      <c r="A120" s="29">
        <v>285</v>
      </c>
      <c r="B120" s="27" t="s">
        <v>320</v>
      </c>
      <c r="C120" s="37">
        <v>47.183436705430353</v>
      </c>
      <c r="D120" s="36">
        <v>9.9916666666666671</v>
      </c>
      <c r="E120" s="45">
        <v>0.501</v>
      </c>
      <c r="F120" s="38">
        <v>0</v>
      </c>
      <c r="G120" s="38" t="s">
        <v>32</v>
      </c>
      <c r="H120" s="37">
        <v>201.12799999999999</v>
      </c>
      <c r="I120" s="27"/>
    </row>
    <row r="121" spans="1:9" ht="23.25" customHeight="1" x14ac:dyDescent="0.2">
      <c r="A121" s="29">
        <v>286</v>
      </c>
      <c r="B121" s="93" t="s">
        <v>321</v>
      </c>
      <c r="C121" s="84">
        <v>231.24615385087333</v>
      </c>
      <c r="D121" s="85">
        <v>18.387499999999999</v>
      </c>
      <c r="E121" s="83">
        <v>15.620333333333333</v>
      </c>
      <c r="F121" s="85">
        <v>2.8798333333333326</v>
      </c>
      <c r="G121" s="89" t="s">
        <v>32</v>
      </c>
      <c r="H121" s="86">
        <v>99.055000000000007</v>
      </c>
      <c r="I121" s="82"/>
    </row>
    <row r="122" spans="1:9" x14ac:dyDescent="0.2">
      <c r="A122" s="29">
        <v>472</v>
      </c>
      <c r="B122" s="27" t="s">
        <v>509</v>
      </c>
      <c r="C122" s="34">
        <v>215.66159999999999</v>
      </c>
      <c r="D122" s="38"/>
      <c r="E122" s="38"/>
      <c r="F122" s="38"/>
      <c r="G122" s="38" t="s">
        <v>32</v>
      </c>
      <c r="H122" s="37">
        <v>3.1456666666666671</v>
      </c>
      <c r="I122" s="27"/>
    </row>
    <row r="123" spans="1:9" x14ac:dyDescent="0.2">
      <c r="A123" s="29">
        <v>473</v>
      </c>
      <c r="B123" s="27" t="s">
        <v>510</v>
      </c>
      <c r="C123" s="37">
        <v>65.34359826898573</v>
      </c>
      <c r="D123" s="38" t="s">
        <v>33</v>
      </c>
      <c r="E123" s="38" t="s">
        <v>33</v>
      </c>
      <c r="F123" s="38">
        <v>18.151000000000003</v>
      </c>
      <c r="G123" s="36">
        <v>0.13633333333333333</v>
      </c>
      <c r="H123" s="49" t="s">
        <v>33</v>
      </c>
      <c r="I123" s="27"/>
    </row>
    <row r="124" spans="1:9" x14ac:dyDescent="0.2">
      <c r="A124" s="29">
        <v>19</v>
      </c>
      <c r="B124" s="27" t="s">
        <v>52</v>
      </c>
      <c r="C124" s="37">
        <v>357.60258999999996</v>
      </c>
      <c r="D124" s="36">
        <v>7.2</v>
      </c>
      <c r="E124" s="36">
        <v>0.97100000000000009</v>
      </c>
      <c r="F124" s="38">
        <v>78.060999999999993</v>
      </c>
      <c r="G124" s="36">
        <v>5.4993333333333334</v>
      </c>
      <c r="H124" s="37">
        <v>0.78966666666666663</v>
      </c>
      <c r="I124" s="27"/>
    </row>
    <row r="125" spans="1:9" x14ac:dyDescent="0.2">
      <c r="A125" s="29">
        <v>20</v>
      </c>
      <c r="B125" s="21" t="s">
        <v>53</v>
      </c>
      <c r="C125" s="84">
        <v>112.45677722046528</v>
      </c>
      <c r="D125" s="85">
        <v>2.3606000423431395</v>
      </c>
      <c r="E125" s="87">
        <v>1.2443333333333335</v>
      </c>
      <c r="F125" s="85">
        <v>23.627733290990179</v>
      </c>
      <c r="G125" s="87">
        <v>1.2166666666666666</v>
      </c>
      <c r="H125" s="88">
        <v>27.58666666666667</v>
      </c>
      <c r="I125" s="27"/>
    </row>
    <row r="126" spans="1:9" x14ac:dyDescent="0.2">
      <c r="A126" s="29">
        <v>512</v>
      </c>
      <c r="B126" s="27" t="s">
        <v>552</v>
      </c>
      <c r="C126" s="37">
        <v>417.40666666666669</v>
      </c>
      <c r="D126" s="36">
        <v>11.3125</v>
      </c>
      <c r="E126" s="45">
        <v>8.6333333333333329</v>
      </c>
      <c r="F126" s="38">
        <v>73.614166666666648</v>
      </c>
      <c r="G126" s="53">
        <v>2.4433333333333334</v>
      </c>
      <c r="H126" s="51">
        <v>382.28666666666669</v>
      </c>
      <c r="I126" s="27"/>
    </row>
    <row r="127" spans="1:9" x14ac:dyDescent="0.2">
      <c r="A127" s="90">
        <v>189</v>
      </c>
      <c r="B127" s="27" t="s">
        <v>224</v>
      </c>
      <c r="C127" s="37">
        <v>71.350018111646165</v>
      </c>
      <c r="D127" s="38">
        <v>0.35625000000000001</v>
      </c>
      <c r="E127" s="45">
        <v>6.9333333333333344E-2</v>
      </c>
      <c r="F127" s="38">
        <v>19.325749999999996</v>
      </c>
      <c r="G127" s="36">
        <v>6.5176666666666669</v>
      </c>
      <c r="H127" s="37">
        <v>2.1833333333333336</v>
      </c>
      <c r="I127" s="27"/>
    </row>
    <row r="128" spans="1:9" x14ac:dyDescent="0.2">
      <c r="A128" s="84">
        <v>102</v>
      </c>
      <c r="B128" s="27" t="s">
        <v>137</v>
      </c>
      <c r="C128" s="37">
        <v>77.584913333333361</v>
      </c>
      <c r="D128" s="36">
        <v>1.5291666666666668</v>
      </c>
      <c r="E128" s="45">
        <v>0.11233333333333334</v>
      </c>
      <c r="F128" s="38">
        <v>18.852499999999999</v>
      </c>
      <c r="G128" s="36">
        <v>2.6346666666666665</v>
      </c>
      <c r="H128" s="37">
        <v>1.0063333333333333</v>
      </c>
      <c r="I128" s="27"/>
    </row>
    <row r="129" spans="1:9" x14ac:dyDescent="0.2">
      <c r="A129" s="84">
        <v>103</v>
      </c>
      <c r="B129" s="27" t="s">
        <v>138</v>
      </c>
      <c r="C129" s="47">
        <v>95.633134782608707</v>
      </c>
      <c r="D129" s="46">
        <v>2.2826086956521738</v>
      </c>
      <c r="E129" s="55">
        <v>0.13666666666666669</v>
      </c>
      <c r="F129" s="38">
        <v>22.954057971014496</v>
      </c>
      <c r="G129" s="46">
        <v>7.2733333333333334</v>
      </c>
      <c r="H129" s="47" t="s">
        <v>33</v>
      </c>
      <c r="I129" s="27"/>
    </row>
    <row r="130" spans="1:9" x14ac:dyDescent="0.2">
      <c r="A130" s="90">
        <v>190</v>
      </c>
      <c r="B130" s="27" t="s">
        <v>225</v>
      </c>
      <c r="C130" s="37">
        <v>45.740888793428724</v>
      </c>
      <c r="D130" s="36">
        <v>0.87083333333333335</v>
      </c>
      <c r="E130" s="45">
        <v>0.17699999999999996</v>
      </c>
      <c r="F130" s="38">
        <v>11.481499999999997</v>
      </c>
      <c r="G130" s="36">
        <v>2.0313333333333334</v>
      </c>
      <c r="H130" s="37">
        <v>4.094666666666666</v>
      </c>
      <c r="I130" s="27"/>
    </row>
    <row r="131" spans="1:9" x14ac:dyDescent="0.2">
      <c r="A131" s="29">
        <v>287</v>
      </c>
      <c r="B131" s="27" t="s">
        <v>322</v>
      </c>
      <c r="C131" s="37">
        <v>82.721501507838582</v>
      </c>
      <c r="D131" s="36">
        <v>18.479166666666668</v>
      </c>
      <c r="E131" s="45">
        <v>0.42299999999999999</v>
      </c>
      <c r="F131" s="38">
        <v>0</v>
      </c>
      <c r="G131" s="38" t="s">
        <v>32</v>
      </c>
      <c r="H131" s="37">
        <v>360.10566666666665</v>
      </c>
      <c r="I131" s="27"/>
    </row>
    <row r="132" spans="1:9" x14ac:dyDescent="0.2">
      <c r="A132" s="29">
        <v>326</v>
      </c>
      <c r="B132" s="27" t="s">
        <v>362</v>
      </c>
      <c r="C132" s="42">
        <v>212.42039999999997</v>
      </c>
      <c r="D132" s="46">
        <v>26.686666666666671</v>
      </c>
      <c r="E132" s="44">
        <v>10.916666666666666</v>
      </c>
      <c r="F132" s="38">
        <v>0</v>
      </c>
      <c r="G132" s="46" t="s">
        <v>32</v>
      </c>
      <c r="H132" s="42">
        <v>52.356666666666662</v>
      </c>
      <c r="I132" s="27"/>
    </row>
    <row r="133" spans="1:9" x14ac:dyDescent="0.2">
      <c r="A133" s="29">
        <v>327</v>
      </c>
      <c r="B133" s="27" t="s">
        <v>363</v>
      </c>
      <c r="C133" s="42">
        <v>136.56233333333333</v>
      </c>
      <c r="D133" s="46">
        <v>19.420000000000002</v>
      </c>
      <c r="E133" s="44">
        <v>5.9466666666666663</v>
      </c>
      <c r="F133" s="38">
        <v>0</v>
      </c>
      <c r="G133" s="46" t="s">
        <v>32</v>
      </c>
      <c r="H133" s="42">
        <v>48.613333333333337</v>
      </c>
      <c r="I133" s="27"/>
    </row>
    <row r="134" spans="1:9" x14ac:dyDescent="0.2">
      <c r="A134" s="29">
        <v>328</v>
      </c>
      <c r="B134" s="27" t="s">
        <v>364</v>
      </c>
      <c r="C134" s="42">
        <v>214.61056666666664</v>
      </c>
      <c r="D134" s="46">
        <v>27.27</v>
      </c>
      <c r="E134" s="44">
        <v>10.883333333333333</v>
      </c>
      <c r="F134" s="38">
        <v>0</v>
      </c>
      <c r="G134" s="46" t="s">
        <v>32</v>
      </c>
      <c r="H134" s="42">
        <v>56.173333333333325</v>
      </c>
      <c r="I134" s="27"/>
    </row>
    <row r="135" spans="1:9" x14ac:dyDescent="0.2">
      <c r="A135" s="29">
        <v>329</v>
      </c>
      <c r="B135" s="27" t="s">
        <v>365</v>
      </c>
      <c r="C135" s="42">
        <v>144.02943333333332</v>
      </c>
      <c r="D135" s="46">
        <v>20.816666666666666</v>
      </c>
      <c r="E135" s="44">
        <v>6.1133333333333333</v>
      </c>
      <c r="F135" s="38">
        <v>0</v>
      </c>
      <c r="G135" s="46" t="s">
        <v>32</v>
      </c>
      <c r="H135" s="42">
        <v>49.846666666666664</v>
      </c>
      <c r="I135" s="27"/>
    </row>
    <row r="136" spans="1:9" x14ac:dyDescent="0.2">
      <c r="A136" s="29">
        <v>330</v>
      </c>
      <c r="B136" s="27" t="s">
        <v>366</v>
      </c>
      <c r="C136" s="42">
        <v>189.2566666666666</v>
      </c>
      <c r="D136" s="46">
        <v>12.3125</v>
      </c>
      <c r="E136" s="45">
        <v>11.203333333333333</v>
      </c>
      <c r="F136" s="38">
        <v>9.7941666666666549</v>
      </c>
      <c r="G136" s="46" t="s">
        <v>117</v>
      </c>
      <c r="H136" s="51">
        <v>621.25166666666667</v>
      </c>
      <c r="I136" s="27"/>
    </row>
    <row r="137" spans="1:9" x14ac:dyDescent="0.2">
      <c r="A137" s="29">
        <v>331</v>
      </c>
      <c r="B137" s="27" t="s">
        <v>367</v>
      </c>
      <c r="C137" s="37">
        <v>271.81299999999999</v>
      </c>
      <c r="D137" s="36">
        <v>18.15625</v>
      </c>
      <c r="E137" s="45">
        <v>15.782333333333334</v>
      </c>
      <c r="F137" s="38">
        <v>14.286749999999996</v>
      </c>
      <c r="G137" s="38" t="s">
        <v>117</v>
      </c>
      <c r="H137" s="37">
        <v>1030.2556666666667</v>
      </c>
      <c r="I137" s="27"/>
    </row>
    <row r="138" spans="1:9" ht="23.25" customHeight="1" x14ac:dyDescent="0.2">
      <c r="A138" s="29">
        <v>332</v>
      </c>
      <c r="B138" s="27" t="s">
        <v>368</v>
      </c>
      <c r="C138" s="42">
        <v>133.02286666666666</v>
      </c>
      <c r="D138" s="46">
        <v>21.64</v>
      </c>
      <c r="E138" s="44">
        <v>4.5033333333333339</v>
      </c>
      <c r="F138" s="38">
        <v>0</v>
      </c>
      <c r="G138" s="46" t="s">
        <v>32</v>
      </c>
      <c r="H138" s="42">
        <v>38.203333333333326</v>
      </c>
      <c r="I138" s="82"/>
    </row>
    <row r="139" spans="1:9" x14ac:dyDescent="0.2">
      <c r="A139" s="29">
        <v>333</v>
      </c>
      <c r="B139" s="27" t="s">
        <v>369</v>
      </c>
      <c r="C139" s="42">
        <v>137.30316666666667</v>
      </c>
      <c r="D139" s="46">
        <v>20.53</v>
      </c>
      <c r="E139" s="44">
        <v>5.503333333333333</v>
      </c>
      <c r="F139" s="38">
        <v>0</v>
      </c>
      <c r="G139" s="46" t="s">
        <v>32</v>
      </c>
      <c r="H139" s="42">
        <v>45.003333333333337</v>
      </c>
      <c r="I139" s="27"/>
    </row>
    <row r="140" spans="1:9" x14ac:dyDescent="0.2">
      <c r="A140" s="29">
        <v>334</v>
      </c>
      <c r="B140" s="27" t="s">
        <v>370</v>
      </c>
      <c r="C140" s="42">
        <v>216.90896666666669</v>
      </c>
      <c r="D140" s="46">
        <v>19.196666666666669</v>
      </c>
      <c r="E140" s="44">
        <v>14.96</v>
      </c>
      <c r="F140" s="38">
        <v>0</v>
      </c>
      <c r="G140" s="46" t="s">
        <v>32</v>
      </c>
      <c r="H140" s="42">
        <v>57.54</v>
      </c>
      <c r="I140" s="27"/>
    </row>
    <row r="141" spans="1:9" x14ac:dyDescent="0.2">
      <c r="A141" s="24">
        <v>335</v>
      </c>
      <c r="B141" s="22" t="s">
        <v>371</v>
      </c>
      <c r="C141" s="138">
        <v>311.70266666666669</v>
      </c>
      <c r="D141" s="147">
        <v>30.686666666666667</v>
      </c>
      <c r="E141" s="148">
        <v>20.03</v>
      </c>
      <c r="F141" s="147">
        <v>0</v>
      </c>
      <c r="G141" s="147" t="s">
        <v>32</v>
      </c>
      <c r="H141" s="138">
        <v>80.513333333333335</v>
      </c>
      <c r="I141" s="22"/>
    </row>
    <row r="142" spans="1:9" ht="12" thickBot="1" x14ac:dyDescent="0.25">
      <c r="A142" s="29">
        <v>336</v>
      </c>
      <c r="B142" s="27" t="s">
        <v>372</v>
      </c>
      <c r="C142" s="133">
        <v>131.06246666666664</v>
      </c>
      <c r="D142" s="46">
        <v>21.54</v>
      </c>
      <c r="E142" s="44">
        <v>4.333333333333333</v>
      </c>
      <c r="F142" s="38">
        <v>0</v>
      </c>
      <c r="G142" s="46" t="s">
        <v>32</v>
      </c>
      <c r="H142" s="42">
        <v>79.173333333333332</v>
      </c>
      <c r="I142" s="27"/>
    </row>
    <row r="143" spans="1:9" x14ac:dyDescent="0.2">
      <c r="A143" s="33">
        <v>337</v>
      </c>
      <c r="B143" s="31" t="s">
        <v>373</v>
      </c>
      <c r="C143" s="74">
        <v>239.44363333333328</v>
      </c>
      <c r="D143" s="143">
        <v>35.063333333333333</v>
      </c>
      <c r="E143" s="72">
        <v>9.9499999999999993</v>
      </c>
      <c r="F143" s="156">
        <v>-6.6666666666748142E-3</v>
      </c>
      <c r="G143" s="143" t="s">
        <v>32</v>
      </c>
      <c r="H143" s="74">
        <v>82.75</v>
      </c>
      <c r="I143" s="31"/>
    </row>
    <row r="144" spans="1:9" x14ac:dyDescent="0.2">
      <c r="A144" s="29">
        <v>338</v>
      </c>
      <c r="B144" s="27" t="s">
        <v>374</v>
      </c>
      <c r="C144" s="37">
        <v>262.78014226218068</v>
      </c>
      <c r="D144" s="36">
        <v>36.364583333333336</v>
      </c>
      <c r="E144" s="45">
        <v>11.918333333333335</v>
      </c>
      <c r="F144" s="38">
        <v>0</v>
      </c>
      <c r="G144" s="46" t="s">
        <v>32</v>
      </c>
      <c r="H144" s="37">
        <v>1442.701</v>
      </c>
      <c r="I144" s="27"/>
    </row>
    <row r="145" spans="1:9" x14ac:dyDescent="0.2">
      <c r="A145" s="29">
        <v>339</v>
      </c>
      <c r="B145" s="27" t="s">
        <v>375</v>
      </c>
      <c r="C145" s="37">
        <v>248.86101810745396</v>
      </c>
      <c r="D145" s="36">
        <v>22.71458333333333</v>
      </c>
      <c r="E145" s="45">
        <v>16.837</v>
      </c>
      <c r="F145" s="38">
        <v>0</v>
      </c>
      <c r="G145" s="46" t="s">
        <v>32</v>
      </c>
      <c r="H145" s="37">
        <v>5875.0289999999995</v>
      </c>
      <c r="I145" s="27"/>
    </row>
    <row r="146" spans="1:9" x14ac:dyDescent="0.2">
      <c r="A146" s="29">
        <v>341</v>
      </c>
      <c r="B146" s="27" t="s">
        <v>377</v>
      </c>
      <c r="C146" s="42">
        <v>202.43739999999997</v>
      </c>
      <c r="D146" s="46">
        <v>19.8</v>
      </c>
      <c r="E146" s="44">
        <v>13.07</v>
      </c>
      <c r="F146" s="38">
        <v>0</v>
      </c>
      <c r="G146" s="46" t="s">
        <v>32</v>
      </c>
      <c r="H146" s="42">
        <v>38.523333333333333</v>
      </c>
      <c r="I146" s="27"/>
    </row>
    <row r="147" spans="1:9" x14ac:dyDescent="0.2">
      <c r="A147" s="29">
        <v>342</v>
      </c>
      <c r="B147" s="27" t="s">
        <v>378</v>
      </c>
      <c r="C147" s="42">
        <v>274.91426666666666</v>
      </c>
      <c r="D147" s="46">
        <v>29.88</v>
      </c>
      <c r="E147" s="44">
        <v>16.333333333333332</v>
      </c>
      <c r="F147" s="38">
        <v>0</v>
      </c>
      <c r="G147" s="46" t="s">
        <v>32</v>
      </c>
      <c r="H147" s="42">
        <v>50.883333333333333</v>
      </c>
      <c r="I147" s="27"/>
    </row>
    <row r="148" spans="1:9" x14ac:dyDescent="0.2">
      <c r="A148" s="29">
        <v>340</v>
      </c>
      <c r="B148" s="82" t="s">
        <v>376</v>
      </c>
      <c r="C148" s="84">
        <v>351.5926591989994</v>
      </c>
      <c r="D148" s="85">
        <v>20.612500000000001</v>
      </c>
      <c r="E148" s="83">
        <v>23.998000000000001</v>
      </c>
      <c r="F148" s="85">
        <v>12.174499999999993</v>
      </c>
      <c r="G148" s="83">
        <v>0.37</v>
      </c>
      <c r="H148" s="86">
        <v>77.093333333333334</v>
      </c>
      <c r="I148" s="27"/>
    </row>
    <row r="149" spans="1:9" x14ac:dyDescent="0.2">
      <c r="A149" s="29">
        <v>343</v>
      </c>
      <c r="B149" s="27" t="s">
        <v>379</v>
      </c>
      <c r="C149" s="42">
        <v>205.85669999999999</v>
      </c>
      <c r="D149" s="46">
        <v>21.15</v>
      </c>
      <c r="E149" s="44">
        <v>12.81</v>
      </c>
      <c r="F149" s="38">
        <v>0</v>
      </c>
      <c r="G149" s="46" t="s">
        <v>32</v>
      </c>
      <c r="H149" s="42">
        <v>44.133000000000003</v>
      </c>
      <c r="I149" s="27"/>
    </row>
    <row r="150" spans="1:9" x14ac:dyDescent="0.2">
      <c r="A150" s="29">
        <v>344</v>
      </c>
      <c r="B150" s="27" t="s">
        <v>380</v>
      </c>
      <c r="C150" s="42">
        <v>278.05356666666665</v>
      </c>
      <c r="D150" s="46">
        <v>32.396666666666668</v>
      </c>
      <c r="E150" s="44">
        <v>15.49</v>
      </c>
      <c r="F150" s="38">
        <v>0</v>
      </c>
      <c r="G150" s="46" t="s">
        <v>32</v>
      </c>
      <c r="H150" s="42">
        <v>57.066666666666663</v>
      </c>
      <c r="I150" s="82"/>
    </row>
    <row r="151" spans="1:9" x14ac:dyDescent="0.2">
      <c r="A151" s="29">
        <v>345</v>
      </c>
      <c r="B151" s="27" t="s">
        <v>381</v>
      </c>
      <c r="C151" s="42">
        <v>156.61583333333331</v>
      </c>
      <c r="D151" s="46">
        <v>23.996666666666666</v>
      </c>
      <c r="E151" s="44">
        <v>6.0033333333333339</v>
      </c>
      <c r="F151" s="38">
        <v>0</v>
      </c>
      <c r="G151" s="46" t="s">
        <v>32</v>
      </c>
      <c r="H151" s="42">
        <v>52.893333333333338</v>
      </c>
      <c r="I151" s="27"/>
    </row>
    <row r="152" spans="1:9" x14ac:dyDescent="0.2">
      <c r="A152" s="29">
        <v>346</v>
      </c>
      <c r="B152" s="27" t="s">
        <v>382</v>
      </c>
      <c r="C152" s="42">
        <v>193.69156666666663</v>
      </c>
      <c r="D152" s="46">
        <v>35.883333333333333</v>
      </c>
      <c r="E152" s="44">
        <v>4.4866666666666672</v>
      </c>
      <c r="F152" s="38">
        <v>0</v>
      </c>
      <c r="G152" s="46" t="s">
        <v>32</v>
      </c>
      <c r="H152" s="42">
        <v>57.51</v>
      </c>
      <c r="I152" s="27"/>
    </row>
    <row r="153" spans="1:9" ht="23.25" customHeight="1" x14ac:dyDescent="0.2">
      <c r="A153" s="29">
        <v>347</v>
      </c>
      <c r="B153" s="27" t="s">
        <v>383</v>
      </c>
      <c r="C153" s="42">
        <v>373.03886666666665</v>
      </c>
      <c r="D153" s="46">
        <v>28.806666666666668</v>
      </c>
      <c r="E153" s="44">
        <v>27.72</v>
      </c>
      <c r="F153" s="38">
        <v>0</v>
      </c>
      <c r="G153" s="46" t="s">
        <v>32</v>
      </c>
      <c r="H153" s="42">
        <v>91.86</v>
      </c>
      <c r="I153" s="27"/>
    </row>
    <row r="154" spans="1:9" x14ac:dyDescent="0.2">
      <c r="A154" s="29">
        <v>348</v>
      </c>
      <c r="B154" s="27" t="s">
        <v>384</v>
      </c>
      <c r="C154" s="42">
        <v>357.72246666666666</v>
      </c>
      <c r="D154" s="46">
        <v>16.706666666666667</v>
      </c>
      <c r="E154" s="44">
        <v>31.75</v>
      </c>
      <c r="F154" s="38">
        <v>0</v>
      </c>
      <c r="G154" s="46" t="s">
        <v>32</v>
      </c>
      <c r="H154" s="42">
        <v>69.99666666666667</v>
      </c>
      <c r="I154" s="82"/>
    </row>
    <row r="155" spans="1:9" x14ac:dyDescent="0.2">
      <c r="A155" s="29">
        <v>349</v>
      </c>
      <c r="B155" s="27" t="s">
        <v>385</v>
      </c>
      <c r="C155" s="42">
        <v>216.616066666667</v>
      </c>
      <c r="D155" s="46">
        <v>31.88</v>
      </c>
      <c r="E155" s="44">
        <v>8.9233333333333338</v>
      </c>
      <c r="F155" s="38">
        <v>0</v>
      </c>
      <c r="G155" s="46" t="s">
        <v>32</v>
      </c>
      <c r="H155" s="42">
        <v>41.1</v>
      </c>
      <c r="I155" s="27"/>
    </row>
    <row r="156" spans="1:9" x14ac:dyDescent="0.2">
      <c r="A156" s="29">
        <v>350</v>
      </c>
      <c r="B156" s="27" t="s">
        <v>386</v>
      </c>
      <c r="C156" s="42">
        <v>147.96633333333335</v>
      </c>
      <c r="D156" s="46">
        <v>21.513333333333335</v>
      </c>
      <c r="E156" s="44">
        <v>6.22</v>
      </c>
      <c r="F156" s="38">
        <v>0</v>
      </c>
      <c r="G156" s="46" t="s">
        <v>32</v>
      </c>
      <c r="H156" s="42">
        <v>48.546666666666674</v>
      </c>
      <c r="I156" s="27"/>
    </row>
    <row r="157" spans="1:9" x14ac:dyDescent="0.2">
      <c r="A157" s="29">
        <v>351</v>
      </c>
      <c r="B157" s="27" t="s">
        <v>387</v>
      </c>
      <c r="C157" s="42">
        <v>218.67509999999999</v>
      </c>
      <c r="D157" s="46">
        <v>32.383333333333333</v>
      </c>
      <c r="E157" s="44">
        <v>8.9133333333333322</v>
      </c>
      <c r="F157" s="38">
        <v>0</v>
      </c>
      <c r="G157" s="46" t="s">
        <v>32</v>
      </c>
      <c r="H157" s="42">
        <v>43.50333333333333</v>
      </c>
      <c r="I157" s="27"/>
    </row>
    <row r="158" spans="1:9" ht="34.5" customHeight="1" x14ac:dyDescent="0.2">
      <c r="A158" s="29">
        <v>352</v>
      </c>
      <c r="B158" s="27" t="s">
        <v>388</v>
      </c>
      <c r="C158" s="42">
        <v>169.06596666666667</v>
      </c>
      <c r="D158" s="46">
        <v>21.23</v>
      </c>
      <c r="E158" s="44">
        <v>8.6933333333333334</v>
      </c>
      <c r="F158" s="38">
        <v>0</v>
      </c>
      <c r="G158" s="46" t="s">
        <v>32</v>
      </c>
      <c r="H158" s="42">
        <v>60.533333333333331</v>
      </c>
      <c r="I158" s="27"/>
    </row>
    <row r="159" spans="1:9" x14ac:dyDescent="0.2">
      <c r="A159" s="29">
        <v>353</v>
      </c>
      <c r="B159" s="27" t="s">
        <v>389</v>
      </c>
      <c r="C159" s="42">
        <v>330.1002908333333</v>
      </c>
      <c r="D159" s="46">
        <v>28.631250000000001</v>
      </c>
      <c r="E159" s="44">
        <v>23.042666666666666</v>
      </c>
      <c r="F159" s="38">
        <v>0</v>
      </c>
      <c r="G159" s="46" t="s">
        <v>32</v>
      </c>
      <c r="H159" s="42">
        <v>71.586666666666673</v>
      </c>
      <c r="I159" s="27"/>
    </row>
    <row r="160" spans="1:9" x14ac:dyDescent="0.2">
      <c r="A160" s="29">
        <v>354</v>
      </c>
      <c r="B160" s="27" t="s">
        <v>390</v>
      </c>
      <c r="C160" s="42">
        <v>221.39750000000001</v>
      </c>
      <c r="D160" s="46">
        <v>19.536666666666665</v>
      </c>
      <c r="E160" s="44">
        <v>15.296666666666667</v>
      </c>
      <c r="F160" s="38">
        <v>0</v>
      </c>
      <c r="G160" s="46" t="s">
        <v>32</v>
      </c>
      <c r="H160" s="42">
        <v>46.86</v>
      </c>
      <c r="I160" s="27"/>
    </row>
    <row r="161" spans="1:9" x14ac:dyDescent="0.2">
      <c r="A161" s="29">
        <v>355</v>
      </c>
      <c r="B161" s="27" t="s">
        <v>391</v>
      </c>
      <c r="C161" s="42">
        <v>141.04586666666665</v>
      </c>
      <c r="D161" s="46">
        <v>20.713333333333335</v>
      </c>
      <c r="E161" s="44">
        <v>5.3566666666666665</v>
      </c>
      <c r="F161" s="38">
        <v>1.106666666666668</v>
      </c>
      <c r="G161" s="46" t="s">
        <v>32</v>
      </c>
      <c r="H161" s="42">
        <v>75.92</v>
      </c>
      <c r="I161" s="27"/>
    </row>
    <row r="162" spans="1:9" x14ac:dyDescent="0.2">
      <c r="A162" s="29">
        <v>356</v>
      </c>
      <c r="B162" s="27" t="s">
        <v>392</v>
      </c>
      <c r="C162" s="42">
        <v>225.0264</v>
      </c>
      <c r="D162" s="46">
        <v>29.86</v>
      </c>
      <c r="E162" s="44">
        <v>9.01</v>
      </c>
      <c r="F162" s="38">
        <v>4.2</v>
      </c>
      <c r="G162" s="46" t="s">
        <v>32</v>
      </c>
      <c r="H162" s="42">
        <v>82.19</v>
      </c>
      <c r="I162" s="27"/>
    </row>
    <row r="163" spans="1:9" x14ac:dyDescent="0.2">
      <c r="A163" s="29">
        <v>357</v>
      </c>
      <c r="B163" s="27" t="s">
        <v>393</v>
      </c>
      <c r="C163" s="42">
        <v>142.86426666666665</v>
      </c>
      <c r="D163" s="46">
        <v>21.6</v>
      </c>
      <c r="E163" s="44">
        <v>5.6133333333333333</v>
      </c>
      <c r="F163" s="38">
        <v>0</v>
      </c>
      <c r="G163" s="46" t="s">
        <v>32</v>
      </c>
      <c r="H163" s="42">
        <v>48.86</v>
      </c>
      <c r="I163" s="27"/>
    </row>
    <row r="164" spans="1:9" x14ac:dyDescent="0.2">
      <c r="A164" s="29">
        <v>358</v>
      </c>
      <c r="B164" s="27" t="s">
        <v>394</v>
      </c>
      <c r="C164" s="42">
        <v>219.70259999999996</v>
      </c>
      <c r="D164" s="46">
        <v>32.799999999999997</v>
      </c>
      <c r="E164" s="44">
        <v>8.83</v>
      </c>
      <c r="F164" s="38">
        <v>0</v>
      </c>
      <c r="G164" s="46" t="s">
        <v>32</v>
      </c>
      <c r="H164" s="42">
        <v>57.906666666666666</v>
      </c>
      <c r="I164" s="27"/>
    </row>
    <row r="165" spans="1:9" x14ac:dyDescent="0.2">
      <c r="A165" s="29">
        <v>359</v>
      </c>
      <c r="B165" s="27" t="s">
        <v>395</v>
      </c>
      <c r="C165" s="42">
        <v>195.5753666666667</v>
      </c>
      <c r="D165" s="46">
        <v>29.376666666666669</v>
      </c>
      <c r="E165" s="44">
        <v>7.77</v>
      </c>
      <c r="F165" s="38">
        <v>0</v>
      </c>
      <c r="G165" s="46" t="s">
        <v>32</v>
      </c>
      <c r="H165" s="42">
        <v>41.68</v>
      </c>
      <c r="I165" s="82"/>
    </row>
    <row r="166" spans="1:9" x14ac:dyDescent="0.2">
      <c r="A166" s="29">
        <v>360</v>
      </c>
      <c r="B166" s="27" t="s">
        <v>396</v>
      </c>
      <c r="C166" s="42">
        <v>141.46009999999998</v>
      </c>
      <c r="D166" s="46">
        <v>19.996666666666666</v>
      </c>
      <c r="E166" s="44">
        <v>6.2166666666666659</v>
      </c>
      <c r="F166" s="38">
        <v>0</v>
      </c>
      <c r="G166" s="46" t="s">
        <v>32</v>
      </c>
      <c r="H166" s="42">
        <v>54.223333333333336</v>
      </c>
      <c r="I166" s="27"/>
    </row>
    <row r="167" spans="1:9" x14ac:dyDescent="0.2">
      <c r="A167" s="29">
        <v>361</v>
      </c>
      <c r="B167" s="27" t="s">
        <v>397</v>
      </c>
      <c r="C167" s="42">
        <v>338.44573333333335</v>
      </c>
      <c r="D167" s="46">
        <v>24.24</v>
      </c>
      <c r="E167" s="44">
        <v>26.046666666666667</v>
      </c>
      <c r="F167" s="38">
        <v>0</v>
      </c>
      <c r="G167" s="46" t="s">
        <v>32</v>
      </c>
      <c r="H167" s="42">
        <v>38.783333333333331</v>
      </c>
      <c r="I167" s="27"/>
    </row>
    <row r="168" spans="1:9" ht="23.25" customHeight="1" x14ac:dyDescent="0.2">
      <c r="A168" s="29">
        <v>362</v>
      </c>
      <c r="B168" s="27" t="s">
        <v>398</v>
      </c>
      <c r="C168" s="42">
        <v>220.72376666666662</v>
      </c>
      <c r="D168" s="46">
        <v>17.583333333333332</v>
      </c>
      <c r="E168" s="44">
        <v>16.146666666666665</v>
      </c>
      <c r="F168" s="38">
        <v>0</v>
      </c>
      <c r="G168" s="46" t="s">
        <v>32</v>
      </c>
      <c r="H168" s="42">
        <v>51.2</v>
      </c>
      <c r="I168" s="21"/>
    </row>
    <row r="169" spans="1:9" ht="34.5" customHeight="1" x14ac:dyDescent="0.2">
      <c r="A169" s="29">
        <v>363</v>
      </c>
      <c r="B169" s="27" t="s">
        <v>399</v>
      </c>
      <c r="C169" s="42">
        <v>222.46856666666667</v>
      </c>
      <c r="D169" s="46">
        <v>32.863333333333337</v>
      </c>
      <c r="E169" s="44">
        <v>9.1066666666666674</v>
      </c>
      <c r="F169" s="38">
        <v>0</v>
      </c>
      <c r="G169" s="46" t="s">
        <v>32</v>
      </c>
      <c r="H169" s="42">
        <v>47.543333333333329</v>
      </c>
      <c r="I169" s="21"/>
    </row>
    <row r="170" spans="1:9" ht="23.25" customHeight="1" x14ac:dyDescent="0.2">
      <c r="A170" s="29">
        <v>364</v>
      </c>
      <c r="B170" s="27" t="s">
        <v>400</v>
      </c>
      <c r="C170" s="42">
        <v>134.86456666666663</v>
      </c>
      <c r="D170" s="46">
        <v>20.543333333333333</v>
      </c>
      <c r="E170" s="44">
        <v>5.2266666666666666</v>
      </c>
      <c r="F170" s="38">
        <v>0</v>
      </c>
      <c r="G170" s="46" t="s">
        <v>32</v>
      </c>
      <c r="H170" s="42">
        <v>53.556666666666672</v>
      </c>
      <c r="I170" s="21"/>
    </row>
    <row r="171" spans="1:9" x14ac:dyDescent="0.2">
      <c r="A171" s="29">
        <v>365</v>
      </c>
      <c r="B171" s="27" t="s">
        <v>401</v>
      </c>
      <c r="C171" s="42">
        <v>314.90159999999997</v>
      </c>
      <c r="D171" s="46">
        <v>21.366666666666664</v>
      </c>
      <c r="E171" s="44">
        <v>24.796666666666667</v>
      </c>
      <c r="F171" s="38">
        <v>0</v>
      </c>
      <c r="G171" s="46" t="s">
        <v>32</v>
      </c>
      <c r="H171" s="42">
        <v>59.063333333333333</v>
      </c>
      <c r="I171" s="27"/>
    </row>
    <row r="172" spans="1:9" x14ac:dyDescent="0.2">
      <c r="A172" s="29">
        <v>366</v>
      </c>
      <c r="B172" s="27" t="s">
        <v>402</v>
      </c>
      <c r="C172" s="42">
        <v>215.24976666666663</v>
      </c>
      <c r="D172" s="46">
        <v>17.09</v>
      </c>
      <c r="E172" s="44">
        <v>15.773333333333333</v>
      </c>
      <c r="F172" s="38">
        <v>0</v>
      </c>
      <c r="G172" s="46" t="s">
        <v>32</v>
      </c>
      <c r="H172" s="42">
        <v>73.05</v>
      </c>
      <c r="I172" s="27"/>
    </row>
    <row r="173" spans="1:9" x14ac:dyDescent="0.2">
      <c r="A173" s="29">
        <v>367</v>
      </c>
      <c r="B173" s="27" t="s">
        <v>403</v>
      </c>
      <c r="C173" s="42">
        <v>152.76586666666665</v>
      </c>
      <c r="D173" s="46">
        <v>20.933333333333334</v>
      </c>
      <c r="E173" s="44">
        <v>7.0266666666666664</v>
      </c>
      <c r="F173" s="38">
        <v>0</v>
      </c>
      <c r="G173" s="46" t="s">
        <v>32</v>
      </c>
      <c r="H173" s="42">
        <v>37.416666666666664</v>
      </c>
      <c r="I173" s="27"/>
    </row>
    <row r="174" spans="1:9" x14ac:dyDescent="0.2">
      <c r="A174" s="29">
        <v>368</v>
      </c>
      <c r="B174" s="27" t="s">
        <v>404</v>
      </c>
      <c r="C174" s="42">
        <v>153.0896758333333</v>
      </c>
      <c r="D174" s="44">
        <v>30.735416666666666</v>
      </c>
      <c r="E174" s="44">
        <v>2.422333333333333</v>
      </c>
      <c r="F174" s="38">
        <v>0</v>
      </c>
      <c r="G174" s="46" t="s">
        <v>32</v>
      </c>
      <c r="H174" s="42">
        <v>58.12</v>
      </c>
      <c r="I174" s="27"/>
    </row>
    <row r="175" spans="1:9" x14ac:dyDescent="0.2">
      <c r="A175" s="29">
        <v>369</v>
      </c>
      <c r="B175" s="27" t="s">
        <v>405</v>
      </c>
      <c r="C175" s="42">
        <v>162.87123333333332</v>
      </c>
      <c r="D175" s="46">
        <v>21.61</v>
      </c>
      <c r="E175" s="44">
        <v>7.8266666666666671</v>
      </c>
      <c r="F175" s="38">
        <v>0</v>
      </c>
      <c r="G175" s="46" t="s">
        <v>32</v>
      </c>
      <c r="H175" s="42">
        <v>43.053333333333335</v>
      </c>
      <c r="I175" s="27"/>
    </row>
    <row r="176" spans="1:9" x14ac:dyDescent="0.2">
      <c r="A176" s="24">
        <v>370</v>
      </c>
      <c r="B176" s="22" t="s">
        <v>406</v>
      </c>
      <c r="C176" s="138">
        <v>241.36396666666667</v>
      </c>
      <c r="D176" s="147">
        <v>31.93</v>
      </c>
      <c r="E176" s="148">
        <v>11.643333333333336</v>
      </c>
      <c r="F176" s="157">
        <v>0</v>
      </c>
      <c r="G176" s="147" t="s">
        <v>32</v>
      </c>
      <c r="H176" s="138">
        <v>51.62</v>
      </c>
      <c r="I176" s="22"/>
    </row>
    <row r="177" spans="1:9" ht="12" thickBot="1" x14ac:dyDescent="0.25">
      <c r="A177" s="29">
        <v>371</v>
      </c>
      <c r="B177" s="27" t="s">
        <v>407</v>
      </c>
      <c r="C177" s="133">
        <v>193.80033333333333</v>
      </c>
      <c r="D177" s="46">
        <v>31.233333333333334</v>
      </c>
      <c r="E177" s="44">
        <v>6.7</v>
      </c>
      <c r="F177" s="38">
        <v>0</v>
      </c>
      <c r="G177" s="46" t="s">
        <v>32</v>
      </c>
      <c r="H177" s="42">
        <v>61.79</v>
      </c>
      <c r="I177" s="27"/>
    </row>
    <row r="178" spans="1:9" x14ac:dyDescent="0.2">
      <c r="A178" s="33">
        <v>372</v>
      </c>
      <c r="B178" s="31" t="s">
        <v>408</v>
      </c>
      <c r="C178" s="74">
        <v>141.58099999999999</v>
      </c>
      <c r="D178" s="143">
        <v>21.56</v>
      </c>
      <c r="E178" s="72">
        <v>5.49</v>
      </c>
      <c r="F178" s="156">
        <v>0</v>
      </c>
      <c r="G178" s="143" t="s">
        <v>32</v>
      </c>
      <c r="H178" s="74">
        <v>66.08</v>
      </c>
      <c r="I178" s="31"/>
    </row>
    <row r="179" spans="1:9" x14ac:dyDescent="0.2">
      <c r="A179" s="29">
        <v>373</v>
      </c>
      <c r="B179" s="27" t="s">
        <v>409</v>
      </c>
      <c r="C179" s="42">
        <v>158.7099</v>
      </c>
      <c r="D179" s="46">
        <v>21.41</v>
      </c>
      <c r="E179" s="44">
        <v>7.46</v>
      </c>
      <c r="F179" s="38">
        <v>0</v>
      </c>
      <c r="G179" s="46" t="s">
        <v>32</v>
      </c>
      <c r="H179" s="42">
        <v>64.900000000000006</v>
      </c>
      <c r="I179" s="27"/>
    </row>
    <row r="180" spans="1:9" x14ac:dyDescent="0.2">
      <c r="A180" s="29">
        <v>374</v>
      </c>
      <c r="B180" s="27" t="s">
        <v>410</v>
      </c>
      <c r="C180" s="42">
        <v>193.65239999999997</v>
      </c>
      <c r="D180" s="46">
        <v>29.72</v>
      </c>
      <c r="E180" s="44">
        <v>7.4</v>
      </c>
      <c r="F180" s="38">
        <v>0</v>
      </c>
      <c r="G180" s="46" t="s">
        <v>32</v>
      </c>
      <c r="H180" s="42">
        <v>57.623333333333335</v>
      </c>
      <c r="I180" s="27"/>
    </row>
    <row r="181" spans="1:9" x14ac:dyDescent="0.2">
      <c r="A181" s="29">
        <v>375</v>
      </c>
      <c r="B181" s="27" t="s">
        <v>411</v>
      </c>
      <c r="C181" s="42">
        <v>140.94149999999999</v>
      </c>
      <c r="D181" s="46">
        <v>21.03</v>
      </c>
      <c r="E181" s="44">
        <v>5.67</v>
      </c>
      <c r="F181" s="38">
        <v>0</v>
      </c>
      <c r="G181" s="46" t="s">
        <v>32</v>
      </c>
      <c r="H181" s="42">
        <v>65.86</v>
      </c>
      <c r="I181" s="27"/>
    </row>
    <row r="182" spans="1:9" x14ac:dyDescent="0.2">
      <c r="A182" s="29">
        <v>376</v>
      </c>
      <c r="B182" s="27" t="s">
        <v>412</v>
      </c>
      <c r="C182" s="42">
        <v>133.46889999999996</v>
      </c>
      <c r="D182" s="46">
        <v>21.723333333333329</v>
      </c>
      <c r="E182" s="44">
        <v>4.5133333333333328</v>
      </c>
      <c r="F182" s="38">
        <v>0</v>
      </c>
      <c r="G182" s="46" t="s">
        <v>32</v>
      </c>
      <c r="H182" s="42">
        <v>49.13</v>
      </c>
      <c r="I182" s="27"/>
    </row>
    <row r="183" spans="1:9" x14ac:dyDescent="0.2">
      <c r="A183" s="29">
        <v>377</v>
      </c>
      <c r="B183" s="27" t="s">
        <v>413</v>
      </c>
      <c r="C183" s="42">
        <v>219.25926666666663</v>
      </c>
      <c r="D183" s="46">
        <v>35.9</v>
      </c>
      <c r="E183" s="44">
        <v>7.3133333333333335</v>
      </c>
      <c r="F183" s="38">
        <v>0</v>
      </c>
      <c r="G183" s="46" t="s">
        <v>32</v>
      </c>
      <c r="H183" s="42">
        <v>60.293333333333329</v>
      </c>
      <c r="I183" s="27"/>
    </row>
    <row r="184" spans="1:9" x14ac:dyDescent="0.2">
      <c r="A184" s="29">
        <v>378</v>
      </c>
      <c r="B184" s="27" t="s">
        <v>414</v>
      </c>
      <c r="C184" s="42">
        <v>338.47313333333329</v>
      </c>
      <c r="D184" s="46">
        <v>22.24666666666667</v>
      </c>
      <c r="E184" s="44">
        <v>26.993333333333329</v>
      </c>
      <c r="F184" s="38">
        <v>0</v>
      </c>
      <c r="G184" s="46" t="s">
        <v>32</v>
      </c>
      <c r="H184" s="42">
        <v>55.706666666666671</v>
      </c>
      <c r="I184" s="103"/>
    </row>
    <row r="185" spans="1:9" x14ac:dyDescent="0.2">
      <c r="A185" s="29">
        <v>379</v>
      </c>
      <c r="B185" s="27" t="s">
        <v>415</v>
      </c>
      <c r="C185" s="42">
        <v>259.2756333333333</v>
      </c>
      <c r="D185" s="46">
        <v>17.556666666666668</v>
      </c>
      <c r="E185" s="44">
        <v>20.433333333333334</v>
      </c>
      <c r="F185" s="38">
        <v>0</v>
      </c>
      <c r="G185" s="46" t="s">
        <v>32</v>
      </c>
      <c r="H185" s="42">
        <v>63.763333333333328</v>
      </c>
      <c r="I185" s="103"/>
    </row>
    <row r="186" spans="1:9" x14ac:dyDescent="0.2">
      <c r="A186" s="29">
        <v>380</v>
      </c>
      <c r="B186" s="27" t="s">
        <v>416</v>
      </c>
      <c r="C186" s="42">
        <v>212.87943333333331</v>
      </c>
      <c r="D186" s="46">
        <v>18.823333333333334</v>
      </c>
      <c r="E186" s="44">
        <v>14.69</v>
      </c>
      <c r="F186" s="38">
        <v>0</v>
      </c>
      <c r="G186" s="46" t="s">
        <v>32</v>
      </c>
      <c r="H186" s="42">
        <v>37.623333333333335</v>
      </c>
      <c r="I186" s="27"/>
    </row>
    <row r="187" spans="1:9" x14ac:dyDescent="0.2">
      <c r="A187" s="29">
        <v>381</v>
      </c>
      <c r="B187" s="27" t="s">
        <v>417</v>
      </c>
      <c r="C187" s="42">
        <v>288.7670916666666</v>
      </c>
      <c r="D187" s="46">
        <v>26.420833333333331</v>
      </c>
      <c r="E187" s="44">
        <v>19.506666666666664</v>
      </c>
      <c r="F187" s="38">
        <v>0</v>
      </c>
      <c r="G187" s="46" t="s">
        <v>32</v>
      </c>
      <c r="H187" s="42">
        <v>60</v>
      </c>
      <c r="I187" s="27"/>
    </row>
    <row r="188" spans="1:9" x14ac:dyDescent="0.2">
      <c r="A188" s="29">
        <v>382</v>
      </c>
      <c r="B188" s="27" t="s">
        <v>418</v>
      </c>
      <c r="C188" s="42">
        <v>133.52236666666667</v>
      </c>
      <c r="D188" s="46">
        <v>21.25</v>
      </c>
      <c r="E188" s="44">
        <v>4.7433333333333332</v>
      </c>
      <c r="F188" s="38">
        <v>0</v>
      </c>
      <c r="G188" s="46" t="s">
        <v>32</v>
      </c>
      <c r="H188" s="42">
        <v>61.146666666666668</v>
      </c>
      <c r="I188" s="82"/>
    </row>
    <row r="189" spans="1:9" x14ac:dyDescent="0.2">
      <c r="A189" s="29">
        <v>383</v>
      </c>
      <c r="B189" s="27" t="s">
        <v>419</v>
      </c>
      <c r="C189" s="42">
        <v>238.4681333333333</v>
      </c>
      <c r="D189" s="46">
        <v>31.906666666666666</v>
      </c>
      <c r="E189" s="44">
        <v>11.333333333333334</v>
      </c>
      <c r="F189" s="38">
        <v>0</v>
      </c>
      <c r="G189" s="46" t="s">
        <v>32</v>
      </c>
      <c r="H189" s="42">
        <v>60.656666666666666</v>
      </c>
      <c r="I189" s="27"/>
    </row>
    <row r="190" spans="1:9" x14ac:dyDescent="0.2">
      <c r="A190" s="29">
        <v>384</v>
      </c>
      <c r="B190" s="27" t="s">
        <v>420</v>
      </c>
      <c r="C190" s="37">
        <v>312.79903369144597</v>
      </c>
      <c r="D190" s="36">
        <v>26.931249999999999</v>
      </c>
      <c r="E190" s="45">
        <v>21.929333333333332</v>
      </c>
      <c r="F190" s="38">
        <v>0</v>
      </c>
      <c r="G190" s="46" t="s">
        <v>32</v>
      </c>
      <c r="H190" s="37">
        <v>1943.1793333333335</v>
      </c>
      <c r="I190" s="27"/>
    </row>
    <row r="191" spans="1:9" x14ac:dyDescent="0.2">
      <c r="A191" s="29">
        <v>385</v>
      </c>
      <c r="B191" s="27" t="s">
        <v>421</v>
      </c>
      <c r="C191" s="37">
        <v>312.74842790365221</v>
      </c>
      <c r="D191" s="36">
        <v>19.658333333333331</v>
      </c>
      <c r="E191" s="45">
        <v>25.366666666666671</v>
      </c>
      <c r="F191" s="38">
        <v>0</v>
      </c>
      <c r="G191" s="46" t="s">
        <v>32</v>
      </c>
      <c r="H191" s="37">
        <v>4439.55</v>
      </c>
      <c r="I191" s="82"/>
    </row>
    <row r="192" spans="1:9" x14ac:dyDescent="0.2">
      <c r="A192" s="84">
        <v>104</v>
      </c>
      <c r="B192" s="27" t="s">
        <v>139</v>
      </c>
      <c r="C192" s="37">
        <v>34.031629717349972</v>
      </c>
      <c r="D192" s="36">
        <v>3.2</v>
      </c>
      <c r="E192" s="36">
        <v>0.58499999999999996</v>
      </c>
      <c r="F192" s="38">
        <v>5.9739999999999931</v>
      </c>
      <c r="G192" s="36">
        <v>4.4690000000000003</v>
      </c>
      <c r="H192" s="37">
        <v>13.664999999999999</v>
      </c>
      <c r="I192" s="27"/>
    </row>
    <row r="193" spans="1:9" x14ac:dyDescent="0.2">
      <c r="A193" s="29">
        <v>588</v>
      </c>
      <c r="B193" s="27" t="s">
        <v>632</v>
      </c>
      <c r="C193" s="37">
        <v>570.167626501619</v>
      </c>
      <c r="D193" s="36">
        <v>18.509367332776389</v>
      </c>
      <c r="E193" s="45">
        <v>46.279666666666664</v>
      </c>
      <c r="F193" s="38">
        <v>29.13496600055695</v>
      </c>
      <c r="G193" s="36">
        <v>3.6630000000000003</v>
      </c>
      <c r="H193" s="34">
        <v>125</v>
      </c>
      <c r="I193" s="27"/>
    </row>
    <row r="194" spans="1:9" x14ac:dyDescent="0.2">
      <c r="A194" s="29">
        <v>589</v>
      </c>
      <c r="B194" s="27" t="s">
        <v>633</v>
      </c>
      <c r="C194" s="37">
        <v>642.96307168106932</v>
      </c>
      <c r="D194" s="36">
        <v>14.536340101559956</v>
      </c>
      <c r="E194" s="45">
        <v>63.459000000000003</v>
      </c>
      <c r="F194" s="38">
        <v>15.078659898440039</v>
      </c>
      <c r="G194" s="36">
        <v>7.931</v>
      </c>
      <c r="H194" s="37">
        <v>0.65399999999999991</v>
      </c>
      <c r="I194" s="27"/>
    </row>
    <row r="195" spans="1:9" x14ac:dyDescent="0.2">
      <c r="A195" s="29">
        <v>105</v>
      </c>
      <c r="B195" s="27" t="s">
        <v>140</v>
      </c>
      <c r="C195" s="37">
        <v>23.888412257373297</v>
      </c>
      <c r="D195" s="36">
        <v>1.8687499999999999</v>
      </c>
      <c r="E195" s="45">
        <v>0.28233333333333333</v>
      </c>
      <c r="F195" s="38">
        <v>4.7522499999999903</v>
      </c>
      <c r="G195" s="36">
        <v>2.0483333333333333</v>
      </c>
      <c r="H195" s="37">
        <v>9.3936666666666664</v>
      </c>
      <c r="I195" s="27"/>
    </row>
    <row r="196" spans="1:9" x14ac:dyDescent="0.2">
      <c r="A196" s="90">
        <v>106</v>
      </c>
      <c r="B196" s="93" t="s">
        <v>141</v>
      </c>
      <c r="C196" s="84">
        <v>63.449269148826616</v>
      </c>
      <c r="D196" s="85">
        <v>1.95</v>
      </c>
      <c r="E196" s="83">
        <v>4.8056666666666663</v>
      </c>
      <c r="F196" s="85">
        <v>4.8093333333333383</v>
      </c>
      <c r="G196" s="83">
        <v>3.65</v>
      </c>
      <c r="H196" s="86">
        <v>24.719333333333335</v>
      </c>
      <c r="I196" s="27"/>
    </row>
    <row r="197" spans="1:9" x14ac:dyDescent="0.2">
      <c r="A197" s="90">
        <v>107</v>
      </c>
      <c r="B197" s="27" t="s">
        <v>142</v>
      </c>
      <c r="C197" s="47">
        <v>39.420046376811584</v>
      </c>
      <c r="D197" s="46">
        <v>1.7101449275362322</v>
      </c>
      <c r="E197" s="55">
        <v>0.08</v>
      </c>
      <c r="F197" s="38">
        <v>8.8531884057970984</v>
      </c>
      <c r="G197" s="46">
        <v>2.186666666666667</v>
      </c>
      <c r="H197" s="47">
        <v>0.59666666666666668</v>
      </c>
      <c r="I197" s="27"/>
    </row>
    <row r="198" spans="1:9" x14ac:dyDescent="0.2">
      <c r="A198" s="90">
        <v>108</v>
      </c>
      <c r="B198" s="27" t="s">
        <v>143</v>
      </c>
      <c r="C198" s="47">
        <v>19.515885507246438</v>
      </c>
      <c r="D198" s="46">
        <v>1.8659420289855071</v>
      </c>
      <c r="E198" s="55">
        <v>0.35</v>
      </c>
      <c r="F198" s="38">
        <v>3.3707246376811648</v>
      </c>
      <c r="G198" s="46">
        <v>3.55</v>
      </c>
      <c r="H198" s="47">
        <v>1.6033333333333335</v>
      </c>
      <c r="I198" s="27"/>
    </row>
    <row r="199" spans="1:9" x14ac:dyDescent="0.2">
      <c r="A199" s="90">
        <v>109</v>
      </c>
      <c r="B199" s="27" t="s">
        <v>144</v>
      </c>
      <c r="C199" s="37">
        <v>29.861777710159579</v>
      </c>
      <c r="D199" s="36">
        <v>0.84791666666666676</v>
      </c>
      <c r="E199" s="45">
        <v>0.21833333333333335</v>
      </c>
      <c r="F199" s="38">
        <v>6.6867499999999893</v>
      </c>
      <c r="G199" s="36">
        <v>2.629</v>
      </c>
      <c r="H199" s="37">
        <v>7.8810000000000002</v>
      </c>
      <c r="I199" s="82"/>
    </row>
    <row r="200" spans="1:9" x14ac:dyDescent="0.2">
      <c r="A200" s="90">
        <v>110</v>
      </c>
      <c r="B200" s="27" t="s">
        <v>145</v>
      </c>
      <c r="C200" s="47">
        <v>34.135388405797137</v>
      </c>
      <c r="D200" s="46">
        <v>1.3224637681159419</v>
      </c>
      <c r="E200" s="55">
        <v>0.17333333333333334</v>
      </c>
      <c r="F200" s="38">
        <v>7.66</v>
      </c>
      <c r="G200" s="46">
        <v>3.1833333333333336</v>
      </c>
      <c r="H200" s="47">
        <v>3.3333333333333335</v>
      </c>
      <c r="I200" s="27"/>
    </row>
    <row r="201" spans="1:9" x14ac:dyDescent="0.2">
      <c r="A201" s="29">
        <v>21</v>
      </c>
      <c r="B201" s="27" t="s">
        <v>54</v>
      </c>
      <c r="C201" s="37">
        <v>369.59975000000003</v>
      </c>
      <c r="D201" s="36">
        <v>7.291666666666667</v>
      </c>
      <c r="E201" s="36">
        <v>1.6033333333333335</v>
      </c>
      <c r="F201" s="38">
        <v>80.834999999999994</v>
      </c>
      <c r="G201" s="36">
        <v>5.293333333333333</v>
      </c>
      <c r="H201" s="37">
        <v>271.73766666666666</v>
      </c>
      <c r="I201" s="27"/>
    </row>
    <row r="202" spans="1:9" x14ac:dyDescent="0.2">
      <c r="A202" s="29">
        <v>22</v>
      </c>
      <c r="B202" s="27" t="s">
        <v>55</v>
      </c>
      <c r="C202" s="37">
        <v>363.33831666666663</v>
      </c>
      <c r="D202" s="36">
        <v>6.875</v>
      </c>
      <c r="E202" s="36">
        <v>1.1833333333333333</v>
      </c>
      <c r="F202" s="38">
        <v>80.448333333333338</v>
      </c>
      <c r="G202" s="36">
        <v>1.8366666666666667</v>
      </c>
      <c r="H202" s="37">
        <v>30.970333333333333</v>
      </c>
      <c r="I202" s="27"/>
    </row>
    <row r="203" spans="1:9" x14ac:dyDescent="0.2">
      <c r="A203" s="29">
        <v>23</v>
      </c>
      <c r="B203" s="27" t="s">
        <v>56</v>
      </c>
      <c r="C203" s="42">
        <v>394.42752173913044</v>
      </c>
      <c r="D203" s="46">
        <v>6.4311594202898554</v>
      </c>
      <c r="E203" s="44">
        <v>1.0933333333333335</v>
      </c>
      <c r="F203" s="38">
        <v>87.265507246376814</v>
      </c>
      <c r="G203" s="44">
        <v>3.2133333333333334</v>
      </c>
      <c r="H203" s="42">
        <v>399.40333333333336</v>
      </c>
      <c r="I203" s="27"/>
    </row>
    <row r="204" spans="1:9" ht="34.5" customHeight="1" x14ac:dyDescent="0.2">
      <c r="A204" s="29">
        <v>24</v>
      </c>
      <c r="B204" s="27" t="s">
        <v>57</v>
      </c>
      <c r="C204" s="37">
        <v>381.13333333333333</v>
      </c>
      <c r="D204" s="36">
        <v>8.8958333333333321</v>
      </c>
      <c r="E204" s="36">
        <v>2.12</v>
      </c>
      <c r="F204" s="38">
        <v>81.617500000000007</v>
      </c>
      <c r="G204" s="36">
        <v>4.9833333333333334</v>
      </c>
      <c r="H204" s="37">
        <v>1163.2569999999998</v>
      </c>
      <c r="I204" s="27"/>
    </row>
    <row r="205" spans="1:9" x14ac:dyDescent="0.2">
      <c r="A205" s="29">
        <v>25</v>
      </c>
      <c r="B205" s="27" t="s">
        <v>58</v>
      </c>
      <c r="C205" s="47">
        <v>365.354163768116</v>
      </c>
      <c r="D205" s="46">
        <v>7.1557971014492754</v>
      </c>
      <c r="E205" s="46">
        <v>0.95666666666666667</v>
      </c>
      <c r="F205" s="38">
        <v>83.824202898550723</v>
      </c>
      <c r="G205" s="46">
        <v>4.1166666666666663</v>
      </c>
      <c r="H205" s="47">
        <v>654.54333333333341</v>
      </c>
      <c r="I205" s="27"/>
    </row>
    <row r="206" spans="1:9" x14ac:dyDescent="0.2">
      <c r="A206" s="29">
        <v>26</v>
      </c>
      <c r="B206" s="27" t="s">
        <v>59</v>
      </c>
      <c r="C206" s="47">
        <v>376.55525362318843</v>
      </c>
      <c r="D206" s="46">
        <v>4.7427536231884071</v>
      </c>
      <c r="E206" s="46">
        <v>0.66666666666666663</v>
      </c>
      <c r="F206" s="38">
        <v>88.840579710144922</v>
      </c>
      <c r="G206" s="46">
        <v>2.1066666666666669</v>
      </c>
      <c r="H206" s="47">
        <v>405.31333333333333</v>
      </c>
      <c r="I206" s="27"/>
    </row>
    <row r="207" spans="1:9" x14ac:dyDescent="0.2">
      <c r="A207" s="29">
        <v>474</v>
      </c>
      <c r="B207" s="27" t="s">
        <v>511</v>
      </c>
      <c r="C207" s="37">
        <v>40.720188550628663</v>
      </c>
      <c r="D207" s="36">
        <v>0.5625</v>
      </c>
      <c r="E207" s="92" t="s">
        <v>33</v>
      </c>
      <c r="F207" s="38">
        <v>3.3174999999999999</v>
      </c>
      <c r="G207" s="44" t="s">
        <v>32</v>
      </c>
      <c r="H207" s="51">
        <v>4.2303333333333333</v>
      </c>
      <c r="I207" s="27"/>
    </row>
    <row r="208" spans="1:9" x14ac:dyDescent="0.2">
      <c r="A208" s="29">
        <v>475</v>
      </c>
      <c r="B208" s="63" t="s">
        <v>512</v>
      </c>
      <c r="C208" s="37">
        <v>1.3970599738756386</v>
      </c>
      <c r="D208" s="36">
        <v>0</v>
      </c>
      <c r="E208" s="45">
        <v>0</v>
      </c>
      <c r="F208" s="38">
        <v>0.39133333333332132</v>
      </c>
      <c r="G208" s="44" t="s">
        <v>32</v>
      </c>
      <c r="H208" s="51">
        <v>0.62533333333333341</v>
      </c>
      <c r="I208" s="82"/>
    </row>
    <row r="209" spans="1:9" x14ac:dyDescent="0.2">
      <c r="A209" s="29">
        <v>476</v>
      </c>
      <c r="B209" s="27" t="s">
        <v>513</v>
      </c>
      <c r="C209" s="37">
        <v>2.7307499511241429</v>
      </c>
      <c r="D209" s="36">
        <v>0</v>
      </c>
      <c r="E209" s="45">
        <v>5.1999999999999998E-2</v>
      </c>
      <c r="F209" s="38">
        <v>0.64299999999999313</v>
      </c>
      <c r="G209" s="44" t="s">
        <v>32</v>
      </c>
      <c r="H209" s="34" t="s">
        <v>33</v>
      </c>
      <c r="I209" s="27"/>
    </row>
    <row r="210" spans="1:9" x14ac:dyDescent="0.2">
      <c r="A210" s="29">
        <v>477</v>
      </c>
      <c r="B210" s="27" t="s">
        <v>514</v>
      </c>
      <c r="C210" s="37">
        <v>2.2479099579652102</v>
      </c>
      <c r="D210" s="36">
        <v>0</v>
      </c>
      <c r="E210" s="45">
        <v>0</v>
      </c>
      <c r="F210" s="38">
        <v>0.62966666666666526</v>
      </c>
      <c r="G210" s="44" t="s">
        <v>32</v>
      </c>
      <c r="H210" s="34" t="s">
        <v>33</v>
      </c>
      <c r="I210" s="27"/>
    </row>
    <row r="211" spans="1:9" x14ac:dyDescent="0.2">
      <c r="A211" s="166">
        <v>522</v>
      </c>
      <c r="B211" s="22" t="s">
        <v>563</v>
      </c>
      <c r="C211" s="137">
        <v>314.95600026666671</v>
      </c>
      <c r="D211" s="146">
        <v>0.52500000000000002</v>
      </c>
      <c r="E211" s="151">
        <v>27.270666666666667</v>
      </c>
      <c r="F211" s="157">
        <v>16.855000066666669</v>
      </c>
      <c r="G211" s="157" t="s">
        <v>32</v>
      </c>
      <c r="H211" s="137">
        <v>109.70366666666666</v>
      </c>
      <c r="I211" s="22"/>
    </row>
    <row r="212" spans="1:9" ht="12" thickBot="1" x14ac:dyDescent="0.25">
      <c r="A212" s="29">
        <v>532</v>
      </c>
      <c r="B212" s="93" t="s">
        <v>574</v>
      </c>
      <c r="C212" s="136">
        <v>78.23472922221822</v>
      </c>
      <c r="D212" s="85">
        <v>6.779166666666665</v>
      </c>
      <c r="E212" s="83">
        <v>1.1166666666666667</v>
      </c>
      <c r="F212" s="85">
        <v>10.133166666666673</v>
      </c>
      <c r="G212" s="83">
        <v>1.46</v>
      </c>
      <c r="H212" s="86">
        <v>12.100666666666667</v>
      </c>
      <c r="I212" s="27"/>
    </row>
    <row r="213" spans="1:9" x14ac:dyDescent="0.2">
      <c r="A213" s="129">
        <v>111</v>
      </c>
      <c r="B213" s="31" t="s">
        <v>146</v>
      </c>
      <c r="C213" s="139">
        <v>13.837120289855097</v>
      </c>
      <c r="D213" s="143">
        <v>1.1376811594202898</v>
      </c>
      <c r="E213" s="152">
        <v>0.14333333333333334</v>
      </c>
      <c r="F213" s="156">
        <v>2.8533333333333437</v>
      </c>
      <c r="G213" s="143">
        <v>2.2000000000000002</v>
      </c>
      <c r="H213" s="139">
        <v>13.522333333333334</v>
      </c>
      <c r="I213" s="31"/>
    </row>
    <row r="214" spans="1:9" x14ac:dyDescent="0.2">
      <c r="A214" s="29">
        <v>495</v>
      </c>
      <c r="B214" s="27" t="s">
        <v>534</v>
      </c>
      <c r="C214" s="42">
        <v>539.5866666666667</v>
      </c>
      <c r="D214" s="46">
        <v>7.22</v>
      </c>
      <c r="E214" s="44">
        <v>30.266666666666669</v>
      </c>
      <c r="F214" s="38">
        <v>59.576666666666675</v>
      </c>
      <c r="G214" s="44">
        <v>2.17</v>
      </c>
      <c r="H214" s="42">
        <v>77.099999999999994</v>
      </c>
      <c r="I214" s="27"/>
    </row>
    <row r="215" spans="1:9" x14ac:dyDescent="0.2">
      <c r="A215" s="29">
        <v>496</v>
      </c>
      <c r="B215" s="27" t="s">
        <v>535</v>
      </c>
      <c r="C215" s="37">
        <v>558.87633333333338</v>
      </c>
      <c r="D215" s="36">
        <v>7.4124999999999996</v>
      </c>
      <c r="E215" s="45">
        <v>34.191000000000003</v>
      </c>
      <c r="F215" s="38">
        <v>55.376833333333337</v>
      </c>
      <c r="G215" s="36">
        <v>2.4580000000000002</v>
      </c>
      <c r="H215" s="37">
        <v>64.05</v>
      </c>
      <c r="I215" s="27"/>
    </row>
    <row r="216" spans="1:9" x14ac:dyDescent="0.2">
      <c r="A216" s="29">
        <v>497</v>
      </c>
      <c r="B216" s="27" t="s">
        <v>536</v>
      </c>
      <c r="C216" s="37">
        <v>556.82433333333336</v>
      </c>
      <c r="D216" s="36">
        <v>6.8979166666666663</v>
      </c>
      <c r="E216" s="45">
        <v>33.771000000000001</v>
      </c>
      <c r="F216" s="38">
        <v>56.323416666666667</v>
      </c>
      <c r="G216" s="36">
        <v>2.8466666666666662</v>
      </c>
      <c r="H216" s="37">
        <v>84.708333333333329</v>
      </c>
      <c r="I216" s="27"/>
    </row>
    <row r="217" spans="1:9" x14ac:dyDescent="0.2">
      <c r="A217" s="29">
        <v>498</v>
      </c>
      <c r="B217" s="27" t="s">
        <v>537</v>
      </c>
      <c r="C217" s="37">
        <v>474.91776997327383</v>
      </c>
      <c r="D217" s="36">
        <v>4.8624434321721388</v>
      </c>
      <c r="E217" s="45">
        <v>29.856666666666666</v>
      </c>
      <c r="F217" s="38">
        <v>62.422889901161192</v>
      </c>
      <c r="G217" s="36">
        <v>4.9436666666666662</v>
      </c>
      <c r="H217" s="37">
        <v>8.8669999999999991</v>
      </c>
      <c r="I217" s="27"/>
    </row>
    <row r="218" spans="1:9" ht="23.25" customHeight="1" x14ac:dyDescent="0.2">
      <c r="A218" s="90">
        <v>112</v>
      </c>
      <c r="B218" s="27" t="s">
        <v>147</v>
      </c>
      <c r="C218" s="37">
        <v>18.539790531377019</v>
      </c>
      <c r="D218" s="38">
        <v>0.41458333333333336</v>
      </c>
      <c r="E218" s="92" t="s">
        <v>33</v>
      </c>
      <c r="F218" s="38">
        <v>4.7934166666666655</v>
      </c>
      <c r="G218" s="36">
        <v>1.0396666666666665</v>
      </c>
      <c r="H218" s="37">
        <v>1.8073333333333335</v>
      </c>
      <c r="I218" s="27"/>
    </row>
    <row r="219" spans="1:9" x14ac:dyDescent="0.2">
      <c r="A219" s="90">
        <v>113</v>
      </c>
      <c r="B219" s="27" t="s">
        <v>148</v>
      </c>
      <c r="C219" s="47">
        <v>16.97891884057972</v>
      </c>
      <c r="D219" s="46">
        <v>0.69927536231884069</v>
      </c>
      <c r="E219" s="55">
        <v>0.06</v>
      </c>
      <c r="F219" s="38">
        <v>4.1373913043478341</v>
      </c>
      <c r="G219" s="46">
        <v>1.28</v>
      </c>
      <c r="H219" s="47" t="s">
        <v>33</v>
      </c>
      <c r="I219" s="27"/>
    </row>
    <row r="220" spans="1:9" x14ac:dyDescent="0.2">
      <c r="A220" s="90">
        <v>191</v>
      </c>
      <c r="B220" s="27" t="s">
        <v>226</v>
      </c>
      <c r="C220" s="37">
        <v>75.594110000000001</v>
      </c>
      <c r="D220" s="36">
        <v>1.3979166666666667</v>
      </c>
      <c r="E220" s="45">
        <v>0.35966666666666663</v>
      </c>
      <c r="F220" s="38">
        <v>18.857416666666666</v>
      </c>
      <c r="G220" s="36">
        <v>3.9019999999999997</v>
      </c>
      <c r="H220" s="37">
        <v>1.6823333333333335</v>
      </c>
      <c r="I220" s="27"/>
    </row>
    <row r="221" spans="1:9" x14ac:dyDescent="0.2">
      <c r="A221" s="29">
        <v>499</v>
      </c>
      <c r="B221" s="27" t="s">
        <v>538</v>
      </c>
      <c r="C221" s="37">
        <v>448.84545242331023</v>
      </c>
      <c r="D221" s="36">
        <v>1.1218333737055461</v>
      </c>
      <c r="E221" s="45">
        <v>13.586999999999998</v>
      </c>
      <c r="F221" s="38">
        <v>81.383166626294454</v>
      </c>
      <c r="G221" s="36">
        <v>3.5690000000000004</v>
      </c>
      <c r="H221" s="37">
        <v>28.992333333333335</v>
      </c>
      <c r="I221" s="27"/>
    </row>
    <row r="222" spans="1:9" x14ac:dyDescent="0.2">
      <c r="A222" s="29">
        <v>591</v>
      </c>
      <c r="B222" s="27" t="s">
        <v>635</v>
      </c>
      <c r="C222" s="47" t="s">
        <v>117</v>
      </c>
      <c r="D222" s="46" t="s">
        <v>117</v>
      </c>
      <c r="E222" s="46" t="s">
        <v>117</v>
      </c>
      <c r="F222" s="46" t="s">
        <v>117</v>
      </c>
      <c r="G222" s="46" t="s">
        <v>117</v>
      </c>
      <c r="H222" s="47" t="s">
        <v>117</v>
      </c>
      <c r="I222" s="27"/>
    </row>
    <row r="223" spans="1:9" x14ac:dyDescent="0.2">
      <c r="A223" s="29">
        <v>478</v>
      </c>
      <c r="B223" s="27" t="s">
        <v>515</v>
      </c>
      <c r="C223" s="37">
        <v>21.50859424050649</v>
      </c>
      <c r="D223" s="36">
        <v>0</v>
      </c>
      <c r="E223" s="36">
        <v>0</v>
      </c>
      <c r="F223" s="38">
        <v>5.2846666666666717</v>
      </c>
      <c r="G223" s="36">
        <v>0.13033333333333333</v>
      </c>
      <c r="H223" s="51">
        <v>1.7823333333333331</v>
      </c>
      <c r="I223" s="27"/>
    </row>
    <row r="224" spans="1:9" x14ac:dyDescent="0.2">
      <c r="A224" s="29">
        <v>590</v>
      </c>
      <c r="B224" s="27" t="s">
        <v>634</v>
      </c>
      <c r="C224" s="37">
        <v>406.48735310780989</v>
      </c>
      <c r="D224" s="36">
        <v>3.69183412310697</v>
      </c>
      <c r="E224" s="45">
        <v>41.976333333333336</v>
      </c>
      <c r="F224" s="38">
        <v>10.401665876893027</v>
      </c>
      <c r="G224" s="36">
        <v>5.378166666666667</v>
      </c>
      <c r="H224" s="37">
        <v>15.32</v>
      </c>
      <c r="I224" s="27"/>
    </row>
    <row r="225" spans="1:9" x14ac:dyDescent="0.2">
      <c r="A225" s="90">
        <v>114</v>
      </c>
      <c r="B225" s="27" t="s">
        <v>149</v>
      </c>
      <c r="C225" s="47">
        <v>309.07074680447579</v>
      </c>
      <c r="D225" s="46">
        <v>20.875</v>
      </c>
      <c r="E225" s="46">
        <v>10.386666666666668</v>
      </c>
      <c r="F225" s="38">
        <v>47.954999999999998</v>
      </c>
      <c r="G225" s="46">
        <v>37.29</v>
      </c>
      <c r="H225" s="47">
        <v>18.255333333333333</v>
      </c>
      <c r="I225" s="82"/>
    </row>
    <row r="226" spans="1:9" x14ac:dyDescent="0.2">
      <c r="A226" s="29">
        <v>288</v>
      </c>
      <c r="B226" s="27" t="s">
        <v>323</v>
      </c>
      <c r="C226" s="42">
        <v>128.15539999999999</v>
      </c>
      <c r="D226" s="46">
        <v>17.366666666666667</v>
      </c>
      <c r="E226" s="57">
        <v>5.9866666666666672</v>
      </c>
      <c r="F226" s="38">
        <v>-2.6666666666666172E-2</v>
      </c>
      <c r="G226" s="38" t="s">
        <v>32</v>
      </c>
      <c r="H226" s="42">
        <v>47.01</v>
      </c>
      <c r="I226" s="27"/>
    </row>
    <row r="227" spans="1:9" x14ac:dyDescent="0.2">
      <c r="A227" s="29">
        <v>289</v>
      </c>
      <c r="B227" s="93" t="s">
        <v>324</v>
      </c>
      <c r="C227" s="84">
        <v>261.45243941056725</v>
      </c>
      <c r="D227" s="85">
        <v>19.897916666666667</v>
      </c>
      <c r="E227" s="83">
        <v>19.566333333333333</v>
      </c>
      <c r="F227" s="85">
        <v>0</v>
      </c>
      <c r="G227" s="89" t="s">
        <v>32</v>
      </c>
      <c r="H227" s="86">
        <v>40.425999999999995</v>
      </c>
      <c r="I227" s="27"/>
    </row>
    <row r="228" spans="1:9" x14ac:dyDescent="0.2">
      <c r="A228" s="29">
        <v>290</v>
      </c>
      <c r="B228" s="93" t="s">
        <v>325</v>
      </c>
      <c r="C228" s="84">
        <v>238.69610486733916</v>
      </c>
      <c r="D228" s="85">
        <v>20.131250000000001</v>
      </c>
      <c r="E228" s="83">
        <v>16.933000000000003</v>
      </c>
      <c r="F228" s="85">
        <v>0</v>
      </c>
      <c r="G228" s="89" t="s">
        <v>32</v>
      </c>
      <c r="H228" s="86">
        <v>37.165666666666667</v>
      </c>
      <c r="I228" s="27"/>
    </row>
    <row r="229" spans="1:9" ht="23.25" customHeight="1" x14ac:dyDescent="0.2">
      <c r="A229" s="29">
        <v>291</v>
      </c>
      <c r="B229" s="27" t="s">
        <v>326</v>
      </c>
      <c r="C229" s="42">
        <v>101.00903333333332</v>
      </c>
      <c r="D229" s="46">
        <v>18.916666666666668</v>
      </c>
      <c r="E229" s="57">
        <v>2.2433333333333336</v>
      </c>
      <c r="F229" s="38">
        <v>0</v>
      </c>
      <c r="G229" s="38" t="s">
        <v>32</v>
      </c>
      <c r="H229" s="42">
        <v>45.09</v>
      </c>
      <c r="I229" s="27"/>
    </row>
    <row r="230" spans="1:9" x14ac:dyDescent="0.2">
      <c r="A230" s="29">
        <v>292</v>
      </c>
      <c r="B230" s="27" t="s">
        <v>327</v>
      </c>
      <c r="C230" s="42">
        <v>94</v>
      </c>
      <c r="D230" s="46">
        <v>18.57</v>
      </c>
      <c r="E230" s="57">
        <v>1.5833333333333333</v>
      </c>
      <c r="F230" s="38">
        <v>0</v>
      </c>
      <c r="G230" s="38" t="s">
        <v>32</v>
      </c>
      <c r="H230" s="42">
        <v>67.97</v>
      </c>
      <c r="I230" s="27"/>
    </row>
    <row r="231" spans="1:9" x14ac:dyDescent="0.2">
      <c r="A231" s="29">
        <v>293</v>
      </c>
      <c r="B231" s="27" t="s">
        <v>328</v>
      </c>
      <c r="C231" s="37">
        <v>146.52814112536112</v>
      </c>
      <c r="D231" s="36">
        <v>26.766666666666666</v>
      </c>
      <c r="E231" s="45">
        <v>3.5736666666666665</v>
      </c>
      <c r="F231" s="38">
        <v>0</v>
      </c>
      <c r="G231" s="38" t="s">
        <v>32</v>
      </c>
      <c r="H231" s="37">
        <v>85.35199999999999</v>
      </c>
      <c r="I231" s="27"/>
    </row>
    <row r="232" spans="1:9" x14ac:dyDescent="0.2">
      <c r="A232" s="29">
        <v>294</v>
      </c>
      <c r="B232" s="93" t="s">
        <v>329</v>
      </c>
      <c r="C232" s="84">
        <v>100.07812455296516</v>
      </c>
      <c r="D232" s="85">
        <v>23.4375</v>
      </c>
      <c r="E232" s="89">
        <v>2.5626666666666664</v>
      </c>
      <c r="F232" s="83">
        <v>0</v>
      </c>
      <c r="G232" s="89" t="s">
        <v>32</v>
      </c>
      <c r="H232" s="86">
        <v>68.39</v>
      </c>
      <c r="I232" s="81"/>
    </row>
    <row r="233" spans="1:9" x14ac:dyDescent="0.2">
      <c r="A233" s="90">
        <v>115</v>
      </c>
      <c r="B233" s="27" t="s">
        <v>150</v>
      </c>
      <c r="C233" s="47">
        <v>27.056697101449281</v>
      </c>
      <c r="D233" s="46">
        <v>2.8731884057971011</v>
      </c>
      <c r="E233" s="46">
        <v>0.54666666666666675</v>
      </c>
      <c r="F233" s="38">
        <v>4.3334782608695592</v>
      </c>
      <c r="G233" s="46">
        <v>3.12</v>
      </c>
      <c r="H233" s="47">
        <v>6.1710000000000003</v>
      </c>
      <c r="I233" s="27"/>
    </row>
    <row r="234" spans="1:9" x14ac:dyDescent="0.2">
      <c r="A234" s="90">
        <v>116</v>
      </c>
      <c r="B234" s="27" t="s">
        <v>151</v>
      </c>
      <c r="C234" s="37">
        <v>90.344815426111225</v>
      </c>
      <c r="D234" s="36">
        <v>1.6666666666666667</v>
      </c>
      <c r="E234" s="36">
        <v>6.5940000000000003</v>
      </c>
      <c r="F234" s="38">
        <v>8.7076666666666682</v>
      </c>
      <c r="G234" s="36">
        <v>5.7363333333333335</v>
      </c>
      <c r="H234" s="51">
        <v>11.446666666666667</v>
      </c>
      <c r="I234" s="27"/>
    </row>
    <row r="235" spans="1:9" x14ac:dyDescent="0.2">
      <c r="A235" s="90">
        <v>118</v>
      </c>
      <c r="B235" s="27" t="s">
        <v>153</v>
      </c>
      <c r="C235" s="37">
        <v>19.114140614728182</v>
      </c>
      <c r="D235" s="36">
        <v>1.2395833333333333</v>
      </c>
      <c r="E235" s="45">
        <v>0.26933333333333337</v>
      </c>
      <c r="F235" s="38">
        <v>3.8754166666666765</v>
      </c>
      <c r="G235" s="36">
        <v>2.1303333333333332</v>
      </c>
      <c r="H235" s="51">
        <v>1.7876666666666665</v>
      </c>
      <c r="I235" s="27"/>
    </row>
    <row r="236" spans="1:9" x14ac:dyDescent="0.2">
      <c r="A236" s="90">
        <v>117</v>
      </c>
      <c r="B236" s="27" t="s">
        <v>152</v>
      </c>
      <c r="C236" s="47">
        <v>22.563349275362292</v>
      </c>
      <c r="D236" s="46">
        <v>1.9057971014492752</v>
      </c>
      <c r="E236" s="55">
        <v>0.21333333333333335</v>
      </c>
      <c r="F236" s="38">
        <v>4.5175362318840619</v>
      </c>
      <c r="G236" s="46">
        <v>2.35</v>
      </c>
      <c r="H236" s="47">
        <v>3.4366666666666661</v>
      </c>
      <c r="I236" s="27"/>
    </row>
    <row r="237" spans="1:9" x14ac:dyDescent="0.2">
      <c r="A237" s="29">
        <v>386</v>
      </c>
      <c r="B237" s="27" t="s">
        <v>422</v>
      </c>
      <c r="C237" s="37">
        <v>283.048</v>
      </c>
      <c r="D237" s="36">
        <v>9.6104166666666657</v>
      </c>
      <c r="E237" s="45">
        <v>11.835999999999999</v>
      </c>
      <c r="F237" s="38">
        <v>34.520583333333335</v>
      </c>
      <c r="G237" s="36">
        <v>4.9703333333333335</v>
      </c>
      <c r="H237" s="37">
        <v>532.12933333333331</v>
      </c>
      <c r="I237" s="27"/>
    </row>
    <row r="238" spans="1:9" x14ac:dyDescent="0.2">
      <c r="A238" s="29">
        <v>27</v>
      </c>
      <c r="B238" s="27" t="s">
        <v>60</v>
      </c>
      <c r="C238" s="37">
        <v>386.00119033639794</v>
      </c>
      <c r="D238" s="36">
        <v>7.0269497747421266</v>
      </c>
      <c r="E238" s="36">
        <v>1.2260000000000002</v>
      </c>
      <c r="F238" s="38">
        <v>83.86938355859121</v>
      </c>
      <c r="G238" s="36">
        <v>1.0713333333333332</v>
      </c>
      <c r="H238" s="37">
        <v>1.0303333333333333</v>
      </c>
      <c r="I238" s="27"/>
    </row>
    <row r="239" spans="1:9" x14ac:dyDescent="0.2">
      <c r="A239" s="90">
        <v>447</v>
      </c>
      <c r="B239" s="93" t="s">
        <v>484</v>
      </c>
      <c r="C239" s="84">
        <v>221.48354127513312</v>
      </c>
      <c r="D239" s="85">
        <v>1.5078066937128702</v>
      </c>
      <c r="E239" s="83">
        <v>22.479333333333333</v>
      </c>
      <c r="F239" s="85">
        <v>4.5095266396204607</v>
      </c>
      <c r="G239" s="89" t="s">
        <v>32</v>
      </c>
      <c r="H239" s="86">
        <v>51.723999999999997</v>
      </c>
      <c r="I239" s="27"/>
    </row>
    <row r="240" spans="1:9" x14ac:dyDescent="0.2">
      <c r="A240" s="29">
        <v>28</v>
      </c>
      <c r="B240" s="27" t="s">
        <v>61</v>
      </c>
      <c r="C240" s="37">
        <v>333.03419267054403</v>
      </c>
      <c r="D240" s="36">
        <v>4.8208333333333329</v>
      </c>
      <c r="E240" s="36">
        <v>1.6393333333333331</v>
      </c>
      <c r="F240" s="38">
        <v>86.148499999999999</v>
      </c>
      <c r="G240" s="36">
        <v>3.7223333333333333</v>
      </c>
      <c r="H240" s="51">
        <v>593.79366666666658</v>
      </c>
      <c r="I240" s="27"/>
    </row>
    <row r="241" spans="1:9" x14ac:dyDescent="0.2">
      <c r="A241" s="29">
        <v>387</v>
      </c>
      <c r="B241" s="93" t="s">
        <v>423</v>
      </c>
      <c r="C241" s="84">
        <v>245.77192529714108</v>
      </c>
      <c r="D241" s="85">
        <v>12.043749999999999</v>
      </c>
      <c r="E241" s="83">
        <v>15.561</v>
      </c>
      <c r="F241" s="85">
        <v>13.949583333333331</v>
      </c>
      <c r="G241" s="89"/>
      <c r="H241" s="86">
        <v>710.63733333333323</v>
      </c>
      <c r="I241" s="27"/>
    </row>
    <row r="242" spans="1:9" x14ac:dyDescent="0.2">
      <c r="A242" s="29">
        <v>388</v>
      </c>
      <c r="B242" s="93" t="s">
        <v>424</v>
      </c>
      <c r="C242" s="84">
        <v>346.7420146474044</v>
      </c>
      <c r="D242" s="85">
        <v>16.862500000000001</v>
      </c>
      <c r="E242" s="83">
        <v>22.673333333333332</v>
      </c>
      <c r="F242" s="85">
        <v>18.146166666666673</v>
      </c>
      <c r="G242" s="89"/>
      <c r="H242" s="86">
        <v>916.41100000000006</v>
      </c>
      <c r="I242" s="27"/>
    </row>
    <row r="243" spans="1:9" x14ac:dyDescent="0.2">
      <c r="A243" s="90">
        <v>192</v>
      </c>
      <c r="B243" s="63" t="s">
        <v>227</v>
      </c>
      <c r="C243" s="37">
        <v>49.422558774371929</v>
      </c>
      <c r="D243" s="36">
        <v>1.1604166666666664</v>
      </c>
      <c r="E243" s="45">
        <v>0.95133333333333336</v>
      </c>
      <c r="F243" s="38">
        <v>10.433583333333335</v>
      </c>
      <c r="G243" s="53">
        <v>3.1159999999999997</v>
      </c>
      <c r="H243" s="51">
        <v>3.1960000000000002</v>
      </c>
      <c r="I243" s="27"/>
    </row>
    <row r="244" spans="1:9" x14ac:dyDescent="0.2">
      <c r="A244" s="90">
        <v>193</v>
      </c>
      <c r="B244" s="27" t="s">
        <v>228</v>
      </c>
      <c r="C244" s="37">
        <v>48.796889999999991</v>
      </c>
      <c r="D244" s="36">
        <v>0.84375</v>
      </c>
      <c r="E244" s="45">
        <v>0.59366666666666668</v>
      </c>
      <c r="F244" s="38">
        <v>11.386916666666668</v>
      </c>
      <c r="G244" s="36">
        <v>1.591</v>
      </c>
      <c r="H244" s="37">
        <v>0.68900000000000006</v>
      </c>
      <c r="I244" s="82"/>
    </row>
    <row r="245" spans="1:9" x14ac:dyDescent="0.2">
      <c r="A245" s="29">
        <v>29</v>
      </c>
      <c r="B245" s="82" t="s">
        <v>62</v>
      </c>
      <c r="C245" s="84">
        <v>78.433818313655848</v>
      </c>
      <c r="D245" s="85">
        <v>2.3606000423431395</v>
      </c>
      <c r="E245" s="83">
        <v>1.6369999999999998</v>
      </c>
      <c r="F245" s="85">
        <v>13.944399957656858</v>
      </c>
      <c r="G245" s="83">
        <v>0.45666666666666672</v>
      </c>
      <c r="H245" s="86">
        <v>20.512</v>
      </c>
      <c r="I245" s="27"/>
    </row>
    <row r="246" spans="1:9" x14ac:dyDescent="0.2">
      <c r="A246" s="24">
        <v>30</v>
      </c>
      <c r="B246" s="22" t="s">
        <v>63</v>
      </c>
      <c r="C246" s="137">
        <v>402.28657743531465</v>
      </c>
      <c r="D246" s="146">
        <v>2.2229166666666664</v>
      </c>
      <c r="E246" s="146">
        <v>13.371333333333334</v>
      </c>
      <c r="F246" s="157">
        <v>79.816416666666669</v>
      </c>
      <c r="G246" s="146">
        <v>2.5226666666666664</v>
      </c>
      <c r="H246" s="137">
        <v>222.92566666666667</v>
      </c>
      <c r="I246" s="22"/>
    </row>
    <row r="247" spans="1:9" ht="12" thickBot="1" x14ac:dyDescent="0.25">
      <c r="A247" s="29">
        <v>533</v>
      </c>
      <c r="B247" s="27" t="s">
        <v>575</v>
      </c>
      <c r="C247" s="134">
        <v>113.45948166666666</v>
      </c>
      <c r="D247" s="36">
        <v>2.15625</v>
      </c>
      <c r="E247" s="45">
        <v>0.67966666666666653</v>
      </c>
      <c r="F247" s="38">
        <v>25.281416666666665</v>
      </c>
      <c r="G247" s="36">
        <v>2.0533333333333332</v>
      </c>
      <c r="H247" s="37">
        <v>247.66599999999997</v>
      </c>
      <c r="I247" s="27"/>
    </row>
    <row r="248" spans="1:9" x14ac:dyDescent="0.2">
      <c r="A248" s="33">
        <v>534</v>
      </c>
      <c r="B248" s="31" t="s">
        <v>576</v>
      </c>
      <c r="C248" s="135">
        <v>142.12299999999999</v>
      </c>
      <c r="D248" s="144">
        <v>2.5583333333333331</v>
      </c>
      <c r="E248" s="154">
        <v>4.6483333333333334</v>
      </c>
      <c r="F248" s="156">
        <v>22.513666666666666</v>
      </c>
      <c r="G248" s="144">
        <v>2.4326666666666665</v>
      </c>
      <c r="H248" s="135">
        <v>235.70966666666666</v>
      </c>
      <c r="I248" s="31"/>
    </row>
    <row r="249" spans="1:9" x14ac:dyDescent="0.2">
      <c r="A249" s="29">
        <v>535</v>
      </c>
      <c r="B249" s="93" t="s">
        <v>577</v>
      </c>
      <c r="C249" s="84">
        <v>80.091615636507669</v>
      </c>
      <c r="D249" s="85">
        <v>5.6437499999999998</v>
      </c>
      <c r="E249" s="83">
        <v>3.5926666666666667</v>
      </c>
      <c r="F249" s="85">
        <v>5.7389166666666656</v>
      </c>
      <c r="G249" s="83">
        <v>3.0166666666666671</v>
      </c>
      <c r="H249" s="86">
        <v>1344.2946666666667</v>
      </c>
      <c r="I249" s="27"/>
    </row>
    <row r="250" spans="1:9" ht="45.75" customHeight="1" x14ac:dyDescent="0.2">
      <c r="A250" s="29">
        <v>536</v>
      </c>
      <c r="B250" s="27" t="s">
        <v>578</v>
      </c>
      <c r="C250" s="37">
        <v>124.50020083333331</v>
      </c>
      <c r="D250" s="36">
        <v>19.772916666666664</v>
      </c>
      <c r="E250" s="45">
        <v>4.442333333333333</v>
      </c>
      <c r="F250" s="38">
        <v>0</v>
      </c>
      <c r="G250" s="38" t="s">
        <v>32</v>
      </c>
      <c r="H250" s="37">
        <v>28.773666666666667</v>
      </c>
      <c r="I250" s="27"/>
    </row>
    <row r="251" spans="1:9" x14ac:dyDescent="0.2">
      <c r="A251" s="29">
        <v>500</v>
      </c>
      <c r="B251" s="27" t="s">
        <v>539</v>
      </c>
      <c r="C251" s="37">
        <v>198.9360630496343</v>
      </c>
      <c r="D251" s="36">
        <v>0.91666666666666663</v>
      </c>
      <c r="E251" s="45">
        <v>0.20666666666666667</v>
      </c>
      <c r="F251" s="38">
        <v>54.613333333333337</v>
      </c>
      <c r="G251" s="53">
        <v>2.2799999999999998</v>
      </c>
      <c r="H251" s="51" t="s">
        <v>33</v>
      </c>
      <c r="I251" s="27"/>
    </row>
    <row r="252" spans="1:9" x14ac:dyDescent="0.2">
      <c r="A252" s="29">
        <v>501</v>
      </c>
      <c r="B252" s="82" t="s">
        <v>540</v>
      </c>
      <c r="C252" s="84">
        <v>306.31013023105874</v>
      </c>
      <c r="D252" s="85">
        <v>5.4782934315999352</v>
      </c>
      <c r="E252" s="83">
        <v>5.9929999999999994</v>
      </c>
      <c r="F252" s="85">
        <v>59.493373235066727</v>
      </c>
      <c r="G252" s="89" t="s">
        <v>32</v>
      </c>
      <c r="H252" s="86">
        <v>120.08866666666667</v>
      </c>
      <c r="I252" s="27"/>
    </row>
    <row r="253" spans="1:9" x14ac:dyDescent="0.2">
      <c r="A253" s="29">
        <v>295</v>
      </c>
      <c r="B253" s="93" t="s">
        <v>330</v>
      </c>
      <c r="C253" s="84">
        <v>131.2083147237698</v>
      </c>
      <c r="D253" s="85">
        <v>18.810416666666665</v>
      </c>
      <c r="E253" s="83">
        <v>5.6416666666666666</v>
      </c>
      <c r="F253" s="85">
        <v>0</v>
      </c>
      <c r="G253" s="89" t="s">
        <v>32</v>
      </c>
      <c r="H253" s="86">
        <v>40.297666666666665</v>
      </c>
      <c r="I253" s="82"/>
    </row>
    <row r="254" spans="1:9" x14ac:dyDescent="0.2">
      <c r="A254" s="29">
        <v>389</v>
      </c>
      <c r="B254" s="27" t="s">
        <v>425</v>
      </c>
      <c r="C254" s="37">
        <v>358.19166666666672</v>
      </c>
      <c r="D254" s="36">
        <v>6.9437499999999996</v>
      </c>
      <c r="E254" s="38">
        <v>15.605</v>
      </c>
      <c r="F254" s="38">
        <v>47.492916666666659</v>
      </c>
      <c r="G254" s="38">
        <v>2.164333333333333</v>
      </c>
      <c r="H254" s="34">
        <v>524.93333333333339</v>
      </c>
      <c r="I254" s="27"/>
    </row>
    <row r="255" spans="1:9" x14ac:dyDescent="0.2">
      <c r="A255" s="29">
        <v>390</v>
      </c>
      <c r="B255" s="27" t="s">
        <v>426</v>
      </c>
      <c r="C255" s="37">
        <v>377.47966666666667</v>
      </c>
      <c r="D255" s="36">
        <v>7.34375</v>
      </c>
      <c r="E255" s="45">
        <v>22.887666666666664</v>
      </c>
      <c r="F255" s="38">
        <v>35.528916666666682</v>
      </c>
      <c r="G255" s="36">
        <v>2.220333333333333</v>
      </c>
      <c r="H255" s="37">
        <v>770.7256666666666</v>
      </c>
      <c r="I255" s="27"/>
    </row>
    <row r="256" spans="1:9" x14ac:dyDescent="0.2">
      <c r="A256" s="90">
        <v>559</v>
      </c>
      <c r="B256" s="27" t="s">
        <v>602</v>
      </c>
      <c r="C256" s="42">
        <v>88.093581999778536</v>
      </c>
      <c r="D256" s="46">
        <v>7.4520833333333325</v>
      </c>
      <c r="E256" s="45">
        <v>0.47100000000000003</v>
      </c>
      <c r="F256" s="38">
        <v>14.227583333333328</v>
      </c>
      <c r="G256" s="36">
        <v>9.7210000000000001</v>
      </c>
      <c r="H256" s="34" t="s">
        <v>33</v>
      </c>
      <c r="I256" s="82"/>
    </row>
    <row r="257" spans="1:9" x14ac:dyDescent="0.2">
      <c r="A257" s="90">
        <v>560</v>
      </c>
      <c r="B257" s="27" t="s">
        <v>603</v>
      </c>
      <c r="C257" s="42">
        <v>73.844704347826095</v>
      </c>
      <c r="D257" s="46">
        <v>4.5978260869565224</v>
      </c>
      <c r="E257" s="44">
        <v>0.38</v>
      </c>
      <c r="F257" s="38">
        <v>13.442173913043479</v>
      </c>
      <c r="G257" s="44">
        <v>5.08</v>
      </c>
      <c r="H257" s="42">
        <v>372.10966666666673</v>
      </c>
      <c r="I257" s="27"/>
    </row>
    <row r="258" spans="1:9" x14ac:dyDescent="0.2">
      <c r="A258" s="90">
        <v>119</v>
      </c>
      <c r="B258" s="27" t="s">
        <v>154</v>
      </c>
      <c r="C258" s="47">
        <v>16.095694202898525</v>
      </c>
      <c r="D258" s="46">
        <v>1.9963768115942031</v>
      </c>
      <c r="E258" s="55">
        <v>0.24333333333333332</v>
      </c>
      <c r="F258" s="38">
        <v>2.5736231884057963</v>
      </c>
      <c r="G258" s="46">
        <v>2.1</v>
      </c>
      <c r="H258" s="47">
        <v>17.094833333333334</v>
      </c>
      <c r="I258" s="82"/>
    </row>
    <row r="259" spans="1:9" ht="34.5" customHeight="1" x14ac:dyDescent="0.2">
      <c r="A259" s="90">
        <v>120</v>
      </c>
      <c r="B259" s="27" t="s">
        <v>155</v>
      </c>
      <c r="C259" s="37">
        <v>67.253651750663948</v>
      </c>
      <c r="D259" s="36">
        <v>2.71875</v>
      </c>
      <c r="E259" s="36">
        <v>5.4346666666666676</v>
      </c>
      <c r="F259" s="38">
        <v>4.2385833333333389</v>
      </c>
      <c r="G259" s="36">
        <v>2.5183333333333331</v>
      </c>
      <c r="H259" s="51">
        <v>47.024333333333338</v>
      </c>
      <c r="I259" s="27"/>
    </row>
    <row r="260" spans="1:9" x14ac:dyDescent="0.2">
      <c r="A260" s="29">
        <v>537</v>
      </c>
      <c r="B260" s="93" t="s">
        <v>579</v>
      </c>
      <c r="C260" s="84">
        <v>173.14136431801319</v>
      </c>
      <c r="D260" s="85">
        <v>15.03125</v>
      </c>
      <c r="E260" s="83">
        <v>10.802999999999999</v>
      </c>
      <c r="F260" s="85">
        <v>2.9754166666666721</v>
      </c>
      <c r="G260" s="89"/>
      <c r="H260" s="86">
        <v>122.848</v>
      </c>
      <c r="I260" s="27"/>
    </row>
    <row r="261" spans="1:9" x14ac:dyDescent="0.2">
      <c r="A261" s="24">
        <v>538</v>
      </c>
      <c r="B261" s="167" t="s">
        <v>580</v>
      </c>
      <c r="C261" s="127">
        <v>156.80610301323728</v>
      </c>
      <c r="D261" s="142">
        <v>17.552083333333336</v>
      </c>
      <c r="E261" s="149">
        <v>7.9623333333333335</v>
      </c>
      <c r="F261" s="142">
        <v>2.5939166666666571</v>
      </c>
      <c r="G261" s="158"/>
      <c r="H261" s="161">
        <v>99.454999999999998</v>
      </c>
      <c r="I261" s="27"/>
    </row>
    <row r="262" spans="1:9" ht="12" thickBot="1" x14ac:dyDescent="0.25">
      <c r="A262" s="29">
        <v>31</v>
      </c>
      <c r="B262" s="27" t="s">
        <v>64</v>
      </c>
      <c r="C262" s="140">
        <v>363.05648018122349</v>
      </c>
      <c r="D262" s="46">
        <v>1.2693332926432292</v>
      </c>
      <c r="E262" s="45">
        <v>0.3</v>
      </c>
      <c r="F262" s="38">
        <v>85.504000040690116</v>
      </c>
      <c r="G262" s="36">
        <v>0.57999999999999996</v>
      </c>
      <c r="H262" s="37">
        <v>17.101666666666667</v>
      </c>
      <c r="I262" s="27"/>
    </row>
    <row r="263" spans="1:9" x14ac:dyDescent="0.2">
      <c r="A263" s="33">
        <v>32</v>
      </c>
      <c r="B263" s="31" t="s">
        <v>65</v>
      </c>
      <c r="C263" s="135">
        <v>335.77766279932655</v>
      </c>
      <c r="D263" s="144">
        <v>12.515066502888997</v>
      </c>
      <c r="E263" s="160">
        <v>1.7533333333333332</v>
      </c>
      <c r="F263" s="156">
        <v>73.298266830444334</v>
      </c>
      <c r="G263" s="160">
        <v>15.48</v>
      </c>
      <c r="H263" s="172">
        <v>41.376666666666665</v>
      </c>
      <c r="I263" s="27"/>
    </row>
    <row r="264" spans="1:9" x14ac:dyDescent="0.2">
      <c r="A264" s="90">
        <v>121</v>
      </c>
      <c r="B264" s="27" t="s">
        <v>156</v>
      </c>
      <c r="C264" s="42">
        <v>360.86969855072459</v>
      </c>
      <c r="D264" s="46">
        <v>1.5543478260869565</v>
      </c>
      <c r="E264" s="44">
        <v>0.27666666666666667</v>
      </c>
      <c r="F264" s="38">
        <v>87.898985507246366</v>
      </c>
      <c r="G264" s="44">
        <v>6.39</v>
      </c>
      <c r="H264" s="42">
        <v>1.0233333333333332</v>
      </c>
      <c r="I264" s="27"/>
    </row>
    <row r="265" spans="1:9" x14ac:dyDescent="0.2">
      <c r="A265" s="90">
        <v>122</v>
      </c>
      <c r="B265" s="27" t="s">
        <v>157</v>
      </c>
      <c r="C265" s="37">
        <v>365.26897500000001</v>
      </c>
      <c r="D265" s="36">
        <v>1.2291666666666667</v>
      </c>
      <c r="E265" s="45">
        <v>0.28666666666666668</v>
      </c>
      <c r="F265" s="38">
        <v>89.194166666666661</v>
      </c>
      <c r="G265" s="36">
        <v>6.54</v>
      </c>
      <c r="H265" s="37">
        <v>10.31</v>
      </c>
      <c r="I265" s="27"/>
    </row>
    <row r="266" spans="1:9" x14ac:dyDescent="0.2">
      <c r="A266" s="29">
        <v>592</v>
      </c>
      <c r="B266" s="93" t="s">
        <v>636</v>
      </c>
      <c r="C266" s="84">
        <v>328.77140024483361</v>
      </c>
      <c r="D266" s="85">
        <v>1.4062667172749839</v>
      </c>
      <c r="E266" s="83">
        <v>0.19800000000000004</v>
      </c>
      <c r="F266" s="85">
        <v>79.17306661605835</v>
      </c>
      <c r="G266" s="89">
        <v>17.86</v>
      </c>
      <c r="H266" s="86">
        <v>12.463000000000001</v>
      </c>
      <c r="I266" s="27"/>
    </row>
    <row r="267" spans="1:9" x14ac:dyDescent="0.2">
      <c r="A267" s="29">
        <v>33</v>
      </c>
      <c r="B267" s="27" t="s">
        <v>66</v>
      </c>
      <c r="C267" s="37">
        <v>350.58693322738014</v>
      </c>
      <c r="D267" s="36">
        <v>7.1875</v>
      </c>
      <c r="E267" s="53">
        <v>1.4666666666666666</v>
      </c>
      <c r="F267" s="38">
        <v>79.079166666666652</v>
      </c>
      <c r="G267" s="36">
        <v>5.49</v>
      </c>
      <c r="H267" s="37">
        <v>44.932333333333339</v>
      </c>
      <c r="I267" s="27"/>
    </row>
    <row r="268" spans="1:9" x14ac:dyDescent="0.2">
      <c r="A268" s="90">
        <v>123</v>
      </c>
      <c r="B268" s="93" t="s">
        <v>158</v>
      </c>
      <c r="C268" s="84">
        <v>360.17977487993244</v>
      </c>
      <c r="D268" s="85">
        <v>1.6166666666666667</v>
      </c>
      <c r="E268" s="83">
        <v>0.46900000000000003</v>
      </c>
      <c r="F268" s="85">
        <v>87.285333333333341</v>
      </c>
      <c r="G268" s="89">
        <v>4.24</v>
      </c>
      <c r="H268" s="86">
        <v>3.6076666666666668</v>
      </c>
      <c r="I268" s="27"/>
    </row>
    <row r="269" spans="1:9" x14ac:dyDescent="0.2">
      <c r="A269" s="29">
        <v>34</v>
      </c>
      <c r="B269" s="27" t="s">
        <v>67</v>
      </c>
      <c r="C269" s="37">
        <v>370.57809666666662</v>
      </c>
      <c r="D269" s="36">
        <v>11.380999619166056</v>
      </c>
      <c r="E269" s="36">
        <v>1.4633333333333332</v>
      </c>
      <c r="F269" s="38">
        <v>75.785666666666657</v>
      </c>
      <c r="G269" s="36">
        <v>4.8233333333333333</v>
      </c>
      <c r="H269" s="51">
        <v>332.5</v>
      </c>
      <c r="I269" s="27"/>
    </row>
    <row r="270" spans="1:9" x14ac:dyDescent="0.2">
      <c r="A270" s="29">
        <v>35</v>
      </c>
      <c r="B270" s="27" t="s">
        <v>68</v>
      </c>
      <c r="C270" s="47">
        <v>360.47297855072469</v>
      </c>
      <c r="D270" s="46">
        <v>9.7907826086956504</v>
      </c>
      <c r="E270" s="46">
        <v>1.3666666666666669</v>
      </c>
      <c r="F270" s="38">
        <v>75.09255072463769</v>
      </c>
      <c r="G270" s="46">
        <v>2.3466666666666667</v>
      </c>
      <c r="H270" s="47">
        <v>0.73666666666666669</v>
      </c>
      <c r="I270" s="27"/>
    </row>
    <row r="271" spans="1:9" ht="23.25" customHeight="1" x14ac:dyDescent="0.2">
      <c r="A271" s="29">
        <v>36</v>
      </c>
      <c r="B271" s="27" t="s">
        <v>69</v>
      </c>
      <c r="C271" s="42">
        <v>414.85051739130432</v>
      </c>
      <c r="D271" s="46">
        <v>11.87913043478261</v>
      </c>
      <c r="E271" s="44">
        <v>5.79</v>
      </c>
      <c r="F271" s="38">
        <v>77.770869565217382</v>
      </c>
      <c r="G271" s="44">
        <v>1.94</v>
      </c>
      <c r="H271" s="42">
        <v>125.07333333333332</v>
      </c>
      <c r="I271" s="27"/>
    </row>
    <row r="272" spans="1:9" x14ac:dyDescent="0.2">
      <c r="A272" s="90">
        <v>124</v>
      </c>
      <c r="B272" s="27" t="s">
        <v>159</v>
      </c>
      <c r="C272" s="37">
        <v>330.85055833333337</v>
      </c>
      <c r="D272" s="36">
        <v>0.52083333333333326</v>
      </c>
      <c r="E272" s="45">
        <v>0.28333333333333338</v>
      </c>
      <c r="F272" s="38">
        <v>81.149166666666673</v>
      </c>
      <c r="G272" s="36">
        <v>0.64666666666666661</v>
      </c>
      <c r="H272" s="37">
        <v>2.4489999999999998</v>
      </c>
      <c r="I272" s="27"/>
    </row>
    <row r="273" spans="1:9" ht="23.25" customHeight="1" x14ac:dyDescent="0.2">
      <c r="A273" s="29">
        <v>539</v>
      </c>
      <c r="B273" s="82" t="s">
        <v>581</v>
      </c>
      <c r="C273" s="84">
        <v>151.56185683095453</v>
      </c>
      <c r="D273" s="85">
        <v>10.170833333333333</v>
      </c>
      <c r="E273" s="83">
        <v>6.7906666666666666</v>
      </c>
      <c r="F273" s="85">
        <v>19.581833333333329</v>
      </c>
      <c r="G273" s="89">
        <v>3.5733333333333337</v>
      </c>
      <c r="H273" s="86">
        <v>365.0743333333333</v>
      </c>
      <c r="I273" s="27"/>
    </row>
    <row r="274" spans="1:9" x14ac:dyDescent="0.2">
      <c r="A274" s="90">
        <v>125</v>
      </c>
      <c r="B274" s="27" t="s">
        <v>160</v>
      </c>
      <c r="C274" s="37">
        <v>38.723236375411325</v>
      </c>
      <c r="D274" s="36">
        <v>4.1666666666666661</v>
      </c>
      <c r="E274" s="45">
        <v>0.10266666666666667</v>
      </c>
      <c r="F274" s="38">
        <v>7.7583333333333293</v>
      </c>
      <c r="G274" s="36">
        <v>1.966</v>
      </c>
      <c r="H274" s="51">
        <v>1.7930000000000001</v>
      </c>
      <c r="I274" s="27"/>
    </row>
    <row r="275" spans="1:9" x14ac:dyDescent="0.2">
      <c r="A275" s="90">
        <v>561</v>
      </c>
      <c r="B275" s="27" t="s">
        <v>604</v>
      </c>
      <c r="C275" s="37">
        <v>76.424085666666684</v>
      </c>
      <c r="D275" s="36">
        <v>4.7750000000000004</v>
      </c>
      <c r="E275" s="45">
        <v>0.54233333333333344</v>
      </c>
      <c r="F275" s="38">
        <v>13.591033333333334</v>
      </c>
      <c r="G275" s="36">
        <v>8.5103333333333335</v>
      </c>
      <c r="H275" s="37">
        <v>1.7590000000000001</v>
      </c>
      <c r="I275" s="27"/>
    </row>
    <row r="276" spans="1:9" x14ac:dyDescent="0.2">
      <c r="A276" s="29">
        <v>562</v>
      </c>
      <c r="B276" s="27" t="s">
        <v>605</v>
      </c>
      <c r="C276" s="42">
        <v>329.02673623188412</v>
      </c>
      <c r="D276" s="46">
        <v>19.981884057971016</v>
      </c>
      <c r="E276" s="44">
        <v>1.2566666666666666</v>
      </c>
      <c r="F276" s="38">
        <v>61.221449275362318</v>
      </c>
      <c r="G276" s="44">
        <v>18.420000000000002</v>
      </c>
      <c r="H276" s="42" t="s">
        <v>33</v>
      </c>
      <c r="I276" s="27"/>
    </row>
    <row r="277" spans="1:9" x14ac:dyDescent="0.2">
      <c r="A277" s="29">
        <v>563</v>
      </c>
      <c r="B277" s="63" t="s">
        <v>606</v>
      </c>
      <c r="C277" s="37">
        <v>78.008896666666672</v>
      </c>
      <c r="D277" s="36">
        <v>5.09375</v>
      </c>
      <c r="E277" s="45">
        <v>0.64400000000000002</v>
      </c>
      <c r="F277" s="38">
        <v>13.499583333333337</v>
      </c>
      <c r="G277" s="53">
        <v>7.4720000000000004</v>
      </c>
      <c r="H277" s="51">
        <v>0.98199999999999987</v>
      </c>
      <c r="I277" s="82"/>
    </row>
    <row r="278" spans="1:9" x14ac:dyDescent="0.2">
      <c r="A278" s="29">
        <v>564</v>
      </c>
      <c r="B278" s="27" t="s">
        <v>607</v>
      </c>
      <c r="C278" s="37">
        <v>339.16476666666665</v>
      </c>
      <c r="D278" s="36">
        <v>20.208333333333336</v>
      </c>
      <c r="E278" s="45">
        <v>2.3650000000000002</v>
      </c>
      <c r="F278" s="38">
        <v>61.24</v>
      </c>
      <c r="G278" s="53">
        <v>23.593333333333334</v>
      </c>
      <c r="H278" s="51">
        <v>10.313666666666668</v>
      </c>
      <c r="I278" s="27"/>
    </row>
    <row r="279" spans="1:9" x14ac:dyDescent="0.2">
      <c r="A279" s="29">
        <v>565</v>
      </c>
      <c r="B279" s="63" t="s">
        <v>608</v>
      </c>
      <c r="C279" s="37">
        <v>92.739919999999998</v>
      </c>
      <c r="D279" s="38">
        <v>6.1437499999999998</v>
      </c>
      <c r="E279" s="45">
        <v>0.51200000000000001</v>
      </c>
      <c r="F279" s="38">
        <v>16.495250000000002</v>
      </c>
      <c r="G279" s="53">
        <v>13.866</v>
      </c>
      <c r="H279" s="51">
        <v>0.52033333333333331</v>
      </c>
      <c r="I279" s="27"/>
    </row>
    <row r="280" spans="1:9" x14ac:dyDescent="0.2">
      <c r="A280" s="29">
        <v>566</v>
      </c>
      <c r="B280" s="27" t="s">
        <v>609</v>
      </c>
      <c r="C280" s="37">
        <v>327.90526666666665</v>
      </c>
      <c r="D280" s="36">
        <v>20.104166666666668</v>
      </c>
      <c r="E280" s="45">
        <v>0.94666666666666666</v>
      </c>
      <c r="F280" s="38">
        <v>61.479166666666657</v>
      </c>
      <c r="G280" s="53">
        <v>30.32</v>
      </c>
      <c r="H280" s="51">
        <v>24.580333333333332</v>
      </c>
      <c r="I280" s="27"/>
    </row>
    <row r="281" spans="1:9" x14ac:dyDescent="0.2">
      <c r="A281" s="29">
        <v>567</v>
      </c>
      <c r="B281" s="27" t="s">
        <v>610</v>
      </c>
      <c r="C281" s="37">
        <v>77.027266666666677</v>
      </c>
      <c r="D281" s="36">
        <v>4.479166666666667</v>
      </c>
      <c r="E281" s="45">
        <v>0.53566666666666662</v>
      </c>
      <c r="F281" s="38">
        <v>14.005166666666661</v>
      </c>
      <c r="G281" s="36">
        <v>8.402333333333333</v>
      </c>
      <c r="H281" s="37">
        <v>1.8540000000000001</v>
      </c>
      <c r="I281" s="22"/>
    </row>
    <row r="282" spans="1:9" x14ac:dyDescent="0.2">
      <c r="A282" s="29">
        <v>568</v>
      </c>
      <c r="B282" s="27" t="s">
        <v>611</v>
      </c>
      <c r="C282" s="42">
        <v>323.56571159420292</v>
      </c>
      <c r="D282" s="46">
        <v>21.344202898550723</v>
      </c>
      <c r="E282" s="44">
        <v>1.24</v>
      </c>
      <c r="F282" s="38">
        <v>58.752463768115952</v>
      </c>
      <c r="G282" s="44">
        <v>21.833333333333332</v>
      </c>
      <c r="H282" s="42" t="s">
        <v>33</v>
      </c>
      <c r="I282" s="27"/>
    </row>
    <row r="283" spans="1:9" x14ac:dyDescent="0.2">
      <c r="A283" s="29">
        <v>569</v>
      </c>
      <c r="B283" s="63" t="s">
        <v>612</v>
      </c>
      <c r="C283" s="37">
        <v>84.701852733492899</v>
      </c>
      <c r="D283" s="36">
        <v>5.5374999999999996</v>
      </c>
      <c r="E283" s="45">
        <v>0.4</v>
      </c>
      <c r="F283" s="38">
        <v>15.2675</v>
      </c>
      <c r="G283" s="53">
        <v>9.3179999999999996</v>
      </c>
      <c r="H283" s="51">
        <v>0.68699999999999994</v>
      </c>
      <c r="I283" s="31"/>
    </row>
    <row r="284" spans="1:9" x14ac:dyDescent="0.2">
      <c r="A284" s="29">
        <v>570</v>
      </c>
      <c r="B284" s="27" t="s">
        <v>613</v>
      </c>
      <c r="C284" s="37">
        <v>325.84441116273405</v>
      </c>
      <c r="D284" s="36">
        <v>17.270833333333332</v>
      </c>
      <c r="E284" s="45">
        <v>1.17</v>
      </c>
      <c r="F284" s="38">
        <v>62.929166666666667</v>
      </c>
      <c r="G284" s="53">
        <v>24.006666666666671</v>
      </c>
      <c r="H284" s="51">
        <v>13.650333333333334</v>
      </c>
      <c r="I284" s="27"/>
    </row>
    <row r="285" spans="1:9" ht="23.25" customHeight="1" x14ac:dyDescent="0.2">
      <c r="A285" s="29">
        <v>571</v>
      </c>
      <c r="B285" s="27" t="s">
        <v>614</v>
      </c>
      <c r="C285" s="37">
        <v>67.866228771428268</v>
      </c>
      <c r="D285" s="36">
        <v>4.5395833333333329</v>
      </c>
      <c r="E285" s="64">
        <v>0.47733333333333333</v>
      </c>
      <c r="F285" s="38">
        <v>11.822749999999997</v>
      </c>
      <c r="G285" s="36">
        <v>4.76</v>
      </c>
      <c r="H285" s="37">
        <v>2.0806666666666667</v>
      </c>
      <c r="I285" s="21"/>
    </row>
    <row r="286" spans="1:9" x14ac:dyDescent="0.2">
      <c r="A286" s="29">
        <v>572</v>
      </c>
      <c r="B286" s="63" t="s">
        <v>615</v>
      </c>
      <c r="C286" s="37">
        <v>336.9619111275673</v>
      </c>
      <c r="D286" s="36">
        <v>20.916666666666668</v>
      </c>
      <c r="E286" s="38">
        <v>1.33</v>
      </c>
      <c r="F286" s="38">
        <v>62.223333333333329</v>
      </c>
      <c r="G286" s="38">
        <v>20.626666666666665</v>
      </c>
      <c r="H286" s="34">
        <v>24.114333333333331</v>
      </c>
      <c r="I286" s="27"/>
    </row>
    <row r="287" spans="1:9" x14ac:dyDescent="0.2">
      <c r="A287" s="29">
        <v>573</v>
      </c>
      <c r="B287" s="63" t="s">
        <v>616</v>
      </c>
      <c r="C287" s="37">
        <v>76.893382317900631</v>
      </c>
      <c r="D287" s="36">
        <v>5.7208333333333341</v>
      </c>
      <c r="E287" s="45">
        <v>0.53833333333333344</v>
      </c>
      <c r="F287" s="38">
        <v>12.908166666666659</v>
      </c>
      <c r="G287" s="53">
        <v>11.514333333333335</v>
      </c>
      <c r="H287" s="51">
        <v>1.4570000000000001</v>
      </c>
      <c r="I287" s="27"/>
    </row>
    <row r="288" spans="1:9" x14ac:dyDescent="0.2">
      <c r="A288" s="29">
        <v>574</v>
      </c>
      <c r="B288" s="27" t="s">
        <v>617</v>
      </c>
      <c r="C288" s="37">
        <v>331.41497745672859</v>
      </c>
      <c r="D288" s="36">
        <v>22.166666666666668</v>
      </c>
      <c r="E288" s="45">
        <v>1.2366666666666666</v>
      </c>
      <c r="F288" s="38">
        <v>59.986666666666657</v>
      </c>
      <c r="G288" s="38">
        <v>33.843333333333334</v>
      </c>
      <c r="H288" s="34">
        <v>9.7576666666666672</v>
      </c>
      <c r="I288" s="27"/>
    </row>
    <row r="289" spans="1:9" x14ac:dyDescent="0.2">
      <c r="A289" s="29">
        <v>540</v>
      </c>
      <c r="B289" s="82" t="s">
        <v>582</v>
      </c>
      <c r="C289" s="84">
        <v>116.9334573110342</v>
      </c>
      <c r="D289" s="85">
        <v>8.6708333333333325</v>
      </c>
      <c r="E289" s="83">
        <v>6.4773333333333341</v>
      </c>
      <c r="F289" s="85">
        <v>11.641833333333333</v>
      </c>
      <c r="G289" s="89">
        <v>5.09</v>
      </c>
      <c r="H289" s="86">
        <v>278.22033333333331</v>
      </c>
      <c r="I289" s="27"/>
    </row>
    <row r="290" spans="1:9" x14ac:dyDescent="0.2">
      <c r="A290" s="29">
        <v>513</v>
      </c>
      <c r="B290" s="27" t="s">
        <v>553</v>
      </c>
      <c r="C290" s="37">
        <v>89.722066651121764</v>
      </c>
      <c r="D290" s="36">
        <v>0.47533331871032719</v>
      </c>
      <c r="E290" s="45">
        <v>7.3333333333333334E-2</v>
      </c>
      <c r="F290" s="38">
        <v>43.911333347956337</v>
      </c>
      <c r="G290" s="38" t="s">
        <v>32</v>
      </c>
      <c r="H290" s="37">
        <v>10052.411333333333</v>
      </c>
      <c r="I290" s="27"/>
    </row>
    <row r="291" spans="1:9" x14ac:dyDescent="0.2">
      <c r="A291" s="29">
        <v>514</v>
      </c>
      <c r="B291" s="27" t="s">
        <v>554</v>
      </c>
      <c r="C291" s="37">
        <v>89.794867030588847</v>
      </c>
      <c r="D291" s="36">
        <v>16.956999478340148</v>
      </c>
      <c r="E291" s="45">
        <v>1.5176666666666667</v>
      </c>
      <c r="F291" s="38">
        <v>7.6986671883265227</v>
      </c>
      <c r="G291" s="36">
        <v>4.1656666666666666</v>
      </c>
      <c r="H291" s="37">
        <v>39.610666666666667</v>
      </c>
      <c r="I291" s="27"/>
    </row>
    <row r="292" spans="1:9" x14ac:dyDescent="0.2">
      <c r="A292" s="90">
        <v>194</v>
      </c>
      <c r="B292" s="27" t="s">
        <v>229</v>
      </c>
      <c r="C292" s="47">
        <v>41.447126086956516</v>
      </c>
      <c r="D292" s="46">
        <v>0.96739130434782605</v>
      </c>
      <c r="E292" s="55">
        <v>0.15666666666666665</v>
      </c>
      <c r="F292" s="38">
        <v>10.245942028985507</v>
      </c>
      <c r="G292" s="46">
        <v>1.7933333333333332</v>
      </c>
      <c r="H292" s="47" t="s">
        <v>33</v>
      </c>
      <c r="I292" s="27"/>
    </row>
    <row r="293" spans="1:9" x14ac:dyDescent="0.2">
      <c r="A293" s="90">
        <v>195</v>
      </c>
      <c r="B293" s="27" t="s">
        <v>230</v>
      </c>
      <c r="C293" s="47">
        <v>184.36071739130435</v>
      </c>
      <c r="D293" s="46">
        <v>0.56159420289855078</v>
      </c>
      <c r="E293" s="55">
        <v>0.15</v>
      </c>
      <c r="F293" s="38">
        <v>50.338405797101451</v>
      </c>
      <c r="G293" s="46">
        <v>1.9766666666666666</v>
      </c>
      <c r="H293" s="47">
        <v>6.87</v>
      </c>
      <c r="I293" s="27"/>
    </row>
    <row r="294" spans="1:9" x14ac:dyDescent="0.2">
      <c r="A294" s="29">
        <v>391</v>
      </c>
      <c r="B294" s="27" t="s">
        <v>427</v>
      </c>
      <c r="C294" s="42">
        <v>213.18833333333333</v>
      </c>
      <c r="D294" s="46">
        <v>18.100000000000001</v>
      </c>
      <c r="E294" s="44">
        <v>15.066666666666668</v>
      </c>
      <c r="F294" s="38">
        <v>0</v>
      </c>
      <c r="G294" s="46" t="s">
        <v>32</v>
      </c>
      <c r="H294" s="42">
        <v>96.3</v>
      </c>
      <c r="I294" s="27"/>
    </row>
    <row r="295" spans="1:9" x14ac:dyDescent="0.2">
      <c r="A295" s="29">
        <v>392</v>
      </c>
      <c r="B295" s="27" t="s">
        <v>428</v>
      </c>
      <c r="C295" s="37">
        <v>242.88932666666665</v>
      </c>
      <c r="D295" s="36">
        <v>23.883333333333333</v>
      </c>
      <c r="E295" s="45">
        <v>15.615666666666668</v>
      </c>
      <c r="F295" s="38">
        <v>0</v>
      </c>
      <c r="G295" s="46" t="s">
        <v>32</v>
      </c>
      <c r="H295" s="37">
        <v>56.092000000000006</v>
      </c>
      <c r="I295" s="27"/>
    </row>
    <row r="296" spans="1:9" x14ac:dyDescent="0.2">
      <c r="A296" s="24">
        <v>393</v>
      </c>
      <c r="B296" s="22" t="s">
        <v>429</v>
      </c>
      <c r="C296" s="137">
        <v>195.76029666666665</v>
      </c>
      <c r="D296" s="146">
        <v>29.574999999999999</v>
      </c>
      <c r="E296" s="151">
        <v>7.7023333333333328</v>
      </c>
      <c r="F296" s="157">
        <v>0</v>
      </c>
      <c r="G296" s="147" t="s">
        <v>32</v>
      </c>
      <c r="H296" s="137">
        <v>53.243333333333339</v>
      </c>
      <c r="I296" s="27"/>
    </row>
    <row r="297" spans="1:9" x14ac:dyDescent="0.2">
      <c r="A297" s="29">
        <v>541</v>
      </c>
      <c r="B297" s="82" t="s">
        <v>583</v>
      </c>
      <c r="C297" s="84">
        <v>112.78376884122686</v>
      </c>
      <c r="D297" s="85">
        <v>9.6979166666666661</v>
      </c>
      <c r="E297" s="83">
        <v>6.17</v>
      </c>
      <c r="F297" s="85">
        <v>4.0620833333333248</v>
      </c>
      <c r="G297" s="89">
        <v>0.22333333333333336</v>
      </c>
      <c r="H297" s="86">
        <v>28.812000000000001</v>
      </c>
      <c r="I297" s="27"/>
    </row>
    <row r="298" spans="1:9" x14ac:dyDescent="0.2">
      <c r="A298" s="33">
        <v>394</v>
      </c>
      <c r="B298" s="31" t="s">
        <v>430</v>
      </c>
      <c r="C298" s="74">
        <v>221.50283333333334</v>
      </c>
      <c r="D298" s="143">
        <v>12.583333333333336</v>
      </c>
      <c r="E298" s="72">
        <v>18.600000000000001</v>
      </c>
      <c r="F298" s="156">
        <v>0</v>
      </c>
      <c r="G298" s="143" t="s">
        <v>32</v>
      </c>
      <c r="H298" s="74">
        <v>95.06</v>
      </c>
      <c r="I298" s="27"/>
    </row>
    <row r="299" spans="1:9" x14ac:dyDescent="0.2">
      <c r="A299" s="29">
        <v>395</v>
      </c>
      <c r="B299" s="27" t="s">
        <v>431</v>
      </c>
      <c r="C299" s="34">
        <v>207.27364333333327</v>
      </c>
      <c r="D299" s="36">
        <v>22.439583333333335</v>
      </c>
      <c r="E299" s="25">
        <v>12.095999999999998</v>
      </c>
      <c r="F299" s="38">
        <v>0.60741666666665783</v>
      </c>
      <c r="G299" s="46" t="s">
        <v>32</v>
      </c>
      <c r="H299" s="37">
        <v>128.24199999999999</v>
      </c>
      <c r="I299" s="27"/>
    </row>
    <row r="300" spans="1:9" x14ac:dyDescent="0.2">
      <c r="A300" s="29">
        <v>396</v>
      </c>
      <c r="B300" s="27" t="s">
        <v>432</v>
      </c>
      <c r="C300" s="37">
        <v>215.11864753293989</v>
      </c>
      <c r="D300" s="36">
        <v>28.491666666666664</v>
      </c>
      <c r="E300" s="45">
        <v>10.361333333333333</v>
      </c>
      <c r="F300" s="38">
        <v>5.8333333333340009E-2</v>
      </c>
      <c r="G300" s="46" t="s">
        <v>32</v>
      </c>
      <c r="H300" s="37">
        <v>94.842333333333343</v>
      </c>
      <c r="I300" s="27"/>
    </row>
    <row r="301" spans="1:9" x14ac:dyDescent="0.2">
      <c r="A301" s="29">
        <v>397</v>
      </c>
      <c r="B301" s="27" t="s">
        <v>433</v>
      </c>
      <c r="C301" s="42">
        <v>161.47473333333332</v>
      </c>
      <c r="D301" s="46">
        <v>17.093333333333334</v>
      </c>
      <c r="E301" s="44">
        <v>9.81</v>
      </c>
      <c r="F301" s="38">
        <v>0</v>
      </c>
      <c r="G301" s="46" t="s">
        <v>32</v>
      </c>
      <c r="H301" s="42">
        <v>94.956666666666663</v>
      </c>
      <c r="I301" s="27"/>
    </row>
    <row r="302" spans="1:9" x14ac:dyDescent="0.2">
      <c r="A302" s="29">
        <v>398</v>
      </c>
      <c r="B302" s="27" t="s">
        <v>434</v>
      </c>
      <c r="C302" s="37">
        <v>167.42803216441473</v>
      </c>
      <c r="D302" s="36">
        <v>26.858333333333334</v>
      </c>
      <c r="E302" s="45">
        <v>5.8473333333333324</v>
      </c>
      <c r="F302" s="38">
        <v>0</v>
      </c>
      <c r="G302" s="46" t="s">
        <v>32</v>
      </c>
      <c r="H302" s="37">
        <v>64.339333333333329</v>
      </c>
      <c r="I302" s="27"/>
    </row>
    <row r="303" spans="1:9" x14ac:dyDescent="0.2">
      <c r="A303" s="29">
        <v>399</v>
      </c>
      <c r="B303" s="27" t="s">
        <v>435</v>
      </c>
      <c r="C303" s="42">
        <v>119.94746666666661</v>
      </c>
      <c r="D303" s="46">
        <v>17.813333333333333</v>
      </c>
      <c r="E303" s="44">
        <v>4.8566666666666665</v>
      </c>
      <c r="F303" s="38">
        <v>1.999999999999702E-2</v>
      </c>
      <c r="G303" s="46" t="s">
        <v>32</v>
      </c>
      <c r="H303" s="42">
        <v>98.366666666666674</v>
      </c>
      <c r="I303" s="27"/>
    </row>
    <row r="304" spans="1:9" x14ac:dyDescent="0.2">
      <c r="A304" s="29">
        <v>400</v>
      </c>
      <c r="B304" s="27" t="s">
        <v>436</v>
      </c>
      <c r="C304" s="42">
        <v>106.48456666666667</v>
      </c>
      <c r="D304" s="46">
        <v>17.58666666666667</v>
      </c>
      <c r="E304" s="44">
        <v>3.49</v>
      </c>
      <c r="F304" s="38">
        <v>-2.3333333333338091E-2</v>
      </c>
      <c r="G304" s="46" t="s">
        <v>32</v>
      </c>
      <c r="H304" s="42">
        <v>82.433333333333323</v>
      </c>
      <c r="I304" s="27"/>
    </row>
    <row r="305" spans="1:9" x14ac:dyDescent="0.2">
      <c r="A305" s="29">
        <v>401</v>
      </c>
      <c r="B305" s="27" t="s">
        <v>437</v>
      </c>
      <c r="C305" s="37">
        <v>220.87277999999998</v>
      </c>
      <c r="D305" s="36">
        <v>28.460416666666671</v>
      </c>
      <c r="E305" s="45">
        <v>7.7906666666666666</v>
      </c>
      <c r="F305" s="38">
        <v>7.512916666666662</v>
      </c>
      <c r="G305" s="36">
        <v>1.1303333333333334</v>
      </c>
      <c r="H305" s="37">
        <v>122.33233333333332</v>
      </c>
      <c r="I305" s="27"/>
    </row>
    <row r="306" spans="1:9" x14ac:dyDescent="0.2">
      <c r="A306" s="29">
        <v>402</v>
      </c>
      <c r="B306" s="27" t="s">
        <v>438</v>
      </c>
      <c r="C306" s="42">
        <v>226.31916666666666</v>
      </c>
      <c r="D306" s="46">
        <v>16.443333333333332</v>
      </c>
      <c r="E306" s="44">
        <v>17.306666666666668</v>
      </c>
      <c r="F306" s="38">
        <v>0</v>
      </c>
      <c r="G306" s="44" t="s">
        <v>32</v>
      </c>
      <c r="H306" s="42">
        <v>62.876666666666665</v>
      </c>
      <c r="I306" s="27"/>
    </row>
    <row r="307" spans="1:9" x14ac:dyDescent="0.2">
      <c r="A307" s="29">
        <v>403</v>
      </c>
      <c r="B307" s="27" t="s">
        <v>439</v>
      </c>
      <c r="C307" s="37">
        <v>187.33779666666669</v>
      </c>
      <c r="D307" s="36">
        <v>28.024999999999999</v>
      </c>
      <c r="E307" s="45">
        <v>7.5023333333333335</v>
      </c>
      <c r="F307" s="38">
        <v>0</v>
      </c>
      <c r="G307" s="44" t="s">
        <v>32</v>
      </c>
      <c r="H307" s="37">
        <v>70.271333333333331</v>
      </c>
      <c r="I307" s="103"/>
    </row>
    <row r="308" spans="1:9" x14ac:dyDescent="0.2">
      <c r="A308" s="29">
        <v>404</v>
      </c>
      <c r="B308" s="27" t="s">
        <v>440</v>
      </c>
      <c r="C308" s="37">
        <v>170.38997583333332</v>
      </c>
      <c r="D308" s="36">
        <v>24.985416666666662</v>
      </c>
      <c r="E308" s="45">
        <v>7.062333333333334</v>
      </c>
      <c r="F308" s="38">
        <v>0</v>
      </c>
      <c r="G308" s="44" t="s">
        <v>32</v>
      </c>
      <c r="H308" s="37">
        <v>50.890333333333331</v>
      </c>
      <c r="I308" s="103"/>
    </row>
    <row r="309" spans="1:9" x14ac:dyDescent="0.2">
      <c r="A309" s="29">
        <v>405</v>
      </c>
      <c r="B309" s="27" t="s">
        <v>441</v>
      </c>
      <c r="C309" s="42">
        <v>129.09640000000002</v>
      </c>
      <c r="D309" s="46">
        <v>20.58666666666667</v>
      </c>
      <c r="E309" s="44">
        <v>4.5666666666666664</v>
      </c>
      <c r="F309" s="38">
        <v>0</v>
      </c>
      <c r="G309" s="44" t="s">
        <v>32</v>
      </c>
      <c r="H309" s="42">
        <v>72.959999999999994</v>
      </c>
      <c r="I309" s="103"/>
    </row>
    <row r="310" spans="1:9" x14ac:dyDescent="0.2">
      <c r="A310" s="29">
        <v>406</v>
      </c>
      <c r="B310" s="27" t="s">
        <v>442</v>
      </c>
      <c r="C310" s="37">
        <v>211.68314953072866</v>
      </c>
      <c r="D310" s="36">
        <v>33.416666666666664</v>
      </c>
      <c r="E310" s="45">
        <v>7.649</v>
      </c>
      <c r="F310" s="38">
        <v>0</v>
      </c>
      <c r="G310" s="44" t="s">
        <v>32</v>
      </c>
      <c r="H310" s="37">
        <v>55.702666666666666</v>
      </c>
      <c r="I310" s="82"/>
    </row>
    <row r="311" spans="1:9" x14ac:dyDescent="0.2">
      <c r="A311" s="29">
        <v>407</v>
      </c>
      <c r="B311" s="27" t="s">
        <v>443</v>
      </c>
      <c r="C311" s="42">
        <v>149.46526666666665</v>
      </c>
      <c r="D311" s="46">
        <v>20.78</v>
      </c>
      <c r="E311" s="44">
        <v>6.7333333333333334</v>
      </c>
      <c r="F311" s="38">
        <v>0</v>
      </c>
      <c r="G311" s="44" t="s">
        <v>32</v>
      </c>
      <c r="H311" s="42">
        <v>62.313333333333333</v>
      </c>
      <c r="I311" s="82"/>
    </row>
    <row r="312" spans="1:9" x14ac:dyDescent="0.2">
      <c r="A312" s="29">
        <v>408</v>
      </c>
      <c r="B312" s="27" t="s">
        <v>444</v>
      </c>
      <c r="C312" s="37">
        <v>162.87476334631444</v>
      </c>
      <c r="D312" s="36">
        <v>31.46875</v>
      </c>
      <c r="E312" s="45">
        <v>3.16</v>
      </c>
      <c r="F312" s="38">
        <v>0</v>
      </c>
      <c r="G312" s="44" t="s">
        <v>32</v>
      </c>
      <c r="H312" s="37">
        <v>36.168333333333329</v>
      </c>
      <c r="I312" s="27"/>
    </row>
    <row r="313" spans="1:9" x14ac:dyDescent="0.2">
      <c r="A313" s="29">
        <v>409</v>
      </c>
      <c r="B313" s="27" t="s">
        <v>445</v>
      </c>
      <c r="C313" s="42">
        <v>119.15926666666665</v>
      </c>
      <c r="D313" s="46">
        <v>21.526666666666667</v>
      </c>
      <c r="E313" s="44">
        <v>3.02</v>
      </c>
      <c r="F313" s="38">
        <v>0</v>
      </c>
      <c r="G313" s="44" t="s">
        <v>32</v>
      </c>
      <c r="H313" s="42">
        <v>56.14</v>
      </c>
      <c r="I313" s="82"/>
    </row>
    <row r="314" spans="1:9" x14ac:dyDescent="0.2">
      <c r="A314" s="29">
        <v>410</v>
      </c>
      <c r="B314" s="27" t="s">
        <v>446</v>
      </c>
      <c r="C314" s="37">
        <v>159.18500719261172</v>
      </c>
      <c r="D314" s="36">
        <v>32.033333333333339</v>
      </c>
      <c r="E314" s="45">
        <v>2.4836666666666667</v>
      </c>
      <c r="F314" s="38">
        <v>0</v>
      </c>
      <c r="G314" s="44" t="s">
        <v>32</v>
      </c>
      <c r="H314" s="37">
        <v>50.249333333333333</v>
      </c>
      <c r="I314" s="27"/>
    </row>
    <row r="315" spans="1:9" x14ac:dyDescent="0.2">
      <c r="A315" s="29">
        <v>411</v>
      </c>
      <c r="B315" s="27" t="s">
        <v>447</v>
      </c>
      <c r="C315" s="37">
        <v>259.60476916666664</v>
      </c>
      <c r="D315" s="36">
        <v>28.702083333333334</v>
      </c>
      <c r="E315" s="45">
        <v>15.193666666666667</v>
      </c>
      <c r="F315" s="38">
        <v>0</v>
      </c>
      <c r="G315" s="44" t="s">
        <v>32</v>
      </c>
      <c r="H315" s="37">
        <v>95.935333333333347</v>
      </c>
      <c r="I315" s="27"/>
    </row>
    <row r="316" spans="1:9" x14ac:dyDescent="0.2">
      <c r="A316" s="29">
        <v>412</v>
      </c>
      <c r="B316" s="27" t="s">
        <v>448</v>
      </c>
      <c r="C316" s="42">
        <v>254.53219999999999</v>
      </c>
      <c r="D316" s="46">
        <v>15.46</v>
      </c>
      <c r="E316" s="44">
        <v>20.9</v>
      </c>
      <c r="F316" s="38">
        <v>0</v>
      </c>
      <c r="G316" s="44" t="s">
        <v>32</v>
      </c>
      <c r="H316" s="42">
        <v>68.266666666666666</v>
      </c>
      <c r="I316" s="22"/>
    </row>
    <row r="317" spans="1:9" x14ac:dyDescent="0.2">
      <c r="A317" s="29">
        <v>413</v>
      </c>
      <c r="B317" s="27" t="s">
        <v>449</v>
      </c>
      <c r="C317" s="37">
        <v>232.88339666666667</v>
      </c>
      <c r="D317" s="36">
        <v>29.175000000000001</v>
      </c>
      <c r="E317" s="45">
        <v>12.007333333333333</v>
      </c>
      <c r="F317" s="38">
        <v>0</v>
      </c>
      <c r="G317" s="44" t="s">
        <v>32</v>
      </c>
      <c r="H317" s="37">
        <v>106.07966666666665</v>
      </c>
      <c r="I317" s="27"/>
    </row>
    <row r="318" spans="1:9" x14ac:dyDescent="0.2">
      <c r="A318" s="29">
        <v>414</v>
      </c>
      <c r="B318" s="27" t="s">
        <v>450</v>
      </c>
      <c r="C318" s="42">
        <v>161.79629999999997</v>
      </c>
      <c r="D318" s="46">
        <v>17.57</v>
      </c>
      <c r="E318" s="44">
        <v>9.6199999999999992</v>
      </c>
      <c r="F318" s="38">
        <v>0</v>
      </c>
      <c r="G318" s="44" t="s">
        <v>32</v>
      </c>
      <c r="H318" s="42">
        <v>79.74666666666667</v>
      </c>
      <c r="I318" s="31"/>
    </row>
    <row r="319" spans="1:9" x14ac:dyDescent="0.2">
      <c r="A319" s="90">
        <v>196</v>
      </c>
      <c r="B319" s="27" t="s">
        <v>231</v>
      </c>
      <c r="C319" s="37">
        <v>67.045619999999971</v>
      </c>
      <c r="D319" s="36">
        <v>1.08125</v>
      </c>
      <c r="E319" s="45">
        <v>0.18933333333333335</v>
      </c>
      <c r="F319" s="38">
        <v>17.174416666666652</v>
      </c>
      <c r="G319" s="36">
        <v>5.5453333333333328</v>
      </c>
      <c r="H319" s="51">
        <v>0.79933333333333334</v>
      </c>
      <c r="I319" s="27"/>
    </row>
    <row r="320" spans="1:9" x14ac:dyDescent="0.2">
      <c r="A320" s="29">
        <v>515</v>
      </c>
      <c r="B320" s="27" t="s">
        <v>555</v>
      </c>
      <c r="C320" s="47">
        <v>380.22290000000004</v>
      </c>
      <c r="D320" s="46">
        <v>8.8866666666666667</v>
      </c>
      <c r="E320" s="55" t="s">
        <v>33</v>
      </c>
      <c r="F320" s="38">
        <v>89.223333333333329</v>
      </c>
      <c r="G320" s="46" t="s">
        <v>32</v>
      </c>
      <c r="H320" s="47">
        <v>234.92333333333332</v>
      </c>
      <c r="I320" s="27"/>
    </row>
    <row r="321" spans="1:9" x14ac:dyDescent="0.2">
      <c r="A321" s="29">
        <v>502</v>
      </c>
      <c r="B321" s="27" t="s">
        <v>541</v>
      </c>
      <c r="C321" s="37">
        <v>106.08666666666662</v>
      </c>
      <c r="D321" s="36">
        <v>2.125</v>
      </c>
      <c r="E321" s="45">
        <v>7.333333333333332E-2</v>
      </c>
      <c r="F321" s="38">
        <v>24.231666666666662</v>
      </c>
      <c r="G321" s="38" t="s">
        <v>32</v>
      </c>
      <c r="H321" s="37">
        <v>42.68033333333333</v>
      </c>
      <c r="I321" s="82"/>
    </row>
    <row r="322" spans="1:9" x14ac:dyDescent="0.2">
      <c r="A322" s="29">
        <v>593</v>
      </c>
      <c r="B322" s="27" t="s">
        <v>637</v>
      </c>
      <c r="C322" s="37">
        <v>583.5467147545495</v>
      </c>
      <c r="D322" s="36">
        <v>21.164667428334557</v>
      </c>
      <c r="E322" s="45">
        <v>50.43266666666667</v>
      </c>
      <c r="F322" s="38">
        <v>21.617665904998766</v>
      </c>
      <c r="G322" s="36">
        <v>11.868333333333334</v>
      </c>
      <c r="H322" s="34">
        <v>2.5749999999999997</v>
      </c>
      <c r="I322" s="27"/>
    </row>
    <row r="323" spans="1:9" x14ac:dyDescent="0.2">
      <c r="A323" s="29">
        <v>503</v>
      </c>
      <c r="B323" s="27" t="s">
        <v>542</v>
      </c>
      <c r="C323" s="37">
        <v>292.11840529918669</v>
      </c>
      <c r="D323" s="38">
        <v>0</v>
      </c>
      <c r="E323" s="36">
        <v>0</v>
      </c>
      <c r="F323" s="38">
        <v>79.38</v>
      </c>
      <c r="G323" s="38" t="s">
        <v>32</v>
      </c>
      <c r="H323" s="51">
        <v>58.929666666666662</v>
      </c>
      <c r="I323" s="27"/>
    </row>
    <row r="324" spans="1:9" x14ac:dyDescent="0.2">
      <c r="A324" s="90">
        <v>197</v>
      </c>
      <c r="B324" s="27" t="s">
        <v>232</v>
      </c>
      <c r="C324" s="47">
        <v>51.737747826086952</v>
      </c>
      <c r="D324" s="46">
        <v>0.89855072463768115</v>
      </c>
      <c r="E324" s="55">
        <v>0.48666666666666664</v>
      </c>
      <c r="F324" s="38">
        <v>12.401449275362321</v>
      </c>
      <c r="G324" s="46">
        <v>6.33</v>
      </c>
      <c r="H324" s="47" t="s">
        <v>33</v>
      </c>
      <c r="I324" s="27"/>
    </row>
    <row r="325" spans="1:9" x14ac:dyDescent="0.2">
      <c r="A325" s="90">
        <v>198</v>
      </c>
      <c r="B325" s="27" t="s">
        <v>233</v>
      </c>
      <c r="C325" s="47">
        <v>268.95982608695653</v>
      </c>
      <c r="D325" s="46">
        <v>0.57971014492753625</v>
      </c>
      <c r="E325" s="55">
        <v>0</v>
      </c>
      <c r="F325" s="38">
        <v>74.123623188405801</v>
      </c>
      <c r="G325" s="46">
        <v>3.7333333333333338</v>
      </c>
      <c r="H325" s="47">
        <v>3.7</v>
      </c>
      <c r="I325" s="27"/>
    </row>
    <row r="326" spans="1:9" ht="79.5" customHeight="1" x14ac:dyDescent="0.2">
      <c r="A326" s="90">
        <v>199</v>
      </c>
      <c r="B326" s="82" t="s">
        <v>234</v>
      </c>
      <c r="C326" s="84">
        <v>285.58779243900375</v>
      </c>
      <c r="D326" s="85">
        <v>0.41458333333333336</v>
      </c>
      <c r="E326" s="83">
        <v>0.10333333333333333</v>
      </c>
      <c r="F326" s="85">
        <v>78.702749999999995</v>
      </c>
      <c r="G326" s="83">
        <v>4.3666666666666671</v>
      </c>
      <c r="H326" s="86">
        <v>11.029333333333334</v>
      </c>
      <c r="I326" s="82"/>
    </row>
    <row r="327" spans="1:9" x14ac:dyDescent="0.2">
      <c r="A327" s="90">
        <v>200</v>
      </c>
      <c r="B327" s="27" t="s">
        <v>235</v>
      </c>
      <c r="C327" s="47">
        <v>54.169930434782621</v>
      </c>
      <c r="D327" s="46">
        <v>1.0869565217391304</v>
      </c>
      <c r="E327" s="55">
        <v>0.44</v>
      </c>
      <c r="F327" s="38">
        <v>13.009710144927533</v>
      </c>
      <c r="G327" s="46">
        <v>6.2233333333333336</v>
      </c>
      <c r="H327" s="47" t="s">
        <v>33</v>
      </c>
      <c r="I327" s="27"/>
    </row>
    <row r="328" spans="1:9" x14ac:dyDescent="0.2">
      <c r="A328" s="29">
        <v>575</v>
      </c>
      <c r="B328" s="27" t="s">
        <v>618</v>
      </c>
      <c r="C328" s="37">
        <v>354.70287658909956</v>
      </c>
      <c r="D328" s="36">
        <v>21.229166666666664</v>
      </c>
      <c r="E328" s="45">
        <v>5.43</v>
      </c>
      <c r="F328" s="38">
        <v>57.884166666666673</v>
      </c>
      <c r="G328" s="36">
        <v>12.356666666666667</v>
      </c>
      <c r="H328" s="51">
        <v>5.194</v>
      </c>
      <c r="I328" s="27"/>
    </row>
    <row r="329" spans="1:9" ht="23.25" customHeight="1" x14ac:dyDescent="0.2">
      <c r="A329" s="90">
        <v>201</v>
      </c>
      <c r="B329" s="27" t="s">
        <v>236</v>
      </c>
      <c r="C329" s="37">
        <v>61.62189837666358</v>
      </c>
      <c r="D329" s="36">
        <v>0.84583333333333333</v>
      </c>
      <c r="E329" s="45">
        <v>0.21</v>
      </c>
      <c r="F329" s="38">
        <v>15.839500000000008</v>
      </c>
      <c r="G329" s="36">
        <v>1.909</v>
      </c>
      <c r="H329" s="51">
        <v>4.16</v>
      </c>
      <c r="I329" s="82"/>
    </row>
    <row r="330" spans="1:9" ht="23.25" customHeight="1" x14ac:dyDescent="0.2">
      <c r="A330" s="90">
        <v>202</v>
      </c>
      <c r="B330" s="27" t="s">
        <v>237</v>
      </c>
      <c r="C330" s="37">
        <v>38.273869999999967</v>
      </c>
      <c r="D330" s="36">
        <v>0.56666666666666665</v>
      </c>
      <c r="E330" s="45">
        <v>0.13766666666666669</v>
      </c>
      <c r="F330" s="38">
        <v>9.7826666666666569</v>
      </c>
      <c r="G330" s="36">
        <v>1.1876666666666666</v>
      </c>
      <c r="H330" s="51">
        <v>3.0463333333333331</v>
      </c>
      <c r="I330" s="82"/>
    </row>
    <row r="331" spans="1:9" x14ac:dyDescent="0.2">
      <c r="A331" s="24">
        <v>576</v>
      </c>
      <c r="B331" s="22" t="s">
        <v>619</v>
      </c>
      <c r="C331" s="137">
        <v>344.13365128499271</v>
      </c>
      <c r="D331" s="146">
        <v>18.964583333333334</v>
      </c>
      <c r="E331" s="151">
        <v>2.1320000000000001</v>
      </c>
      <c r="F331" s="157">
        <v>64.000416666666666</v>
      </c>
      <c r="G331" s="146">
        <v>21.313666666666666</v>
      </c>
      <c r="H331" s="164">
        <v>1.617</v>
      </c>
      <c r="I331" s="27"/>
    </row>
    <row r="332" spans="1:9" ht="12" thickBot="1" x14ac:dyDescent="0.25">
      <c r="A332" s="29">
        <v>415</v>
      </c>
      <c r="B332" s="27" t="s">
        <v>451</v>
      </c>
      <c r="C332" s="133">
        <v>214.83600000000001</v>
      </c>
      <c r="D332" s="46">
        <v>13.15625</v>
      </c>
      <c r="E332" s="45">
        <v>16.177333333333333</v>
      </c>
      <c r="F332" s="38">
        <v>4.1537499999999996</v>
      </c>
      <c r="G332" s="38" t="s">
        <v>117</v>
      </c>
      <c r="H332" s="37">
        <v>869.45899999999995</v>
      </c>
      <c r="I332" s="27"/>
    </row>
    <row r="333" spans="1:9" x14ac:dyDescent="0.2">
      <c r="A333" s="33">
        <v>416</v>
      </c>
      <c r="B333" s="31" t="s">
        <v>452</v>
      </c>
      <c r="C333" s="74">
        <v>258.28300000000002</v>
      </c>
      <c r="D333" s="143">
        <v>19.972916666666666</v>
      </c>
      <c r="E333" s="154">
        <v>17.012333333333334</v>
      </c>
      <c r="F333" s="156">
        <v>6.3200833333333284</v>
      </c>
      <c r="G333" s="156" t="s">
        <v>117</v>
      </c>
      <c r="H333" s="135">
        <v>1251.8009999999999</v>
      </c>
      <c r="I333" s="27"/>
    </row>
    <row r="334" spans="1:9" ht="34.5" customHeight="1" x14ac:dyDescent="0.2">
      <c r="A334" s="29">
        <v>417</v>
      </c>
      <c r="B334" s="27" t="s">
        <v>453</v>
      </c>
      <c r="C334" s="42">
        <v>209.83166666666671</v>
      </c>
      <c r="D334" s="46">
        <v>13.15625</v>
      </c>
      <c r="E334" s="45">
        <v>12.430333333333332</v>
      </c>
      <c r="F334" s="38">
        <v>11.333416666666674</v>
      </c>
      <c r="G334" s="38" t="s">
        <v>117</v>
      </c>
      <c r="H334" s="37">
        <v>1090.3343333333335</v>
      </c>
      <c r="I334" s="82"/>
    </row>
    <row r="335" spans="1:9" ht="34.5" customHeight="1" x14ac:dyDescent="0.2">
      <c r="A335" s="90">
        <v>126</v>
      </c>
      <c r="B335" s="27" t="s">
        <v>161</v>
      </c>
      <c r="C335" s="47">
        <v>96.699831884057957</v>
      </c>
      <c r="D335" s="46">
        <v>2.0507246376811596</v>
      </c>
      <c r="E335" s="55">
        <v>0.21333333333333335</v>
      </c>
      <c r="F335" s="38">
        <v>23.232608695652171</v>
      </c>
      <c r="G335" s="46">
        <v>1.6533333333333333</v>
      </c>
      <c r="H335" s="47" t="s">
        <v>33</v>
      </c>
      <c r="I335" s="82"/>
    </row>
    <row r="336" spans="1:9" x14ac:dyDescent="0.2">
      <c r="A336" s="29">
        <v>448</v>
      </c>
      <c r="B336" s="27" t="s">
        <v>485</v>
      </c>
      <c r="C336" s="42">
        <v>51.489533333333291</v>
      </c>
      <c r="D336" s="46">
        <v>4.0633333333333335</v>
      </c>
      <c r="E336" s="44">
        <v>3.04</v>
      </c>
      <c r="F336" s="38">
        <v>1.9166666666666603</v>
      </c>
      <c r="G336" s="44" t="s">
        <v>32</v>
      </c>
      <c r="H336" s="42">
        <v>51.61633333333333</v>
      </c>
      <c r="I336" s="27"/>
    </row>
    <row r="337" spans="1:9" x14ac:dyDescent="0.2">
      <c r="A337" s="29">
        <v>449</v>
      </c>
      <c r="B337" s="27" t="s">
        <v>486</v>
      </c>
      <c r="C337" s="37">
        <v>41.492711281558343</v>
      </c>
      <c r="D337" s="36">
        <v>3.8343800687789917</v>
      </c>
      <c r="E337" s="45">
        <v>0.31566666666666671</v>
      </c>
      <c r="F337" s="38">
        <v>5.7739533333333286</v>
      </c>
      <c r="G337" s="44" t="s">
        <v>32</v>
      </c>
      <c r="H337" s="37">
        <v>59.644666666666666</v>
      </c>
      <c r="I337" s="27"/>
    </row>
    <row r="338" spans="1:9" x14ac:dyDescent="0.2">
      <c r="A338" s="29">
        <v>450</v>
      </c>
      <c r="B338" s="27" t="s">
        <v>487</v>
      </c>
      <c r="C338" s="42" t="s">
        <v>117</v>
      </c>
      <c r="D338" s="46" t="s">
        <v>117</v>
      </c>
      <c r="E338" s="44" t="s">
        <v>117</v>
      </c>
      <c r="F338" s="38" t="s">
        <v>117</v>
      </c>
      <c r="G338" s="46" t="s">
        <v>117</v>
      </c>
      <c r="H338" s="47" t="s">
        <v>117</v>
      </c>
      <c r="I338" s="82"/>
    </row>
    <row r="339" spans="1:9" x14ac:dyDescent="0.2">
      <c r="A339" s="29">
        <v>451</v>
      </c>
      <c r="B339" s="27" t="s">
        <v>488</v>
      </c>
      <c r="C339" s="42">
        <v>69.565600000000032</v>
      </c>
      <c r="D339" s="46">
        <v>2.71</v>
      </c>
      <c r="E339" s="44">
        <v>2.33</v>
      </c>
      <c r="F339" s="38">
        <v>9.6933333333333422</v>
      </c>
      <c r="G339" s="44">
        <v>0.21666666666666667</v>
      </c>
      <c r="H339" s="52">
        <v>37.663000000000004</v>
      </c>
      <c r="I339" s="82"/>
    </row>
    <row r="340" spans="1:9" x14ac:dyDescent="0.2">
      <c r="A340" s="29">
        <v>452</v>
      </c>
      <c r="B340" s="27" t="s">
        <v>489</v>
      </c>
      <c r="C340" s="47">
        <v>67.849400000000017</v>
      </c>
      <c r="D340" s="46">
        <v>2.5299999999999998</v>
      </c>
      <c r="E340" s="55">
        <v>2.3366666666666664</v>
      </c>
      <c r="F340" s="38">
        <v>9.4333333333333442</v>
      </c>
      <c r="G340" s="46">
        <v>0.71666666666666667</v>
      </c>
      <c r="H340" s="59">
        <v>36.963666666666661</v>
      </c>
      <c r="I340" s="27"/>
    </row>
    <row r="341" spans="1:9" x14ac:dyDescent="0.2">
      <c r="A341" s="90">
        <v>203</v>
      </c>
      <c r="B341" s="63" t="s">
        <v>238</v>
      </c>
      <c r="C341" s="37">
        <v>58.053150000000038</v>
      </c>
      <c r="D341" s="53">
        <v>0.61250000000000004</v>
      </c>
      <c r="E341" s="45">
        <v>0.12833333333333333</v>
      </c>
      <c r="F341" s="38">
        <v>15.255833333333337</v>
      </c>
      <c r="G341" s="53">
        <v>2.2989999999999999</v>
      </c>
      <c r="H341" s="49" t="s">
        <v>33</v>
      </c>
      <c r="I341" s="27"/>
    </row>
    <row r="342" spans="1:9" x14ac:dyDescent="0.2">
      <c r="A342" s="90">
        <v>204</v>
      </c>
      <c r="B342" s="27" t="s">
        <v>239</v>
      </c>
      <c r="C342" s="37">
        <v>87.920349999999971</v>
      </c>
      <c r="D342" s="36">
        <v>1.4020833333333336</v>
      </c>
      <c r="E342" s="45">
        <v>0.26500000000000001</v>
      </c>
      <c r="F342" s="38">
        <v>22.497583333333324</v>
      </c>
      <c r="G342" s="36">
        <v>2.3859999999999997</v>
      </c>
      <c r="H342" s="37">
        <v>1.8016666666666667</v>
      </c>
      <c r="I342" s="27"/>
    </row>
    <row r="343" spans="1:9" x14ac:dyDescent="0.2">
      <c r="A343" s="90">
        <v>205</v>
      </c>
      <c r="B343" s="27" t="s">
        <v>240</v>
      </c>
      <c r="C343" s="37">
        <v>26.912299999999981</v>
      </c>
      <c r="D343" s="36">
        <v>0.88541666666666685</v>
      </c>
      <c r="E343" s="45">
        <v>6.6666666666666666E-2</v>
      </c>
      <c r="F343" s="38">
        <v>6.494250000000001</v>
      </c>
      <c r="G343" s="36">
        <v>5.0743333333333327</v>
      </c>
      <c r="H343" s="37">
        <v>21.656000000000002</v>
      </c>
      <c r="I343" s="82"/>
    </row>
    <row r="344" spans="1:9" x14ac:dyDescent="0.2">
      <c r="A344" s="90">
        <v>206</v>
      </c>
      <c r="B344" s="95" t="s">
        <v>241</v>
      </c>
      <c r="C344" s="84">
        <v>41.00970891670385</v>
      </c>
      <c r="D344" s="85">
        <v>0.54583333333333328</v>
      </c>
      <c r="E344" s="83">
        <v>0.10966666666666665</v>
      </c>
      <c r="F344" s="85">
        <v>10.627166666666664</v>
      </c>
      <c r="G344" s="83">
        <v>1.7766666666666666</v>
      </c>
      <c r="H344" s="86">
        <v>1.3663333333333334</v>
      </c>
      <c r="I344" s="27"/>
    </row>
    <row r="345" spans="1:9" x14ac:dyDescent="0.2">
      <c r="A345" s="90">
        <v>127</v>
      </c>
      <c r="B345" s="27" t="s">
        <v>162</v>
      </c>
      <c r="C345" s="42">
        <v>27.365143478260869</v>
      </c>
      <c r="D345" s="46">
        <v>1.4021739130434783</v>
      </c>
      <c r="E345" s="55">
        <v>0.22</v>
      </c>
      <c r="F345" s="38">
        <v>6.1911594202898588</v>
      </c>
      <c r="G345" s="46">
        <v>4.8266666666666671</v>
      </c>
      <c r="H345" s="47" t="s">
        <v>33</v>
      </c>
      <c r="I345" s="27"/>
    </row>
    <row r="346" spans="1:9" x14ac:dyDescent="0.2">
      <c r="A346" s="90">
        <v>128</v>
      </c>
      <c r="B346" s="27" t="s">
        <v>163</v>
      </c>
      <c r="C346" s="37">
        <v>125.81163499999998</v>
      </c>
      <c r="D346" s="36">
        <v>4.4124999999999996</v>
      </c>
      <c r="E346" s="36">
        <v>3.9096666666666664</v>
      </c>
      <c r="F346" s="38">
        <v>23.059166666666663</v>
      </c>
      <c r="G346" s="36">
        <v>23.921333333333337</v>
      </c>
      <c r="H346" s="37">
        <v>0.77099999999999991</v>
      </c>
      <c r="I346" s="82"/>
    </row>
    <row r="347" spans="1:9" x14ac:dyDescent="0.2">
      <c r="A347" s="90">
        <v>207</v>
      </c>
      <c r="B347" s="27" t="s">
        <v>242</v>
      </c>
      <c r="C347" s="47">
        <v>51.136330434782636</v>
      </c>
      <c r="D347" s="46">
        <v>1.3369565217391304</v>
      </c>
      <c r="E347" s="55">
        <v>0.62666666666666659</v>
      </c>
      <c r="F347" s="38">
        <v>11.499710144927537</v>
      </c>
      <c r="G347" s="46">
        <v>2.6533333333333329</v>
      </c>
      <c r="H347" s="47" t="s">
        <v>33</v>
      </c>
      <c r="I347" s="27"/>
    </row>
    <row r="348" spans="1:9" x14ac:dyDescent="0.2">
      <c r="A348" s="29">
        <v>296</v>
      </c>
      <c r="B348" s="27" t="s">
        <v>331</v>
      </c>
      <c r="C348" s="37">
        <v>130.84031100948653</v>
      </c>
      <c r="D348" s="36">
        <v>16.8125</v>
      </c>
      <c r="E348" s="45">
        <v>6.5466666666666669</v>
      </c>
      <c r="F348" s="38">
        <v>0</v>
      </c>
      <c r="G348" s="38" t="s">
        <v>32</v>
      </c>
      <c r="H348" s="37">
        <v>47.92</v>
      </c>
      <c r="I348" s="27"/>
    </row>
    <row r="349" spans="1:9" x14ac:dyDescent="0.2">
      <c r="A349" s="29">
        <v>297</v>
      </c>
      <c r="B349" s="27" t="s">
        <v>332</v>
      </c>
      <c r="C349" s="37">
        <v>326.86839988660813</v>
      </c>
      <c r="D349" s="36">
        <v>28.425000000000001</v>
      </c>
      <c r="E349" s="45">
        <v>22.782</v>
      </c>
      <c r="F349" s="38">
        <v>0</v>
      </c>
      <c r="G349" s="38" t="s">
        <v>32</v>
      </c>
      <c r="H349" s="37">
        <v>64.551666666666662</v>
      </c>
      <c r="I349" s="82"/>
    </row>
    <row r="350" spans="1:9" x14ac:dyDescent="0.2">
      <c r="A350" s="29">
        <v>298</v>
      </c>
      <c r="B350" s="82" t="s">
        <v>333</v>
      </c>
      <c r="C350" s="84">
        <v>151.59834650321801</v>
      </c>
      <c r="D350" s="85">
        <v>15.652083333333334</v>
      </c>
      <c r="E350" s="83">
        <v>9.397333333333334</v>
      </c>
      <c r="F350" s="85">
        <v>0</v>
      </c>
      <c r="G350" s="89" t="s">
        <v>32</v>
      </c>
      <c r="H350" s="86">
        <v>41.109333333333332</v>
      </c>
      <c r="I350" s="27"/>
    </row>
    <row r="351" spans="1:9" x14ac:dyDescent="0.2">
      <c r="A351" s="90">
        <v>208</v>
      </c>
      <c r="B351" s="27" t="s">
        <v>243</v>
      </c>
      <c r="C351" s="47">
        <v>45.438117391304331</v>
      </c>
      <c r="D351" s="46">
        <v>0.97826086956521752</v>
      </c>
      <c r="E351" s="55">
        <v>0.10333333333333335</v>
      </c>
      <c r="F351" s="38">
        <v>11.468405797101452</v>
      </c>
      <c r="G351" s="46">
        <v>1.1233333333333333</v>
      </c>
      <c r="H351" s="47" t="s">
        <v>33</v>
      </c>
      <c r="I351" s="22"/>
    </row>
    <row r="352" spans="1:9" x14ac:dyDescent="0.2">
      <c r="A352" s="90">
        <v>209</v>
      </c>
      <c r="B352" s="27" t="s">
        <v>244</v>
      </c>
      <c r="C352" s="47">
        <v>36.649482608695607</v>
      </c>
      <c r="D352" s="46">
        <v>0.65217391304347827</v>
      </c>
      <c r="E352" s="55" t="s">
        <v>33</v>
      </c>
      <c r="F352" s="38">
        <v>8.6978260869565194</v>
      </c>
      <c r="G352" s="46" t="s">
        <v>33</v>
      </c>
      <c r="H352" s="47" t="s">
        <v>33</v>
      </c>
      <c r="I352" s="27"/>
    </row>
    <row r="353" spans="1:9" x14ac:dyDescent="0.2">
      <c r="A353" s="90">
        <v>210</v>
      </c>
      <c r="B353" s="27" t="s">
        <v>245</v>
      </c>
      <c r="C353" s="37">
        <v>51.471128639280764</v>
      </c>
      <c r="D353" s="36">
        <v>1.0770833333333334</v>
      </c>
      <c r="E353" s="45">
        <v>0.18566666666666665</v>
      </c>
      <c r="F353" s="38">
        <v>12.860583333333317</v>
      </c>
      <c r="G353" s="36">
        <v>3.9770000000000003</v>
      </c>
      <c r="H353" s="37">
        <v>0.83</v>
      </c>
      <c r="I353" s="31"/>
    </row>
    <row r="354" spans="1:9" x14ac:dyDescent="0.2">
      <c r="A354" s="29">
        <v>211</v>
      </c>
      <c r="B354" s="27" t="s">
        <v>246</v>
      </c>
      <c r="C354" s="37">
        <v>40.956007310867328</v>
      </c>
      <c r="D354" s="36">
        <v>0.66666666666666674</v>
      </c>
      <c r="E354" s="45">
        <v>0.14200000000000002</v>
      </c>
      <c r="F354" s="38">
        <v>9.5733333333333359</v>
      </c>
      <c r="G354" s="36">
        <v>1.0309999999999999</v>
      </c>
      <c r="H354" s="49" t="s">
        <v>33</v>
      </c>
      <c r="I354" s="27"/>
    </row>
    <row r="355" spans="1:9" x14ac:dyDescent="0.2">
      <c r="A355" s="29">
        <v>212</v>
      </c>
      <c r="B355" s="27" t="s">
        <v>247</v>
      </c>
      <c r="C355" s="37">
        <v>45.701038780629624</v>
      </c>
      <c r="D355" s="36">
        <v>1.0562499999999999</v>
      </c>
      <c r="E355" s="45">
        <v>7.5333333333333322E-2</v>
      </c>
      <c r="F355" s="38">
        <v>11.53375</v>
      </c>
      <c r="G355" s="36">
        <v>1.782</v>
      </c>
      <c r="H355" s="37">
        <v>1.111</v>
      </c>
      <c r="I355" s="27"/>
    </row>
    <row r="356" spans="1:9" x14ac:dyDescent="0.2">
      <c r="A356" s="29">
        <v>213</v>
      </c>
      <c r="B356" s="27" t="s">
        <v>248</v>
      </c>
      <c r="C356" s="37">
        <v>39.336093944132394</v>
      </c>
      <c r="D356" s="36">
        <v>0.71458333333333335</v>
      </c>
      <c r="E356" s="45">
        <v>0.11933333333333333</v>
      </c>
      <c r="F356" s="38">
        <v>9.1674166666666803</v>
      </c>
      <c r="G356" s="36">
        <v>0.42399999999999999</v>
      </c>
      <c r="H356" s="49" t="s">
        <v>33</v>
      </c>
      <c r="I356" s="27"/>
    </row>
    <row r="357" spans="1:9" x14ac:dyDescent="0.2">
      <c r="A357" s="29">
        <v>214</v>
      </c>
      <c r="B357" s="27" t="s">
        <v>249</v>
      </c>
      <c r="C357" s="47">
        <v>36.773765217391322</v>
      </c>
      <c r="D357" s="46">
        <v>1.0434782608695652</v>
      </c>
      <c r="E357" s="55">
        <v>0.12666666666666668</v>
      </c>
      <c r="F357" s="38">
        <v>8.9465217391304375</v>
      </c>
      <c r="G357" s="46">
        <v>0.76666666666666661</v>
      </c>
      <c r="H357" s="47" t="s">
        <v>33</v>
      </c>
      <c r="I357" s="27"/>
    </row>
    <row r="358" spans="1:9" x14ac:dyDescent="0.2">
      <c r="A358" s="29">
        <v>215</v>
      </c>
      <c r="B358" s="27" t="s">
        <v>250</v>
      </c>
      <c r="C358" s="47">
        <v>32.709753623188377</v>
      </c>
      <c r="D358" s="46">
        <v>0.73913043478260876</v>
      </c>
      <c r="E358" s="55">
        <v>7.3333333333333334E-2</v>
      </c>
      <c r="F358" s="38">
        <v>7.554202898550721</v>
      </c>
      <c r="G358" s="46" t="s">
        <v>33</v>
      </c>
      <c r="H358" s="47" t="s">
        <v>33</v>
      </c>
      <c r="I358" s="82"/>
    </row>
    <row r="359" spans="1:9" x14ac:dyDescent="0.2">
      <c r="A359" s="29">
        <v>216</v>
      </c>
      <c r="B359" s="27" t="s">
        <v>251</v>
      </c>
      <c r="C359" s="37">
        <v>46.109628783385006</v>
      </c>
      <c r="D359" s="36">
        <v>0.76666666666666661</v>
      </c>
      <c r="E359" s="45">
        <v>0.159</v>
      </c>
      <c r="F359" s="38">
        <v>11.723000000000013</v>
      </c>
      <c r="G359" s="38">
        <v>1.7276666666666667</v>
      </c>
      <c r="H359" s="37">
        <v>0.629</v>
      </c>
      <c r="I359" s="82"/>
    </row>
    <row r="360" spans="1:9" x14ac:dyDescent="0.2">
      <c r="A360" s="29">
        <v>217</v>
      </c>
      <c r="B360" s="27" t="s">
        <v>252</v>
      </c>
      <c r="C360" s="37">
        <v>36.196350587685913</v>
      </c>
      <c r="D360" s="38">
        <v>0.48333333333333328</v>
      </c>
      <c r="E360" s="45">
        <v>0.12433333333333334</v>
      </c>
      <c r="F360" s="38">
        <v>8.5540000000000038</v>
      </c>
      <c r="G360" s="36">
        <v>0.42199999999999999</v>
      </c>
      <c r="H360" s="49" t="s">
        <v>33</v>
      </c>
      <c r="I360" s="82"/>
    </row>
    <row r="361" spans="1:9" x14ac:dyDescent="0.2">
      <c r="A361" s="29">
        <v>37</v>
      </c>
      <c r="B361" s="27" t="s">
        <v>70</v>
      </c>
      <c r="C361" s="37">
        <v>163.76366666666667</v>
      </c>
      <c r="D361" s="36">
        <v>5.8125</v>
      </c>
      <c r="E361" s="36">
        <v>1.1583333333333332</v>
      </c>
      <c r="F361" s="38">
        <v>32.522166666666671</v>
      </c>
      <c r="G361" s="36">
        <v>1.6363333333333332</v>
      </c>
      <c r="H361" s="37">
        <v>206.76933333333332</v>
      </c>
      <c r="I361" s="27"/>
    </row>
    <row r="362" spans="1:9" x14ac:dyDescent="0.2">
      <c r="A362" s="29">
        <v>38</v>
      </c>
      <c r="B362" s="27" t="s">
        <v>71</v>
      </c>
      <c r="C362" s="37">
        <v>220.3056666666667</v>
      </c>
      <c r="D362" s="36">
        <v>7.0083333333333329</v>
      </c>
      <c r="E362" s="36">
        <v>1.3376666666666666</v>
      </c>
      <c r="F362" s="38">
        <v>45.058333333333337</v>
      </c>
      <c r="G362" s="36">
        <v>1.6063333333333334</v>
      </c>
      <c r="H362" s="37">
        <v>666.71033333333332</v>
      </c>
      <c r="I362" s="27"/>
    </row>
    <row r="363" spans="1:9" x14ac:dyDescent="0.2">
      <c r="A363" s="29">
        <v>453</v>
      </c>
      <c r="B363" s="27" t="s">
        <v>490</v>
      </c>
      <c r="C363" s="42">
        <v>312.57259999999997</v>
      </c>
      <c r="D363" s="46">
        <v>7.67</v>
      </c>
      <c r="E363" s="44">
        <v>6.74</v>
      </c>
      <c r="F363" s="38">
        <v>56.996666666666663</v>
      </c>
      <c r="G363" s="44" t="s">
        <v>32</v>
      </c>
      <c r="H363" s="42">
        <v>93.803333333333342</v>
      </c>
      <c r="I363" s="27"/>
    </row>
    <row r="364" spans="1:9" x14ac:dyDescent="0.2">
      <c r="A364" s="29">
        <v>454</v>
      </c>
      <c r="B364" s="27" t="s">
        <v>491</v>
      </c>
      <c r="C364" s="37">
        <v>66.415741886543287</v>
      </c>
      <c r="D364" s="36">
        <v>3.0709067217508954</v>
      </c>
      <c r="E364" s="45">
        <v>3.7543333333333333</v>
      </c>
      <c r="F364" s="38">
        <v>5.2460933333333326</v>
      </c>
      <c r="G364" s="44" t="s">
        <v>32</v>
      </c>
      <c r="H364" s="37">
        <v>73.947000000000003</v>
      </c>
      <c r="I364" s="27"/>
    </row>
    <row r="365" spans="1:9" x14ac:dyDescent="0.2">
      <c r="A365" s="165">
        <v>523</v>
      </c>
      <c r="B365" s="27" t="s">
        <v>564</v>
      </c>
      <c r="C365" s="37">
        <v>166.16030161554647</v>
      </c>
      <c r="D365" s="36">
        <v>1.0140667031606039</v>
      </c>
      <c r="E365" s="45">
        <v>18.364333333333335</v>
      </c>
      <c r="F365" s="38">
        <v>2.1945999635060494</v>
      </c>
      <c r="G365" s="36">
        <v>0.68366666666666676</v>
      </c>
      <c r="H365" s="37">
        <v>44.294666666666664</v>
      </c>
      <c r="I365" s="27"/>
    </row>
    <row r="366" spans="1:9" x14ac:dyDescent="0.2">
      <c r="A366" s="24">
        <v>455</v>
      </c>
      <c r="B366" s="22" t="s">
        <v>492</v>
      </c>
      <c r="C366" s="137">
        <v>82.820996271993607</v>
      </c>
      <c r="D366" s="146">
        <v>2.0990200376510622</v>
      </c>
      <c r="E366" s="151">
        <v>2.169</v>
      </c>
      <c r="F366" s="157">
        <v>14.158313333333325</v>
      </c>
      <c r="G366" s="146">
        <v>0.64566666666666661</v>
      </c>
      <c r="H366" s="137">
        <v>71.74166666666666</v>
      </c>
      <c r="I366" s="27"/>
    </row>
    <row r="367" spans="1:9" ht="12" thickBot="1" x14ac:dyDescent="0.25">
      <c r="A367" s="29">
        <v>456</v>
      </c>
      <c r="B367" s="27" t="s">
        <v>493</v>
      </c>
      <c r="C367" s="133">
        <v>361.60799999999995</v>
      </c>
      <c r="D367" s="46">
        <v>34.69</v>
      </c>
      <c r="E367" s="44">
        <v>0.93333333333333324</v>
      </c>
      <c r="F367" s="38">
        <v>53.043333333333337</v>
      </c>
      <c r="G367" s="60" t="s">
        <v>32</v>
      </c>
      <c r="H367" s="42">
        <v>431.67333333333335</v>
      </c>
      <c r="I367" s="27"/>
    </row>
    <row r="368" spans="1:9" ht="23.25" customHeight="1" x14ac:dyDescent="0.2">
      <c r="A368" s="33">
        <v>457</v>
      </c>
      <c r="B368" s="31" t="s">
        <v>494</v>
      </c>
      <c r="C368" s="139" t="s">
        <v>117</v>
      </c>
      <c r="D368" s="143" t="s">
        <v>117</v>
      </c>
      <c r="E368" s="143" t="s">
        <v>117</v>
      </c>
      <c r="F368" s="156" t="s">
        <v>117</v>
      </c>
      <c r="G368" s="169" t="s">
        <v>32</v>
      </c>
      <c r="H368" s="139">
        <v>51.14</v>
      </c>
      <c r="I368" s="82"/>
    </row>
    <row r="369" spans="1:9" x14ac:dyDescent="0.2">
      <c r="A369" s="29">
        <v>458</v>
      </c>
      <c r="B369" s="27" t="s">
        <v>495</v>
      </c>
      <c r="C369" s="47" t="s">
        <v>117</v>
      </c>
      <c r="D369" s="46" t="s">
        <v>117</v>
      </c>
      <c r="E369" s="46" t="s">
        <v>117</v>
      </c>
      <c r="F369" s="38" t="s">
        <v>117</v>
      </c>
      <c r="G369" s="60" t="s">
        <v>32</v>
      </c>
      <c r="H369" s="42">
        <v>63.76</v>
      </c>
      <c r="I369" s="27"/>
    </row>
    <row r="370" spans="1:9" x14ac:dyDescent="0.2">
      <c r="A370" s="29">
        <v>459</v>
      </c>
      <c r="B370" s="27" t="s">
        <v>496</v>
      </c>
      <c r="C370" s="52">
        <v>496.6502999999999</v>
      </c>
      <c r="D370" s="46">
        <v>25.42</v>
      </c>
      <c r="E370" s="57">
        <v>26.903333333333336</v>
      </c>
      <c r="F370" s="38">
        <v>39.18</v>
      </c>
      <c r="G370" s="60" t="s">
        <v>32</v>
      </c>
      <c r="H370" s="52">
        <v>323.20333333333332</v>
      </c>
      <c r="I370" s="27"/>
    </row>
    <row r="371" spans="1:9" x14ac:dyDescent="0.2">
      <c r="A371" s="29">
        <v>460</v>
      </c>
      <c r="B371" s="27" t="s">
        <v>497</v>
      </c>
      <c r="C371" s="37">
        <v>69.621474000000021</v>
      </c>
      <c r="D371" s="36">
        <v>1.89486</v>
      </c>
      <c r="E371" s="45">
        <v>9.9000000000000019E-2</v>
      </c>
      <c r="F371" s="38">
        <v>15.67447333333333</v>
      </c>
      <c r="G371" s="44" t="s">
        <v>32</v>
      </c>
      <c r="H371" s="37">
        <v>33.430666666666667</v>
      </c>
      <c r="I371" s="27"/>
    </row>
    <row r="372" spans="1:9" x14ac:dyDescent="0.2">
      <c r="A372" s="29">
        <v>577</v>
      </c>
      <c r="B372" s="27" t="s">
        <v>620</v>
      </c>
      <c r="C372" s="37">
        <v>92.638766252299149</v>
      </c>
      <c r="D372" s="36">
        <v>6.3104166666666668</v>
      </c>
      <c r="E372" s="45">
        <v>0.52466666666666673</v>
      </c>
      <c r="F372" s="38">
        <v>16.30224999999999</v>
      </c>
      <c r="G372" s="36">
        <v>7.862333333333333</v>
      </c>
      <c r="H372" s="51">
        <v>1.1763333333333332</v>
      </c>
      <c r="I372" s="27"/>
    </row>
    <row r="373" spans="1:9" x14ac:dyDescent="0.2">
      <c r="A373" s="29">
        <v>578</v>
      </c>
      <c r="B373" s="27" t="s">
        <v>621</v>
      </c>
      <c r="C373" s="42">
        <v>339.14124020355331</v>
      </c>
      <c r="D373" s="46">
        <v>23.152173913043477</v>
      </c>
      <c r="E373" s="44">
        <v>0.77</v>
      </c>
      <c r="F373" s="38">
        <v>62.004492753623182</v>
      </c>
      <c r="G373" s="44">
        <v>16.936666666666667</v>
      </c>
      <c r="H373" s="42" t="s">
        <v>33</v>
      </c>
      <c r="I373" s="27"/>
    </row>
    <row r="374" spans="1:9" x14ac:dyDescent="0.2">
      <c r="A374" s="29">
        <v>218</v>
      </c>
      <c r="B374" s="82" t="s">
        <v>253</v>
      </c>
      <c r="C374" s="84">
        <v>14.103733399311682</v>
      </c>
      <c r="D374" s="85">
        <v>0.32500000000000001</v>
      </c>
      <c r="E374" s="83" t="s">
        <v>33</v>
      </c>
      <c r="F374" s="85">
        <v>5.246666666666659</v>
      </c>
      <c r="G374" s="83" t="s">
        <v>33</v>
      </c>
      <c r="H374" s="86" t="s">
        <v>33</v>
      </c>
      <c r="I374" s="27"/>
    </row>
    <row r="375" spans="1:9" x14ac:dyDescent="0.2">
      <c r="A375" s="29">
        <v>219</v>
      </c>
      <c r="B375" s="27" t="s">
        <v>254</v>
      </c>
      <c r="C375" s="47">
        <v>22.22504347826089</v>
      </c>
      <c r="D375" s="46">
        <v>0.56521739130434789</v>
      </c>
      <c r="E375" s="55">
        <v>6.6666666666666666E-2</v>
      </c>
      <c r="F375" s="38">
        <v>7.321449275362319</v>
      </c>
      <c r="G375" s="46" t="s">
        <v>33</v>
      </c>
      <c r="H375" s="47" t="s">
        <v>33</v>
      </c>
      <c r="I375" s="27"/>
    </row>
    <row r="376" spans="1:9" x14ac:dyDescent="0.2">
      <c r="A376" s="29">
        <v>220</v>
      </c>
      <c r="B376" s="27" t="s">
        <v>255</v>
      </c>
      <c r="C376" s="37">
        <v>31.818153430163903</v>
      </c>
      <c r="D376" s="36">
        <v>0.93958333333333321</v>
      </c>
      <c r="E376" s="45">
        <v>0.14000000000000001</v>
      </c>
      <c r="F376" s="38">
        <v>11.084416666666677</v>
      </c>
      <c r="G376" s="36">
        <v>1.1816666666666666</v>
      </c>
      <c r="H376" s="37">
        <v>1.2483333333333333</v>
      </c>
      <c r="I376" s="27"/>
    </row>
    <row r="377" spans="1:9" x14ac:dyDescent="0.2">
      <c r="A377" s="29">
        <v>418</v>
      </c>
      <c r="B377" s="27" t="s">
        <v>454</v>
      </c>
      <c r="C377" s="37">
        <v>218.10881416666666</v>
      </c>
      <c r="D377" s="36">
        <v>14.239583333333334</v>
      </c>
      <c r="E377" s="45">
        <v>17.439666666666668</v>
      </c>
      <c r="F377" s="38">
        <v>0</v>
      </c>
      <c r="G377" s="44" t="s">
        <v>32</v>
      </c>
      <c r="H377" s="37">
        <v>1125.8113333333333</v>
      </c>
      <c r="I377" s="27"/>
    </row>
    <row r="378" spans="1:9" x14ac:dyDescent="0.2">
      <c r="A378" s="29">
        <v>419</v>
      </c>
      <c r="B378" s="27" t="s">
        <v>455</v>
      </c>
      <c r="C378" s="37">
        <v>245.46100666666663</v>
      </c>
      <c r="D378" s="36">
        <v>18.316666666666666</v>
      </c>
      <c r="E378" s="38">
        <v>18.541999999999998</v>
      </c>
      <c r="F378" s="38">
        <v>0</v>
      </c>
      <c r="G378" s="44" t="s">
        <v>32</v>
      </c>
      <c r="H378" s="34">
        <v>1373.8936666666666</v>
      </c>
      <c r="I378" s="27"/>
    </row>
    <row r="379" spans="1:9" x14ac:dyDescent="0.2">
      <c r="A379" s="29">
        <v>420</v>
      </c>
      <c r="B379" s="27" t="s">
        <v>456</v>
      </c>
      <c r="C379" s="37">
        <v>243.6585675</v>
      </c>
      <c r="D379" s="36">
        <v>18.189583333333335</v>
      </c>
      <c r="E379" s="38">
        <v>18.402333333333335</v>
      </c>
      <c r="F379" s="38">
        <v>0</v>
      </c>
      <c r="G379" s="44" t="s">
        <v>32</v>
      </c>
      <c r="H379" s="34">
        <v>1351.4936666666665</v>
      </c>
      <c r="I379" s="27"/>
    </row>
    <row r="380" spans="1:9" x14ac:dyDescent="0.2">
      <c r="A380" s="29">
        <v>421</v>
      </c>
      <c r="B380" s="27" t="s">
        <v>457</v>
      </c>
      <c r="C380" s="37">
        <v>227.20345083333331</v>
      </c>
      <c r="D380" s="36">
        <v>16.064583333333331</v>
      </c>
      <c r="E380" s="58">
        <v>17.584</v>
      </c>
      <c r="F380" s="38">
        <v>0</v>
      </c>
      <c r="G380" s="38" t="s">
        <v>32</v>
      </c>
      <c r="H380" s="37">
        <v>1175.7223333333332</v>
      </c>
      <c r="I380" s="27"/>
    </row>
    <row r="381" spans="1:9" x14ac:dyDescent="0.2">
      <c r="A381" s="29">
        <v>422</v>
      </c>
      <c r="B381" s="27" t="s">
        <v>458</v>
      </c>
      <c r="C381" s="37">
        <v>279.54358916666666</v>
      </c>
      <c r="D381" s="36">
        <v>20.452083333333334</v>
      </c>
      <c r="E381" s="45">
        <v>21.309666666666669</v>
      </c>
      <c r="F381" s="38">
        <v>0</v>
      </c>
      <c r="G381" s="44" t="s">
        <v>32</v>
      </c>
      <c r="H381" s="37">
        <v>1431.5936666666666</v>
      </c>
      <c r="I381" s="27"/>
    </row>
    <row r="382" spans="1:9" x14ac:dyDescent="0.2">
      <c r="A382" s="29">
        <v>423</v>
      </c>
      <c r="B382" s="27" t="s">
        <v>459</v>
      </c>
      <c r="C382" s="37">
        <v>296.48960916666658</v>
      </c>
      <c r="D382" s="36">
        <v>23.168749999999999</v>
      </c>
      <c r="E382" s="45">
        <v>21.902333333333331</v>
      </c>
      <c r="F382" s="38">
        <v>0</v>
      </c>
      <c r="G382" s="44" t="s">
        <v>32</v>
      </c>
      <c r="H382" s="34">
        <v>1455.8603333333333</v>
      </c>
      <c r="I382" s="27"/>
    </row>
    <row r="383" spans="1:9" x14ac:dyDescent="0.2">
      <c r="A383" s="29">
        <v>594</v>
      </c>
      <c r="B383" s="27" t="s">
        <v>638</v>
      </c>
      <c r="C383" s="37">
        <v>495.09611384365076</v>
      </c>
      <c r="D383" s="36">
        <v>14.083867173512777</v>
      </c>
      <c r="E383" s="45">
        <v>32.252933333333338</v>
      </c>
      <c r="F383" s="38">
        <v>43.312199493153891</v>
      </c>
      <c r="G383" s="36">
        <v>33.50266666666667</v>
      </c>
      <c r="H383" s="51">
        <v>8.6733333333333338</v>
      </c>
      <c r="I383" s="27"/>
    </row>
    <row r="384" spans="1:9" x14ac:dyDescent="0.2">
      <c r="A384" s="29">
        <v>221</v>
      </c>
      <c r="B384" s="63" t="s">
        <v>256</v>
      </c>
      <c r="C384" s="37">
        <v>62.531818366289116</v>
      </c>
      <c r="D384" s="38">
        <v>0.22500000000000001</v>
      </c>
      <c r="E384" s="45">
        <v>0.246</v>
      </c>
      <c r="F384" s="38">
        <v>16.587999999999997</v>
      </c>
      <c r="G384" s="53">
        <v>2.0263333333333331</v>
      </c>
      <c r="H384" s="51">
        <v>1.3180000000000001</v>
      </c>
      <c r="I384" s="27"/>
    </row>
    <row r="385" spans="1:9" x14ac:dyDescent="0.2">
      <c r="A385" s="29">
        <v>222</v>
      </c>
      <c r="B385" s="27" t="s">
        <v>257</v>
      </c>
      <c r="C385" s="47">
        <v>55.51520000000005</v>
      </c>
      <c r="D385" s="46">
        <v>0.28666666666666668</v>
      </c>
      <c r="E385" s="55" t="s">
        <v>33</v>
      </c>
      <c r="F385" s="38">
        <v>15.153333333333341</v>
      </c>
      <c r="G385" s="46">
        <v>1.3466666666666667</v>
      </c>
      <c r="H385" s="47" t="s">
        <v>33</v>
      </c>
      <c r="I385" s="82"/>
    </row>
    <row r="386" spans="1:9" x14ac:dyDescent="0.2">
      <c r="A386" s="29">
        <v>39</v>
      </c>
      <c r="B386" s="27" t="s">
        <v>72</v>
      </c>
      <c r="C386" s="47">
        <v>435.86478053333337</v>
      </c>
      <c r="D386" s="46">
        <v>8.7916799999999995</v>
      </c>
      <c r="E386" s="46">
        <v>17.236666666666668</v>
      </c>
      <c r="F386" s="38">
        <v>62.431653333333344</v>
      </c>
      <c r="G386" s="46">
        <v>5.61</v>
      </c>
      <c r="H386" s="47">
        <v>1515.5266666666666</v>
      </c>
      <c r="I386" s="22"/>
    </row>
    <row r="387" spans="1:9" x14ac:dyDescent="0.2">
      <c r="A387" s="29">
        <v>542</v>
      </c>
      <c r="B387" s="82" t="s">
        <v>584</v>
      </c>
      <c r="C387" s="84">
        <v>119.53177144556008</v>
      </c>
      <c r="D387" s="85">
        <v>4.9342998348871872</v>
      </c>
      <c r="E387" s="83">
        <v>0.88966666666666672</v>
      </c>
      <c r="F387" s="85">
        <v>22.522366831779475</v>
      </c>
      <c r="G387" s="83">
        <v>0.77666666666666673</v>
      </c>
      <c r="H387" s="86">
        <v>8.9393333333333338</v>
      </c>
      <c r="I387" s="27"/>
    </row>
    <row r="388" spans="1:9" x14ac:dyDescent="0.2">
      <c r="A388" s="29">
        <v>40</v>
      </c>
      <c r="B388" s="27" t="s">
        <v>73</v>
      </c>
      <c r="C388" s="47">
        <v>371.12261304347828</v>
      </c>
      <c r="D388" s="46">
        <v>9.9956521739130437</v>
      </c>
      <c r="E388" s="46">
        <v>1.3033333333333335</v>
      </c>
      <c r="F388" s="38">
        <v>77.944347826086954</v>
      </c>
      <c r="G388" s="46">
        <v>2.9266666666666663</v>
      </c>
      <c r="H388" s="47">
        <v>7.17</v>
      </c>
      <c r="I388" s="31"/>
    </row>
    <row r="389" spans="1:9" x14ac:dyDescent="0.2">
      <c r="A389" s="29">
        <v>41</v>
      </c>
      <c r="B389" s="27" t="s">
        <v>74</v>
      </c>
      <c r="C389" s="47">
        <v>370.5671133333334</v>
      </c>
      <c r="D389" s="46">
        <v>10.320799999999998</v>
      </c>
      <c r="E389" s="46">
        <v>1.97</v>
      </c>
      <c r="F389" s="38">
        <v>76.622533333333351</v>
      </c>
      <c r="G389" s="46">
        <v>2.2966666666666664</v>
      </c>
      <c r="H389" s="47">
        <v>14.74</v>
      </c>
      <c r="I389" s="27"/>
    </row>
    <row r="390" spans="1:9" x14ac:dyDescent="0.2">
      <c r="A390" s="29">
        <v>223</v>
      </c>
      <c r="B390" s="27" t="s">
        <v>258</v>
      </c>
      <c r="C390" s="37">
        <v>404.28187666666668</v>
      </c>
      <c r="D390" s="36">
        <v>2.0828999999999995</v>
      </c>
      <c r="E390" s="45">
        <v>40.656666666666666</v>
      </c>
      <c r="F390" s="38">
        <v>13.945433333333337</v>
      </c>
      <c r="G390" s="36">
        <v>13.4435</v>
      </c>
      <c r="H390" s="37">
        <v>0.65433333333333332</v>
      </c>
      <c r="I390" s="27"/>
    </row>
    <row r="391" spans="1:9" x14ac:dyDescent="0.2">
      <c r="A391" s="80">
        <v>524</v>
      </c>
      <c r="B391" s="26" t="s">
        <v>565</v>
      </c>
      <c r="C391" s="37">
        <v>302.15267768782371</v>
      </c>
      <c r="D391" s="36">
        <v>0.58125000000000004</v>
      </c>
      <c r="E391" s="54">
        <v>30.497666666666664</v>
      </c>
      <c r="F391" s="38">
        <v>7.8997499999999992</v>
      </c>
      <c r="G391" s="38" t="s">
        <v>32</v>
      </c>
      <c r="H391" s="37">
        <v>786.82733333333329</v>
      </c>
      <c r="I391" s="27"/>
    </row>
    <row r="392" spans="1:9" x14ac:dyDescent="0.2">
      <c r="A392" s="29">
        <v>227</v>
      </c>
      <c r="B392" s="95" t="s">
        <v>657</v>
      </c>
      <c r="C392" s="84">
        <v>209.3762544589043</v>
      </c>
      <c r="D392" s="85">
        <v>0.31666666666666665</v>
      </c>
      <c r="E392" s="83">
        <v>9.8000000000000018E-2</v>
      </c>
      <c r="F392" s="85">
        <v>57.63666666666667</v>
      </c>
      <c r="G392" s="89">
        <v>1.2333333333333332</v>
      </c>
      <c r="H392" s="86">
        <v>4.74</v>
      </c>
      <c r="I392" s="27"/>
    </row>
    <row r="393" spans="1:9" x14ac:dyDescent="0.2">
      <c r="A393" s="29">
        <v>224</v>
      </c>
      <c r="B393" s="95" t="s">
        <v>658</v>
      </c>
      <c r="C393" s="84">
        <v>195.62747482178608</v>
      </c>
      <c r="D393" s="85">
        <v>0.19375000000000001</v>
      </c>
      <c r="E393" s="83">
        <v>6.7333333333333342E-2</v>
      </c>
      <c r="F393" s="85">
        <v>54.003583333333331</v>
      </c>
      <c r="G393" s="89">
        <v>1.3133333333333332</v>
      </c>
      <c r="H393" s="86">
        <v>2.9143333333333334</v>
      </c>
      <c r="I393" s="27"/>
    </row>
    <row r="394" spans="1:9" x14ac:dyDescent="0.2">
      <c r="A394" s="29">
        <v>225</v>
      </c>
      <c r="B394" s="27" t="s">
        <v>259</v>
      </c>
      <c r="C394" s="47">
        <v>45.340747826086911</v>
      </c>
      <c r="D394" s="46">
        <v>0.81521739130434778</v>
      </c>
      <c r="E394" s="55">
        <v>0.12</v>
      </c>
      <c r="F394" s="38">
        <v>11.554782608695643</v>
      </c>
      <c r="G394" s="46">
        <v>1.8133333333333335</v>
      </c>
      <c r="H394" s="47">
        <v>3.2566666666666664</v>
      </c>
      <c r="I394" s="27"/>
    </row>
    <row r="395" spans="1:9" x14ac:dyDescent="0.2">
      <c r="A395" s="29">
        <v>226</v>
      </c>
      <c r="B395" s="27" t="s">
        <v>260</v>
      </c>
      <c r="C395" s="37">
        <v>40.156768942296566</v>
      </c>
      <c r="D395" s="38">
        <v>0.45624999999999999</v>
      </c>
      <c r="E395" s="45">
        <v>0.12433333333333334</v>
      </c>
      <c r="F395" s="38">
        <v>10.439750000000016</v>
      </c>
      <c r="G395" s="36">
        <v>1.0426666666666666</v>
      </c>
      <c r="H395" s="37">
        <v>1.6303333333333334</v>
      </c>
      <c r="I395" s="27"/>
    </row>
    <row r="396" spans="1:9" x14ac:dyDescent="0.2">
      <c r="A396" s="90">
        <v>129</v>
      </c>
      <c r="B396" s="27" t="s">
        <v>164</v>
      </c>
      <c r="C396" s="37">
        <v>125.35825000000003</v>
      </c>
      <c r="D396" s="36">
        <v>0.57499999999999996</v>
      </c>
      <c r="E396" s="45">
        <v>0.29833333333333334</v>
      </c>
      <c r="F396" s="38">
        <v>30.09</v>
      </c>
      <c r="G396" s="36">
        <v>1.5566666666666666</v>
      </c>
      <c r="H396" s="37">
        <v>0.90666666666666662</v>
      </c>
      <c r="I396" s="27"/>
    </row>
    <row r="397" spans="1:9" x14ac:dyDescent="0.2">
      <c r="A397" s="90">
        <v>130</v>
      </c>
      <c r="B397" s="27" t="s">
        <v>165</v>
      </c>
      <c r="C397" s="47">
        <v>151.41695652173911</v>
      </c>
      <c r="D397" s="46">
        <v>1.1304347826086958</v>
      </c>
      <c r="E397" s="55">
        <v>0.3</v>
      </c>
      <c r="F397" s="38">
        <v>36.169565217391309</v>
      </c>
      <c r="G397" s="46">
        <v>1.8766666666666667</v>
      </c>
      <c r="H397" s="47">
        <v>2.15</v>
      </c>
      <c r="I397" s="27"/>
    </row>
    <row r="398" spans="1:9" x14ac:dyDescent="0.2">
      <c r="A398" s="90">
        <v>131</v>
      </c>
      <c r="B398" s="27" t="s">
        <v>166</v>
      </c>
      <c r="C398" s="37">
        <v>405.69394166666666</v>
      </c>
      <c r="D398" s="36">
        <v>2.0625</v>
      </c>
      <c r="E398" s="45">
        <v>9.1199999999999992</v>
      </c>
      <c r="F398" s="38">
        <v>80.30416666666666</v>
      </c>
      <c r="G398" s="36">
        <v>7.8166666666666673</v>
      </c>
      <c r="H398" s="37">
        <v>574.50800000000015</v>
      </c>
      <c r="I398" s="27"/>
    </row>
    <row r="399" spans="1:9" x14ac:dyDescent="0.2">
      <c r="A399" s="90">
        <v>132</v>
      </c>
      <c r="B399" s="82" t="s">
        <v>167</v>
      </c>
      <c r="C399" s="84">
        <v>300.0552433891495</v>
      </c>
      <c r="D399" s="85">
        <v>1.3812500000000001</v>
      </c>
      <c r="E399" s="83">
        <v>11.195</v>
      </c>
      <c r="F399" s="85">
        <v>50.251416666666664</v>
      </c>
      <c r="G399" s="83">
        <v>1.87</v>
      </c>
      <c r="H399" s="86">
        <v>8.9359999999999999</v>
      </c>
      <c r="I399" s="27"/>
    </row>
    <row r="400" spans="1:9" x14ac:dyDescent="0.2">
      <c r="A400" s="29">
        <v>228</v>
      </c>
      <c r="B400" s="27" t="s">
        <v>261</v>
      </c>
      <c r="C400" s="37">
        <v>63.50031833879153</v>
      </c>
      <c r="D400" s="38">
        <v>0.40833333333333338</v>
      </c>
      <c r="E400" s="45">
        <v>0.25600000000000001</v>
      </c>
      <c r="F400" s="38">
        <v>16.662666666666667</v>
      </c>
      <c r="G400" s="36">
        <v>1.5820000000000001</v>
      </c>
      <c r="H400" s="37">
        <v>0.55133333333333334</v>
      </c>
      <c r="I400" s="27"/>
    </row>
    <row r="401" spans="1:9" x14ac:dyDescent="0.2">
      <c r="A401" s="24">
        <v>229</v>
      </c>
      <c r="B401" s="132" t="s">
        <v>262</v>
      </c>
      <c r="C401" s="127">
        <v>72.486738091687329</v>
      </c>
      <c r="D401" s="142">
        <v>0.41041666666666665</v>
      </c>
      <c r="E401" s="149">
        <v>0.17200000000000001</v>
      </c>
      <c r="F401" s="142">
        <v>19.352249999999991</v>
      </c>
      <c r="G401" s="149">
        <v>1.6333333333333335</v>
      </c>
      <c r="H401" s="161">
        <v>1.8636666666666668</v>
      </c>
      <c r="I401" s="27"/>
    </row>
    <row r="402" spans="1:9" ht="12" thickBot="1" x14ac:dyDescent="0.25">
      <c r="A402" s="29">
        <v>230</v>
      </c>
      <c r="B402" s="63" t="s">
        <v>263</v>
      </c>
      <c r="C402" s="134">
        <v>48.305880000000002</v>
      </c>
      <c r="D402" s="38">
        <v>0.38124999999999998</v>
      </c>
      <c r="E402" s="45">
        <v>0.23399999999999999</v>
      </c>
      <c r="F402" s="38">
        <v>12.518416666666665</v>
      </c>
      <c r="G402" s="36">
        <v>1.07</v>
      </c>
      <c r="H402" s="37">
        <v>6.7333333333333334</v>
      </c>
      <c r="I402" s="27"/>
    </row>
    <row r="403" spans="1:9" x14ac:dyDescent="0.2">
      <c r="A403" s="33">
        <v>231</v>
      </c>
      <c r="B403" s="31" t="s">
        <v>264</v>
      </c>
      <c r="C403" s="74">
        <v>50.692182608695632</v>
      </c>
      <c r="D403" s="143">
        <v>0.85507246376811608</v>
      </c>
      <c r="E403" s="72">
        <v>0.22</v>
      </c>
      <c r="F403" s="156">
        <v>12.771594202898537</v>
      </c>
      <c r="G403" s="72">
        <v>2.0666666666666664</v>
      </c>
      <c r="H403" s="74" t="s">
        <v>33</v>
      </c>
      <c r="I403" s="27"/>
    </row>
    <row r="404" spans="1:9" x14ac:dyDescent="0.2">
      <c r="A404" s="29">
        <v>543</v>
      </c>
      <c r="B404" s="82" t="s">
        <v>585</v>
      </c>
      <c r="C404" s="84">
        <v>134.22289340098695</v>
      </c>
      <c r="D404" s="85">
        <v>9.9583333333333321</v>
      </c>
      <c r="E404" s="83">
        <v>8.6993333333333336</v>
      </c>
      <c r="F404" s="85">
        <v>3.4193333333333271</v>
      </c>
      <c r="G404" s="83">
        <v>2.16</v>
      </c>
      <c r="H404" s="86">
        <v>406.70433333333335</v>
      </c>
      <c r="I404" s="27"/>
    </row>
    <row r="405" spans="1:9" x14ac:dyDescent="0.2">
      <c r="A405" s="90">
        <v>133</v>
      </c>
      <c r="B405" s="27" t="s">
        <v>168</v>
      </c>
      <c r="C405" s="47">
        <v>21.14767681159422</v>
      </c>
      <c r="D405" s="46">
        <v>1.985507246376812</v>
      </c>
      <c r="E405" s="55">
        <v>0.39333333333333337</v>
      </c>
      <c r="F405" s="38">
        <v>3.6444927536231915</v>
      </c>
      <c r="G405" s="46">
        <v>3.3066666666666666</v>
      </c>
      <c r="H405" s="47">
        <v>3.8866666666666667</v>
      </c>
      <c r="I405" s="27"/>
    </row>
    <row r="406" spans="1:9" x14ac:dyDescent="0.2">
      <c r="A406" s="29">
        <v>299</v>
      </c>
      <c r="B406" s="82" t="s">
        <v>334</v>
      </c>
      <c r="C406" s="84">
        <v>343.55045872306823</v>
      </c>
      <c r="D406" s="85">
        <v>23.45</v>
      </c>
      <c r="E406" s="83">
        <v>22.593</v>
      </c>
      <c r="F406" s="85">
        <v>10.24033333333333</v>
      </c>
      <c r="G406" s="83">
        <v>0.36333333333333329</v>
      </c>
      <c r="H406" s="86">
        <v>36.520000000000003</v>
      </c>
      <c r="I406" s="27"/>
    </row>
    <row r="407" spans="1:9" x14ac:dyDescent="0.2">
      <c r="A407" s="29">
        <v>300</v>
      </c>
      <c r="B407" s="27" t="s">
        <v>335</v>
      </c>
      <c r="C407" s="37">
        <v>349.32523145536584</v>
      </c>
      <c r="D407" s="36">
        <v>30.139583333333331</v>
      </c>
      <c r="E407" s="45">
        <v>24.46</v>
      </c>
      <c r="F407" s="38">
        <v>0</v>
      </c>
      <c r="G407" s="38" t="s">
        <v>32</v>
      </c>
      <c r="H407" s="37">
        <v>40.61</v>
      </c>
      <c r="I407" s="27"/>
    </row>
    <row r="408" spans="1:9" x14ac:dyDescent="0.2">
      <c r="A408" s="29">
        <v>261</v>
      </c>
      <c r="B408" s="27" t="s">
        <v>295</v>
      </c>
      <c r="C408" s="37">
        <v>725.96892684599879</v>
      </c>
      <c r="D408" s="38">
        <v>0.4147000074386597</v>
      </c>
      <c r="E408" s="45">
        <v>82.361000000000004</v>
      </c>
      <c r="F408" s="38">
        <v>6.3299992561332896E-2</v>
      </c>
      <c r="G408" s="38" t="s">
        <v>32</v>
      </c>
      <c r="H408" s="51">
        <v>578.69466666666676</v>
      </c>
      <c r="I408" s="27"/>
    </row>
    <row r="409" spans="1:9" x14ac:dyDescent="0.2">
      <c r="A409" s="29">
        <v>262</v>
      </c>
      <c r="B409" s="27" t="s">
        <v>296</v>
      </c>
      <c r="C409" s="37">
        <v>757.5404607259967</v>
      </c>
      <c r="D409" s="38">
        <v>0.3955600070953369</v>
      </c>
      <c r="E409" s="45">
        <v>86.039333333333332</v>
      </c>
      <c r="F409" s="38">
        <v>0</v>
      </c>
      <c r="G409" s="38" t="s">
        <v>32</v>
      </c>
      <c r="H409" s="37">
        <v>3.8486666666666669</v>
      </c>
      <c r="I409" s="27"/>
    </row>
    <row r="410" spans="1:9" x14ac:dyDescent="0.2">
      <c r="A410" s="29">
        <v>232</v>
      </c>
      <c r="B410" s="27" t="s">
        <v>265</v>
      </c>
      <c r="C410" s="47">
        <v>68.439508695652137</v>
      </c>
      <c r="D410" s="46">
        <v>1.9891304347826089</v>
      </c>
      <c r="E410" s="55">
        <v>2.1033333333333331</v>
      </c>
      <c r="F410" s="38">
        <v>12.264202898550717</v>
      </c>
      <c r="G410" s="46">
        <v>1.1366666666666667</v>
      </c>
      <c r="H410" s="47">
        <v>1.58</v>
      </c>
      <c r="I410" s="27"/>
    </row>
    <row r="411" spans="1:9" x14ac:dyDescent="0.2">
      <c r="A411" s="29">
        <v>233</v>
      </c>
      <c r="B411" s="27" t="s">
        <v>266</v>
      </c>
      <c r="C411" s="37">
        <v>38.759699999999988</v>
      </c>
      <c r="D411" s="36">
        <v>0.8125</v>
      </c>
      <c r="E411" s="45">
        <v>0.17666666666666667</v>
      </c>
      <c r="F411" s="38">
        <v>9.597499999999993</v>
      </c>
      <c r="G411" s="36">
        <v>0.50599999999999989</v>
      </c>
      <c r="H411" s="37">
        <v>8.0960000000000001</v>
      </c>
      <c r="I411" s="27"/>
    </row>
    <row r="412" spans="1:9" x14ac:dyDescent="0.2">
      <c r="A412" s="29">
        <v>234</v>
      </c>
      <c r="B412" s="27" t="s">
        <v>267</v>
      </c>
      <c r="C412" s="37">
        <v>41.967319999999987</v>
      </c>
      <c r="D412" s="36">
        <v>0.76666666666666661</v>
      </c>
      <c r="E412" s="45">
        <v>0.19333333333333336</v>
      </c>
      <c r="F412" s="38">
        <v>9.6359999999999921</v>
      </c>
      <c r="G412" s="36">
        <v>0.35366666666666663</v>
      </c>
      <c r="H412" s="37">
        <v>21.692333333333334</v>
      </c>
      <c r="I412" s="27"/>
    </row>
    <row r="413" spans="1:9" x14ac:dyDescent="0.2">
      <c r="A413" s="29">
        <v>263</v>
      </c>
      <c r="B413" s="27" t="s">
        <v>297</v>
      </c>
      <c r="C413" s="37">
        <v>596.11951695632945</v>
      </c>
      <c r="D413" s="38" t="s">
        <v>33</v>
      </c>
      <c r="E413" s="45">
        <v>67.434333333333342</v>
      </c>
      <c r="F413" s="38">
        <v>0</v>
      </c>
      <c r="G413" s="38" t="s">
        <v>32</v>
      </c>
      <c r="H413" s="51">
        <v>894.0386666666667</v>
      </c>
      <c r="I413" s="27"/>
    </row>
    <row r="414" spans="1:9" x14ac:dyDescent="0.2">
      <c r="A414" s="29">
        <v>264</v>
      </c>
      <c r="B414" s="27" t="s">
        <v>298</v>
      </c>
      <c r="C414" s="37">
        <v>722.52562580490098</v>
      </c>
      <c r="D414" s="38" t="s">
        <v>33</v>
      </c>
      <c r="E414" s="36">
        <v>81.73366666666665</v>
      </c>
      <c r="F414" s="38">
        <v>0</v>
      </c>
      <c r="G414" s="38" t="s">
        <v>32</v>
      </c>
      <c r="H414" s="51">
        <v>77.891000000000005</v>
      </c>
      <c r="I414" s="27"/>
    </row>
    <row r="415" spans="1:9" x14ac:dyDescent="0.2">
      <c r="A415" s="29">
        <v>265</v>
      </c>
      <c r="B415" s="27" t="s">
        <v>299</v>
      </c>
      <c r="C415" s="37">
        <v>594.4516933333332</v>
      </c>
      <c r="D415" s="38" t="s">
        <v>33</v>
      </c>
      <c r="E415" s="36">
        <v>67.245666666666651</v>
      </c>
      <c r="F415" s="38">
        <v>0</v>
      </c>
      <c r="G415" s="38" t="s">
        <v>32</v>
      </c>
      <c r="H415" s="51">
        <v>560.79766666666671</v>
      </c>
      <c r="I415" s="27"/>
    </row>
    <row r="416" spans="1:9" x14ac:dyDescent="0.2">
      <c r="A416" s="29">
        <v>266</v>
      </c>
      <c r="B416" s="27" t="s">
        <v>300</v>
      </c>
      <c r="C416" s="37">
        <v>593.13749023818968</v>
      </c>
      <c r="D416" s="38" t="s">
        <v>33</v>
      </c>
      <c r="E416" s="36">
        <v>67.096999999999994</v>
      </c>
      <c r="F416" s="38">
        <v>0</v>
      </c>
      <c r="G416" s="38" t="s">
        <v>32</v>
      </c>
      <c r="H416" s="51">
        <v>33.194333333333333</v>
      </c>
      <c r="I416" s="27"/>
    </row>
    <row r="417" spans="1:9" x14ac:dyDescent="0.2">
      <c r="A417" s="29">
        <v>504</v>
      </c>
      <c r="B417" s="82" t="s">
        <v>543</v>
      </c>
      <c r="C417" s="84">
        <v>301.23588753699971</v>
      </c>
      <c r="D417" s="85">
        <v>3.8128501310348506</v>
      </c>
      <c r="E417" s="83">
        <v>0.19</v>
      </c>
      <c r="F417" s="85">
        <v>73.55348320229848</v>
      </c>
      <c r="G417" s="83">
        <v>0.66666666666666663</v>
      </c>
      <c r="H417" s="86">
        <v>15.309333333333333</v>
      </c>
      <c r="I417" s="27"/>
    </row>
    <row r="418" spans="1:9" x14ac:dyDescent="0.2">
      <c r="A418" s="29">
        <v>505</v>
      </c>
      <c r="B418" s="82" t="s">
        <v>544</v>
      </c>
      <c r="C418" s="84">
        <v>306.63189699701849</v>
      </c>
      <c r="D418" s="85">
        <v>3.9349501352310177</v>
      </c>
      <c r="E418" s="83">
        <v>8.9333333333333334E-2</v>
      </c>
      <c r="F418" s="85">
        <v>75.05938319810231</v>
      </c>
      <c r="G418" s="83">
        <v>0.63666666666666671</v>
      </c>
      <c r="H418" s="86">
        <v>14.287333333333335</v>
      </c>
      <c r="I418" s="27"/>
    </row>
    <row r="419" spans="1:9" x14ac:dyDescent="0.2">
      <c r="A419" s="29">
        <v>506</v>
      </c>
      <c r="B419" s="93" t="s">
        <v>545</v>
      </c>
      <c r="C419" s="84">
        <v>257.24147319380444</v>
      </c>
      <c r="D419" s="85">
        <v>0.4</v>
      </c>
      <c r="E419" s="83">
        <v>0.13733333333333334</v>
      </c>
      <c r="F419" s="85">
        <v>70.763333333333335</v>
      </c>
      <c r="G419" s="83">
        <v>4.07</v>
      </c>
      <c r="H419" s="86">
        <v>10.883666666666668</v>
      </c>
      <c r="I419" s="27"/>
    </row>
    <row r="420" spans="1:9" x14ac:dyDescent="0.2">
      <c r="A420" s="90">
        <v>134</v>
      </c>
      <c r="B420" s="27" t="s">
        <v>169</v>
      </c>
      <c r="C420" s="47">
        <v>13.747236086956516</v>
      </c>
      <c r="D420" s="46">
        <v>1.3913043478260869</v>
      </c>
      <c r="E420" s="55">
        <v>7.2999999999999995E-2</v>
      </c>
      <c r="F420" s="38">
        <v>2.7286956521739105</v>
      </c>
      <c r="G420" s="46">
        <v>2.1930000000000001</v>
      </c>
      <c r="H420" s="47">
        <v>10.993</v>
      </c>
      <c r="I420" s="27"/>
    </row>
    <row r="421" spans="1:9" x14ac:dyDescent="0.2">
      <c r="A421" s="29">
        <v>507</v>
      </c>
      <c r="B421" s="63" t="s">
        <v>546</v>
      </c>
      <c r="C421" s="37">
        <v>309.24266666666665</v>
      </c>
      <c r="D421" s="36">
        <v>0</v>
      </c>
      <c r="E421" s="36">
        <v>0</v>
      </c>
      <c r="F421" s="38">
        <v>84.033333333333331</v>
      </c>
      <c r="G421" s="38" t="s">
        <v>32</v>
      </c>
      <c r="H421" s="37">
        <v>6.04</v>
      </c>
      <c r="I421" s="22"/>
    </row>
    <row r="422" spans="1:9" x14ac:dyDescent="0.2">
      <c r="A422" s="29">
        <v>508</v>
      </c>
      <c r="B422" s="63" t="s">
        <v>547</v>
      </c>
      <c r="C422" s="37">
        <v>296.50649123191829</v>
      </c>
      <c r="D422" s="36">
        <v>0</v>
      </c>
      <c r="E422" s="53">
        <v>0</v>
      </c>
      <c r="F422" s="38">
        <v>76.61666666666666</v>
      </c>
      <c r="G422" s="56" t="s">
        <v>32</v>
      </c>
      <c r="H422" s="37">
        <v>4.01</v>
      </c>
      <c r="I422" s="27"/>
    </row>
    <row r="423" spans="1:9" x14ac:dyDescent="0.2">
      <c r="A423" s="29">
        <v>235</v>
      </c>
      <c r="B423" s="27" t="s">
        <v>268</v>
      </c>
      <c r="C423" s="47">
        <v>32.60662608695646</v>
      </c>
      <c r="D423" s="46">
        <v>0.88405797101449279</v>
      </c>
      <c r="E423" s="55" t="s">
        <v>33</v>
      </c>
      <c r="F423" s="38">
        <v>8.1392753623188376</v>
      </c>
      <c r="G423" s="46">
        <v>0.12333333333333334</v>
      </c>
      <c r="H423" s="47" t="s">
        <v>33</v>
      </c>
      <c r="I423" s="31"/>
    </row>
    <row r="424" spans="1:9" x14ac:dyDescent="0.2">
      <c r="A424" s="29">
        <v>236</v>
      </c>
      <c r="B424" s="27" t="s">
        <v>269</v>
      </c>
      <c r="C424" s="47">
        <v>29.369391304347808</v>
      </c>
      <c r="D424" s="46">
        <v>0.67753623188405809</v>
      </c>
      <c r="E424" s="55" t="s">
        <v>33</v>
      </c>
      <c r="F424" s="38">
        <v>7.5257971014492737</v>
      </c>
      <c r="G424" s="46">
        <v>0.25</v>
      </c>
      <c r="H424" s="47">
        <v>11.166666666666666</v>
      </c>
      <c r="I424" s="27"/>
    </row>
    <row r="425" spans="1:9" x14ac:dyDescent="0.2">
      <c r="A425" s="29">
        <v>301</v>
      </c>
      <c r="B425" s="27" t="s">
        <v>336</v>
      </c>
      <c r="C425" s="37">
        <v>121.91021833333333</v>
      </c>
      <c r="D425" s="36">
        <v>26.604166666666668</v>
      </c>
      <c r="E425" s="45">
        <v>0.92133333333333345</v>
      </c>
      <c r="F425" s="38">
        <v>0</v>
      </c>
      <c r="G425" s="38" t="s">
        <v>32</v>
      </c>
      <c r="H425" s="37">
        <v>119.94866666666667</v>
      </c>
      <c r="I425" s="27"/>
    </row>
    <row r="426" spans="1:9" x14ac:dyDescent="0.2">
      <c r="A426" s="29">
        <v>302</v>
      </c>
      <c r="B426" s="27" t="s">
        <v>337</v>
      </c>
      <c r="C426" s="42">
        <v>89.130866666666648</v>
      </c>
      <c r="D426" s="46">
        <v>16.606666666666666</v>
      </c>
      <c r="E426" s="57">
        <v>2.02</v>
      </c>
      <c r="F426" s="38">
        <v>0</v>
      </c>
      <c r="G426" s="38" t="s">
        <v>32</v>
      </c>
      <c r="H426" s="42">
        <v>79.50333333333333</v>
      </c>
      <c r="I426" s="27"/>
    </row>
    <row r="427" spans="1:9" x14ac:dyDescent="0.2">
      <c r="A427" s="29">
        <v>303</v>
      </c>
      <c r="B427" s="82" t="s">
        <v>338</v>
      </c>
      <c r="C427" s="84">
        <v>191.62747837583225</v>
      </c>
      <c r="D427" s="85">
        <v>26.929166666666664</v>
      </c>
      <c r="E427" s="83">
        <v>8.4966666666666679</v>
      </c>
      <c r="F427" s="85">
        <v>0</v>
      </c>
      <c r="G427" s="89" t="s">
        <v>32</v>
      </c>
      <c r="H427" s="86">
        <v>89.961333333333343</v>
      </c>
      <c r="I427" s="27"/>
    </row>
    <row r="428" spans="1:9" x14ac:dyDescent="0.2">
      <c r="A428" s="29">
        <v>237</v>
      </c>
      <c r="B428" s="27" t="s">
        <v>270</v>
      </c>
      <c r="C428" s="37">
        <v>57.592778474648775</v>
      </c>
      <c r="D428" s="36">
        <v>0.88333333333333341</v>
      </c>
      <c r="E428" s="45">
        <v>0.13400000000000001</v>
      </c>
      <c r="F428" s="38">
        <v>14.861999999999998</v>
      </c>
      <c r="G428" s="36">
        <v>3.0733333333333328</v>
      </c>
      <c r="H428" s="37">
        <v>1.1673333333333333</v>
      </c>
      <c r="I428" s="27"/>
    </row>
    <row r="429" spans="1:9" x14ac:dyDescent="0.2">
      <c r="A429" s="29">
        <v>238</v>
      </c>
      <c r="B429" s="27" t="s">
        <v>271</v>
      </c>
      <c r="C429" s="37">
        <v>36.871350000000064</v>
      </c>
      <c r="D429" s="36">
        <v>0.65</v>
      </c>
      <c r="E429" s="45">
        <v>0.12833333333333333</v>
      </c>
      <c r="F429" s="38">
        <v>9.337000000000014</v>
      </c>
      <c r="G429" s="36">
        <v>2.7316666666666669</v>
      </c>
      <c r="H429" s="37">
        <v>1.8239999999999998</v>
      </c>
      <c r="I429" s="27"/>
    </row>
    <row r="430" spans="1:9" x14ac:dyDescent="0.2">
      <c r="A430" s="29">
        <v>42</v>
      </c>
      <c r="B430" s="27" t="s">
        <v>75</v>
      </c>
      <c r="C430" s="47">
        <v>361.36682387826096</v>
      </c>
      <c r="D430" s="46">
        <v>0.59782608695652173</v>
      </c>
      <c r="E430" s="46" t="s">
        <v>33</v>
      </c>
      <c r="F430" s="38">
        <v>87.148843913043493</v>
      </c>
      <c r="G430" s="46">
        <v>0.74333329999999997</v>
      </c>
      <c r="H430" s="47">
        <v>8.0830000000000002</v>
      </c>
      <c r="I430" s="27"/>
    </row>
    <row r="431" spans="1:9" x14ac:dyDescent="0.2">
      <c r="A431" s="29">
        <v>43</v>
      </c>
      <c r="B431" s="27" t="s">
        <v>76</v>
      </c>
      <c r="C431" s="47">
        <v>353.48226811594202</v>
      </c>
      <c r="D431" s="46">
        <v>7.2137681159420293</v>
      </c>
      <c r="E431" s="46">
        <v>1.9033333333333333</v>
      </c>
      <c r="F431" s="38">
        <v>78.872898550724628</v>
      </c>
      <c r="G431" s="46">
        <v>4.7133333333333338</v>
      </c>
      <c r="H431" s="47" t="s">
        <v>33</v>
      </c>
      <c r="I431" s="27"/>
    </row>
    <row r="432" spans="1:9" x14ac:dyDescent="0.2">
      <c r="A432" s="29">
        <v>44</v>
      </c>
      <c r="B432" s="27" t="s">
        <v>77</v>
      </c>
      <c r="C432" s="47">
        <v>138.16656499999999</v>
      </c>
      <c r="D432" s="46">
        <v>6.5895833333333336</v>
      </c>
      <c r="E432" s="46">
        <v>0.60899999999999999</v>
      </c>
      <c r="F432" s="38">
        <v>28.555749999999996</v>
      </c>
      <c r="G432" s="46">
        <v>3.9180000000000006</v>
      </c>
      <c r="H432" s="37">
        <v>1.1156666666666666</v>
      </c>
      <c r="I432" s="27"/>
    </row>
    <row r="433" spans="1:9" x14ac:dyDescent="0.2">
      <c r="A433" s="29">
        <v>45</v>
      </c>
      <c r="B433" s="27" t="s">
        <v>78</v>
      </c>
      <c r="C433" s="42">
        <v>97.564894202898515</v>
      </c>
      <c r="D433" s="46">
        <v>3.2282608695652177</v>
      </c>
      <c r="E433" s="44">
        <v>2.3533333333333331</v>
      </c>
      <c r="F433" s="38">
        <v>17.135072463768108</v>
      </c>
      <c r="G433" s="44">
        <v>4.6433333333333335</v>
      </c>
      <c r="H433" s="42">
        <v>260.34989999999999</v>
      </c>
      <c r="I433" s="27"/>
    </row>
    <row r="434" spans="1:9" x14ac:dyDescent="0.2">
      <c r="A434" s="29">
        <v>46</v>
      </c>
      <c r="B434" s="27" t="s">
        <v>79</v>
      </c>
      <c r="C434" s="37">
        <v>373.42146666666667</v>
      </c>
      <c r="D434" s="36">
        <v>0.58333333333333337</v>
      </c>
      <c r="E434" s="38">
        <v>0.37</v>
      </c>
      <c r="F434" s="38">
        <v>89.336666666666673</v>
      </c>
      <c r="G434" s="36">
        <v>0.88</v>
      </c>
      <c r="H434" s="37">
        <v>14.855333333333334</v>
      </c>
      <c r="I434" s="27"/>
    </row>
    <row r="435" spans="1:9" x14ac:dyDescent="0.2">
      <c r="A435" s="29">
        <v>239</v>
      </c>
      <c r="B435" s="27" t="s">
        <v>272</v>
      </c>
      <c r="C435" s="47">
        <v>30.147917391304354</v>
      </c>
      <c r="D435" s="46">
        <v>0.89492753623188392</v>
      </c>
      <c r="E435" s="55">
        <v>0.31</v>
      </c>
      <c r="F435" s="38">
        <v>6.8184057971014589</v>
      </c>
      <c r="G435" s="46">
        <v>1.7233333333333334</v>
      </c>
      <c r="H435" s="47" t="s">
        <v>33</v>
      </c>
      <c r="I435" s="27"/>
    </row>
    <row r="436" spans="1:9" x14ac:dyDescent="0.2">
      <c r="A436" s="128">
        <v>424</v>
      </c>
      <c r="B436" s="132" t="s">
        <v>460</v>
      </c>
      <c r="C436" s="127">
        <v>268.8199890167316</v>
      </c>
      <c r="D436" s="142">
        <v>11.952083333333334</v>
      </c>
      <c r="E436" s="149">
        <v>21.649333333333335</v>
      </c>
      <c r="F436" s="142">
        <v>5.8159166666666602</v>
      </c>
      <c r="G436" s="158" t="s">
        <v>32</v>
      </c>
      <c r="H436" s="161">
        <v>1212.1670000000001</v>
      </c>
      <c r="I436" s="27"/>
    </row>
    <row r="437" spans="1:9" ht="12" thickBot="1" x14ac:dyDescent="0.25">
      <c r="A437" s="90">
        <v>135</v>
      </c>
      <c r="B437" s="63" t="s">
        <v>170</v>
      </c>
      <c r="C437" s="134">
        <v>18.107389052172486</v>
      </c>
      <c r="D437" s="36">
        <v>2.1104166666666671</v>
      </c>
      <c r="E437" s="45">
        <v>0.16766666666666666</v>
      </c>
      <c r="F437" s="38">
        <v>3.2365833333333267</v>
      </c>
      <c r="G437" s="53">
        <v>1.891</v>
      </c>
      <c r="H437" s="51">
        <v>2.8793333333333337</v>
      </c>
      <c r="I437" s="27"/>
    </row>
    <row r="438" spans="1:9" ht="34.5" customHeight="1" x14ac:dyDescent="0.2">
      <c r="A438" s="129">
        <v>137</v>
      </c>
      <c r="B438" s="31" t="s">
        <v>172</v>
      </c>
      <c r="C438" s="139">
        <v>18.18662463768122</v>
      </c>
      <c r="D438" s="143">
        <v>1.2028985507246377</v>
      </c>
      <c r="E438" s="152">
        <v>5.3333333333333337E-2</v>
      </c>
      <c r="F438" s="156">
        <v>4.1471014492753762</v>
      </c>
      <c r="G438" s="143">
        <v>2.6433333333333335</v>
      </c>
      <c r="H438" s="139">
        <v>2.46</v>
      </c>
      <c r="I438" s="82"/>
    </row>
    <row r="439" spans="1:9" ht="34.5" customHeight="1" x14ac:dyDescent="0.2">
      <c r="A439" s="29">
        <v>240</v>
      </c>
      <c r="B439" s="27" t="s">
        <v>273</v>
      </c>
      <c r="C439" s="37">
        <v>42.539198868195214</v>
      </c>
      <c r="D439" s="38">
        <v>0.30833333333333335</v>
      </c>
      <c r="E439" s="92" t="s">
        <v>33</v>
      </c>
      <c r="F439" s="38">
        <v>11.528666666666659</v>
      </c>
      <c r="G439" s="36">
        <v>2.9580000000000002</v>
      </c>
      <c r="H439" s="34" t="s">
        <v>33</v>
      </c>
      <c r="I439" s="82"/>
    </row>
    <row r="440" spans="1:9" x14ac:dyDescent="0.2">
      <c r="A440" s="90">
        <v>136</v>
      </c>
      <c r="B440" s="82" t="s">
        <v>171</v>
      </c>
      <c r="C440" s="84">
        <v>180.77527399341261</v>
      </c>
      <c r="D440" s="85">
        <v>5.8583333333333325</v>
      </c>
      <c r="E440" s="83">
        <v>1.9433333333333334</v>
      </c>
      <c r="F440" s="85">
        <v>36.78</v>
      </c>
      <c r="G440" s="83">
        <v>1.78</v>
      </c>
      <c r="H440" s="86">
        <v>7.0680000000000005</v>
      </c>
      <c r="I440" s="27"/>
    </row>
    <row r="441" spans="1:9" x14ac:dyDescent="0.2">
      <c r="A441" s="29">
        <v>597</v>
      </c>
      <c r="B441" s="27" t="s">
        <v>641</v>
      </c>
      <c r="C441" s="37">
        <v>620.0600197905668</v>
      </c>
      <c r="D441" s="36">
        <v>13.970800502777101</v>
      </c>
      <c r="E441" s="45">
        <v>59.359666666666669</v>
      </c>
      <c r="F441" s="38">
        <v>18.363866163889568</v>
      </c>
      <c r="G441" s="36">
        <v>7.2496666666666671</v>
      </c>
      <c r="H441" s="37">
        <v>4.5706666666666669</v>
      </c>
      <c r="I441" s="27"/>
    </row>
    <row r="442" spans="1:9" x14ac:dyDescent="0.2">
      <c r="A442" s="29">
        <v>267</v>
      </c>
      <c r="B442" s="27" t="s">
        <v>301</v>
      </c>
      <c r="C442" s="37">
        <v>884</v>
      </c>
      <c r="D442" s="38" t="s">
        <v>32</v>
      </c>
      <c r="E442" s="38">
        <v>100</v>
      </c>
      <c r="F442" s="38" t="s">
        <v>32</v>
      </c>
      <c r="G442" s="38" t="s">
        <v>32</v>
      </c>
      <c r="H442" s="34"/>
      <c r="I442" s="27"/>
    </row>
    <row r="443" spans="1:9" x14ac:dyDescent="0.2">
      <c r="A443" s="29">
        <v>268</v>
      </c>
      <c r="B443" s="27" t="s">
        <v>302</v>
      </c>
      <c r="C443" s="37">
        <v>884</v>
      </c>
      <c r="D443" s="38" t="s">
        <v>32</v>
      </c>
      <c r="E443" s="38">
        <v>100</v>
      </c>
      <c r="F443" s="38" t="s">
        <v>32</v>
      </c>
      <c r="G443" s="38" t="s">
        <v>32</v>
      </c>
      <c r="H443" s="34"/>
      <c r="I443" s="27"/>
    </row>
    <row r="444" spans="1:9" x14ac:dyDescent="0.2">
      <c r="A444" s="29">
        <v>269</v>
      </c>
      <c r="B444" s="27" t="s">
        <v>303</v>
      </c>
      <c r="C444" s="37">
        <v>884</v>
      </c>
      <c r="D444" s="38" t="s">
        <v>32</v>
      </c>
      <c r="E444" s="38">
        <v>100</v>
      </c>
      <c r="F444" s="38" t="s">
        <v>32</v>
      </c>
      <c r="G444" s="38" t="s">
        <v>32</v>
      </c>
      <c r="H444" s="34"/>
      <c r="I444" s="27"/>
    </row>
    <row r="445" spans="1:9" x14ac:dyDescent="0.2">
      <c r="A445" s="29">
        <v>270</v>
      </c>
      <c r="B445" s="27" t="s">
        <v>304</v>
      </c>
      <c r="C445" s="37">
        <v>884</v>
      </c>
      <c r="D445" s="38" t="s">
        <v>32</v>
      </c>
      <c r="E445" s="38">
        <v>100</v>
      </c>
      <c r="F445" s="38" t="s">
        <v>32</v>
      </c>
      <c r="G445" s="38" t="s">
        <v>32</v>
      </c>
      <c r="H445" s="34"/>
      <c r="I445" s="27"/>
    </row>
    <row r="446" spans="1:9" x14ac:dyDescent="0.2">
      <c r="A446" s="29">
        <v>271</v>
      </c>
      <c r="B446" s="27" t="s">
        <v>305</v>
      </c>
      <c r="C446" s="37">
        <v>884</v>
      </c>
      <c r="D446" s="38" t="s">
        <v>32</v>
      </c>
      <c r="E446" s="38">
        <v>100</v>
      </c>
      <c r="F446" s="38" t="s">
        <v>32</v>
      </c>
      <c r="G446" s="38" t="s">
        <v>32</v>
      </c>
      <c r="H446" s="34"/>
      <c r="I446" s="27"/>
    </row>
    <row r="447" spans="1:9" x14ac:dyDescent="0.2">
      <c r="A447" s="29">
        <v>272</v>
      </c>
      <c r="B447" s="27" t="s">
        <v>306</v>
      </c>
      <c r="C447" s="37">
        <v>884</v>
      </c>
      <c r="D447" s="38" t="s">
        <v>32</v>
      </c>
      <c r="E447" s="38">
        <v>100</v>
      </c>
      <c r="F447" s="38" t="s">
        <v>32</v>
      </c>
      <c r="G447" s="38" t="s">
        <v>32</v>
      </c>
      <c r="H447" s="34"/>
      <c r="I447" s="27"/>
    </row>
    <row r="448" spans="1:9" x14ac:dyDescent="0.2">
      <c r="A448" s="90">
        <v>484</v>
      </c>
      <c r="B448" s="82" t="s">
        <v>522</v>
      </c>
      <c r="C448" s="84">
        <v>268.00677218242487</v>
      </c>
      <c r="D448" s="85">
        <v>15.570833333333333</v>
      </c>
      <c r="E448" s="83">
        <v>22.007666666666665</v>
      </c>
      <c r="F448" s="85">
        <v>0.43716666666666804</v>
      </c>
      <c r="G448" s="89" t="s">
        <v>32</v>
      </c>
      <c r="H448" s="86">
        <v>216.05100000000002</v>
      </c>
      <c r="I448" s="27"/>
    </row>
    <row r="449" spans="1:9" x14ac:dyDescent="0.2">
      <c r="A449" s="29">
        <v>485</v>
      </c>
      <c r="B449" s="27" t="s">
        <v>523</v>
      </c>
      <c r="C449" s="37">
        <v>176.89389999999997</v>
      </c>
      <c r="D449" s="36">
        <v>13.6875</v>
      </c>
      <c r="E449" s="45">
        <v>12.68</v>
      </c>
      <c r="F449" s="38">
        <v>0.77249999999999863</v>
      </c>
      <c r="G449" s="38" t="s">
        <v>32</v>
      </c>
      <c r="H449" s="37">
        <v>128.98699999999999</v>
      </c>
      <c r="I449" s="27"/>
    </row>
    <row r="450" spans="1:9" x14ac:dyDescent="0.2">
      <c r="A450" s="29">
        <v>486</v>
      </c>
      <c r="B450" s="27" t="s">
        <v>524</v>
      </c>
      <c r="C450" s="37">
        <v>59.435696666666672</v>
      </c>
      <c r="D450" s="36">
        <v>13.447916666666668</v>
      </c>
      <c r="E450" s="45">
        <v>8.900000000000001E-2</v>
      </c>
      <c r="F450" s="38">
        <v>0</v>
      </c>
      <c r="G450" s="38" t="s">
        <v>32</v>
      </c>
      <c r="H450" s="37">
        <v>180.53766666666669</v>
      </c>
      <c r="I450" s="27"/>
    </row>
    <row r="451" spans="1:9" x14ac:dyDescent="0.2">
      <c r="A451" s="29">
        <v>487</v>
      </c>
      <c r="B451" s="27" t="s">
        <v>525</v>
      </c>
      <c r="C451" s="37">
        <v>352.67334000000005</v>
      </c>
      <c r="D451" s="36">
        <v>15.9</v>
      </c>
      <c r="E451" s="45">
        <v>30.777000000000001</v>
      </c>
      <c r="F451" s="38">
        <v>1.5600000000000065</v>
      </c>
      <c r="G451" s="38" t="s">
        <v>32</v>
      </c>
      <c r="H451" s="37">
        <v>44.908666666666669</v>
      </c>
      <c r="I451" s="27"/>
    </row>
    <row r="452" spans="1:9" x14ac:dyDescent="0.2">
      <c r="A452" s="29">
        <v>488</v>
      </c>
      <c r="B452" s="27" t="s">
        <v>526</v>
      </c>
      <c r="C452" s="37">
        <v>145.70017000000001</v>
      </c>
      <c r="D452" s="36">
        <v>13.293749999999999</v>
      </c>
      <c r="E452" s="45">
        <v>9.4763333333333328</v>
      </c>
      <c r="F452" s="38">
        <v>0.61491666666667355</v>
      </c>
      <c r="G452" s="38" t="s">
        <v>32</v>
      </c>
      <c r="H452" s="37">
        <v>145.90099999999998</v>
      </c>
      <c r="I452" s="27"/>
    </row>
    <row r="453" spans="1:9" x14ac:dyDescent="0.2">
      <c r="A453" s="29">
        <v>489</v>
      </c>
      <c r="B453" s="27" t="s">
        <v>527</v>
      </c>
      <c r="C453" s="42">
        <v>143.11173333333335</v>
      </c>
      <c r="D453" s="46">
        <v>13.03</v>
      </c>
      <c r="E453" s="44">
        <v>8.9</v>
      </c>
      <c r="F453" s="38">
        <v>1.6366666666666725</v>
      </c>
      <c r="G453" s="38" t="s">
        <v>32</v>
      </c>
      <c r="H453" s="42">
        <v>167.91</v>
      </c>
      <c r="I453" s="27"/>
    </row>
    <row r="454" spans="1:9" x14ac:dyDescent="0.2">
      <c r="A454" s="29">
        <v>490</v>
      </c>
      <c r="B454" s="82" t="s">
        <v>528</v>
      </c>
      <c r="C454" s="84">
        <v>240.18722400911651</v>
      </c>
      <c r="D454" s="85">
        <v>15.616666666666667</v>
      </c>
      <c r="E454" s="83">
        <v>18.592666666666666</v>
      </c>
      <c r="F454" s="85">
        <v>1.1936666666666627</v>
      </c>
      <c r="G454" s="89" t="s">
        <v>32</v>
      </c>
      <c r="H454" s="86">
        <v>166.11233333333334</v>
      </c>
      <c r="I454" s="27"/>
    </row>
    <row r="455" spans="1:9" x14ac:dyDescent="0.2">
      <c r="A455" s="29">
        <v>579</v>
      </c>
      <c r="B455" s="27" t="s">
        <v>622</v>
      </c>
      <c r="C455" s="37">
        <v>486.92708646452428</v>
      </c>
      <c r="D455" s="36">
        <v>15.995833333333334</v>
      </c>
      <c r="E455" s="45">
        <v>26.075333333333333</v>
      </c>
      <c r="F455" s="38">
        <v>52.376166666666663</v>
      </c>
      <c r="G455" s="36">
        <v>7.319</v>
      </c>
      <c r="H455" s="37">
        <v>166.84066666666666</v>
      </c>
      <c r="I455" s="27"/>
    </row>
    <row r="456" spans="1:9" x14ac:dyDescent="0.2">
      <c r="A456" s="90">
        <v>138</v>
      </c>
      <c r="B456" s="27" t="s">
        <v>173</v>
      </c>
      <c r="C456" s="37">
        <v>23.199716434081346</v>
      </c>
      <c r="D456" s="36">
        <v>1.7916666666666667</v>
      </c>
      <c r="E456" s="45">
        <v>0.40333333333333332</v>
      </c>
      <c r="F456" s="38">
        <v>4.328333333333326</v>
      </c>
      <c r="G456" s="36">
        <v>3.15</v>
      </c>
      <c r="H456" s="37">
        <v>513.82033333333322</v>
      </c>
      <c r="I456" s="22"/>
    </row>
    <row r="457" spans="1:9" x14ac:dyDescent="0.2">
      <c r="A457" s="29">
        <v>139</v>
      </c>
      <c r="B457" s="27" t="s">
        <v>174</v>
      </c>
      <c r="C457" s="37">
        <v>29.431963333333321</v>
      </c>
      <c r="D457" s="36">
        <v>2.4583333333333335</v>
      </c>
      <c r="E457" s="45">
        <v>0.45</v>
      </c>
      <c r="F457" s="38">
        <v>5.5089999999999968</v>
      </c>
      <c r="G457" s="36">
        <v>2.5499999999999998</v>
      </c>
      <c r="H457" s="37">
        <v>562.68533333333323</v>
      </c>
      <c r="I457" s="27"/>
    </row>
    <row r="458" spans="1:9" x14ac:dyDescent="0.2">
      <c r="A458" s="29">
        <v>47</v>
      </c>
      <c r="B458" s="27" t="s">
        <v>80</v>
      </c>
      <c r="C458" s="37">
        <v>171.21911166666669</v>
      </c>
      <c r="D458" s="36">
        <v>2.5520833333333335</v>
      </c>
      <c r="E458" s="36">
        <v>4.8496666666666668</v>
      </c>
      <c r="F458" s="38">
        <v>30.68491666666667</v>
      </c>
      <c r="G458" s="36">
        <v>2.371</v>
      </c>
      <c r="H458" s="37">
        <v>131.99299999999999</v>
      </c>
      <c r="I458" s="31"/>
    </row>
    <row r="459" spans="1:9" x14ac:dyDescent="0.2">
      <c r="A459" s="29">
        <v>48</v>
      </c>
      <c r="B459" s="27" t="s">
        <v>81</v>
      </c>
      <c r="C459" s="37">
        <v>343.08536666666669</v>
      </c>
      <c r="D459" s="36">
        <v>12.35</v>
      </c>
      <c r="E459" s="53">
        <v>5.6933333333333342</v>
      </c>
      <c r="F459" s="38">
        <v>59.566666666666663</v>
      </c>
      <c r="G459" s="53">
        <v>5.98</v>
      </c>
      <c r="H459" s="51">
        <v>605.76299999999992</v>
      </c>
      <c r="I459" s="27"/>
    </row>
    <row r="460" spans="1:9" x14ac:dyDescent="0.2">
      <c r="A460" s="29">
        <v>140</v>
      </c>
      <c r="B460" s="63" t="s">
        <v>175</v>
      </c>
      <c r="C460" s="37">
        <v>363.07791333333336</v>
      </c>
      <c r="D460" s="36">
        <v>5.1208333333333336</v>
      </c>
      <c r="E460" s="53">
        <v>24.567333333333334</v>
      </c>
      <c r="F460" s="38">
        <v>34.241500000000002</v>
      </c>
      <c r="G460" s="53">
        <v>0.55833333333333324</v>
      </c>
      <c r="H460" s="51">
        <v>773.49333333333334</v>
      </c>
      <c r="I460" s="27"/>
    </row>
    <row r="461" spans="1:9" x14ac:dyDescent="0.2">
      <c r="A461" s="29">
        <v>141</v>
      </c>
      <c r="B461" s="27" t="s">
        <v>176</v>
      </c>
      <c r="C461" s="37">
        <v>294.53800000000001</v>
      </c>
      <c r="D461" s="36">
        <v>3.6479999999999997</v>
      </c>
      <c r="E461" s="36">
        <v>13.988666666666667</v>
      </c>
      <c r="F461" s="38">
        <v>38.512000000000008</v>
      </c>
      <c r="G461" s="36">
        <v>0.97633333333333328</v>
      </c>
      <c r="H461" s="37">
        <v>404.99399999999997</v>
      </c>
      <c r="I461" s="27"/>
    </row>
    <row r="462" spans="1:9" x14ac:dyDescent="0.2">
      <c r="A462" s="29">
        <v>49</v>
      </c>
      <c r="B462" s="27" t="s">
        <v>82</v>
      </c>
      <c r="C462" s="37">
        <v>308.72632333333331</v>
      </c>
      <c r="D462" s="36">
        <v>11.343</v>
      </c>
      <c r="E462" s="53">
        <v>3.58</v>
      </c>
      <c r="F462" s="38">
        <v>56.510333333333335</v>
      </c>
      <c r="G462" s="53">
        <v>5.706666666666667</v>
      </c>
      <c r="H462" s="51">
        <v>662.54133333333334</v>
      </c>
      <c r="I462" s="27"/>
    </row>
    <row r="463" spans="1:9" x14ac:dyDescent="0.2">
      <c r="A463" s="29">
        <v>50</v>
      </c>
      <c r="B463" s="27" t="s">
        <v>83</v>
      </c>
      <c r="C463" s="37">
        <v>252.99402999999998</v>
      </c>
      <c r="D463" s="36">
        <v>11.950999600092567</v>
      </c>
      <c r="E463" s="36">
        <v>2.7266666666666666</v>
      </c>
      <c r="F463" s="38">
        <v>44.118999999999993</v>
      </c>
      <c r="G463" s="36">
        <v>2.48</v>
      </c>
      <c r="H463" s="51">
        <v>22.045333333333335</v>
      </c>
      <c r="I463" s="27"/>
    </row>
    <row r="464" spans="1:9" x14ac:dyDescent="0.2">
      <c r="A464" s="29">
        <v>51</v>
      </c>
      <c r="B464" s="27" t="s">
        <v>84</v>
      </c>
      <c r="C464" s="37">
        <v>292.01348999999999</v>
      </c>
      <c r="D464" s="36">
        <v>8.3030000000000008</v>
      </c>
      <c r="E464" s="36">
        <v>3.11</v>
      </c>
      <c r="F464" s="38">
        <v>56.396999999999998</v>
      </c>
      <c r="G464" s="36">
        <v>4.296666666666666</v>
      </c>
      <c r="H464" s="37">
        <v>506.64399999999995</v>
      </c>
      <c r="I464" s="27"/>
    </row>
    <row r="465" spans="1:9" x14ac:dyDescent="0.2">
      <c r="A465" s="29">
        <v>52</v>
      </c>
      <c r="B465" s="27" t="s">
        <v>85</v>
      </c>
      <c r="C465" s="37">
        <v>253.19361833333332</v>
      </c>
      <c r="D465" s="36">
        <v>9.4251666666666658</v>
      </c>
      <c r="E465" s="36">
        <v>3.6533333333333338</v>
      </c>
      <c r="F465" s="38">
        <v>49.941499999999998</v>
      </c>
      <c r="G465" s="36">
        <v>6.8833333333333329</v>
      </c>
      <c r="H465" s="51">
        <v>506.1033333333333</v>
      </c>
      <c r="I465" s="27"/>
    </row>
    <row r="466" spans="1:9" x14ac:dyDescent="0.2">
      <c r="A466" s="29">
        <v>53</v>
      </c>
      <c r="B466" s="27" t="s">
        <v>86</v>
      </c>
      <c r="C466" s="42">
        <v>299.8101504347826</v>
      </c>
      <c r="D466" s="46">
        <v>7.9535652173913043</v>
      </c>
      <c r="E466" s="44">
        <v>3.1033333333333335</v>
      </c>
      <c r="F466" s="38">
        <v>58.646434782608694</v>
      </c>
      <c r="G466" s="44">
        <v>2.3066666666666666</v>
      </c>
      <c r="H466" s="42">
        <v>647.6733333333334</v>
      </c>
      <c r="I466" s="27"/>
    </row>
    <row r="467" spans="1:9" x14ac:dyDescent="0.2">
      <c r="A467" s="29">
        <v>54</v>
      </c>
      <c r="B467" s="27" t="s">
        <v>87</v>
      </c>
      <c r="C467" s="37">
        <v>310.96494000000001</v>
      </c>
      <c r="D467" s="36">
        <v>8.3979999999999997</v>
      </c>
      <c r="E467" s="36">
        <v>2.84</v>
      </c>
      <c r="F467" s="38">
        <v>61.451999999999998</v>
      </c>
      <c r="G467" s="36">
        <v>2.4333333333333331</v>
      </c>
      <c r="H467" s="37">
        <v>430.79199999999997</v>
      </c>
      <c r="I467" s="27"/>
    </row>
    <row r="468" spans="1:9" x14ac:dyDescent="0.2">
      <c r="A468" s="29">
        <v>55</v>
      </c>
      <c r="B468" s="82" t="s">
        <v>88</v>
      </c>
      <c r="C468" s="84">
        <v>288.70207151598953</v>
      </c>
      <c r="D468" s="85">
        <v>10.74069964059194</v>
      </c>
      <c r="E468" s="83">
        <v>8.7929999999999993</v>
      </c>
      <c r="F468" s="85">
        <v>42.016633692741387</v>
      </c>
      <c r="G468" s="89">
        <v>1.04</v>
      </c>
      <c r="H468" s="86">
        <v>1309.2650000000001</v>
      </c>
      <c r="I468" s="27"/>
    </row>
    <row r="469" spans="1:9" x14ac:dyDescent="0.2">
      <c r="A469" s="29">
        <v>56</v>
      </c>
      <c r="B469" s="82" t="s">
        <v>89</v>
      </c>
      <c r="C469" s="84">
        <v>388.37465162496756</v>
      </c>
      <c r="D469" s="85">
        <v>10.104199661890666</v>
      </c>
      <c r="E469" s="83">
        <v>20.136666666666667</v>
      </c>
      <c r="F469" s="85">
        <v>43.767800338109339</v>
      </c>
      <c r="G469" s="83">
        <v>0.98666666666666669</v>
      </c>
      <c r="H469" s="86">
        <v>1039.8886666666667</v>
      </c>
      <c r="I469" s="27"/>
    </row>
    <row r="470" spans="1:9" x14ac:dyDescent="0.2">
      <c r="A470" s="29">
        <v>57</v>
      </c>
      <c r="B470" s="82" t="s">
        <v>90</v>
      </c>
      <c r="C470" s="84">
        <v>308.47443388737418</v>
      </c>
      <c r="D470" s="85">
        <v>9.8533996702829985</v>
      </c>
      <c r="E470" s="83">
        <v>9.634666666666666</v>
      </c>
      <c r="F470" s="85">
        <v>45.947933663050335</v>
      </c>
      <c r="G470" s="83">
        <v>1.1066666666666667</v>
      </c>
      <c r="H470" s="86">
        <v>984.56966666666665</v>
      </c>
      <c r="I470" s="27"/>
    </row>
    <row r="471" spans="1:9" x14ac:dyDescent="0.2">
      <c r="A471" s="24">
        <v>58</v>
      </c>
      <c r="B471" s="132" t="s">
        <v>91</v>
      </c>
      <c r="C471" s="127">
        <v>422.11208003931927</v>
      </c>
      <c r="D471" s="142">
        <v>8.7095997085571284</v>
      </c>
      <c r="E471" s="149">
        <v>22.670333333333332</v>
      </c>
      <c r="F471" s="142">
        <v>48.132733624776201</v>
      </c>
      <c r="G471" s="149">
        <v>0.94333333333333336</v>
      </c>
      <c r="H471" s="161">
        <v>821.38233333333335</v>
      </c>
      <c r="I471" s="27"/>
    </row>
    <row r="472" spans="1:9" ht="12" thickBot="1" x14ac:dyDescent="0.25">
      <c r="A472" s="29">
        <v>59</v>
      </c>
      <c r="B472" s="27" t="s">
        <v>92</v>
      </c>
      <c r="C472" s="134">
        <v>310.20251433333328</v>
      </c>
      <c r="D472" s="36">
        <v>6.9027000000000003</v>
      </c>
      <c r="E472" s="36">
        <v>5.4770000000000003</v>
      </c>
      <c r="F472" s="38">
        <v>57.379633333333324</v>
      </c>
      <c r="G472" s="36">
        <v>1.4133333333333333</v>
      </c>
      <c r="H472" s="37">
        <v>1344.2013333333332</v>
      </c>
      <c r="I472" s="27"/>
    </row>
    <row r="473" spans="1:9" x14ac:dyDescent="0.2">
      <c r="A473" s="33">
        <v>60</v>
      </c>
      <c r="B473" s="31" t="s">
        <v>93</v>
      </c>
      <c r="C473" s="135">
        <v>569.67245933333334</v>
      </c>
      <c r="D473" s="144">
        <v>6.0192000000000005</v>
      </c>
      <c r="E473" s="144">
        <v>40.860333333333337</v>
      </c>
      <c r="F473" s="156">
        <v>49.343133333333341</v>
      </c>
      <c r="G473" s="144">
        <v>1.3093333333333332</v>
      </c>
      <c r="H473" s="135">
        <v>1174.6670000000001</v>
      </c>
      <c r="I473" s="27"/>
    </row>
    <row r="474" spans="1:9" x14ac:dyDescent="0.2">
      <c r="A474" s="29">
        <v>580</v>
      </c>
      <c r="B474" s="82" t="s">
        <v>623</v>
      </c>
      <c r="C474" s="84">
        <v>503.19036583995569</v>
      </c>
      <c r="D474" s="85">
        <v>13.162240091959635</v>
      </c>
      <c r="E474" s="83">
        <v>28.048333333333336</v>
      </c>
      <c r="F474" s="85">
        <v>54.730426574707039</v>
      </c>
      <c r="G474" s="83">
        <v>3.3933333333333331</v>
      </c>
      <c r="H474" s="86">
        <v>16.345333333333333</v>
      </c>
      <c r="I474" s="27"/>
    </row>
    <row r="475" spans="1:9" x14ac:dyDescent="0.2">
      <c r="A475" s="29">
        <v>142</v>
      </c>
      <c r="B475" s="27" t="s">
        <v>177</v>
      </c>
      <c r="C475" s="47">
        <v>9.5336913043478191</v>
      </c>
      <c r="D475" s="46">
        <v>0.86956521739130432</v>
      </c>
      <c r="E475" s="55" t="s">
        <v>33</v>
      </c>
      <c r="F475" s="38">
        <v>2.0371014492753532</v>
      </c>
      <c r="G475" s="46">
        <v>1.1200000000000001</v>
      </c>
      <c r="H475" s="47" t="s">
        <v>33</v>
      </c>
      <c r="I475" s="27"/>
    </row>
    <row r="476" spans="1:9" x14ac:dyDescent="0.2">
      <c r="A476" s="29">
        <v>241</v>
      </c>
      <c r="B476" s="27" t="s">
        <v>274</v>
      </c>
      <c r="C476" s="37">
        <v>204.96677</v>
      </c>
      <c r="D476" s="36">
        <v>2.3354166666666667</v>
      </c>
      <c r="E476" s="45">
        <v>17.971</v>
      </c>
      <c r="F476" s="38">
        <v>12.972916666666666</v>
      </c>
      <c r="G476" s="36">
        <v>19.041</v>
      </c>
      <c r="H476" s="34" t="s">
        <v>33</v>
      </c>
      <c r="I476" s="27"/>
    </row>
    <row r="477" spans="1:9" x14ac:dyDescent="0.2">
      <c r="A477" s="29">
        <v>242</v>
      </c>
      <c r="B477" s="63" t="s">
        <v>275</v>
      </c>
      <c r="C477" s="37">
        <v>60.588590000000003</v>
      </c>
      <c r="D477" s="38">
        <v>0.23541666666666672</v>
      </c>
      <c r="E477" s="45">
        <v>0.23033333333333331</v>
      </c>
      <c r="F477" s="38">
        <v>16.074916666666663</v>
      </c>
      <c r="G477" s="53">
        <v>2.9826666666666668</v>
      </c>
      <c r="H477" s="51">
        <v>0.9816666666666668</v>
      </c>
      <c r="I477" s="27"/>
    </row>
    <row r="478" spans="1:9" x14ac:dyDescent="0.2">
      <c r="A478" s="29">
        <v>243</v>
      </c>
      <c r="B478" s="27" t="s">
        <v>276</v>
      </c>
      <c r="C478" s="47">
        <v>53.309047826086925</v>
      </c>
      <c r="D478" s="46">
        <v>0.56521739130434789</v>
      </c>
      <c r="E478" s="55">
        <v>0.11</v>
      </c>
      <c r="F478" s="38">
        <v>14.02478260869564</v>
      </c>
      <c r="G478" s="46">
        <v>3.0133333333333332</v>
      </c>
      <c r="H478" s="47" t="s">
        <v>33</v>
      </c>
      <c r="I478" s="82"/>
    </row>
    <row r="479" spans="1:9" x14ac:dyDescent="0.2">
      <c r="A479" s="29">
        <v>425</v>
      </c>
      <c r="B479" s="27" t="s">
        <v>461</v>
      </c>
      <c r="C479" s="37">
        <v>163.07139793137708</v>
      </c>
      <c r="D479" s="36">
        <v>26.202083333333331</v>
      </c>
      <c r="E479" s="45">
        <v>5.6749999999999998</v>
      </c>
      <c r="F479" s="38">
        <v>0</v>
      </c>
      <c r="G479" s="38" t="s">
        <v>32</v>
      </c>
      <c r="H479" s="37">
        <v>627.87566666666669</v>
      </c>
      <c r="I479" s="27"/>
    </row>
    <row r="480" spans="1:9" x14ac:dyDescent="0.2">
      <c r="A480" s="29">
        <v>426</v>
      </c>
      <c r="B480" s="27" t="s">
        <v>462</v>
      </c>
      <c r="C480" s="37">
        <v>93.722433826128636</v>
      </c>
      <c r="D480" s="36">
        <v>18.083333333333332</v>
      </c>
      <c r="E480" s="45">
        <v>1.83</v>
      </c>
      <c r="F480" s="38">
        <v>0</v>
      </c>
      <c r="G480" s="44" t="s">
        <v>32</v>
      </c>
      <c r="H480" s="34">
        <v>710.68299999999999</v>
      </c>
      <c r="I480" s="27"/>
    </row>
    <row r="481" spans="1:12" x14ac:dyDescent="0.2">
      <c r="A481" s="29">
        <v>304</v>
      </c>
      <c r="B481" s="27" t="s">
        <v>339</v>
      </c>
      <c r="C481" s="42">
        <v>110.87629999999999</v>
      </c>
      <c r="D481" s="46">
        <v>16.263333333333332</v>
      </c>
      <c r="E481" s="57">
        <v>4.5933333333333337</v>
      </c>
      <c r="F481" s="38">
        <v>0</v>
      </c>
      <c r="G481" s="38" t="s">
        <v>32</v>
      </c>
      <c r="H481" s="42">
        <v>76.166666666666671</v>
      </c>
      <c r="I481" s="27"/>
      <c r="J481" s="103"/>
      <c r="K481" s="103"/>
      <c r="L481" s="103"/>
    </row>
    <row r="482" spans="1:12" x14ac:dyDescent="0.2">
      <c r="A482" s="29">
        <v>305</v>
      </c>
      <c r="B482" s="27" t="s">
        <v>340</v>
      </c>
      <c r="C482" s="37">
        <v>223.03973236930369</v>
      </c>
      <c r="D482" s="36">
        <v>27.356249999999999</v>
      </c>
      <c r="E482" s="45">
        <v>11.777000000000001</v>
      </c>
      <c r="F482" s="38">
        <v>0</v>
      </c>
      <c r="G482" s="38" t="s">
        <v>32</v>
      </c>
      <c r="H482" s="37">
        <v>107.23266666666667</v>
      </c>
      <c r="I482" s="82"/>
      <c r="J482" s="82"/>
      <c r="K482" s="82"/>
      <c r="L482" s="82"/>
    </row>
    <row r="483" spans="1:12" x14ac:dyDescent="0.2">
      <c r="A483" s="29">
        <v>306</v>
      </c>
      <c r="B483" s="82" t="s">
        <v>341</v>
      </c>
      <c r="C483" s="84">
        <v>283.42521443196142</v>
      </c>
      <c r="D483" s="85">
        <v>21.435416666666665</v>
      </c>
      <c r="E483" s="83">
        <v>19.114999999999998</v>
      </c>
      <c r="F483" s="85">
        <v>5.0332500000000051</v>
      </c>
      <c r="G483" s="89" t="s">
        <v>33</v>
      </c>
      <c r="H483" s="86">
        <v>90.506666666666661</v>
      </c>
      <c r="I483" s="27"/>
      <c r="J483" s="103"/>
      <c r="K483" s="103"/>
      <c r="L483" s="103"/>
    </row>
    <row r="484" spans="1:12" x14ac:dyDescent="0.2">
      <c r="A484" s="29">
        <v>307</v>
      </c>
      <c r="B484" s="27" t="s">
        <v>342</v>
      </c>
      <c r="C484" s="42">
        <v>107.20556666666666</v>
      </c>
      <c r="D484" s="46">
        <v>16.649999999999999</v>
      </c>
      <c r="E484" s="57">
        <v>4.0033333333333339</v>
      </c>
      <c r="F484" s="38">
        <v>0</v>
      </c>
      <c r="G484" s="38" t="s">
        <v>32</v>
      </c>
      <c r="H484" s="42">
        <v>77.49666666666667</v>
      </c>
      <c r="I484" s="27"/>
      <c r="J484" s="103"/>
      <c r="K484" s="103"/>
      <c r="L484" s="103"/>
    </row>
    <row r="485" spans="1:12" x14ac:dyDescent="0.2">
      <c r="A485" s="29">
        <v>308</v>
      </c>
      <c r="B485" s="27" t="s">
        <v>343</v>
      </c>
      <c r="C485" s="37">
        <v>154.270025</v>
      </c>
      <c r="D485" s="36">
        <v>28.587499999999999</v>
      </c>
      <c r="E485" s="45">
        <v>3.57</v>
      </c>
      <c r="F485" s="38">
        <v>0</v>
      </c>
      <c r="G485" s="38" t="s">
        <v>32</v>
      </c>
      <c r="H485" s="37">
        <v>114.90533333333333</v>
      </c>
      <c r="I485" s="27"/>
      <c r="J485" s="103"/>
      <c r="K485" s="103"/>
      <c r="L485" s="103"/>
    </row>
    <row r="486" spans="1:12" x14ac:dyDescent="0.2">
      <c r="A486" s="29">
        <v>309</v>
      </c>
      <c r="B486" s="82" t="s">
        <v>344</v>
      </c>
      <c r="C486" s="84">
        <v>141.9583228750229</v>
      </c>
      <c r="D486" s="85">
        <v>11.75</v>
      </c>
      <c r="E486" s="83">
        <v>8.0239999999999991</v>
      </c>
      <c r="F486" s="85">
        <v>5.0153333333333405</v>
      </c>
      <c r="G486" s="89">
        <v>0.78</v>
      </c>
      <c r="H486" s="86">
        <v>51.287666666666667</v>
      </c>
      <c r="I486" s="27"/>
      <c r="J486" s="103"/>
      <c r="K486" s="103"/>
      <c r="L486" s="103"/>
    </row>
    <row r="487" spans="1:12" x14ac:dyDescent="0.2">
      <c r="A487" s="29">
        <v>310</v>
      </c>
      <c r="B487" s="27" t="s">
        <v>345</v>
      </c>
      <c r="C487" s="37">
        <v>76.408908333333343</v>
      </c>
      <c r="D487" s="36">
        <v>15.47916666666667</v>
      </c>
      <c r="E487" s="45">
        <v>1.1433333333333333</v>
      </c>
      <c r="F487" s="38">
        <v>0</v>
      </c>
      <c r="G487" s="38" t="s">
        <v>32</v>
      </c>
      <c r="H487" s="37">
        <v>120.33866666666665</v>
      </c>
      <c r="I487" s="27"/>
      <c r="J487" s="103"/>
      <c r="K487" s="103"/>
      <c r="L487" s="103"/>
    </row>
    <row r="488" spans="1:12" x14ac:dyDescent="0.2">
      <c r="A488" s="29">
        <v>244</v>
      </c>
      <c r="B488" s="63" t="s">
        <v>277</v>
      </c>
      <c r="C488" s="37">
        <v>36.327599024534216</v>
      </c>
      <c r="D488" s="36">
        <v>0.82499999999999996</v>
      </c>
      <c r="E488" s="92" t="s">
        <v>33</v>
      </c>
      <c r="F488" s="38">
        <v>9.3210000000000051</v>
      </c>
      <c r="G488" s="53">
        <v>1.4216666666666669</v>
      </c>
      <c r="H488" s="34" t="s">
        <v>33</v>
      </c>
      <c r="I488" s="27"/>
      <c r="J488" s="103"/>
      <c r="K488" s="103"/>
      <c r="L488" s="103"/>
    </row>
    <row r="489" spans="1:12" x14ac:dyDescent="0.2">
      <c r="A489" s="29">
        <v>245</v>
      </c>
      <c r="B489" s="27" t="s">
        <v>278</v>
      </c>
      <c r="C489" s="47">
        <v>63.142434782608696</v>
      </c>
      <c r="D489" s="46">
        <v>0.70652173913043481</v>
      </c>
      <c r="E489" s="55" t="s">
        <v>33</v>
      </c>
      <c r="F489" s="38">
        <v>16.880144927536232</v>
      </c>
      <c r="G489" s="46">
        <v>1.0166666666666666</v>
      </c>
      <c r="H489" s="47">
        <v>3.2010000000000001</v>
      </c>
      <c r="I489" s="27"/>
      <c r="J489" s="103"/>
      <c r="K489" s="103"/>
      <c r="L489" s="103"/>
    </row>
    <row r="490" spans="1:12" x14ac:dyDescent="0.2">
      <c r="A490" s="29">
        <v>143</v>
      </c>
      <c r="B490" s="27" t="s">
        <v>178</v>
      </c>
      <c r="C490" s="47">
        <v>27.92745942028985</v>
      </c>
      <c r="D490" s="46">
        <v>1.2246376811594204</v>
      </c>
      <c r="E490" s="55">
        <v>0.4366666666666667</v>
      </c>
      <c r="F490" s="38">
        <v>5.9620289855072475</v>
      </c>
      <c r="G490" s="46">
        <v>1.92</v>
      </c>
      <c r="H490" s="47" t="s">
        <v>33</v>
      </c>
      <c r="I490" s="27"/>
      <c r="J490" s="103"/>
      <c r="K490" s="103"/>
      <c r="L490" s="103"/>
    </row>
    <row r="491" spans="1:12" x14ac:dyDescent="0.2">
      <c r="A491" s="29">
        <v>144</v>
      </c>
      <c r="B491" s="27" t="s">
        <v>179</v>
      </c>
      <c r="C491" s="47">
        <v>21.285881159420292</v>
      </c>
      <c r="D491" s="46">
        <v>1.0507246376811594</v>
      </c>
      <c r="E491" s="55">
        <v>0.15</v>
      </c>
      <c r="F491" s="38">
        <v>4.8926086956521777</v>
      </c>
      <c r="G491" s="46">
        <v>2.563333333333333</v>
      </c>
      <c r="H491" s="47" t="s">
        <v>33</v>
      </c>
      <c r="I491" s="22"/>
      <c r="J491" s="103"/>
      <c r="K491" s="103"/>
      <c r="L491" s="103"/>
    </row>
    <row r="492" spans="1:12" x14ac:dyDescent="0.2">
      <c r="A492" s="29">
        <v>145</v>
      </c>
      <c r="B492" s="27" t="s">
        <v>180</v>
      </c>
      <c r="C492" s="47">
        <v>23.281363768116009</v>
      </c>
      <c r="D492" s="46">
        <v>1.0398550724637681</v>
      </c>
      <c r="E492" s="55">
        <v>0.1466666666666667</v>
      </c>
      <c r="F492" s="38">
        <v>5.4668115942029107</v>
      </c>
      <c r="G492" s="46">
        <v>1.5933333333333335</v>
      </c>
      <c r="H492" s="47" t="s">
        <v>33</v>
      </c>
      <c r="I492" s="27"/>
      <c r="J492" s="103"/>
      <c r="K492" s="103"/>
      <c r="L492" s="103"/>
    </row>
    <row r="493" spans="1:12" x14ac:dyDescent="0.2">
      <c r="A493" s="29">
        <v>246</v>
      </c>
      <c r="B493" s="27" t="s">
        <v>279</v>
      </c>
      <c r="C493" s="37">
        <v>88.473527666866801</v>
      </c>
      <c r="D493" s="36">
        <v>1.4854166666666666</v>
      </c>
      <c r="E493" s="45">
        <v>0.31900000000000001</v>
      </c>
      <c r="F493" s="38">
        <v>22.447916666666668</v>
      </c>
      <c r="G493" s="36">
        <v>3.3559999999999999</v>
      </c>
      <c r="H493" s="37">
        <v>1.3373333333333335</v>
      </c>
      <c r="I493" s="31"/>
      <c r="J493" s="103"/>
      <c r="K493" s="103"/>
      <c r="L493" s="103"/>
    </row>
    <row r="494" spans="1:12" x14ac:dyDescent="0.2">
      <c r="A494" s="29">
        <v>595</v>
      </c>
      <c r="B494" s="27" t="s">
        <v>639</v>
      </c>
      <c r="C494" s="37">
        <v>174.36990200000002</v>
      </c>
      <c r="D494" s="36">
        <v>2.9803666666666659</v>
      </c>
      <c r="E494" s="45">
        <v>0.747</v>
      </c>
      <c r="F494" s="38">
        <v>43.917633333333335</v>
      </c>
      <c r="G494" s="36">
        <v>15.6033333333333</v>
      </c>
      <c r="H494" s="37">
        <v>0.86266666666666669</v>
      </c>
      <c r="I494" s="27"/>
      <c r="J494" s="103"/>
      <c r="K494" s="103"/>
      <c r="L494" s="103"/>
    </row>
    <row r="495" spans="1:12" x14ac:dyDescent="0.2">
      <c r="A495" s="29">
        <v>311</v>
      </c>
      <c r="B495" s="27" t="s">
        <v>346</v>
      </c>
      <c r="C495" s="37">
        <v>191.55914112758637</v>
      </c>
      <c r="D495" s="36">
        <v>36.450000000000003</v>
      </c>
      <c r="E495" s="45">
        <v>3.9820000000000007</v>
      </c>
      <c r="F495" s="38">
        <v>0</v>
      </c>
      <c r="G495" s="38" t="s">
        <v>32</v>
      </c>
      <c r="H495" s="37">
        <v>80.952666666666673</v>
      </c>
      <c r="I495" s="82"/>
      <c r="J495" s="82"/>
      <c r="K495" s="82"/>
      <c r="L495" s="82"/>
    </row>
    <row r="496" spans="1:12" x14ac:dyDescent="0.2">
      <c r="A496" s="29">
        <v>312</v>
      </c>
      <c r="B496" s="27" t="s">
        <v>347</v>
      </c>
      <c r="C496" s="42">
        <v>91.083233333333325</v>
      </c>
      <c r="D496" s="46">
        <v>18.556666666666668</v>
      </c>
      <c r="E496" s="57">
        <v>1.3133333333333335</v>
      </c>
      <c r="F496" s="38">
        <v>0</v>
      </c>
      <c r="G496" s="38" t="s">
        <v>32</v>
      </c>
      <c r="H496" s="42">
        <v>43.336666666666666</v>
      </c>
      <c r="I496" s="82"/>
      <c r="J496" s="82"/>
      <c r="K496" s="82"/>
      <c r="L496" s="82"/>
    </row>
    <row r="497" spans="1:12" x14ac:dyDescent="0.2">
      <c r="A497" s="29">
        <v>313</v>
      </c>
      <c r="B497" s="27" t="s">
        <v>348</v>
      </c>
      <c r="C497" s="37">
        <v>152.19008833333334</v>
      </c>
      <c r="D497" s="36">
        <v>30.795833333333334</v>
      </c>
      <c r="E497" s="45">
        <v>2.294</v>
      </c>
      <c r="F497" s="38">
        <v>0</v>
      </c>
      <c r="G497" s="38" t="s">
        <v>32</v>
      </c>
      <c r="H497" s="37">
        <v>53.088666666666661</v>
      </c>
      <c r="I497" s="82"/>
      <c r="J497" s="82"/>
      <c r="K497" s="82"/>
      <c r="L497" s="82"/>
    </row>
    <row r="498" spans="1:12" x14ac:dyDescent="0.2">
      <c r="A498" s="29">
        <v>61</v>
      </c>
      <c r="B498" s="82" t="s">
        <v>94</v>
      </c>
      <c r="C498" s="84">
        <v>448.33426184719798</v>
      </c>
      <c r="D498" s="85">
        <v>9.9270833333333357</v>
      </c>
      <c r="E498" s="83">
        <v>15.940999999999997</v>
      </c>
      <c r="F498" s="85">
        <v>70.312583333333336</v>
      </c>
      <c r="G498" s="83">
        <v>14.336666666666666</v>
      </c>
      <c r="H498" s="86">
        <v>4.320333333333334</v>
      </c>
      <c r="I498" s="21"/>
      <c r="J498" s="21"/>
      <c r="K498" s="21"/>
      <c r="L498" s="21"/>
    </row>
    <row r="499" spans="1:12" x14ac:dyDescent="0.2">
      <c r="A499" s="29">
        <v>247</v>
      </c>
      <c r="B499" s="27" t="s">
        <v>280</v>
      </c>
      <c r="C499" s="37">
        <v>41.415529999999968</v>
      </c>
      <c r="D499" s="36">
        <v>0.92916666666666647</v>
      </c>
      <c r="E499" s="45">
        <v>0.16900000000000001</v>
      </c>
      <c r="F499" s="38">
        <v>10.24416666666666</v>
      </c>
      <c r="G499" s="36">
        <v>3.2373333333333334</v>
      </c>
      <c r="H499" s="37">
        <v>1.704</v>
      </c>
      <c r="I499" s="82"/>
      <c r="J499" s="82"/>
      <c r="K499" s="82"/>
      <c r="L499" s="82"/>
    </row>
    <row r="500" spans="1:12" x14ac:dyDescent="0.2">
      <c r="A500" s="90">
        <v>248</v>
      </c>
      <c r="B500" s="82" t="s">
        <v>281</v>
      </c>
      <c r="C500" s="84">
        <v>19.105459502359221</v>
      </c>
      <c r="D500" s="85">
        <v>0.28541666666666665</v>
      </c>
      <c r="E500" s="83">
        <v>0.12133333333333333</v>
      </c>
      <c r="F500" s="85">
        <v>4.7585833333333305</v>
      </c>
      <c r="G500" s="83">
        <v>0.73666666666666669</v>
      </c>
      <c r="H500" s="86">
        <v>5.0290000000000008</v>
      </c>
      <c r="I500" s="82"/>
      <c r="J500" s="82"/>
      <c r="K500" s="82"/>
      <c r="L500" s="82"/>
    </row>
    <row r="501" spans="1:12" x14ac:dyDescent="0.2">
      <c r="A501" s="29">
        <v>62</v>
      </c>
      <c r="B501" s="27" t="s">
        <v>95</v>
      </c>
      <c r="C501" s="37">
        <v>102.74116666666669</v>
      </c>
      <c r="D501" s="36">
        <v>2.291666666666667</v>
      </c>
      <c r="E501" s="45">
        <v>0.30333333333333329</v>
      </c>
      <c r="F501" s="38">
        <v>23.311666666666667</v>
      </c>
      <c r="G501" s="36">
        <v>2.4033333333333333</v>
      </c>
      <c r="H501" s="37">
        <v>441.88933333333335</v>
      </c>
      <c r="I501" s="27"/>
      <c r="J501" s="103"/>
      <c r="K501" s="103"/>
      <c r="L501" s="103"/>
    </row>
    <row r="502" spans="1:12" x14ac:dyDescent="0.2">
      <c r="A502" s="29">
        <v>146</v>
      </c>
      <c r="B502" s="27" t="s">
        <v>181</v>
      </c>
      <c r="C502" s="47">
        <v>351.2267333333333</v>
      </c>
      <c r="D502" s="46">
        <v>0.43</v>
      </c>
      <c r="E502" s="55" t="s">
        <v>33</v>
      </c>
      <c r="F502" s="38">
        <v>86.773333333333326</v>
      </c>
      <c r="G502" s="46">
        <v>0.23666666666666666</v>
      </c>
      <c r="H502" s="47">
        <v>1.5766666666666669</v>
      </c>
      <c r="I502" s="27"/>
      <c r="J502" s="103"/>
      <c r="K502" s="103"/>
      <c r="L502" s="103"/>
    </row>
    <row r="503" spans="1:12" x14ac:dyDescent="0.2">
      <c r="A503" s="29">
        <v>427</v>
      </c>
      <c r="B503" s="27" t="s">
        <v>463</v>
      </c>
      <c r="C503" s="37">
        <v>164.11533659299215</v>
      </c>
      <c r="D503" s="36">
        <v>21.5</v>
      </c>
      <c r="E503" s="36">
        <v>8.0166666666666657</v>
      </c>
      <c r="F503" s="38">
        <v>0</v>
      </c>
      <c r="G503" s="25" t="s">
        <v>32</v>
      </c>
      <c r="H503" s="37">
        <v>54.29</v>
      </c>
      <c r="I503" s="27"/>
      <c r="J503" s="103"/>
      <c r="K503" s="103"/>
      <c r="L503" s="103"/>
    </row>
    <row r="504" spans="1:12" x14ac:dyDescent="0.2">
      <c r="A504" s="29">
        <v>428</v>
      </c>
      <c r="B504" s="82" t="s">
        <v>464</v>
      </c>
      <c r="C504" s="84">
        <v>311.1690453348557</v>
      </c>
      <c r="D504" s="85">
        <v>33.747916666666669</v>
      </c>
      <c r="E504" s="83">
        <v>18.521666666666665</v>
      </c>
      <c r="F504" s="85">
        <v>0</v>
      </c>
      <c r="G504" s="89" t="s">
        <v>32</v>
      </c>
      <c r="H504" s="86">
        <v>63.026999999999994</v>
      </c>
      <c r="I504" s="27"/>
      <c r="J504" s="103"/>
      <c r="K504" s="103"/>
      <c r="L504" s="103"/>
    </row>
    <row r="505" spans="1:12" x14ac:dyDescent="0.2">
      <c r="A505" s="24">
        <v>429</v>
      </c>
      <c r="B505" s="22" t="s">
        <v>465</v>
      </c>
      <c r="C505" s="137">
        <v>280.08403490277129</v>
      </c>
      <c r="D505" s="146">
        <v>28.889583333333331</v>
      </c>
      <c r="E505" s="146">
        <v>17.375333333333334</v>
      </c>
      <c r="F505" s="157">
        <v>0</v>
      </c>
      <c r="G505" s="23" t="s">
        <v>32</v>
      </c>
      <c r="H505" s="137">
        <v>51.445</v>
      </c>
      <c r="I505" s="27"/>
      <c r="J505" s="103"/>
      <c r="K505" s="103"/>
      <c r="L505" s="103"/>
    </row>
    <row r="506" spans="1:12" ht="23.25" customHeight="1" thickBot="1" x14ac:dyDescent="0.25">
      <c r="A506" s="29">
        <v>430</v>
      </c>
      <c r="B506" s="27" t="s">
        <v>466</v>
      </c>
      <c r="C506" s="134">
        <v>402.16844745083654</v>
      </c>
      <c r="D506" s="36">
        <v>30.22291666666667</v>
      </c>
      <c r="E506" s="36">
        <v>30.279</v>
      </c>
      <c r="F506" s="38">
        <v>0</v>
      </c>
      <c r="G506" s="25" t="s">
        <v>32</v>
      </c>
      <c r="H506" s="34">
        <v>62.679333333333339</v>
      </c>
      <c r="I506" s="82"/>
      <c r="J506" s="82"/>
      <c r="K506" s="82"/>
      <c r="L506" s="82"/>
    </row>
    <row r="507" spans="1:12" x14ac:dyDescent="0.2">
      <c r="A507" s="33">
        <v>431</v>
      </c>
      <c r="B507" s="31" t="s">
        <v>467</v>
      </c>
      <c r="C507" s="135">
        <v>255.60634206136066</v>
      </c>
      <c r="D507" s="144">
        <v>18</v>
      </c>
      <c r="E507" s="144">
        <v>19.816666666666666</v>
      </c>
      <c r="F507" s="156">
        <v>0</v>
      </c>
      <c r="G507" s="32" t="s">
        <v>32</v>
      </c>
      <c r="H507" s="135">
        <v>87.981666666666683</v>
      </c>
      <c r="I507" s="27"/>
      <c r="J507" s="103"/>
      <c r="K507" s="103"/>
      <c r="L507" s="103"/>
    </row>
    <row r="508" spans="1:12" x14ac:dyDescent="0.2">
      <c r="A508" s="29">
        <v>432</v>
      </c>
      <c r="B508" s="27" t="s">
        <v>468</v>
      </c>
      <c r="C508" s="37">
        <v>210.2346655796369</v>
      </c>
      <c r="D508" s="36">
        <v>35.725000000000001</v>
      </c>
      <c r="E508" s="36">
        <v>6.3956666666666671</v>
      </c>
      <c r="F508" s="38">
        <v>0</v>
      </c>
      <c r="G508" s="25" t="s">
        <v>32</v>
      </c>
      <c r="H508" s="37">
        <v>38.923999999999999</v>
      </c>
      <c r="I508" s="27"/>
      <c r="J508" s="103"/>
      <c r="K508" s="103"/>
      <c r="L508" s="103"/>
    </row>
    <row r="509" spans="1:12" x14ac:dyDescent="0.2">
      <c r="A509" s="29">
        <v>433</v>
      </c>
      <c r="B509" s="27" t="s">
        <v>469</v>
      </c>
      <c r="C509" s="37">
        <v>175.62519525011379</v>
      </c>
      <c r="D509" s="36">
        <v>22.604166666666668</v>
      </c>
      <c r="E509" s="36">
        <v>8.77</v>
      </c>
      <c r="F509" s="38">
        <v>0</v>
      </c>
      <c r="G509" s="25" t="s">
        <v>32</v>
      </c>
      <c r="H509" s="37">
        <v>53.067666666666668</v>
      </c>
      <c r="I509" s="27"/>
      <c r="J509" s="103"/>
      <c r="K509" s="103"/>
      <c r="L509" s="103"/>
    </row>
    <row r="510" spans="1:12" x14ac:dyDescent="0.2">
      <c r="A510" s="29">
        <v>434</v>
      </c>
      <c r="B510" s="27" t="s">
        <v>470</v>
      </c>
      <c r="C510" s="37">
        <v>258.49175833333334</v>
      </c>
      <c r="D510" s="36">
        <v>18.520833333333332</v>
      </c>
      <c r="E510" s="36">
        <v>19.89</v>
      </c>
      <c r="F510" s="38">
        <v>0</v>
      </c>
      <c r="G510" s="25" t="s">
        <v>32</v>
      </c>
      <c r="H510" s="37">
        <v>615.60199999999998</v>
      </c>
      <c r="I510" s="27"/>
      <c r="J510" s="103"/>
      <c r="K510" s="103"/>
      <c r="L510" s="103"/>
    </row>
    <row r="511" spans="1:12" x14ac:dyDescent="0.2">
      <c r="A511" s="29">
        <v>435</v>
      </c>
      <c r="B511" s="27" t="s">
        <v>471</v>
      </c>
      <c r="C511" s="37">
        <v>262.25960666666663</v>
      </c>
      <c r="D511" s="36">
        <v>32.133333333333333</v>
      </c>
      <c r="E511" s="36">
        <v>13.863666666666667</v>
      </c>
      <c r="F511" s="38">
        <v>0</v>
      </c>
      <c r="G511" s="25" t="s">
        <v>32</v>
      </c>
      <c r="H511" s="37">
        <v>62.406333333333329</v>
      </c>
      <c r="I511" s="27"/>
      <c r="J511" s="103"/>
      <c r="K511" s="103"/>
      <c r="L511" s="103"/>
    </row>
    <row r="512" spans="1:12" x14ac:dyDescent="0.2">
      <c r="A512" s="29">
        <v>436</v>
      </c>
      <c r="B512" s="27" t="s">
        <v>472</v>
      </c>
      <c r="C512" s="37">
        <v>186.05574999999999</v>
      </c>
      <c r="D512" s="36">
        <v>20.125</v>
      </c>
      <c r="E512" s="36">
        <v>11.1</v>
      </c>
      <c r="F512" s="38">
        <v>0</v>
      </c>
      <c r="G512" s="25" t="s">
        <v>32</v>
      </c>
      <c r="H512" s="37">
        <v>101.89333333333333</v>
      </c>
      <c r="I512" s="27"/>
      <c r="J512" s="103"/>
      <c r="K512" s="103"/>
      <c r="L512" s="103"/>
    </row>
    <row r="513" spans="1:12" x14ac:dyDescent="0.2">
      <c r="A513" s="29">
        <v>437</v>
      </c>
      <c r="B513" s="27" t="s">
        <v>473</v>
      </c>
      <c r="C513" s="37">
        <v>377.41525749999994</v>
      </c>
      <c r="D513" s="36">
        <v>15.581250000000001</v>
      </c>
      <c r="E513" s="36">
        <v>34.466000000000001</v>
      </c>
      <c r="F513" s="38">
        <v>0</v>
      </c>
      <c r="G513" s="25" t="s">
        <v>32</v>
      </c>
      <c r="H513" s="37">
        <v>1157.6653333333334</v>
      </c>
      <c r="I513" s="27"/>
      <c r="J513" s="103"/>
      <c r="K513" s="103"/>
      <c r="L513" s="103"/>
    </row>
    <row r="514" spans="1:12" x14ac:dyDescent="0.2">
      <c r="A514" s="29">
        <v>314</v>
      </c>
      <c r="B514" s="27" t="s">
        <v>349</v>
      </c>
      <c r="C514" s="42">
        <v>93.024566666666658</v>
      </c>
      <c r="D514" s="46">
        <v>20.49</v>
      </c>
      <c r="E514" s="57">
        <v>0.61333333333333329</v>
      </c>
      <c r="F514" s="38">
        <v>0</v>
      </c>
      <c r="G514" s="38" t="s">
        <v>32</v>
      </c>
      <c r="H514" s="42">
        <v>66.73</v>
      </c>
      <c r="I514" s="27"/>
      <c r="J514" s="103"/>
      <c r="K514" s="103"/>
      <c r="L514" s="103"/>
    </row>
    <row r="515" spans="1:12" x14ac:dyDescent="0.2">
      <c r="A515" s="29">
        <v>438</v>
      </c>
      <c r="B515" s="82" t="s">
        <v>474</v>
      </c>
      <c r="C515" s="84">
        <v>127.84921266563737</v>
      </c>
      <c r="D515" s="85">
        <v>14.370833333333334</v>
      </c>
      <c r="E515" s="83">
        <v>6.7713333333333336</v>
      </c>
      <c r="F515" s="85">
        <v>1.3975</v>
      </c>
      <c r="G515" s="89" t="s">
        <v>32</v>
      </c>
      <c r="H515" s="86">
        <v>1020.7716666666666</v>
      </c>
      <c r="I515" s="27"/>
      <c r="J515" s="103"/>
      <c r="K515" s="103"/>
      <c r="L515" s="103"/>
    </row>
    <row r="516" spans="1:12" x14ac:dyDescent="0.2">
      <c r="A516" s="29">
        <v>439</v>
      </c>
      <c r="B516" s="82" t="s">
        <v>475</v>
      </c>
      <c r="C516" s="84">
        <v>93.743280720869706</v>
      </c>
      <c r="D516" s="85">
        <v>14.291666666666666</v>
      </c>
      <c r="E516" s="83">
        <v>2.7066666666666666</v>
      </c>
      <c r="F516" s="85">
        <v>2.1456666666666697</v>
      </c>
      <c r="G516" s="89" t="s">
        <v>32</v>
      </c>
      <c r="H516" s="86">
        <v>1039.1849999999999</v>
      </c>
      <c r="I516" s="27"/>
      <c r="J516" s="103"/>
      <c r="K516" s="103"/>
      <c r="L516" s="103"/>
    </row>
    <row r="517" spans="1:12" x14ac:dyDescent="0.2">
      <c r="A517" s="29">
        <v>596</v>
      </c>
      <c r="B517" s="93" t="s">
        <v>640</v>
      </c>
      <c r="C517" s="84">
        <v>218.53388087660073</v>
      </c>
      <c r="D517" s="85">
        <v>2.5229166666666667</v>
      </c>
      <c r="E517" s="83">
        <v>12.761666666666668</v>
      </c>
      <c r="F517" s="85">
        <v>29.569416666666662</v>
      </c>
      <c r="G517" s="83">
        <v>4.2533333333333339</v>
      </c>
      <c r="H517" s="86">
        <v>0.90866666666666662</v>
      </c>
      <c r="I517" s="27"/>
      <c r="J517" s="103"/>
      <c r="K517" s="103"/>
      <c r="L517" s="103"/>
    </row>
    <row r="518" spans="1:12" x14ac:dyDescent="0.2">
      <c r="A518" s="29">
        <v>461</v>
      </c>
      <c r="B518" s="27" t="s">
        <v>498</v>
      </c>
      <c r="C518" s="37">
        <v>264.27312799999993</v>
      </c>
      <c r="D518" s="36">
        <v>17.411020000000004</v>
      </c>
      <c r="E518" s="45">
        <v>20.180666666666667</v>
      </c>
      <c r="F518" s="38">
        <v>3.2403133333333329</v>
      </c>
      <c r="G518" s="60" t="s">
        <v>32</v>
      </c>
      <c r="H518" s="37">
        <v>31.226333333333333</v>
      </c>
      <c r="I518" s="27"/>
      <c r="J518" s="103"/>
      <c r="K518" s="103"/>
      <c r="L518" s="103"/>
    </row>
    <row r="519" spans="1:12" x14ac:dyDescent="0.2">
      <c r="A519" s="90">
        <v>462</v>
      </c>
      <c r="B519" s="93" t="s">
        <v>499</v>
      </c>
      <c r="C519" s="84">
        <v>320.72181773325985</v>
      </c>
      <c r="D519" s="85">
        <v>21.211373713811241</v>
      </c>
      <c r="E519" s="83">
        <v>24.61</v>
      </c>
      <c r="F519" s="85">
        <v>3.5729596195220865</v>
      </c>
      <c r="G519" s="89" t="s">
        <v>32</v>
      </c>
      <c r="H519" s="86">
        <v>501.1656666666666</v>
      </c>
      <c r="I519" s="27"/>
      <c r="J519" s="103"/>
      <c r="K519" s="103"/>
      <c r="L519" s="103"/>
    </row>
    <row r="520" spans="1:12" x14ac:dyDescent="0.2">
      <c r="A520" s="90">
        <v>463</v>
      </c>
      <c r="B520" s="82" t="s">
        <v>500</v>
      </c>
      <c r="C520" s="84">
        <v>329.8707184208871</v>
      </c>
      <c r="D520" s="85">
        <v>22.649000406265259</v>
      </c>
      <c r="E520" s="83">
        <v>25.183000000000003</v>
      </c>
      <c r="F520" s="85">
        <v>3.0493329270680736</v>
      </c>
      <c r="G520" s="89" t="s">
        <v>32</v>
      </c>
      <c r="H520" s="86">
        <v>581.35699999999997</v>
      </c>
      <c r="I520" s="27"/>
      <c r="J520" s="103"/>
      <c r="K520" s="103"/>
      <c r="L520" s="103"/>
    </row>
    <row r="521" spans="1:12" ht="34.5" customHeight="1" x14ac:dyDescent="0.2">
      <c r="A521" s="29">
        <v>464</v>
      </c>
      <c r="B521" s="27" t="s">
        <v>501</v>
      </c>
      <c r="C521" s="37">
        <v>452.96375533333332</v>
      </c>
      <c r="D521" s="36">
        <v>35.553613333333331</v>
      </c>
      <c r="E521" s="45">
        <v>33.529333333333334</v>
      </c>
      <c r="F521" s="38">
        <v>1.6607199999999995</v>
      </c>
      <c r="G521" s="60" t="s">
        <v>32</v>
      </c>
      <c r="H521" s="37">
        <v>1844.0810000000001</v>
      </c>
      <c r="I521" s="82"/>
      <c r="J521" s="82"/>
      <c r="K521" s="82"/>
      <c r="L521" s="82"/>
    </row>
    <row r="522" spans="1:12" x14ac:dyDescent="0.2">
      <c r="A522" s="29">
        <v>465</v>
      </c>
      <c r="B522" s="27" t="s">
        <v>502</v>
      </c>
      <c r="C522" s="37">
        <v>303.07980333333325</v>
      </c>
      <c r="D522" s="36">
        <v>9.3573333333333331</v>
      </c>
      <c r="E522" s="45">
        <v>27.435333333333332</v>
      </c>
      <c r="F522" s="38">
        <v>5.6763333333333303</v>
      </c>
      <c r="G522" s="60" t="s">
        <v>32</v>
      </c>
      <c r="H522" s="37">
        <v>780.42600000000004</v>
      </c>
      <c r="I522" s="82"/>
      <c r="J522" s="82"/>
      <c r="K522" s="82"/>
      <c r="L522" s="82"/>
    </row>
    <row r="523" spans="1:12" x14ac:dyDescent="0.2">
      <c r="A523" s="29">
        <v>466</v>
      </c>
      <c r="B523" s="27" t="s">
        <v>503</v>
      </c>
      <c r="C523" s="37">
        <v>121.105954</v>
      </c>
      <c r="D523" s="36">
        <v>5.7866600000000004</v>
      </c>
      <c r="E523" s="45">
        <v>2.8383333333333334</v>
      </c>
      <c r="F523" s="38">
        <v>18.46200666666666</v>
      </c>
      <c r="G523" s="60" t="s">
        <v>32</v>
      </c>
      <c r="H523" s="37">
        <v>412.46900000000005</v>
      </c>
      <c r="I523" s="27"/>
      <c r="J523" s="103"/>
      <c r="K523" s="103"/>
      <c r="L523" s="103"/>
    </row>
    <row r="524" spans="1:12" x14ac:dyDescent="0.2">
      <c r="A524" s="29">
        <v>467</v>
      </c>
      <c r="B524" s="82" t="s">
        <v>504</v>
      </c>
      <c r="C524" s="84">
        <v>359.88046240505474</v>
      </c>
      <c r="D524" s="85">
        <v>22.661760406494142</v>
      </c>
      <c r="E524" s="83">
        <v>29.106333333333335</v>
      </c>
      <c r="F524" s="85">
        <v>1.8785729268391926</v>
      </c>
      <c r="G524" s="89" t="s">
        <v>32</v>
      </c>
      <c r="H524" s="86">
        <v>579.774</v>
      </c>
      <c r="I524" s="27"/>
      <c r="J524" s="103"/>
      <c r="K524" s="103"/>
      <c r="L524" s="103"/>
    </row>
    <row r="525" spans="1:12" x14ac:dyDescent="0.2">
      <c r="A525" s="29">
        <v>468</v>
      </c>
      <c r="B525" s="27" t="s">
        <v>505</v>
      </c>
      <c r="C525" s="37">
        <v>256.57814866666666</v>
      </c>
      <c r="D525" s="36">
        <v>9.6295466666666663</v>
      </c>
      <c r="E525" s="45">
        <v>23.441000000000003</v>
      </c>
      <c r="F525" s="38">
        <v>2.4324533333333336</v>
      </c>
      <c r="G525" s="60" t="s">
        <v>32</v>
      </c>
      <c r="H525" s="37">
        <v>557.92466666666667</v>
      </c>
      <c r="I525" s="22"/>
      <c r="J525" s="103"/>
      <c r="K525" s="103"/>
      <c r="L525" s="103"/>
    </row>
    <row r="526" spans="1:12" x14ac:dyDescent="0.2">
      <c r="A526" s="29">
        <v>469</v>
      </c>
      <c r="B526" s="27" t="s">
        <v>506</v>
      </c>
      <c r="C526" s="37">
        <v>139.73177999999996</v>
      </c>
      <c r="D526" s="36">
        <v>12.6005</v>
      </c>
      <c r="E526" s="45">
        <v>8.1086666666666662</v>
      </c>
      <c r="F526" s="38">
        <v>3.7861666666666673</v>
      </c>
      <c r="G526" s="60" t="s">
        <v>32</v>
      </c>
      <c r="H526" s="37">
        <v>282.57900000000001</v>
      </c>
      <c r="I526" s="27"/>
      <c r="J526" s="103"/>
      <c r="K526" s="103"/>
      <c r="L526" s="103"/>
    </row>
    <row r="527" spans="1:12" x14ac:dyDescent="0.2">
      <c r="A527" s="29">
        <v>147</v>
      </c>
      <c r="B527" s="82" t="s">
        <v>182</v>
      </c>
      <c r="C527" s="84">
        <v>29.939262150069077</v>
      </c>
      <c r="D527" s="85">
        <v>1.91875</v>
      </c>
      <c r="E527" s="83">
        <v>0.29899999999999999</v>
      </c>
      <c r="F527" s="85">
        <v>6.3739166666666662</v>
      </c>
      <c r="G527" s="83">
        <v>4.5533333333333337</v>
      </c>
      <c r="H527" s="86">
        <v>0.89100000000000001</v>
      </c>
      <c r="I527" s="31"/>
      <c r="J527" s="103"/>
      <c r="K527" s="103"/>
      <c r="L527" s="103"/>
    </row>
    <row r="528" spans="1:12" x14ac:dyDescent="0.2">
      <c r="A528" s="29">
        <v>440</v>
      </c>
      <c r="B528" s="82" t="s">
        <v>476</v>
      </c>
      <c r="C528" s="84">
        <v>136.22887614158785</v>
      </c>
      <c r="D528" s="85">
        <v>14.59375</v>
      </c>
      <c r="E528" s="83">
        <v>2.6763333333333335</v>
      </c>
      <c r="F528" s="85">
        <v>12.86125</v>
      </c>
      <c r="G528" s="83">
        <v>1.8966666666666665</v>
      </c>
      <c r="H528" s="86">
        <v>39.893000000000001</v>
      </c>
      <c r="I528" s="27"/>
      <c r="J528" s="103"/>
      <c r="K528" s="103"/>
      <c r="L528" s="103"/>
    </row>
    <row r="529" spans="1:12" x14ac:dyDescent="0.2">
      <c r="A529" s="29">
        <v>441</v>
      </c>
      <c r="B529" s="21" t="s">
        <v>477</v>
      </c>
      <c r="C529" s="84">
        <v>109.49066929475465</v>
      </c>
      <c r="D529" s="85">
        <v>12.354166666666666</v>
      </c>
      <c r="E529" s="87">
        <v>1.6676666666666666</v>
      </c>
      <c r="F529" s="85">
        <v>10.774166666666666</v>
      </c>
      <c r="G529" s="87">
        <v>1.6466666666666665</v>
      </c>
      <c r="H529" s="88">
        <v>38.765999999999998</v>
      </c>
      <c r="I529" s="82"/>
      <c r="J529" s="82"/>
      <c r="K529" s="82"/>
      <c r="L529" s="82"/>
    </row>
    <row r="530" spans="1:12" x14ac:dyDescent="0.2">
      <c r="A530" s="29">
        <v>442</v>
      </c>
      <c r="B530" s="82" t="s">
        <v>478</v>
      </c>
      <c r="C530" s="84">
        <v>253.83130886964</v>
      </c>
      <c r="D530" s="85">
        <v>14.889583333333334</v>
      </c>
      <c r="E530" s="83">
        <v>15.798999999999999</v>
      </c>
      <c r="F530" s="85">
        <v>12.337416666666657</v>
      </c>
      <c r="G530" s="89"/>
      <c r="H530" s="86">
        <v>835.82500000000005</v>
      </c>
      <c r="I530" s="27"/>
      <c r="J530" s="103"/>
      <c r="K530" s="103"/>
      <c r="L530" s="103"/>
    </row>
    <row r="531" spans="1:12" x14ac:dyDescent="0.2">
      <c r="A531" s="29">
        <v>544</v>
      </c>
      <c r="B531" s="82" t="s">
        <v>586</v>
      </c>
      <c r="C531" s="84">
        <v>86.349230299591994</v>
      </c>
      <c r="D531" s="85">
        <v>8.5562500000000004</v>
      </c>
      <c r="E531" s="83">
        <v>2.6720000000000002</v>
      </c>
      <c r="F531" s="85">
        <v>6.6440833333333238</v>
      </c>
      <c r="G531" s="83">
        <v>1.6666666666666667</v>
      </c>
      <c r="H531" s="86">
        <v>246.614</v>
      </c>
      <c r="I531" s="27"/>
      <c r="J531" s="103"/>
      <c r="K531" s="103"/>
      <c r="L531" s="103"/>
    </row>
    <row r="532" spans="1:12" x14ac:dyDescent="0.2">
      <c r="A532" s="29">
        <v>509</v>
      </c>
      <c r="B532" s="93" t="s">
        <v>548</v>
      </c>
      <c r="C532" s="84">
        <v>411.34872157084942</v>
      </c>
      <c r="D532" s="85">
        <v>4.7374999999999998</v>
      </c>
      <c r="E532" s="83">
        <v>24.425000000000001</v>
      </c>
      <c r="F532" s="85">
        <v>46.298833333333334</v>
      </c>
      <c r="G532" s="83">
        <v>3.2233333333333332</v>
      </c>
      <c r="H532" s="86">
        <v>27.366</v>
      </c>
      <c r="I532" s="27"/>
      <c r="J532" s="103"/>
      <c r="K532" s="103"/>
      <c r="L532" s="103"/>
    </row>
    <row r="533" spans="1:12" x14ac:dyDescent="0.2">
      <c r="A533" s="29">
        <v>148</v>
      </c>
      <c r="B533" s="27" t="s">
        <v>183</v>
      </c>
      <c r="C533" s="47">
        <v>13.738126086956488</v>
      </c>
      <c r="D533" s="46">
        <v>1.3913043478260869</v>
      </c>
      <c r="E533" s="55">
        <v>7.3333333333333348E-2</v>
      </c>
      <c r="F533" s="38">
        <v>2.7253623188405807</v>
      </c>
      <c r="G533" s="46">
        <v>2.1933333333333334</v>
      </c>
      <c r="H533" s="47">
        <v>10.993333333333334</v>
      </c>
      <c r="I533" s="27"/>
      <c r="J533" s="103"/>
      <c r="K533" s="103"/>
      <c r="L533" s="103"/>
    </row>
    <row r="534" spans="1:12" x14ac:dyDescent="0.2">
      <c r="A534" s="29">
        <v>510</v>
      </c>
      <c r="B534" s="93" t="s">
        <v>549</v>
      </c>
      <c r="C534" s="84">
        <v>351.95812210154531</v>
      </c>
      <c r="D534" s="85">
        <v>0.98958333333333326</v>
      </c>
      <c r="E534" s="83">
        <v>7.0666666666666669E-2</v>
      </c>
      <c r="F534" s="85">
        <v>90.792416666666668</v>
      </c>
      <c r="G534" s="89" t="s">
        <v>32</v>
      </c>
      <c r="H534" s="86">
        <v>21.710666666666668</v>
      </c>
      <c r="I534" s="27"/>
      <c r="J534" s="103"/>
      <c r="K534" s="103"/>
      <c r="L534" s="103"/>
    </row>
    <row r="535" spans="1:12" x14ac:dyDescent="0.2">
      <c r="A535" s="29">
        <v>479</v>
      </c>
      <c r="B535" s="27" t="s">
        <v>516</v>
      </c>
      <c r="C535" s="37">
        <v>30.779399999999999</v>
      </c>
      <c r="D535" s="36">
        <v>0</v>
      </c>
      <c r="E535" s="36">
        <v>0</v>
      </c>
      <c r="F535" s="38">
        <v>7.9533333333333394</v>
      </c>
      <c r="G535" s="44" t="s">
        <v>32</v>
      </c>
      <c r="H535" s="37">
        <v>8.2903333333333329</v>
      </c>
      <c r="I535" s="27"/>
      <c r="J535" s="103"/>
      <c r="K535" s="103"/>
      <c r="L535" s="103"/>
    </row>
    <row r="536" spans="1:12" x14ac:dyDescent="0.2">
      <c r="A536" s="29">
        <v>480</v>
      </c>
      <c r="B536" s="27" t="s">
        <v>517</v>
      </c>
      <c r="C536" s="37">
        <v>33.514200000000045</v>
      </c>
      <c r="D536" s="36">
        <v>0</v>
      </c>
      <c r="E536" s="36">
        <v>0</v>
      </c>
      <c r="F536" s="38">
        <v>8.6600000000000108</v>
      </c>
      <c r="G536" s="44" t="s">
        <v>32</v>
      </c>
      <c r="H536" s="37">
        <v>7.1193333333333326</v>
      </c>
      <c r="I536" s="27"/>
      <c r="J536" s="103"/>
      <c r="K536" s="103"/>
      <c r="L536" s="103"/>
    </row>
    <row r="537" spans="1:12" x14ac:dyDescent="0.2">
      <c r="A537" s="29">
        <v>481</v>
      </c>
      <c r="B537" s="27" t="s">
        <v>518</v>
      </c>
      <c r="C537" s="37">
        <v>38.700000000000003</v>
      </c>
      <c r="D537" s="36">
        <v>0</v>
      </c>
      <c r="E537" s="36">
        <v>0</v>
      </c>
      <c r="F537" s="38">
        <v>10</v>
      </c>
      <c r="G537" s="44" t="s">
        <v>32</v>
      </c>
      <c r="H537" s="37">
        <v>9.009666666666666</v>
      </c>
      <c r="I537" s="27"/>
      <c r="J537" s="103"/>
      <c r="K537" s="103"/>
      <c r="L537" s="103"/>
    </row>
    <row r="538" spans="1:12" x14ac:dyDescent="0.2">
      <c r="A538" s="29">
        <v>482</v>
      </c>
      <c r="B538" s="27" t="s">
        <v>519</v>
      </c>
      <c r="C538" s="37">
        <v>45.627300000000027</v>
      </c>
      <c r="D538" s="36">
        <v>0</v>
      </c>
      <c r="E538" s="36">
        <v>0</v>
      </c>
      <c r="F538" s="38">
        <v>11.79</v>
      </c>
      <c r="G538" s="44" t="s">
        <v>32</v>
      </c>
      <c r="H538" s="37">
        <v>9.2716666666666665</v>
      </c>
      <c r="I538" s="27"/>
      <c r="J538" s="103"/>
      <c r="K538" s="103"/>
      <c r="L538" s="103"/>
    </row>
    <row r="539" spans="1:12" ht="34.5" customHeight="1" x14ac:dyDescent="0.2">
      <c r="A539" s="29">
        <v>483</v>
      </c>
      <c r="B539" s="27" t="s">
        <v>520</v>
      </c>
      <c r="C539" s="37">
        <v>39.719100000000012</v>
      </c>
      <c r="D539" s="36">
        <v>0</v>
      </c>
      <c r="E539" s="36">
        <v>0</v>
      </c>
      <c r="F539" s="38">
        <v>10.263333333333335</v>
      </c>
      <c r="G539" s="44" t="s">
        <v>32</v>
      </c>
      <c r="H539" s="37">
        <v>8.8033333333333346</v>
      </c>
      <c r="I539" s="27"/>
      <c r="J539" s="103"/>
      <c r="K539" s="103"/>
      <c r="L539" s="103"/>
    </row>
    <row r="540" spans="1:12" x14ac:dyDescent="0.2">
      <c r="A540" s="24">
        <v>149</v>
      </c>
      <c r="B540" s="22" t="s">
        <v>184</v>
      </c>
      <c r="C540" s="141">
        <v>17.118802898550712</v>
      </c>
      <c r="D540" s="147">
        <v>0.87681159420289856</v>
      </c>
      <c r="E540" s="155">
        <v>0.14333333333333334</v>
      </c>
      <c r="F540" s="157">
        <v>3.8598550724637692</v>
      </c>
      <c r="G540" s="147">
        <v>1.89</v>
      </c>
      <c r="H540" s="141">
        <v>3.6433333333333331</v>
      </c>
      <c r="I540" s="27"/>
      <c r="J540" s="103"/>
      <c r="K540" s="103"/>
      <c r="L540" s="103"/>
    </row>
    <row r="541" spans="1:12" ht="12" thickBot="1" x14ac:dyDescent="0.25">
      <c r="A541" s="29">
        <v>150</v>
      </c>
      <c r="B541" s="94" t="s">
        <v>185</v>
      </c>
      <c r="C541" s="136">
        <v>30.907502954324087</v>
      </c>
      <c r="D541" s="85">
        <v>1.908333333333333</v>
      </c>
      <c r="E541" s="87">
        <v>6.3666666666666663E-2</v>
      </c>
      <c r="F541" s="85">
        <v>7.2040000000000006</v>
      </c>
      <c r="G541" s="87">
        <v>1.9733333333333334</v>
      </c>
      <c r="H541" s="88">
        <v>2.3376666666666668</v>
      </c>
      <c r="I541" s="27"/>
      <c r="J541" s="103"/>
      <c r="K541" s="103"/>
      <c r="L541" s="103"/>
    </row>
    <row r="542" spans="1:12" x14ac:dyDescent="0.2">
      <c r="A542" s="33">
        <v>151</v>
      </c>
      <c r="B542" s="130" t="s">
        <v>186</v>
      </c>
      <c r="C542" s="126">
        <v>41.773525289714343</v>
      </c>
      <c r="D542" s="145">
        <v>1.8020833333333333</v>
      </c>
      <c r="E542" s="150">
        <v>1.2403333333333333</v>
      </c>
      <c r="F542" s="145">
        <v>7.561583333333334</v>
      </c>
      <c r="G542" s="150">
        <v>1.75</v>
      </c>
      <c r="H542" s="162">
        <v>3.4166666666666665</v>
      </c>
      <c r="I542" s="27"/>
      <c r="J542" s="103"/>
      <c r="K542" s="103"/>
      <c r="L542" s="103"/>
    </row>
    <row r="543" spans="1:12" x14ac:dyDescent="0.2">
      <c r="A543" s="29">
        <v>249</v>
      </c>
      <c r="B543" s="63" t="s">
        <v>282</v>
      </c>
      <c r="C543" s="37">
        <v>55.739000000000011</v>
      </c>
      <c r="D543" s="38">
        <v>0.40416666666666667</v>
      </c>
      <c r="E543" s="92" t="s">
        <v>33</v>
      </c>
      <c r="F543" s="38">
        <v>15.105833333333335</v>
      </c>
      <c r="G543" s="53">
        <v>0.4386666666666667</v>
      </c>
      <c r="H543" s="51">
        <v>0.59133333333333327</v>
      </c>
      <c r="I543" s="27"/>
      <c r="J543" s="103"/>
      <c r="K543" s="103"/>
      <c r="L543" s="103"/>
    </row>
    <row r="544" spans="1:12" x14ac:dyDescent="0.2">
      <c r="A544" s="29">
        <v>152</v>
      </c>
      <c r="B544" s="94" t="s">
        <v>187</v>
      </c>
      <c r="C544" s="84">
        <v>13.133256607294062</v>
      </c>
      <c r="D544" s="85">
        <v>1.7666666666666664</v>
      </c>
      <c r="E544" s="87">
        <v>0.10733333333333334</v>
      </c>
      <c r="F544" s="85">
        <v>2.2196666666666607</v>
      </c>
      <c r="G544" s="87">
        <v>1.74</v>
      </c>
      <c r="H544" s="88">
        <v>9.4179999999999993</v>
      </c>
      <c r="I544" s="27"/>
      <c r="J544" s="103"/>
      <c r="K544" s="103"/>
      <c r="L544" s="103"/>
    </row>
    <row r="545" spans="1:12" x14ac:dyDescent="0.2">
      <c r="A545" s="29">
        <v>516</v>
      </c>
      <c r="B545" s="27" t="s">
        <v>556</v>
      </c>
      <c r="C545" s="34" t="s">
        <v>32</v>
      </c>
      <c r="D545" s="38" t="s">
        <v>32</v>
      </c>
      <c r="E545" s="38" t="s">
        <v>32</v>
      </c>
      <c r="F545" s="38" t="s">
        <v>32</v>
      </c>
      <c r="G545" s="38" t="s">
        <v>32</v>
      </c>
      <c r="H545" s="37">
        <v>23431.521666666667</v>
      </c>
      <c r="I545" s="27"/>
      <c r="J545" s="103"/>
      <c r="K545" s="103"/>
      <c r="L545" s="103"/>
    </row>
    <row r="546" spans="1:12" x14ac:dyDescent="0.2">
      <c r="A546" s="29">
        <v>517</v>
      </c>
      <c r="B546" s="27" t="s">
        <v>557</v>
      </c>
      <c r="C546" s="34" t="s">
        <v>32</v>
      </c>
      <c r="D546" s="38" t="s">
        <v>32</v>
      </c>
      <c r="E546" s="38" t="s">
        <v>32</v>
      </c>
      <c r="F546" s="38" t="s">
        <v>32</v>
      </c>
      <c r="G546" s="38" t="s">
        <v>32</v>
      </c>
      <c r="H546" s="37">
        <v>39943.203000000001</v>
      </c>
      <c r="I546" s="27"/>
      <c r="J546" s="103"/>
      <c r="K546" s="103"/>
      <c r="L546" s="103"/>
    </row>
    <row r="547" spans="1:12" x14ac:dyDescent="0.2">
      <c r="A547" s="29">
        <v>545</v>
      </c>
      <c r="B547" s="21" t="s">
        <v>587</v>
      </c>
      <c r="C547" s="84">
        <v>96.103588398456552</v>
      </c>
      <c r="D547" s="85">
        <v>1.05</v>
      </c>
      <c r="E547" s="87">
        <v>7.0390000000000006</v>
      </c>
      <c r="F547" s="85">
        <v>8.9239999999999942</v>
      </c>
      <c r="G547" s="87">
        <v>2.2166666666666668</v>
      </c>
      <c r="H547" s="88">
        <v>228.42566666666667</v>
      </c>
      <c r="I547" s="27"/>
      <c r="J547" s="103"/>
      <c r="K547" s="103"/>
      <c r="L547" s="103"/>
    </row>
    <row r="548" spans="1:12" x14ac:dyDescent="0.2">
      <c r="A548" s="29">
        <v>546</v>
      </c>
      <c r="B548" s="21" t="s">
        <v>588</v>
      </c>
      <c r="C548" s="84">
        <v>35.408104298472409</v>
      </c>
      <c r="D548" s="85">
        <v>2.0062500000000001</v>
      </c>
      <c r="E548" s="87">
        <v>0.3116666666666667</v>
      </c>
      <c r="F548" s="85">
        <v>7.0890833333333347</v>
      </c>
      <c r="G548" s="87">
        <v>2.5133333333333332</v>
      </c>
      <c r="H548" s="88">
        <v>2.5096666666666665</v>
      </c>
      <c r="I548" s="27"/>
      <c r="J548" s="103"/>
      <c r="K548" s="103"/>
      <c r="L548" s="103"/>
    </row>
    <row r="549" spans="1:12" x14ac:dyDescent="0.2">
      <c r="A549" s="29">
        <v>443</v>
      </c>
      <c r="B549" s="82" t="s">
        <v>479</v>
      </c>
      <c r="C549" s="84">
        <v>397.8425065349341</v>
      </c>
      <c r="D549" s="85">
        <v>25.810416666666665</v>
      </c>
      <c r="E549" s="83">
        <v>30.641333333333336</v>
      </c>
      <c r="F549" s="85">
        <v>2.9062500000000098</v>
      </c>
      <c r="G549" s="89" t="s">
        <v>32</v>
      </c>
      <c r="H549" s="86">
        <v>1574.1689999999999</v>
      </c>
      <c r="I549" s="27"/>
      <c r="J549" s="103"/>
      <c r="K549" s="103"/>
      <c r="L549" s="103"/>
    </row>
    <row r="550" spans="1:12" x14ac:dyDescent="0.2">
      <c r="A550" s="29">
        <v>315</v>
      </c>
      <c r="B550" s="82" t="s">
        <v>350</v>
      </c>
      <c r="C550" s="84">
        <v>228.73177513531843</v>
      </c>
      <c r="D550" s="85">
        <v>23.918749999999999</v>
      </c>
      <c r="E550" s="83">
        <v>14.035333333333334</v>
      </c>
      <c r="F550" s="85">
        <v>0</v>
      </c>
      <c r="G550" s="89" t="s">
        <v>32</v>
      </c>
      <c r="H550" s="86">
        <v>85.135000000000005</v>
      </c>
      <c r="I550" s="82"/>
      <c r="J550" s="82"/>
      <c r="K550" s="82"/>
      <c r="L550" s="82"/>
    </row>
    <row r="551" spans="1:12" x14ac:dyDescent="0.2">
      <c r="A551" s="29">
        <v>316</v>
      </c>
      <c r="B551" s="82" t="s">
        <v>351</v>
      </c>
      <c r="C551" s="84">
        <v>169.78157991055645</v>
      </c>
      <c r="D551" s="85">
        <v>19.252083333333335</v>
      </c>
      <c r="E551" s="83">
        <v>9.7089999999999979</v>
      </c>
      <c r="F551" s="85">
        <v>0</v>
      </c>
      <c r="G551" s="89" t="s">
        <v>32</v>
      </c>
      <c r="H551" s="86">
        <v>64.241666666666674</v>
      </c>
      <c r="I551" s="27"/>
      <c r="J551" s="103"/>
      <c r="K551" s="103"/>
      <c r="L551" s="103"/>
    </row>
    <row r="552" spans="1:12" x14ac:dyDescent="0.2">
      <c r="A552" s="29">
        <v>317</v>
      </c>
      <c r="B552" s="82" t="s">
        <v>352</v>
      </c>
      <c r="C552" s="84">
        <v>242.7065694870949</v>
      </c>
      <c r="D552" s="85">
        <v>26.141666666666669</v>
      </c>
      <c r="E552" s="83">
        <v>14.532333333333334</v>
      </c>
      <c r="F552" s="85">
        <v>0</v>
      </c>
      <c r="G552" s="89" t="s">
        <v>32</v>
      </c>
      <c r="H552" s="86">
        <v>95.811333333333323</v>
      </c>
      <c r="I552" s="27"/>
      <c r="J552" s="103"/>
      <c r="K552" s="103"/>
      <c r="L552" s="103"/>
    </row>
    <row r="553" spans="1:12" x14ac:dyDescent="0.2">
      <c r="A553" s="29">
        <v>547</v>
      </c>
      <c r="B553" s="82" t="s">
        <v>589</v>
      </c>
      <c r="C553" s="84">
        <v>147.86459613402681</v>
      </c>
      <c r="D553" s="85">
        <v>13.925000000000001</v>
      </c>
      <c r="E553" s="83">
        <v>7.8406666666666665</v>
      </c>
      <c r="F553" s="85">
        <v>4.568999999999992</v>
      </c>
      <c r="G553" s="89">
        <v>0.41</v>
      </c>
      <c r="H553" s="86">
        <v>248.34566666666669</v>
      </c>
      <c r="I553" s="27"/>
      <c r="J553" s="103"/>
      <c r="K553" s="103"/>
      <c r="L553" s="103"/>
    </row>
    <row r="554" spans="1:12" x14ac:dyDescent="0.2">
      <c r="A554" s="29">
        <v>153</v>
      </c>
      <c r="B554" s="27" t="s">
        <v>188</v>
      </c>
      <c r="C554" s="47">
        <v>33.424111594202884</v>
      </c>
      <c r="D554" s="46">
        <v>3.2572463768115942</v>
      </c>
      <c r="E554" s="46">
        <v>0.61</v>
      </c>
      <c r="F554" s="38">
        <v>5.7060869565217347</v>
      </c>
      <c r="G554" s="46">
        <v>1.85</v>
      </c>
      <c r="H554" s="47">
        <v>2.2999999999999998</v>
      </c>
      <c r="I554" s="27"/>
      <c r="J554" s="103"/>
      <c r="K554" s="103"/>
      <c r="L554" s="103"/>
    </row>
    <row r="555" spans="1:12" x14ac:dyDescent="0.2">
      <c r="A555" s="29">
        <v>548</v>
      </c>
      <c r="B555" s="94" t="s">
        <v>590</v>
      </c>
      <c r="C555" s="84">
        <v>122.98185821243132</v>
      </c>
      <c r="D555" s="85">
        <v>18.47291666666667</v>
      </c>
      <c r="E555" s="87">
        <v>4.42</v>
      </c>
      <c r="F555" s="85">
        <v>1.09408333333334</v>
      </c>
      <c r="G555" s="85"/>
      <c r="H555" s="88">
        <v>215.62266666666667</v>
      </c>
      <c r="I555" s="27"/>
      <c r="J555" s="103"/>
      <c r="K555" s="103"/>
      <c r="L555" s="103"/>
    </row>
    <row r="556" spans="1:12" x14ac:dyDescent="0.2">
      <c r="A556" s="29">
        <v>318</v>
      </c>
      <c r="B556" s="27" t="s">
        <v>353</v>
      </c>
      <c r="C556" s="37">
        <v>164.3507883333333</v>
      </c>
      <c r="D556" s="36">
        <v>32.179166666666667</v>
      </c>
      <c r="E556" s="45">
        <v>2.9873333333333334</v>
      </c>
      <c r="F556" s="38">
        <v>0</v>
      </c>
      <c r="G556" s="38" t="s">
        <v>32</v>
      </c>
      <c r="H556" s="37">
        <v>74.46833333333332</v>
      </c>
      <c r="I556" s="82"/>
      <c r="J556" s="82"/>
      <c r="K556" s="82"/>
      <c r="L556" s="82"/>
    </row>
    <row r="557" spans="1:12" x14ac:dyDescent="0.2">
      <c r="A557" s="29">
        <v>319</v>
      </c>
      <c r="B557" s="27" t="s">
        <v>354</v>
      </c>
      <c r="C557" s="37">
        <v>284.98100487124918</v>
      </c>
      <c r="D557" s="36">
        <v>15.939583333333335</v>
      </c>
      <c r="E557" s="45">
        <v>24.048666666666666</v>
      </c>
      <c r="F557" s="38">
        <v>0</v>
      </c>
      <c r="G557" s="38" t="s">
        <v>32</v>
      </c>
      <c r="H557" s="37">
        <v>665.84033333333332</v>
      </c>
      <c r="I557" s="27"/>
      <c r="J557" s="103"/>
      <c r="K557" s="103"/>
      <c r="L557" s="103"/>
    </row>
    <row r="558" spans="1:12" x14ac:dyDescent="0.2">
      <c r="A558" s="29">
        <v>320</v>
      </c>
      <c r="B558" s="27" t="s">
        <v>355</v>
      </c>
      <c r="C558" s="37">
        <v>257.04070000000002</v>
      </c>
      <c r="D558" s="36">
        <v>33.38333333333334</v>
      </c>
      <c r="E558" s="45">
        <v>12.693333333333333</v>
      </c>
      <c r="F558" s="38">
        <v>0</v>
      </c>
      <c r="G558" s="38" t="s">
        <v>32</v>
      </c>
      <c r="H558" s="37">
        <v>60.098999999999997</v>
      </c>
      <c r="I558" s="27"/>
      <c r="J558" s="103"/>
      <c r="K558" s="103"/>
      <c r="L558" s="103"/>
    </row>
    <row r="559" spans="1:12" x14ac:dyDescent="0.2">
      <c r="A559" s="29">
        <v>321</v>
      </c>
      <c r="B559" s="27" t="s">
        <v>356</v>
      </c>
      <c r="C559" s="42">
        <v>113.90036666666666</v>
      </c>
      <c r="D559" s="46">
        <v>21.076666666666668</v>
      </c>
      <c r="E559" s="57">
        <v>2.65</v>
      </c>
      <c r="F559" s="38">
        <v>0</v>
      </c>
      <c r="G559" s="38" t="s">
        <v>32</v>
      </c>
      <c r="H559" s="42">
        <v>60.386666666666677</v>
      </c>
      <c r="I559" s="27"/>
      <c r="J559" s="103"/>
      <c r="K559" s="103"/>
      <c r="L559" s="103"/>
    </row>
    <row r="560" spans="1:12" x14ac:dyDescent="0.2">
      <c r="A560" s="29">
        <v>154</v>
      </c>
      <c r="B560" s="27" t="s">
        <v>189</v>
      </c>
      <c r="C560" s="47">
        <v>56.533772463768145</v>
      </c>
      <c r="D560" s="46">
        <v>3.4202898550724634</v>
      </c>
      <c r="E560" s="55">
        <v>0.35333333333333333</v>
      </c>
      <c r="F560" s="38">
        <v>12.669710144927544</v>
      </c>
      <c r="G560" s="46">
        <v>3.09</v>
      </c>
      <c r="H560" s="47">
        <v>398.1366666666666</v>
      </c>
      <c r="I560" s="22"/>
      <c r="J560" s="103"/>
      <c r="K560" s="103"/>
      <c r="L560" s="103"/>
    </row>
    <row r="561" spans="1:12" x14ac:dyDescent="0.2">
      <c r="A561" s="29">
        <v>155</v>
      </c>
      <c r="B561" s="27" t="s">
        <v>190</v>
      </c>
      <c r="C561" s="37">
        <v>30.397934166666644</v>
      </c>
      <c r="D561" s="36">
        <v>2.6729166666666666</v>
      </c>
      <c r="E561" s="36">
        <v>0.74266666666666659</v>
      </c>
      <c r="F561" s="38">
        <v>4.9467499999999989</v>
      </c>
      <c r="G561" s="36">
        <v>3.5185000000000004</v>
      </c>
      <c r="H561" s="37">
        <v>19.346999999999998</v>
      </c>
      <c r="I561" s="27"/>
      <c r="J561" s="103"/>
      <c r="K561" s="103"/>
      <c r="L561" s="103"/>
    </row>
    <row r="562" spans="1:12" x14ac:dyDescent="0.2">
      <c r="A562" s="29">
        <v>518</v>
      </c>
      <c r="B562" s="27" t="s">
        <v>558</v>
      </c>
      <c r="C562" s="37">
        <v>60.927749875386588</v>
      </c>
      <c r="D562" s="36">
        <v>3.3125</v>
      </c>
      <c r="E562" s="45">
        <v>0.32666666666666666</v>
      </c>
      <c r="F562" s="38">
        <v>11.647500000000001</v>
      </c>
      <c r="G562" s="38" t="s">
        <v>32</v>
      </c>
      <c r="H562" s="51">
        <v>5024.208333333333</v>
      </c>
      <c r="I562" s="31"/>
      <c r="J562" s="103"/>
      <c r="K562" s="103"/>
      <c r="L562" s="103"/>
    </row>
    <row r="563" spans="1:12" x14ac:dyDescent="0.2">
      <c r="A563" s="29">
        <v>582</v>
      </c>
      <c r="B563" s="27" t="s">
        <v>625</v>
      </c>
      <c r="C563" s="37">
        <v>39.104855275350758</v>
      </c>
      <c r="D563" s="36">
        <v>2.3810700159072873</v>
      </c>
      <c r="E563" s="45">
        <v>1.6060000000000001</v>
      </c>
      <c r="F563" s="38">
        <v>4.2752633333333421</v>
      </c>
      <c r="G563" s="53">
        <v>0.36633333333333334</v>
      </c>
      <c r="H563" s="37">
        <v>56.527999999999999</v>
      </c>
      <c r="I563" s="81"/>
      <c r="J563" s="81"/>
      <c r="K563" s="81"/>
      <c r="L563" s="81"/>
    </row>
    <row r="564" spans="1:12" x14ac:dyDescent="0.2">
      <c r="A564" s="29">
        <v>583</v>
      </c>
      <c r="B564" s="27" t="s">
        <v>626</v>
      </c>
      <c r="C564" s="37">
        <v>458.89572943786771</v>
      </c>
      <c r="D564" s="36">
        <v>35.687500238418579</v>
      </c>
      <c r="E564" s="45">
        <v>26.180999999999997</v>
      </c>
      <c r="F564" s="38">
        <v>28.482833333333335</v>
      </c>
      <c r="G564" s="53">
        <v>7.3129999999999997</v>
      </c>
      <c r="H564" s="37">
        <v>83.470999999999989</v>
      </c>
      <c r="I564" s="27"/>
      <c r="J564" s="103"/>
      <c r="K564" s="103"/>
      <c r="L564" s="103"/>
    </row>
    <row r="565" spans="1:12" x14ac:dyDescent="0.2">
      <c r="A565" s="29">
        <v>581</v>
      </c>
      <c r="B565" s="27" t="s">
        <v>624</v>
      </c>
      <c r="C565" s="37">
        <v>403.95584581039901</v>
      </c>
      <c r="D565" s="36">
        <v>36.030100240707398</v>
      </c>
      <c r="E565" s="45">
        <v>14.633333333333333</v>
      </c>
      <c r="F565" s="38">
        <v>38.439899759292608</v>
      </c>
      <c r="G565" s="36">
        <v>20.18</v>
      </c>
      <c r="H565" s="51">
        <v>5.7536666666666667</v>
      </c>
      <c r="I565" s="27"/>
      <c r="J565" s="103"/>
      <c r="K565" s="103"/>
      <c r="L565" s="103"/>
    </row>
    <row r="566" spans="1:12" x14ac:dyDescent="0.2">
      <c r="A566" s="29">
        <v>584</v>
      </c>
      <c r="B566" s="27" t="s">
        <v>627</v>
      </c>
      <c r="C566" s="37">
        <v>64.48509407389021</v>
      </c>
      <c r="D566" s="36">
        <v>6.5531767104466754</v>
      </c>
      <c r="E566" s="45">
        <v>3.9533333333333331</v>
      </c>
      <c r="F566" s="38">
        <v>2.1268233333333328</v>
      </c>
      <c r="G566" s="36">
        <v>0.75266666666666671</v>
      </c>
      <c r="H566" s="51">
        <v>1.2136666666666667</v>
      </c>
      <c r="I566" s="27"/>
      <c r="J566" s="103"/>
      <c r="K566" s="103"/>
      <c r="L566" s="103"/>
    </row>
    <row r="567" spans="1:12" x14ac:dyDescent="0.2">
      <c r="A567" s="29">
        <v>549</v>
      </c>
      <c r="B567" s="94" t="s">
        <v>591</v>
      </c>
      <c r="C567" s="84">
        <v>57.453476688480578</v>
      </c>
      <c r="D567" s="85">
        <v>2.0463299732208249</v>
      </c>
      <c r="E567" s="87">
        <v>1.208</v>
      </c>
      <c r="F567" s="85">
        <v>10.581003360112511</v>
      </c>
      <c r="G567" s="87">
        <v>2.0833333333333335</v>
      </c>
      <c r="H567" s="88">
        <v>1.1919999999999999</v>
      </c>
      <c r="I567" s="27"/>
      <c r="J567" s="103"/>
      <c r="K567" s="103"/>
      <c r="L567" s="103"/>
    </row>
    <row r="568" spans="1:12" x14ac:dyDescent="0.2">
      <c r="A568" s="29">
        <v>550</v>
      </c>
      <c r="B568" s="94" t="s">
        <v>592</v>
      </c>
      <c r="C568" s="84">
        <v>46.889177151203157</v>
      </c>
      <c r="D568" s="85">
        <v>6.9583333333333348</v>
      </c>
      <c r="E568" s="87">
        <v>0.35966666666666663</v>
      </c>
      <c r="F568" s="85">
        <v>3.39</v>
      </c>
      <c r="G568" s="87">
        <v>0.21333333333333335</v>
      </c>
      <c r="H568" s="88">
        <v>1349.0626666666667</v>
      </c>
      <c r="I568" s="27"/>
      <c r="J568" s="103"/>
      <c r="K568" s="103"/>
      <c r="L568" s="103"/>
    </row>
    <row r="569" spans="1:12" x14ac:dyDescent="0.2">
      <c r="A569" s="29">
        <v>156</v>
      </c>
      <c r="B569" s="27" t="s">
        <v>191</v>
      </c>
      <c r="C569" s="37">
        <v>34.208918333333315</v>
      </c>
      <c r="D569" s="36">
        <v>2.8958333333333335</v>
      </c>
      <c r="E569" s="45">
        <v>0.92666666666666675</v>
      </c>
      <c r="F569" s="38">
        <v>5.4304999999999906</v>
      </c>
      <c r="G569" s="36">
        <v>4.4536666666666669</v>
      </c>
      <c r="H569" s="37">
        <v>1.1606666666666667</v>
      </c>
      <c r="I569" s="27"/>
      <c r="J569" s="103"/>
      <c r="K569" s="103"/>
      <c r="L569" s="103"/>
    </row>
    <row r="570" spans="1:12" x14ac:dyDescent="0.2">
      <c r="A570" s="29">
        <v>250</v>
      </c>
      <c r="B570" s="27" t="s">
        <v>283</v>
      </c>
      <c r="C570" s="37">
        <v>275.69564269441366</v>
      </c>
      <c r="D570" s="36">
        <v>3.2062499999999998</v>
      </c>
      <c r="E570" s="45">
        <v>0.45500000000000002</v>
      </c>
      <c r="F570" s="38">
        <v>72.531750000000002</v>
      </c>
      <c r="G570" s="36">
        <v>6.4466666666666663</v>
      </c>
      <c r="H570" s="37">
        <v>0.35533333333333328</v>
      </c>
      <c r="I570" s="27"/>
      <c r="J570" s="103"/>
      <c r="K570" s="103"/>
      <c r="L570" s="103"/>
    </row>
    <row r="571" spans="1:12" x14ac:dyDescent="0.2">
      <c r="A571" s="29">
        <v>251</v>
      </c>
      <c r="B571" s="27" t="s">
        <v>284</v>
      </c>
      <c r="C571" s="47">
        <v>37.830599999999947</v>
      </c>
      <c r="D571" s="46">
        <v>0.84782608695652184</v>
      </c>
      <c r="E571" s="55">
        <v>7.3333333333333348E-2</v>
      </c>
      <c r="F571" s="38">
        <v>9.6099999999999905</v>
      </c>
      <c r="G571" s="46">
        <v>0.94</v>
      </c>
      <c r="H571" s="47" t="s">
        <v>33</v>
      </c>
      <c r="I571" s="82"/>
      <c r="J571" s="82"/>
      <c r="K571" s="82"/>
      <c r="L571" s="82"/>
    </row>
    <row r="572" spans="1:12" x14ac:dyDescent="0.2">
      <c r="A572" s="29">
        <v>252</v>
      </c>
      <c r="B572" s="27" t="s">
        <v>285</v>
      </c>
      <c r="C572" s="47">
        <v>36.108799999999988</v>
      </c>
      <c r="D572" s="46">
        <v>0.52173913043478259</v>
      </c>
      <c r="E572" s="55" t="s">
        <v>33</v>
      </c>
      <c r="F572" s="38">
        <v>8.8000000000000007</v>
      </c>
      <c r="G572" s="46" t="s">
        <v>33</v>
      </c>
      <c r="H572" s="47" t="s">
        <v>33</v>
      </c>
      <c r="I572" s="27"/>
      <c r="J572" s="103"/>
      <c r="K572" s="103"/>
      <c r="L572" s="103"/>
    </row>
    <row r="573" spans="1:12" x14ac:dyDescent="0.2">
      <c r="A573" s="29">
        <v>551</v>
      </c>
      <c r="B573" s="94" t="s">
        <v>593</v>
      </c>
      <c r="C573" s="84">
        <v>347.82655625782411</v>
      </c>
      <c r="D573" s="85">
        <v>8.958333333333332E-2</v>
      </c>
      <c r="E573" s="87">
        <v>10.908333333333333</v>
      </c>
      <c r="F573" s="85">
        <v>63.591749999999998</v>
      </c>
      <c r="G573" s="87" t="s">
        <v>33</v>
      </c>
      <c r="H573" s="88">
        <v>157.52433333333335</v>
      </c>
      <c r="I573" s="27"/>
      <c r="J573" s="103"/>
      <c r="K573" s="103"/>
      <c r="L573" s="103"/>
    </row>
    <row r="574" spans="1:12" x14ac:dyDescent="0.2">
      <c r="A574" s="29">
        <v>519</v>
      </c>
      <c r="B574" s="27" t="s">
        <v>559</v>
      </c>
      <c r="C574" s="47">
        <v>21.33</v>
      </c>
      <c r="D574" s="46">
        <v>2.666666666666667</v>
      </c>
      <c r="E574" s="55">
        <v>0.26333333333333336</v>
      </c>
      <c r="F574" s="38">
        <v>2.0733333333333377</v>
      </c>
      <c r="G574" s="46">
        <v>0.55666666666666675</v>
      </c>
      <c r="H574" s="47">
        <v>32560</v>
      </c>
      <c r="I574" s="82"/>
      <c r="J574" s="82"/>
      <c r="K574" s="82"/>
      <c r="L574" s="82"/>
    </row>
    <row r="575" spans="1:12" x14ac:dyDescent="0.2">
      <c r="A575" s="24">
        <v>157</v>
      </c>
      <c r="B575" s="22" t="s">
        <v>192</v>
      </c>
      <c r="C575" s="141">
        <v>15.335156521739158</v>
      </c>
      <c r="D575" s="147">
        <v>1.0978260869565217</v>
      </c>
      <c r="E575" s="155">
        <v>0.17333333333333334</v>
      </c>
      <c r="F575" s="157">
        <v>3.1388405797101462</v>
      </c>
      <c r="G575" s="147">
        <v>1.1733333333333331</v>
      </c>
      <c r="H575" s="141">
        <v>1.02</v>
      </c>
      <c r="I575" s="82"/>
      <c r="J575" s="82"/>
      <c r="K575" s="82"/>
      <c r="L575" s="82"/>
    </row>
    <row r="576" spans="1:12" ht="12" thickBot="1" x14ac:dyDescent="0.25">
      <c r="A576" s="29">
        <v>158</v>
      </c>
      <c r="B576" s="27" t="s">
        <v>193</v>
      </c>
      <c r="C576" s="140">
        <v>60.933433652173882</v>
      </c>
      <c r="D576" s="46">
        <v>2.4347826086956523</v>
      </c>
      <c r="E576" s="55">
        <v>0.19</v>
      </c>
      <c r="F576" s="38">
        <v>14.95861739130434</v>
      </c>
      <c r="G576" s="46">
        <v>2.8033299999999999</v>
      </c>
      <c r="H576" s="47">
        <v>497.93333333333334</v>
      </c>
      <c r="I576" s="82"/>
      <c r="J576" s="82"/>
      <c r="K576" s="82"/>
      <c r="L576" s="82"/>
    </row>
    <row r="577" spans="1:12" ht="23.25" customHeight="1" x14ac:dyDescent="0.2">
      <c r="A577" s="33">
        <v>159</v>
      </c>
      <c r="B577" s="31" t="s">
        <v>194</v>
      </c>
      <c r="C577" s="135">
        <v>38.446549460490566</v>
      </c>
      <c r="D577" s="144">
        <v>1.375</v>
      </c>
      <c r="E577" s="144">
        <v>0.90333333333333332</v>
      </c>
      <c r="F577" s="156">
        <v>7.7116666666666784</v>
      </c>
      <c r="G577" s="144">
        <v>3.1166666666666667</v>
      </c>
      <c r="H577" s="135">
        <v>418.28066666666672</v>
      </c>
      <c r="I577" s="27"/>
      <c r="J577" s="103"/>
      <c r="K577" s="103"/>
      <c r="L577" s="103"/>
    </row>
    <row r="578" spans="1:12" x14ac:dyDescent="0.2">
      <c r="A578" s="29">
        <v>160</v>
      </c>
      <c r="B578" s="27" t="s">
        <v>195</v>
      </c>
      <c r="C578" s="47">
        <v>27.93687971014494</v>
      </c>
      <c r="D578" s="46">
        <v>1.36231884057971</v>
      </c>
      <c r="E578" s="55" t="s">
        <v>33</v>
      </c>
      <c r="F578" s="38">
        <v>6.8943478260869533</v>
      </c>
      <c r="G578" s="46">
        <v>1.0266666666666666</v>
      </c>
      <c r="H578" s="47">
        <v>103.93</v>
      </c>
      <c r="I578" s="27"/>
      <c r="J578" s="103"/>
      <c r="K578" s="103"/>
      <c r="L578" s="103"/>
    </row>
    <row r="579" spans="1:12" x14ac:dyDescent="0.2">
      <c r="A579" s="29">
        <v>161</v>
      </c>
      <c r="B579" s="27" t="s">
        <v>196</v>
      </c>
      <c r="C579" s="37">
        <v>20.546909166666637</v>
      </c>
      <c r="D579" s="36">
        <v>0.81041666666666679</v>
      </c>
      <c r="E579" s="92" t="s">
        <v>33</v>
      </c>
      <c r="F579" s="38">
        <v>5.1179166666666616</v>
      </c>
      <c r="G579" s="36">
        <v>2.2683333333333331</v>
      </c>
      <c r="H579" s="51">
        <v>5.2430000000000003</v>
      </c>
      <c r="I579" s="82"/>
      <c r="J579" s="82"/>
      <c r="K579" s="82"/>
      <c r="L579" s="82"/>
    </row>
    <row r="580" spans="1:12" x14ac:dyDescent="0.2">
      <c r="A580" s="29">
        <v>63</v>
      </c>
      <c r="B580" s="27" t="s">
        <v>96</v>
      </c>
      <c r="C580" s="37">
        <v>377.42228299999999</v>
      </c>
      <c r="D580" s="36">
        <v>10.524100000000002</v>
      </c>
      <c r="E580" s="36">
        <v>3.3009999999999997</v>
      </c>
      <c r="F580" s="38">
        <v>74.555899999999994</v>
      </c>
      <c r="G580" s="36">
        <v>3.395</v>
      </c>
      <c r="H580" s="37">
        <v>829.49233333333325</v>
      </c>
      <c r="I580" s="82"/>
      <c r="J580" s="82"/>
      <c r="K580" s="82"/>
      <c r="L580" s="82"/>
    </row>
    <row r="581" spans="1:12" x14ac:dyDescent="0.2">
      <c r="A581" s="29">
        <v>444</v>
      </c>
      <c r="B581" s="27" t="s">
        <v>480</v>
      </c>
      <c r="C581" s="37">
        <v>592.53117499999985</v>
      </c>
      <c r="D581" s="36">
        <v>11.479166666666666</v>
      </c>
      <c r="E581" s="36">
        <v>60.256666666666661</v>
      </c>
      <c r="F581" s="38">
        <v>0</v>
      </c>
      <c r="G581" s="25" t="s">
        <v>32</v>
      </c>
      <c r="H581" s="37">
        <v>49.586666666666666</v>
      </c>
      <c r="I581" s="27"/>
      <c r="J581" s="103"/>
      <c r="K581" s="103"/>
      <c r="L581" s="103"/>
    </row>
    <row r="582" spans="1:12" x14ac:dyDescent="0.2">
      <c r="A582" s="29">
        <v>445</v>
      </c>
      <c r="B582" s="27" t="s">
        <v>481</v>
      </c>
      <c r="C582" s="37">
        <v>696.56400666666661</v>
      </c>
      <c r="D582" s="36">
        <v>27.283333333333331</v>
      </c>
      <c r="E582" s="36">
        <v>64.308666666666667</v>
      </c>
      <c r="F582" s="38">
        <v>0</v>
      </c>
      <c r="G582" s="25" t="s">
        <v>32</v>
      </c>
      <c r="H582" s="37">
        <v>124.85033333333335</v>
      </c>
      <c r="I582" s="27"/>
      <c r="J582" s="103"/>
      <c r="K582" s="103"/>
      <c r="L582" s="103"/>
    </row>
    <row r="583" spans="1:12" x14ac:dyDescent="0.2">
      <c r="A583" s="29">
        <v>585</v>
      </c>
      <c r="B583" s="27" t="s">
        <v>628</v>
      </c>
      <c r="C583" s="37">
        <v>381.27817396012944</v>
      </c>
      <c r="D583" s="36">
        <v>33.575000000000003</v>
      </c>
      <c r="E583" s="36">
        <v>10.341999999999999</v>
      </c>
      <c r="F583" s="38">
        <v>43.786333333333324</v>
      </c>
      <c r="G583" s="38">
        <v>32.306999999999995</v>
      </c>
      <c r="H583" s="34">
        <v>3.2906666666666666</v>
      </c>
      <c r="I583" s="27"/>
      <c r="J583" s="103"/>
      <c r="K583" s="103"/>
      <c r="L583" s="103"/>
    </row>
    <row r="584" spans="1:12" x14ac:dyDescent="0.2">
      <c r="A584" s="29">
        <v>586</v>
      </c>
      <c r="B584" s="27" t="s">
        <v>629</v>
      </c>
      <c r="C584" s="37">
        <v>120.64258534487091</v>
      </c>
      <c r="D584" s="36">
        <v>11.108333333333333</v>
      </c>
      <c r="E584" s="36">
        <v>3.7840000000000003</v>
      </c>
      <c r="F584" s="38">
        <v>12.38933333333334</v>
      </c>
      <c r="G584" s="36">
        <v>14.44</v>
      </c>
      <c r="H584" s="34">
        <v>1808.7576666666666</v>
      </c>
      <c r="I584" s="27"/>
      <c r="J584" s="103"/>
      <c r="K584" s="103"/>
      <c r="L584" s="103"/>
    </row>
    <row r="585" spans="1:12" x14ac:dyDescent="0.2">
      <c r="A585" s="29">
        <v>253</v>
      </c>
      <c r="B585" s="94" t="s">
        <v>286</v>
      </c>
      <c r="C585" s="84">
        <v>262.01519507239266</v>
      </c>
      <c r="D585" s="85">
        <v>2.09375</v>
      </c>
      <c r="E585" s="87">
        <v>19.076666666666668</v>
      </c>
      <c r="F585" s="85">
        <v>26.474583333333332</v>
      </c>
      <c r="G585" s="87">
        <v>12.653333333333334</v>
      </c>
      <c r="H585" s="88">
        <v>3.8930000000000002</v>
      </c>
      <c r="I585" s="27"/>
      <c r="J585" s="103"/>
      <c r="K585" s="103"/>
      <c r="L585" s="103"/>
    </row>
    <row r="586" spans="1:12" x14ac:dyDescent="0.2">
      <c r="A586" s="29">
        <v>322</v>
      </c>
      <c r="B586" s="27" t="s">
        <v>357</v>
      </c>
      <c r="C586" s="37">
        <v>87.686483549277</v>
      </c>
      <c r="D586" s="36">
        <v>17.958333333333336</v>
      </c>
      <c r="E586" s="45">
        <v>1.22</v>
      </c>
      <c r="F586" s="38">
        <v>-4.5000000000007923E-2</v>
      </c>
      <c r="G586" s="38" t="s">
        <v>32</v>
      </c>
      <c r="H586" s="37">
        <v>56.554333333333339</v>
      </c>
      <c r="I586" s="27"/>
      <c r="J586" s="103"/>
      <c r="K586" s="103"/>
      <c r="L586" s="103"/>
    </row>
    <row r="587" spans="1:12" x14ac:dyDescent="0.2">
      <c r="A587" s="29">
        <v>552</v>
      </c>
      <c r="B587" s="94" t="s">
        <v>594</v>
      </c>
      <c r="C587" s="84">
        <v>27.183798402726602</v>
      </c>
      <c r="D587" s="85">
        <v>2.0562499999999999</v>
      </c>
      <c r="E587" s="87">
        <v>0.28366666666666668</v>
      </c>
      <c r="F587" s="85">
        <v>4.7377499999999877</v>
      </c>
      <c r="G587" s="87">
        <v>0.22666666666666668</v>
      </c>
      <c r="H587" s="88">
        <v>5.1310000000000002</v>
      </c>
      <c r="I587" s="27"/>
      <c r="J587" s="103"/>
      <c r="K587" s="103"/>
      <c r="L587" s="103"/>
    </row>
    <row r="588" spans="1:12" x14ac:dyDescent="0.2">
      <c r="A588" s="29">
        <v>254</v>
      </c>
      <c r="B588" s="27" t="s">
        <v>287</v>
      </c>
      <c r="C588" s="37">
        <v>37.016689999999976</v>
      </c>
      <c r="D588" s="36">
        <v>0.84166666666666679</v>
      </c>
      <c r="E588" s="92" t="s">
        <v>33</v>
      </c>
      <c r="F588" s="38">
        <v>9.3953333333333333</v>
      </c>
      <c r="G588" s="38">
        <v>1.9820000000000002</v>
      </c>
      <c r="H588" s="34" t="s">
        <v>33</v>
      </c>
      <c r="I588" s="27"/>
      <c r="J588" s="103"/>
      <c r="K588" s="103"/>
      <c r="L588" s="103"/>
    </row>
    <row r="589" spans="1:12" x14ac:dyDescent="0.2">
      <c r="A589" s="29">
        <v>255</v>
      </c>
      <c r="B589" s="27" t="s">
        <v>288</v>
      </c>
      <c r="C589" s="37">
        <v>33.943290000000005</v>
      </c>
      <c r="D589" s="36">
        <v>0.51249999999999996</v>
      </c>
      <c r="E589" s="45">
        <v>7.0333333333333345E-2</v>
      </c>
      <c r="F589" s="38">
        <v>8.7868333333333304</v>
      </c>
      <c r="G589" s="36">
        <v>1.3363333333333334</v>
      </c>
      <c r="H589" s="37">
        <v>5.7709999999999999</v>
      </c>
      <c r="I589" s="27"/>
      <c r="J589" s="103"/>
      <c r="K589" s="103"/>
      <c r="L589" s="103"/>
    </row>
    <row r="590" spans="1:12" x14ac:dyDescent="0.2">
      <c r="A590" s="29">
        <v>256</v>
      </c>
      <c r="B590" s="27" t="s">
        <v>289</v>
      </c>
      <c r="C590" s="47">
        <v>52.873100000000065</v>
      </c>
      <c r="D590" s="46">
        <v>0.74637681159420288</v>
      </c>
      <c r="E590" s="55">
        <v>0.20333333333333334</v>
      </c>
      <c r="F590" s="38">
        <v>13.573333333333345</v>
      </c>
      <c r="G590" s="46">
        <v>0.92</v>
      </c>
      <c r="H590" s="47" t="s">
        <v>33</v>
      </c>
      <c r="I590" s="27"/>
      <c r="J590" s="103"/>
      <c r="K590" s="103"/>
      <c r="L590" s="103"/>
    </row>
    <row r="591" spans="1:12" x14ac:dyDescent="0.2">
      <c r="A591" s="29">
        <v>257</v>
      </c>
      <c r="B591" s="27" t="s">
        <v>290</v>
      </c>
      <c r="C591" s="37">
        <v>49.061289999999964</v>
      </c>
      <c r="D591" s="36">
        <v>0.60833333333333328</v>
      </c>
      <c r="E591" s="45">
        <v>0.157</v>
      </c>
      <c r="F591" s="38">
        <v>12.69533333333333</v>
      </c>
      <c r="G591" s="36">
        <v>0.93366666666666653</v>
      </c>
      <c r="H591" s="37">
        <v>7.9189999999999996</v>
      </c>
      <c r="I591" s="27"/>
      <c r="J591" s="103"/>
      <c r="K591" s="103"/>
      <c r="L591" s="103"/>
    </row>
    <row r="592" spans="1:12" x14ac:dyDescent="0.2">
      <c r="A592" s="29">
        <v>258</v>
      </c>
      <c r="B592" s="27" t="s">
        <v>291</v>
      </c>
      <c r="C592" s="37">
        <v>57.655359999999995</v>
      </c>
      <c r="D592" s="38" t="s">
        <v>33</v>
      </c>
      <c r="E592" s="38" t="s">
        <v>33</v>
      </c>
      <c r="F592" s="38">
        <v>14.708000000000002</v>
      </c>
      <c r="G592" s="36">
        <v>0.23333333333333331</v>
      </c>
      <c r="H592" s="51">
        <v>9.5833333333333339</v>
      </c>
      <c r="I592" s="27"/>
      <c r="J592" s="103"/>
      <c r="K592" s="103"/>
      <c r="L592" s="103"/>
    </row>
    <row r="593" spans="1:9" x14ac:dyDescent="0.2">
      <c r="A593" s="29">
        <v>553</v>
      </c>
      <c r="B593" s="94" t="s">
        <v>595</v>
      </c>
      <c r="C593" s="84">
        <v>144.89697968479001</v>
      </c>
      <c r="D593" s="85">
        <v>5.1229166666666668</v>
      </c>
      <c r="E593" s="87">
        <v>9.322000000000001</v>
      </c>
      <c r="F593" s="85">
        <v>10.061416666666673</v>
      </c>
      <c r="G593" s="87">
        <v>2.3433333333333333</v>
      </c>
      <c r="H593" s="88">
        <v>25.633666666666667</v>
      </c>
      <c r="I593" s="27"/>
    </row>
    <row r="594" spans="1:9" x14ac:dyDescent="0.2">
      <c r="A594" s="29">
        <v>162</v>
      </c>
      <c r="B594" s="27" t="s">
        <v>197</v>
      </c>
      <c r="C594" s="47">
        <v>24.898357971014487</v>
      </c>
      <c r="D594" s="46">
        <v>1.786231884057971</v>
      </c>
      <c r="E594" s="55">
        <v>0.17333333333333334</v>
      </c>
      <c r="F594" s="38">
        <v>5.3471014492753577</v>
      </c>
      <c r="G594" s="46">
        <v>2.3833333333333333</v>
      </c>
      <c r="H594" s="47" t="s">
        <v>33</v>
      </c>
      <c r="I594" s="27"/>
    </row>
    <row r="595" spans="1:9" x14ac:dyDescent="0.2">
      <c r="A595" s="29">
        <v>554</v>
      </c>
      <c r="B595" s="94" t="s">
        <v>596</v>
      </c>
      <c r="C595" s="84">
        <v>254.89328572415508</v>
      </c>
      <c r="D595" s="85">
        <v>5.9978335491816201</v>
      </c>
      <c r="E595" s="87">
        <v>23.226333333333333</v>
      </c>
      <c r="F595" s="85">
        <v>9.7484997841517149</v>
      </c>
      <c r="G595" s="87">
        <v>1.6966666666666665</v>
      </c>
      <c r="H595" s="88">
        <v>879.8506666666666</v>
      </c>
      <c r="I595" s="22"/>
    </row>
    <row r="596" spans="1:9" x14ac:dyDescent="0.2">
      <c r="A596" s="29">
        <v>555</v>
      </c>
      <c r="B596" s="94" t="s">
        <v>597</v>
      </c>
      <c r="C596" s="84">
        <v>306.94678645131984</v>
      </c>
      <c r="D596" s="85">
        <v>10.18125</v>
      </c>
      <c r="E596" s="87">
        <v>25.590666666666664</v>
      </c>
      <c r="F596" s="85">
        <v>14.109083333333331</v>
      </c>
      <c r="G596" s="87">
        <v>2.1633333333333336</v>
      </c>
      <c r="H596" s="88">
        <v>345.52600000000001</v>
      </c>
      <c r="I596" s="27"/>
    </row>
    <row r="597" spans="1:9" x14ac:dyDescent="0.2">
      <c r="A597" s="29">
        <v>556</v>
      </c>
      <c r="B597" s="94" t="s">
        <v>598</v>
      </c>
      <c r="C597" s="84">
        <v>112.80204125340781</v>
      </c>
      <c r="D597" s="85">
        <v>7.5166666666666675</v>
      </c>
      <c r="E597" s="87">
        <v>2.6069999999999998</v>
      </c>
      <c r="F597" s="85">
        <v>18.251333333333335</v>
      </c>
      <c r="G597" s="87">
        <v>1.0566666666666666</v>
      </c>
      <c r="H597" s="88">
        <v>793.76200000000006</v>
      </c>
      <c r="I597" s="31"/>
    </row>
    <row r="598" spans="1:9" x14ac:dyDescent="0.2">
      <c r="A598" s="79"/>
      <c r="B598" s="27"/>
      <c r="C598" s="29" t="s">
        <v>27</v>
      </c>
      <c r="D598" s="25" t="s">
        <v>28</v>
      </c>
      <c r="E598" s="25" t="s">
        <v>28</v>
      </c>
      <c r="F598" s="25" t="s">
        <v>28</v>
      </c>
      <c r="G598" s="25" t="s">
        <v>28</v>
      </c>
      <c r="H598" s="29" t="s">
        <v>29</v>
      </c>
      <c r="I598" s="103"/>
    </row>
    <row r="599" spans="1:9" x14ac:dyDescent="0.2">
      <c r="I599" s="103"/>
    </row>
    <row r="600" spans="1:9" x14ac:dyDescent="0.2">
      <c r="I600" s="27"/>
    </row>
    <row r="601" spans="1:9" x14ac:dyDescent="0.2">
      <c r="I601" s="27"/>
    </row>
    <row r="602" spans="1:9" x14ac:dyDescent="0.2">
      <c r="I602" s="82"/>
    </row>
    <row r="603" spans="1:9" x14ac:dyDescent="0.2">
      <c r="I603" s="27"/>
    </row>
    <row r="604" spans="1:9" x14ac:dyDescent="0.2">
      <c r="I604" s="27"/>
    </row>
    <row r="605" spans="1:9" x14ac:dyDescent="0.2">
      <c r="I605" s="27"/>
    </row>
    <row r="606" spans="1:9" x14ac:dyDescent="0.2">
      <c r="I606" s="27"/>
    </row>
    <row r="607" spans="1:9" x14ac:dyDescent="0.2">
      <c r="I607" s="27"/>
    </row>
    <row r="608" spans="1:9" x14ac:dyDescent="0.2">
      <c r="I608" s="27"/>
    </row>
    <row r="609" spans="9:9" ht="45.75" customHeight="1" x14ac:dyDescent="0.2">
      <c r="I609" s="27"/>
    </row>
    <row r="610" spans="9:9" x14ac:dyDescent="0.2">
      <c r="I610" s="27"/>
    </row>
    <row r="611" spans="9:9" ht="23.25" customHeight="1" x14ac:dyDescent="0.2">
      <c r="I611" s="27"/>
    </row>
    <row r="612" spans="9:9" ht="23.25" customHeight="1" x14ac:dyDescent="0.2">
      <c r="I612" s="27"/>
    </row>
    <row r="615" spans="9:9" ht="23.25" customHeight="1" x14ac:dyDescent="0.2"/>
    <row r="617" spans="9:9" ht="23.25" customHeight="1" x14ac:dyDescent="0.2"/>
    <row r="618" spans="9:9" ht="23.25" customHeight="1" x14ac:dyDescent="0.2"/>
    <row r="634" ht="34.5" customHeight="1" x14ac:dyDescent="0.2"/>
    <row r="635" ht="45.75" customHeight="1" x14ac:dyDescent="0.2"/>
    <row r="636" ht="23.25" customHeight="1" x14ac:dyDescent="0.2"/>
    <row r="638" ht="23.25" customHeight="1" x14ac:dyDescent="0.2"/>
    <row r="648" ht="34.5" customHeight="1" x14ac:dyDescent="0.2"/>
    <row r="650" ht="23.25" customHeight="1" x14ac:dyDescent="0.2"/>
    <row r="654" ht="34.5" customHeight="1" x14ac:dyDescent="0.2"/>
    <row r="657" ht="34.5" customHeight="1" x14ac:dyDescent="0.2"/>
    <row r="658" ht="34.5" customHeight="1" x14ac:dyDescent="0.2"/>
    <row r="682" ht="45.75" customHeight="1" x14ac:dyDescent="0.2"/>
    <row r="686" ht="23.25" customHeight="1" x14ac:dyDescent="0.2"/>
  </sheetData>
  <sheetProtection algorithmName="SHA-512" hashValue="uPJXBJ7LURi3lSgPMfS6O3iAQGwyfb6reBK9F7XJ5QG99h/8tnHOaJ0fcSKhH/tNwoSMIrmhbRYYsDLa0pw5eA==" saltValue="bjTB7TAer+bt2nw9xcXYN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4"/>
  <sheetViews>
    <sheetView workbookViewId="0">
      <selection activeCell="G8" sqref="G8"/>
    </sheetView>
  </sheetViews>
  <sheetFormatPr defaultRowHeight="11.25" x14ac:dyDescent="0.2"/>
  <cols>
    <col min="1" max="1" width="8.85546875" style="28" bestFit="1" customWidth="1"/>
    <col min="2" max="2" width="46.85546875" style="27" bestFit="1" customWidth="1"/>
    <col min="3" max="3" width="9.140625" style="102"/>
    <col min="4" max="4" width="9.140625" style="99"/>
    <col min="5" max="6" width="10.5703125" style="99" customWidth="1"/>
    <col min="7" max="237" width="9.140625" style="27"/>
    <col min="238" max="238" width="8.85546875" style="27" bestFit="1" customWidth="1"/>
    <col min="239" max="239" width="46.85546875" style="27" bestFit="1" customWidth="1"/>
    <col min="240" max="241" width="9.140625" style="27"/>
    <col min="242" max="242" width="9.28515625" style="27" bestFit="1" customWidth="1"/>
    <col min="243" max="249" width="6.42578125" style="27" customWidth="1"/>
    <col min="250" max="250" width="9.140625" style="27"/>
    <col min="251" max="262" width="10.5703125" style="27" customWidth="1"/>
    <col min="263" max="493" width="9.140625" style="27"/>
    <col min="494" max="494" width="8.85546875" style="27" bestFit="1" customWidth="1"/>
    <col min="495" max="495" width="46.85546875" style="27" bestFit="1" customWidth="1"/>
    <col min="496" max="497" width="9.140625" style="27"/>
    <col min="498" max="498" width="9.28515625" style="27" bestFit="1" customWidth="1"/>
    <col min="499" max="505" width="6.42578125" style="27" customWidth="1"/>
    <col min="506" max="506" width="9.140625" style="27"/>
    <col min="507" max="518" width="10.5703125" style="27" customWidth="1"/>
    <col min="519" max="749" width="9.140625" style="27"/>
    <col min="750" max="750" width="8.85546875" style="27" bestFit="1" customWidth="1"/>
    <col min="751" max="751" width="46.85546875" style="27" bestFit="1" customWidth="1"/>
    <col min="752" max="753" width="9.140625" style="27"/>
    <col min="754" max="754" width="9.28515625" style="27" bestFit="1" customWidth="1"/>
    <col min="755" max="761" width="6.42578125" style="27" customWidth="1"/>
    <col min="762" max="762" width="9.140625" style="27"/>
    <col min="763" max="774" width="10.5703125" style="27" customWidth="1"/>
    <col min="775" max="1005" width="9.140625" style="27"/>
    <col min="1006" max="1006" width="8.85546875" style="27" bestFit="1" customWidth="1"/>
    <col min="1007" max="1007" width="46.85546875" style="27" bestFit="1" customWidth="1"/>
    <col min="1008" max="1009" width="9.140625" style="27"/>
    <col min="1010" max="1010" width="9.28515625" style="27" bestFit="1" customWidth="1"/>
    <col min="1011" max="1017" width="6.42578125" style="27" customWidth="1"/>
    <col min="1018" max="1018" width="9.140625" style="27"/>
    <col min="1019" max="1030" width="10.5703125" style="27" customWidth="1"/>
    <col min="1031" max="1261" width="9.140625" style="27"/>
    <col min="1262" max="1262" width="8.85546875" style="27" bestFit="1" customWidth="1"/>
    <col min="1263" max="1263" width="46.85546875" style="27" bestFit="1" customWidth="1"/>
    <col min="1264" max="1265" width="9.140625" style="27"/>
    <col min="1266" max="1266" width="9.28515625" style="27" bestFit="1" customWidth="1"/>
    <col min="1267" max="1273" width="6.42578125" style="27" customWidth="1"/>
    <col min="1274" max="1274" width="9.140625" style="27"/>
    <col min="1275" max="1286" width="10.5703125" style="27" customWidth="1"/>
    <col min="1287" max="1517" width="9.140625" style="27"/>
    <col min="1518" max="1518" width="8.85546875" style="27" bestFit="1" customWidth="1"/>
    <col min="1519" max="1519" width="46.85546875" style="27" bestFit="1" customWidth="1"/>
    <col min="1520" max="1521" width="9.140625" style="27"/>
    <col min="1522" max="1522" width="9.28515625" style="27" bestFit="1" customWidth="1"/>
    <col min="1523" max="1529" width="6.42578125" style="27" customWidth="1"/>
    <col min="1530" max="1530" width="9.140625" style="27"/>
    <col min="1531" max="1542" width="10.5703125" style="27" customWidth="1"/>
    <col min="1543" max="1773" width="9.140625" style="27"/>
    <col min="1774" max="1774" width="8.85546875" style="27" bestFit="1" customWidth="1"/>
    <col min="1775" max="1775" width="46.85546875" style="27" bestFit="1" customWidth="1"/>
    <col min="1776" max="1777" width="9.140625" style="27"/>
    <col min="1778" max="1778" width="9.28515625" style="27" bestFit="1" customWidth="1"/>
    <col min="1779" max="1785" width="6.42578125" style="27" customWidth="1"/>
    <col min="1786" max="1786" width="9.140625" style="27"/>
    <col min="1787" max="1798" width="10.5703125" style="27" customWidth="1"/>
    <col min="1799" max="2029" width="9.140625" style="27"/>
    <col min="2030" max="2030" width="8.85546875" style="27" bestFit="1" customWidth="1"/>
    <col min="2031" max="2031" width="46.85546875" style="27" bestFit="1" customWidth="1"/>
    <col min="2032" max="2033" width="9.140625" style="27"/>
    <col min="2034" max="2034" width="9.28515625" style="27" bestFit="1" customWidth="1"/>
    <col min="2035" max="2041" width="6.42578125" style="27" customWidth="1"/>
    <col min="2042" max="2042" width="9.140625" style="27"/>
    <col min="2043" max="2054" width="10.5703125" style="27" customWidth="1"/>
    <col min="2055" max="2285" width="9.140625" style="27"/>
    <col min="2286" max="2286" width="8.85546875" style="27" bestFit="1" customWidth="1"/>
    <col min="2287" max="2287" width="46.85546875" style="27" bestFit="1" customWidth="1"/>
    <col min="2288" max="2289" width="9.140625" style="27"/>
    <col min="2290" max="2290" width="9.28515625" style="27" bestFit="1" customWidth="1"/>
    <col min="2291" max="2297" width="6.42578125" style="27" customWidth="1"/>
    <col min="2298" max="2298" width="9.140625" style="27"/>
    <col min="2299" max="2310" width="10.5703125" style="27" customWidth="1"/>
    <col min="2311" max="2541" width="9.140625" style="27"/>
    <col min="2542" max="2542" width="8.85546875" style="27" bestFit="1" customWidth="1"/>
    <col min="2543" max="2543" width="46.85546875" style="27" bestFit="1" customWidth="1"/>
    <col min="2544" max="2545" width="9.140625" style="27"/>
    <col min="2546" max="2546" width="9.28515625" style="27" bestFit="1" customWidth="1"/>
    <col min="2547" max="2553" width="6.42578125" style="27" customWidth="1"/>
    <col min="2554" max="2554" width="9.140625" style="27"/>
    <col min="2555" max="2566" width="10.5703125" style="27" customWidth="1"/>
    <col min="2567" max="2797" width="9.140625" style="27"/>
    <col min="2798" max="2798" width="8.85546875" style="27" bestFit="1" customWidth="1"/>
    <col min="2799" max="2799" width="46.85546875" style="27" bestFit="1" customWidth="1"/>
    <col min="2800" max="2801" width="9.140625" style="27"/>
    <col min="2802" max="2802" width="9.28515625" style="27" bestFit="1" customWidth="1"/>
    <col min="2803" max="2809" width="6.42578125" style="27" customWidth="1"/>
    <col min="2810" max="2810" width="9.140625" style="27"/>
    <col min="2811" max="2822" width="10.5703125" style="27" customWidth="1"/>
    <col min="2823" max="3053" width="9.140625" style="27"/>
    <col min="3054" max="3054" width="8.85546875" style="27" bestFit="1" customWidth="1"/>
    <col min="3055" max="3055" width="46.85546875" style="27" bestFit="1" customWidth="1"/>
    <col min="3056" max="3057" width="9.140625" style="27"/>
    <col min="3058" max="3058" width="9.28515625" style="27" bestFit="1" customWidth="1"/>
    <col min="3059" max="3065" width="6.42578125" style="27" customWidth="1"/>
    <col min="3066" max="3066" width="9.140625" style="27"/>
    <col min="3067" max="3078" width="10.5703125" style="27" customWidth="1"/>
    <col min="3079" max="3309" width="9.140625" style="27"/>
    <col min="3310" max="3310" width="8.85546875" style="27" bestFit="1" customWidth="1"/>
    <col min="3311" max="3311" width="46.85546875" style="27" bestFit="1" customWidth="1"/>
    <col min="3312" max="3313" width="9.140625" style="27"/>
    <col min="3314" max="3314" width="9.28515625" style="27" bestFit="1" customWidth="1"/>
    <col min="3315" max="3321" width="6.42578125" style="27" customWidth="1"/>
    <col min="3322" max="3322" width="9.140625" style="27"/>
    <col min="3323" max="3334" width="10.5703125" style="27" customWidth="1"/>
    <col min="3335" max="3565" width="9.140625" style="27"/>
    <col min="3566" max="3566" width="8.85546875" style="27" bestFit="1" customWidth="1"/>
    <col min="3567" max="3567" width="46.85546875" style="27" bestFit="1" customWidth="1"/>
    <col min="3568" max="3569" width="9.140625" style="27"/>
    <col min="3570" max="3570" width="9.28515625" style="27" bestFit="1" customWidth="1"/>
    <col min="3571" max="3577" width="6.42578125" style="27" customWidth="1"/>
    <col min="3578" max="3578" width="9.140625" style="27"/>
    <col min="3579" max="3590" width="10.5703125" style="27" customWidth="1"/>
    <col min="3591" max="3821" width="9.140625" style="27"/>
    <col min="3822" max="3822" width="8.85546875" style="27" bestFit="1" customWidth="1"/>
    <col min="3823" max="3823" width="46.85546875" style="27" bestFit="1" customWidth="1"/>
    <col min="3824" max="3825" width="9.140625" style="27"/>
    <col min="3826" max="3826" width="9.28515625" style="27" bestFit="1" customWidth="1"/>
    <col min="3827" max="3833" width="6.42578125" style="27" customWidth="1"/>
    <col min="3834" max="3834" width="9.140625" style="27"/>
    <col min="3835" max="3846" width="10.5703125" style="27" customWidth="1"/>
    <col min="3847" max="4077" width="9.140625" style="27"/>
    <col min="4078" max="4078" width="8.85546875" style="27" bestFit="1" customWidth="1"/>
    <col min="4079" max="4079" width="46.85546875" style="27" bestFit="1" customWidth="1"/>
    <col min="4080" max="4081" width="9.140625" style="27"/>
    <col min="4082" max="4082" width="9.28515625" style="27" bestFit="1" customWidth="1"/>
    <col min="4083" max="4089" width="6.42578125" style="27" customWidth="1"/>
    <col min="4090" max="4090" width="9.140625" style="27"/>
    <col min="4091" max="4102" width="10.5703125" style="27" customWidth="1"/>
    <col min="4103" max="4333" width="9.140625" style="27"/>
    <col min="4334" max="4334" width="8.85546875" style="27" bestFit="1" customWidth="1"/>
    <col min="4335" max="4335" width="46.85546875" style="27" bestFit="1" customWidth="1"/>
    <col min="4336" max="4337" width="9.140625" style="27"/>
    <col min="4338" max="4338" width="9.28515625" style="27" bestFit="1" customWidth="1"/>
    <col min="4339" max="4345" width="6.42578125" style="27" customWidth="1"/>
    <col min="4346" max="4346" width="9.140625" style="27"/>
    <col min="4347" max="4358" width="10.5703125" style="27" customWidth="1"/>
    <col min="4359" max="4589" width="9.140625" style="27"/>
    <col min="4590" max="4590" width="8.85546875" style="27" bestFit="1" customWidth="1"/>
    <col min="4591" max="4591" width="46.85546875" style="27" bestFit="1" customWidth="1"/>
    <col min="4592" max="4593" width="9.140625" style="27"/>
    <col min="4594" max="4594" width="9.28515625" style="27" bestFit="1" customWidth="1"/>
    <col min="4595" max="4601" width="6.42578125" style="27" customWidth="1"/>
    <col min="4602" max="4602" width="9.140625" style="27"/>
    <col min="4603" max="4614" width="10.5703125" style="27" customWidth="1"/>
    <col min="4615" max="4845" width="9.140625" style="27"/>
    <col min="4846" max="4846" width="8.85546875" style="27" bestFit="1" customWidth="1"/>
    <col min="4847" max="4847" width="46.85546875" style="27" bestFit="1" customWidth="1"/>
    <col min="4848" max="4849" width="9.140625" style="27"/>
    <col min="4850" max="4850" width="9.28515625" style="27" bestFit="1" customWidth="1"/>
    <col min="4851" max="4857" width="6.42578125" style="27" customWidth="1"/>
    <col min="4858" max="4858" width="9.140625" style="27"/>
    <col min="4859" max="4870" width="10.5703125" style="27" customWidth="1"/>
    <col min="4871" max="5101" width="9.140625" style="27"/>
    <col min="5102" max="5102" width="8.85546875" style="27" bestFit="1" customWidth="1"/>
    <col min="5103" max="5103" width="46.85546875" style="27" bestFit="1" customWidth="1"/>
    <col min="5104" max="5105" width="9.140625" style="27"/>
    <col min="5106" max="5106" width="9.28515625" style="27" bestFit="1" customWidth="1"/>
    <col min="5107" max="5113" width="6.42578125" style="27" customWidth="1"/>
    <col min="5114" max="5114" width="9.140625" style="27"/>
    <col min="5115" max="5126" width="10.5703125" style="27" customWidth="1"/>
    <col min="5127" max="5357" width="9.140625" style="27"/>
    <col min="5358" max="5358" width="8.85546875" style="27" bestFit="1" customWidth="1"/>
    <col min="5359" max="5359" width="46.85546875" style="27" bestFit="1" customWidth="1"/>
    <col min="5360" max="5361" width="9.140625" style="27"/>
    <col min="5362" max="5362" width="9.28515625" style="27" bestFit="1" customWidth="1"/>
    <col min="5363" max="5369" width="6.42578125" style="27" customWidth="1"/>
    <col min="5370" max="5370" width="9.140625" style="27"/>
    <col min="5371" max="5382" width="10.5703125" style="27" customWidth="1"/>
    <col min="5383" max="5613" width="9.140625" style="27"/>
    <col min="5614" max="5614" width="8.85546875" style="27" bestFit="1" customWidth="1"/>
    <col min="5615" max="5615" width="46.85546875" style="27" bestFit="1" customWidth="1"/>
    <col min="5616" max="5617" width="9.140625" style="27"/>
    <col min="5618" max="5618" width="9.28515625" style="27" bestFit="1" customWidth="1"/>
    <col min="5619" max="5625" width="6.42578125" style="27" customWidth="1"/>
    <col min="5626" max="5626" width="9.140625" style="27"/>
    <col min="5627" max="5638" width="10.5703125" style="27" customWidth="1"/>
    <col min="5639" max="5869" width="9.140625" style="27"/>
    <col min="5870" max="5870" width="8.85546875" style="27" bestFit="1" customWidth="1"/>
    <col min="5871" max="5871" width="46.85546875" style="27" bestFit="1" customWidth="1"/>
    <col min="5872" max="5873" width="9.140625" style="27"/>
    <col min="5874" max="5874" width="9.28515625" style="27" bestFit="1" customWidth="1"/>
    <col min="5875" max="5881" width="6.42578125" style="27" customWidth="1"/>
    <col min="5882" max="5882" width="9.140625" style="27"/>
    <col min="5883" max="5894" width="10.5703125" style="27" customWidth="1"/>
    <col min="5895" max="6125" width="9.140625" style="27"/>
    <col min="6126" max="6126" width="8.85546875" style="27" bestFit="1" customWidth="1"/>
    <col min="6127" max="6127" width="46.85546875" style="27" bestFit="1" customWidth="1"/>
    <col min="6128" max="6129" width="9.140625" style="27"/>
    <col min="6130" max="6130" width="9.28515625" style="27" bestFit="1" customWidth="1"/>
    <col min="6131" max="6137" width="6.42578125" style="27" customWidth="1"/>
    <col min="6138" max="6138" width="9.140625" style="27"/>
    <col min="6139" max="6150" width="10.5703125" style="27" customWidth="1"/>
    <col min="6151" max="6381" width="9.140625" style="27"/>
    <col min="6382" max="6382" width="8.85546875" style="27" bestFit="1" customWidth="1"/>
    <col min="6383" max="6383" width="46.85546875" style="27" bestFit="1" customWidth="1"/>
    <col min="6384" max="6385" width="9.140625" style="27"/>
    <col min="6386" max="6386" width="9.28515625" style="27" bestFit="1" customWidth="1"/>
    <col min="6387" max="6393" width="6.42578125" style="27" customWidth="1"/>
    <col min="6394" max="6394" width="9.140625" style="27"/>
    <col min="6395" max="6406" width="10.5703125" style="27" customWidth="1"/>
    <col min="6407" max="6637" width="9.140625" style="27"/>
    <col min="6638" max="6638" width="8.85546875" style="27" bestFit="1" customWidth="1"/>
    <col min="6639" max="6639" width="46.85546875" style="27" bestFit="1" customWidth="1"/>
    <col min="6640" max="6641" width="9.140625" style="27"/>
    <col min="6642" max="6642" width="9.28515625" style="27" bestFit="1" customWidth="1"/>
    <col min="6643" max="6649" width="6.42578125" style="27" customWidth="1"/>
    <col min="6650" max="6650" width="9.140625" style="27"/>
    <col min="6651" max="6662" width="10.5703125" style="27" customWidth="1"/>
    <col min="6663" max="6893" width="9.140625" style="27"/>
    <col min="6894" max="6894" width="8.85546875" style="27" bestFit="1" customWidth="1"/>
    <col min="6895" max="6895" width="46.85546875" style="27" bestFit="1" customWidth="1"/>
    <col min="6896" max="6897" width="9.140625" style="27"/>
    <col min="6898" max="6898" width="9.28515625" style="27" bestFit="1" customWidth="1"/>
    <col min="6899" max="6905" width="6.42578125" style="27" customWidth="1"/>
    <col min="6906" max="6906" width="9.140625" style="27"/>
    <col min="6907" max="6918" width="10.5703125" style="27" customWidth="1"/>
    <col min="6919" max="7149" width="9.140625" style="27"/>
    <col min="7150" max="7150" width="8.85546875" style="27" bestFit="1" customWidth="1"/>
    <col min="7151" max="7151" width="46.85546875" style="27" bestFit="1" customWidth="1"/>
    <col min="7152" max="7153" width="9.140625" style="27"/>
    <col min="7154" max="7154" width="9.28515625" style="27" bestFit="1" customWidth="1"/>
    <col min="7155" max="7161" width="6.42578125" style="27" customWidth="1"/>
    <col min="7162" max="7162" width="9.140625" style="27"/>
    <col min="7163" max="7174" width="10.5703125" style="27" customWidth="1"/>
    <col min="7175" max="7405" width="9.140625" style="27"/>
    <col min="7406" max="7406" width="8.85546875" style="27" bestFit="1" customWidth="1"/>
    <col min="7407" max="7407" width="46.85546875" style="27" bestFit="1" customWidth="1"/>
    <col min="7408" max="7409" width="9.140625" style="27"/>
    <col min="7410" max="7410" width="9.28515625" style="27" bestFit="1" customWidth="1"/>
    <col min="7411" max="7417" width="6.42578125" style="27" customWidth="1"/>
    <col min="7418" max="7418" width="9.140625" style="27"/>
    <col min="7419" max="7430" width="10.5703125" style="27" customWidth="1"/>
    <col min="7431" max="7661" width="9.140625" style="27"/>
    <col min="7662" max="7662" width="8.85546875" style="27" bestFit="1" customWidth="1"/>
    <col min="7663" max="7663" width="46.85546875" style="27" bestFit="1" customWidth="1"/>
    <col min="7664" max="7665" width="9.140625" style="27"/>
    <col min="7666" max="7666" width="9.28515625" style="27" bestFit="1" customWidth="1"/>
    <col min="7667" max="7673" width="6.42578125" style="27" customWidth="1"/>
    <col min="7674" max="7674" width="9.140625" style="27"/>
    <col min="7675" max="7686" width="10.5703125" style="27" customWidth="1"/>
    <col min="7687" max="7917" width="9.140625" style="27"/>
    <col min="7918" max="7918" width="8.85546875" style="27" bestFit="1" customWidth="1"/>
    <col min="7919" max="7919" width="46.85546875" style="27" bestFit="1" customWidth="1"/>
    <col min="7920" max="7921" width="9.140625" style="27"/>
    <col min="7922" max="7922" width="9.28515625" style="27" bestFit="1" customWidth="1"/>
    <col min="7923" max="7929" width="6.42578125" style="27" customWidth="1"/>
    <col min="7930" max="7930" width="9.140625" style="27"/>
    <col min="7931" max="7942" width="10.5703125" style="27" customWidth="1"/>
    <col min="7943" max="8173" width="9.140625" style="27"/>
    <col min="8174" max="8174" width="8.85546875" style="27" bestFit="1" customWidth="1"/>
    <col min="8175" max="8175" width="46.85546875" style="27" bestFit="1" customWidth="1"/>
    <col min="8176" max="8177" width="9.140625" style="27"/>
    <col min="8178" max="8178" width="9.28515625" style="27" bestFit="1" customWidth="1"/>
    <col min="8179" max="8185" width="6.42578125" style="27" customWidth="1"/>
    <col min="8186" max="8186" width="9.140625" style="27"/>
    <col min="8187" max="8198" width="10.5703125" style="27" customWidth="1"/>
    <col min="8199" max="8429" width="9.140625" style="27"/>
    <col min="8430" max="8430" width="8.85546875" style="27" bestFit="1" customWidth="1"/>
    <col min="8431" max="8431" width="46.85546875" style="27" bestFit="1" customWidth="1"/>
    <col min="8432" max="8433" width="9.140625" style="27"/>
    <col min="8434" max="8434" width="9.28515625" style="27" bestFit="1" customWidth="1"/>
    <col min="8435" max="8441" width="6.42578125" style="27" customWidth="1"/>
    <col min="8442" max="8442" width="9.140625" style="27"/>
    <col min="8443" max="8454" width="10.5703125" style="27" customWidth="1"/>
    <col min="8455" max="8685" width="9.140625" style="27"/>
    <col min="8686" max="8686" width="8.85546875" style="27" bestFit="1" customWidth="1"/>
    <col min="8687" max="8687" width="46.85546875" style="27" bestFit="1" customWidth="1"/>
    <col min="8688" max="8689" width="9.140625" style="27"/>
    <col min="8690" max="8690" width="9.28515625" style="27" bestFit="1" customWidth="1"/>
    <col min="8691" max="8697" width="6.42578125" style="27" customWidth="1"/>
    <col min="8698" max="8698" width="9.140625" style="27"/>
    <col min="8699" max="8710" width="10.5703125" style="27" customWidth="1"/>
    <col min="8711" max="8941" width="9.140625" style="27"/>
    <col min="8942" max="8942" width="8.85546875" style="27" bestFit="1" customWidth="1"/>
    <col min="8943" max="8943" width="46.85546875" style="27" bestFit="1" customWidth="1"/>
    <col min="8944" max="8945" width="9.140625" style="27"/>
    <col min="8946" max="8946" width="9.28515625" style="27" bestFit="1" customWidth="1"/>
    <col min="8947" max="8953" width="6.42578125" style="27" customWidth="1"/>
    <col min="8954" max="8954" width="9.140625" style="27"/>
    <col min="8955" max="8966" width="10.5703125" style="27" customWidth="1"/>
    <col min="8967" max="9197" width="9.140625" style="27"/>
    <col min="9198" max="9198" width="8.85546875" style="27" bestFit="1" customWidth="1"/>
    <col min="9199" max="9199" width="46.85546875" style="27" bestFit="1" customWidth="1"/>
    <col min="9200" max="9201" width="9.140625" style="27"/>
    <col min="9202" max="9202" width="9.28515625" style="27" bestFit="1" customWidth="1"/>
    <col min="9203" max="9209" width="6.42578125" style="27" customWidth="1"/>
    <col min="9210" max="9210" width="9.140625" style="27"/>
    <col min="9211" max="9222" width="10.5703125" style="27" customWidth="1"/>
    <col min="9223" max="9453" width="9.140625" style="27"/>
    <col min="9454" max="9454" width="8.85546875" style="27" bestFit="1" customWidth="1"/>
    <col min="9455" max="9455" width="46.85546875" style="27" bestFit="1" customWidth="1"/>
    <col min="9456" max="9457" width="9.140625" style="27"/>
    <col min="9458" max="9458" width="9.28515625" style="27" bestFit="1" customWidth="1"/>
    <col min="9459" max="9465" width="6.42578125" style="27" customWidth="1"/>
    <col min="9466" max="9466" width="9.140625" style="27"/>
    <col min="9467" max="9478" width="10.5703125" style="27" customWidth="1"/>
    <col min="9479" max="9709" width="9.140625" style="27"/>
    <col min="9710" max="9710" width="8.85546875" style="27" bestFit="1" customWidth="1"/>
    <col min="9711" max="9711" width="46.85546875" style="27" bestFit="1" customWidth="1"/>
    <col min="9712" max="9713" width="9.140625" style="27"/>
    <col min="9714" max="9714" width="9.28515625" style="27" bestFit="1" customWidth="1"/>
    <col min="9715" max="9721" width="6.42578125" style="27" customWidth="1"/>
    <col min="9722" max="9722" width="9.140625" style="27"/>
    <col min="9723" max="9734" width="10.5703125" style="27" customWidth="1"/>
    <col min="9735" max="9965" width="9.140625" style="27"/>
    <col min="9966" max="9966" width="8.85546875" style="27" bestFit="1" customWidth="1"/>
    <col min="9967" max="9967" width="46.85546875" style="27" bestFit="1" customWidth="1"/>
    <col min="9968" max="9969" width="9.140625" style="27"/>
    <col min="9970" max="9970" width="9.28515625" style="27" bestFit="1" customWidth="1"/>
    <col min="9971" max="9977" width="6.42578125" style="27" customWidth="1"/>
    <col min="9978" max="9978" width="9.140625" style="27"/>
    <col min="9979" max="9990" width="10.5703125" style="27" customWidth="1"/>
    <col min="9991" max="10221" width="9.140625" style="27"/>
    <col min="10222" max="10222" width="8.85546875" style="27" bestFit="1" customWidth="1"/>
    <col min="10223" max="10223" width="46.85546875" style="27" bestFit="1" customWidth="1"/>
    <col min="10224" max="10225" width="9.140625" style="27"/>
    <col min="10226" max="10226" width="9.28515625" style="27" bestFit="1" customWidth="1"/>
    <col min="10227" max="10233" width="6.42578125" style="27" customWidth="1"/>
    <col min="10234" max="10234" width="9.140625" style="27"/>
    <col min="10235" max="10246" width="10.5703125" style="27" customWidth="1"/>
    <col min="10247" max="10477" width="9.140625" style="27"/>
    <col min="10478" max="10478" width="8.85546875" style="27" bestFit="1" customWidth="1"/>
    <col min="10479" max="10479" width="46.85546875" style="27" bestFit="1" customWidth="1"/>
    <col min="10480" max="10481" width="9.140625" style="27"/>
    <col min="10482" max="10482" width="9.28515625" style="27" bestFit="1" customWidth="1"/>
    <col min="10483" max="10489" width="6.42578125" style="27" customWidth="1"/>
    <col min="10490" max="10490" width="9.140625" style="27"/>
    <col min="10491" max="10502" width="10.5703125" style="27" customWidth="1"/>
    <col min="10503" max="10733" width="9.140625" style="27"/>
    <col min="10734" max="10734" width="8.85546875" style="27" bestFit="1" customWidth="1"/>
    <col min="10735" max="10735" width="46.85546875" style="27" bestFit="1" customWidth="1"/>
    <col min="10736" max="10737" width="9.140625" style="27"/>
    <col min="10738" max="10738" width="9.28515625" style="27" bestFit="1" customWidth="1"/>
    <col min="10739" max="10745" width="6.42578125" style="27" customWidth="1"/>
    <col min="10746" max="10746" width="9.140625" style="27"/>
    <col min="10747" max="10758" width="10.5703125" style="27" customWidth="1"/>
    <col min="10759" max="10989" width="9.140625" style="27"/>
    <col min="10990" max="10990" width="8.85546875" style="27" bestFit="1" customWidth="1"/>
    <col min="10991" max="10991" width="46.85546875" style="27" bestFit="1" customWidth="1"/>
    <col min="10992" max="10993" width="9.140625" style="27"/>
    <col min="10994" max="10994" width="9.28515625" style="27" bestFit="1" customWidth="1"/>
    <col min="10995" max="11001" width="6.42578125" style="27" customWidth="1"/>
    <col min="11002" max="11002" width="9.140625" style="27"/>
    <col min="11003" max="11014" width="10.5703125" style="27" customWidth="1"/>
    <col min="11015" max="11245" width="9.140625" style="27"/>
    <col min="11246" max="11246" width="8.85546875" style="27" bestFit="1" customWidth="1"/>
    <col min="11247" max="11247" width="46.85546875" style="27" bestFit="1" customWidth="1"/>
    <col min="11248" max="11249" width="9.140625" style="27"/>
    <col min="11250" max="11250" width="9.28515625" style="27" bestFit="1" customWidth="1"/>
    <col min="11251" max="11257" width="6.42578125" style="27" customWidth="1"/>
    <col min="11258" max="11258" width="9.140625" style="27"/>
    <col min="11259" max="11270" width="10.5703125" style="27" customWidth="1"/>
    <col min="11271" max="11501" width="9.140625" style="27"/>
    <col min="11502" max="11502" width="8.85546875" style="27" bestFit="1" customWidth="1"/>
    <col min="11503" max="11503" width="46.85546875" style="27" bestFit="1" customWidth="1"/>
    <col min="11504" max="11505" width="9.140625" style="27"/>
    <col min="11506" max="11506" width="9.28515625" style="27" bestFit="1" customWidth="1"/>
    <col min="11507" max="11513" width="6.42578125" style="27" customWidth="1"/>
    <col min="11514" max="11514" width="9.140625" style="27"/>
    <col min="11515" max="11526" width="10.5703125" style="27" customWidth="1"/>
    <col min="11527" max="11757" width="9.140625" style="27"/>
    <col min="11758" max="11758" width="8.85546875" style="27" bestFit="1" customWidth="1"/>
    <col min="11759" max="11759" width="46.85546875" style="27" bestFit="1" customWidth="1"/>
    <col min="11760" max="11761" width="9.140625" style="27"/>
    <col min="11762" max="11762" width="9.28515625" style="27" bestFit="1" customWidth="1"/>
    <col min="11763" max="11769" width="6.42578125" style="27" customWidth="1"/>
    <col min="11770" max="11770" width="9.140625" style="27"/>
    <col min="11771" max="11782" width="10.5703125" style="27" customWidth="1"/>
    <col min="11783" max="12013" width="9.140625" style="27"/>
    <col min="12014" max="12014" width="8.85546875" style="27" bestFit="1" customWidth="1"/>
    <col min="12015" max="12015" width="46.85546875" style="27" bestFit="1" customWidth="1"/>
    <col min="12016" max="12017" width="9.140625" style="27"/>
    <col min="12018" max="12018" width="9.28515625" style="27" bestFit="1" customWidth="1"/>
    <col min="12019" max="12025" width="6.42578125" style="27" customWidth="1"/>
    <col min="12026" max="12026" width="9.140625" style="27"/>
    <col min="12027" max="12038" width="10.5703125" style="27" customWidth="1"/>
    <col min="12039" max="12269" width="9.140625" style="27"/>
    <col min="12270" max="12270" width="8.85546875" style="27" bestFit="1" customWidth="1"/>
    <col min="12271" max="12271" width="46.85546875" style="27" bestFit="1" customWidth="1"/>
    <col min="12272" max="12273" width="9.140625" style="27"/>
    <col min="12274" max="12274" width="9.28515625" style="27" bestFit="1" customWidth="1"/>
    <col min="12275" max="12281" width="6.42578125" style="27" customWidth="1"/>
    <col min="12282" max="12282" width="9.140625" style="27"/>
    <col min="12283" max="12294" width="10.5703125" style="27" customWidth="1"/>
    <col min="12295" max="12525" width="9.140625" style="27"/>
    <col min="12526" max="12526" width="8.85546875" style="27" bestFit="1" customWidth="1"/>
    <col min="12527" max="12527" width="46.85546875" style="27" bestFit="1" customWidth="1"/>
    <col min="12528" max="12529" width="9.140625" style="27"/>
    <col min="12530" max="12530" width="9.28515625" style="27" bestFit="1" customWidth="1"/>
    <col min="12531" max="12537" width="6.42578125" style="27" customWidth="1"/>
    <col min="12538" max="12538" width="9.140625" style="27"/>
    <col min="12539" max="12550" width="10.5703125" style="27" customWidth="1"/>
    <col min="12551" max="12781" width="9.140625" style="27"/>
    <col min="12782" max="12782" width="8.85546875" style="27" bestFit="1" customWidth="1"/>
    <col min="12783" max="12783" width="46.85546875" style="27" bestFit="1" customWidth="1"/>
    <col min="12784" max="12785" width="9.140625" style="27"/>
    <col min="12786" max="12786" width="9.28515625" style="27" bestFit="1" customWidth="1"/>
    <col min="12787" max="12793" width="6.42578125" style="27" customWidth="1"/>
    <col min="12794" max="12794" width="9.140625" style="27"/>
    <col min="12795" max="12806" width="10.5703125" style="27" customWidth="1"/>
    <col min="12807" max="13037" width="9.140625" style="27"/>
    <col min="13038" max="13038" width="8.85546875" style="27" bestFit="1" customWidth="1"/>
    <col min="13039" max="13039" width="46.85546875" style="27" bestFit="1" customWidth="1"/>
    <col min="13040" max="13041" width="9.140625" style="27"/>
    <col min="13042" max="13042" width="9.28515625" style="27" bestFit="1" customWidth="1"/>
    <col min="13043" max="13049" width="6.42578125" style="27" customWidth="1"/>
    <col min="13050" max="13050" width="9.140625" style="27"/>
    <col min="13051" max="13062" width="10.5703125" style="27" customWidth="1"/>
    <col min="13063" max="13293" width="9.140625" style="27"/>
    <col min="13294" max="13294" width="8.85546875" style="27" bestFit="1" customWidth="1"/>
    <col min="13295" max="13295" width="46.85546875" style="27" bestFit="1" customWidth="1"/>
    <col min="13296" max="13297" width="9.140625" style="27"/>
    <col min="13298" max="13298" width="9.28515625" style="27" bestFit="1" customWidth="1"/>
    <col min="13299" max="13305" width="6.42578125" style="27" customWidth="1"/>
    <col min="13306" max="13306" width="9.140625" style="27"/>
    <col min="13307" max="13318" width="10.5703125" style="27" customWidth="1"/>
    <col min="13319" max="13549" width="9.140625" style="27"/>
    <col min="13550" max="13550" width="8.85546875" style="27" bestFit="1" customWidth="1"/>
    <col min="13551" max="13551" width="46.85546875" style="27" bestFit="1" customWidth="1"/>
    <col min="13552" max="13553" width="9.140625" style="27"/>
    <col min="13554" max="13554" width="9.28515625" style="27" bestFit="1" customWidth="1"/>
    <col min="13555" max="13561" width="6.42578125" style="27" customWidth="1"/>
    <col min="13562" max="13562" width="9.140625" style="27"/>
    <col min="13563" max="13574" width="10.5703125" style="27" customWidth="1"/>
    <col min="13575" max="13805" width="9.140625" style="27"/>
    <col min="13806" max="13806" width="8.85546875" style="27" bestFit="1" customWidth="1"/>
    <col min="13807" max="13807" width="46.85546875" style="27" bestFit="1" customWidth="1"/>
    <col min="13808" max="13809" width="9.140625" style="27"/>
    <col min="13810" max="13810" width="9.28515625" style="27" bestFit="1" customWidth="1"/>
    <col min="13811" max="13817" width="6.42578125" style="27" customWidth="1"/>
    <col min="13818" max="13818" width="9.140625" style="27"/>
    <col min="13819" max="13830" width="10.5703125" style="27" customWidth="1"/>
    <col min="13831" max="14061" width="9.140625" style="27"/>
    <col min="14062" max="14062" width="8.85546875" style="27" bestFit="1" customWidth="1"/>
    <col min="14063" max="14063" width="46.85546875" style="27" bestFit="1" customWidth="1"/>
    <col min="14064" max="14065" width="9.140625" style="27"/>
    <col min="14066" max="14066" width="9.28515625" style="27" bestFit="1" customWidth="1"/>
    <col min="14067" max="14073" width="6.42578125" style="27" customWidth="1"/>
    <col min="14074" max="14074" width="9.140625" style="27"/>
    <col min="14075" max="14086" width="10.5703125" style="27" customWidth="1"/>
    <col min="14087" max="14317" width="9.140625" style="27"/>
    <col min="14318" max="14318" width="8.85546875" style="27" bestFit="1" customWidth="1"/>
    <col min="14319" max="14319" width="46.85546875" style="27" bestFit="1" customWidth="1"/>
    <col min="14320" max="14321" width="9.140625" style="27"/>
    <col min="14322" max="14322" width="9.28515625" style="27" bestFit="1" customWidth="1"/>
    <col min="14323" max="14329" width="6.42578125" style="27" customWidth="1"/>
    <col min="14330" max="14330" width="9.140625" style="27"/>
    <col min="14331" max="14342" width="10.5703125" style="27" customWidth="1"/>
    <col min="14343" max="14573" width="9.140625" style="27"/>
    <col min="14574" max="14574" width="8.85546875" style="27" bestFit="1" customWidth="1"/>
    <col min="14575" max="14575" width="46.85546875" style="27" bestFit="1" customWidth="1"/>
    <col min="14576" max="14577" width="9.140625" style="27"/>
    <col min="14578" max="14578" width="9.28515625" style="27" bestFit="1" customWidth="1"/>
    <col min="14579" max="14585" width="6.42578125" style="27" customWidth="1"/>
    <col min="14586" max="14586" width="9.140625" style="27"/>
    <col min="14587" max="14598" width="10.5703125" style="27" customWidth="1"/>
    <col min="14599" max="14829" width="9.140625" style="27"/>
    <col min="14830" max="14830" width="8.85546875" style="27" bestFit="1" customWidth="1"/>
    <col min="14831" max="14831" width="46.85546875" style="27" bestFit="1" customWidth="1"/>
    <col min="14832" max="14833" width="9.140625" style="27"/>
    <col min="14834" max="14834" width="9.28515625" style="27" bestFit="1" customWidth="1"/>
    <col min="14835" max="14841" width="6.42578125" style="27" customWidth="1"/>
    <col min="14842" max="14842" width="9.140625" style="27"/>
    <col min="14843" max="14854" width="10.5703125" style="27" customWidth="1"/>
    <col min="14855" max="15085" width="9.140625" style="27"/>
    <col min="15086" max="15086" width="8.85546875" style="27" bestFit="1" customWidth="1"/>
    <col min="15087" max="15087" width="46.85546875" style="27" bestFit="1" customWidth="1"/>
    <col min="15088" max="15089" width="9.140625" style="27"/>
    <col min="15090" max="15090" width="9.28515625" style="27" bestFit="1" customWidth="1"/>
    <col min="15091" max="15097" width="6.42578125" style="27" customWidth="1"/>
    <col min="15098" max="15098" width="9.140625" style="27"/>
    <col min="15099" max="15110" width="10.5703125" style="27" customWidth="1"/>
    <col min="15111" max="15341" width="9.140625" style="27"/>
    <col min="15342" max="15342" width="8.85546875" style="27" bestFit="1" customWidth="1"/>
    <col min="15343" max="15343" width="46.85546875" style="27" bestFit="1" customWidth="1"/>
    <col min="15344" max="15345" width="9.140625" style="27"/>
    <col min="15346" max="15346" width="9.28515625" style="27" bestFit="1" customWidth="1"/>
    <col min="15347" max="15353" width="6.42578125" style="27" customWidth="1"/>
    <col min="15354" max="15354" width="9.140625" style="27"/>
    <col min="15355" max="15366" width="10.5703125" style="27" customWidth="1"/>
    <col min="15367" max="15597" width="9.140625" style="27"/>
    <col min="15598" max="15598" width="8.85546875" style="27" bestFit="1" customWidth="1"/>
    <col min="15599" max="15599" width="46.85546875" style="27" bestFit="1" customWidth="1"/>
    <col min="15600" max="15601" width="9.140625" style="27"/>
    <col min="15602" max="15602" width="9.28515625" style="27" bestFit="1" customWidth="1"/>
    <col min="15603" max="15609" width="6.42578125" style="27" customWidth="1"/>
    <col min="15610" max="15610" width="9.140625" style="27"/>
    <col min="15611" max="15622" width="10.5703125" style="27" customWidth="1"/>
    <col min="15623" max="15853" width="9.140625" style="27"/>
    <col min="15854" max="15854" width="8.85546875" style="27" bestFit="1" customWidth="1"/>
    <col min="15855" max="15855" width="46.85546875" style="27" bestFit="1" customWidth="1"/>
    <col min="15856" max="15857" width="9.140625" style="27"/>
    <col min="15858" max="15858" width="9.28515625" style="27" bestFit="1" customWidth="1"/>
    <col min="15859" max="15865" width="6.42578125" style="27" customWidth="1"/>
    <col min="15866" max="15866" width="9.140625" style="27"/>
    <col min="15867" max="15878" width="10.5703125" style="27" customWidth="1"/>
    <col min="15879" max="16109" width="9.140625" style="27"/>
    <col min="16110" max="16110" width="8.85546875" style="27" bestFit="1" customWidth="1"/>
    <col min="16111" max="16111" width="46.85546875" style="27" bestFit="1" customWidth="1"/>
    <col min="16112" max="16113" width="9.140625" style="27"/>
    <col min="16114" max="16114" width="9.28515625" style="27" bestFit="1" customWidth="1"/>
    <col min="16115" max="16121" width="6.42578125" style="27" customWidth="1"/>
    <col min="16122" max="16122" width="9.140625" style="27"/>
    <col min="16123" max="16134" width="10.5703125" style="27" customWidth="1"/>
    <col min="16135" max="16384" width="9.140625" style="27"/>
  </cols>
  <sheetData>
    <row r="1" spans="1:60" s="65" customFormat="1" ht="11.25" customHeight="1" x14ac:dyDescent="0.2">
      <c r="B1" s="66"/>
      <c r="C1" s="67" t="s">
        <v>642</v>
      </c>
      <c r="E1" s="68"/>
      <c r="F1" s="68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</row>
    <row r="2" spans="1:60" s="70" customFormat="1" ht="11.25" customHeight="1" x14ac:dyDescent="0.2">
      <c r="A2" s="48" t="s">
        <v>24</v>
      </c>
      <c r="B2" s="69" t="s">
        <v>26</v>
      </c>
      <c r="C2" s="44" t="s">
        <v>643</v>
      </c>
      <c r="D2" s="48" t="s">
        <v>24</v>
      </c>
      <c r="E2" s="62" t="s">
        <v>644</v>
      </c>
      <c r="F2" s="62" t="s">
        <v>645</v>
      </c>
      <c r="G2" s="101" t="s">
        <v>651</v>
      </c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60" s="98" customFormat="1" ht="11.25" customHeight="1" x14ac:dyDescent="0.2">
      <c r="A3" s="74" t="s">
        <v>25</v>
      </c>
      <c r="B3" s="71"/>
      <c r="C3" s="72" t="s">
        <v>28</v>
      </c>
      <c r="D3" s="74" t="s">
        <v>25</v>
      </c>
      <c r="E3" s="73" t="s">
        <v>28</v>
      </c>
      <c r="F3" s="73" t="s">
        <v>28</v>
      </c>
      <c r="G3" s="101" t="s">
        <v>28</v>
      </c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</row>
    <row r="4" spans="1:60" ht="11.25" customHeight="1" x14ac:dyDescent="0.2">
      <c r="A4" s="119" t="s">
        <v>30</v>
      </c>
      <c r="B4" s="119"/>
      <c r="C4" s="25"/>
      <c r="E4" s="30"/>
      <c r="F4" s="30"/>
      <c r="G4" s="99">
        <f>E4+F4</f>
        <v>0</v>
      </c>
    </row>
    <row r="5" spans="1:60" ht="11.25" customHeight="1" x14ac:dyDescent="0.2">
      <c r="A5" s="28">
        <v>1</v>
      </c>
      <c r="B5" s="27" t="s">
        <v>31</v>
      </c>
      <c r="C5" s="25">
        <v>0.3</v>
      </c>
      <c r="D5" s="29">
        <f>A5</f>
        <v>1</v>
      </c>
      <c r="E5" s="30"/>
      <c r="F5" s="30"/>
      <c r="G5" s="99">
        <f t="shared" ref="G5:G68" si="0">E5+F5</f>
        <v>0</v>
      </c>
    </row>
    <row r="6" spans="1:60" ht="11.25" customHeight="1" x14ac:dyDescent="0.2">
      <c r="A6" s="28">
        <f>A5+1</f>
        <v>2</v>
      </c>
      <c r="B6" s="27" t="s">
        <v>34</v>
      </c>
      <c r="C6" s="25">
        <v>0.3</v>
      </c>
      <c r="D6" s="29">
        <f t="shared" ref="D6:D69" si="1">A6</f>
        <v>2</v>
      </c>
      <c r="E6" s="30"/>
      <c r="F6" s="30"/>
      <c r="G6" s="99">
        <f t="shared" si="0"/>
        <v>0</v>
      </c>
    </row>
    <row r="7" spans="1:60" ht="11.25" customHeight="1" x14ac:dyDescent="0.2">
      <c r="A7" s="28">
        <f t="shared" ref="A7:A42" si="2">A6+1</f>
        <v>3</v>
      </c>
      <c r="B7" s="27" t="s">
        <v>35</v>
      </c>
      <c r="C7" s="25">
        <v>0.2</v>
      </c>
      <c r="D7" s="29">
        <f t="shared" si="1"/>
        <v>3</v>
      </c>
      <c r="E7" s="30"/>
      <c r="F7" s="30"/>
      <c r="G7" s="99">
        <f t="shared" si="0"/>
        <v>0</v>
      </c>
    </row>
    <row r="8" spans="1:60" ht="11.25" customHeight="1" x14ac:dyDescent="0.2">
      <c r="A8" s="28">
        <f t="shared" si="2"/>
        <v>4</v>
      </c>
      <c r="B8" s="27" t="s">
        <v>36</v>
      </c>
      <c r="C8" s="25">
        <v>0.1</v>
      </c>
      <c r="D8" s="29">
        <f t="shared" si="1"/>
        <v>4</v>
      </c>
      <c r="E8" s="30"/>
      <c r="F8" s="30" t="s">
        <v>33</v>
      </c>
      <c r="G8" s="99" t="e">
        <f t="shared" si="0"/>
        <v>#VALUE!</v>
      </c>
    </row>
    <row r="9" spans="1:60" ht="11.25" customHeight="1" x14ac:dyDescent="0.2">
      <c r="A9" s="28">
        <f t="shared" si="2"/>
        <v>5</v>
      </c>
      <c r="B9" s="27" t="s">
        <v>37</v>
      </c>
      <c r="C9" s="25">
        <v>0.1</v>
      </c>
      <c r="D9" s="29">
        <f t="shared" si="1"/>
        <v>5</v>
      </c>
      <c r="E9" s="30"/>
      <c r="F9" s="30"/>
      <c r="G9" s="99">
        <f t="shared" si="0"/>
        <v>0</v>
      </c>
    </row>
    <row r="10" spans="1:60" ht="11.25" customHeight="1" x14ac:dyDescent="0.2">
      <c r="A10" s="28">
        <f t="shared" si="2"/>
        <v>6</v>
      </c>
      <c r="B10" s="27" t="s">
        <v>38</v>
      </c>
      <c r="C10" s="25">
        <v>0.1</v>
      </c>
      <c r="D10" s="29">
        <f t="shared" si="1"/>
        <v>6</v>
      </c>
      <c r="E10" s="30"/>
      <c r="F10" s="30"/>
      <c r="G10" s="99">
        <f t="shared" si="0"/>
        <v>0</v>
      </c>
    </row>
    <row r="11" spans="1:60" ht="11.25" customHeight="1" x14ac:dyDescent="0.2">
      <c r="A11" s="28">
        <f t="shared" si="2"/>
        <v>7</v>
      </c>
      <c r="B11" s="27" t="s">
        <v>39</v>
      </c>
      <c r="C11" s="25">
        <v>1.54</v>
      </c>
      <c r="D11" s="29">
        <f t="shared" si="1"/>
        <v>7</v>
      </c>
      <c r="E11" s="30"/>
      <c r="F11" s="30"/>
      <c r="G11" s="99">
        <f t="shared" si="0"/>
        <v>0</v>
      </c>
    </row>
    <row r="12" spans="1:60" ht="11.25" customHeight="1" x14ac:dyDescent="0.2">
      <c r="A12" s="28">
        <f t="shared" si="2"/>
        <v>8</v>
      </c>
      <c r="B12" s="27" t="s">
        <v>40</v>
      </c>
      <c r="C12" s="25">
        <v>3.9</v>
      </c>
      <c r="D12" s="29">
        <f t="shared" si="1"/>
        <v>8</v>
      </c>
      <c r="E12" s="30">
        <v>1.36</v>
      </c>
      <c r="F12" s="30">
        <v>0.22</v>
      </c>
      <c r="G12" s="99">
        <f t="shared" si="0"/>
        <v>1.58</v>
      </c>
    </row>
    <row r="13" spans="1:60" ht="11.25" customHeight="1" x14ac:dyDescent="0.2">
      <c r="A13" s="28">
        <f t="shared" si="2"/>
        <v>9</v>
      </c>
      <c r="B13" s="27" t="s">
        <v>41</v>
      </c>
      <c r="C13" s="25">
        <v>6.2</v>
      </c>
      <c r="D13" s="29">
        <f t="shared" si="1"/>
        <v>9</v>
      </c>
      <c r="E13" s="30">
        <v>3.84</v>
      </c>
      <c r="F13" s="30">
        <v>0.37</v>
      </c>
      <c r="G13" s="99">
        <f t="shared" si="0"/>
        <v>4.21</v>
      </c>
    </row>
    <row r="14" spans="1:60" ht="11.25" customHeight="1" x14ac:dyDescent="0.2">
      <c r="A14" s="28">
        <f t="shared" si="2"/>
        <v>10</v>
      </c>
      <c r="B14" s="27" t="s">
        <v>43</v>
      </c>
      <c r="C14" s="25">
        <v>6.1</v>
      </c>
      <c r="D14" s="29">
        <f t="shared" si="1"/>
        <v>10</v>
      </c>
      <c r="E14" s="30">
        <v>4.21</v>
      </c>
      <c r="F14" s="30">
        <v>0.32</v>
      </c>
      <c r="G14" s="99">
        <f t="shared" si="0"/>
        <v>4.53</v>
      </c>
    </row>
    <row r="15" spans="1:60" ht="11.25" customHeight="1" x14ac:dyDescent="0.2">
      <c r="A15" s="28">
        <f t="shared" si="2"/>
        <v>11</v>
      </c>
      <c r="B15" s="27" t="s">
        <v>44</v>
      </c>
      <c r="C15" s="25">
        <v>6.5</v>
      </c>
      <c r="D15" s="29">
        <f t="shared" si="1"/>
        <v>11</v>
      </c>
      <c r="E15" s="30">
        <v>6.63</v>
      </c>
      <c r="F15" s="30">
        <v>0.42</v>
      </c>
      <c r="G15" s="99">
        <f t="shared" si="0"/>
        <v>7.05</v>
      </c>
    </row>
    <row r="16" spans="1:60" ht="11.25" customHeight="1" x14ac:dyDescent="0.2">
      <c r="A16" s="28">
        <f t="shared" si="2"/>
        <v>12</v>
      </c>
      <c r="B16" s="27" t="s">
        <v>45</v>
      </c>
      <c r="C16" s="25">
        <v>6.7</v>
      </c>
      <c r="D16" s="29">
        <f t="shared" si="1"/>
        <v>12</v>
      </c>
      <c r="E16" s="30">
        <v>7.24</v>
      </c>
      <c r="F16" s="30">
        <v>0.56000000000000005</v>
      </c>
      <c r="G16" s="99">
        <f t="shared" si="0"/>
        <v>7.8000000000000007</v>
      </c>
    </row>
    <row r="17" spans="1:7" ht="11.25" customHeight="1" x14ac:dyDescent="0.2">
      <c r="A17" s="28">
        <f t="shared" si="2"/>
        <v>13</v>
      </c>
      <c r="B17" s="27" t="s">
        <v>46</v>
      </c>
      <c r="C17" s="25">
        <v>4.4000000000000004</v>
      </c>
      <c r="D17" s="29">
        <f t="shared" si="1"/>
        <v>13</v>
      </c>
      <c r="E17" s="30">
        <v>1.57</v>
      </c>
      <c r="F17" s="30">
        <v>0.23</v>
      </c>
      <c r="G17" s="99">
        <f t="shared" si="0"/>
        <v>1.8</v>
      </c>
    </row>
    <row r="18" spans="1:7" ht="11.25" customHeight="1" x14ac:dyDescent="0.2">
      <c r="A18" s="28">
        <f t="shared" si="2"/>
        <v>14</v>
      </c>
      <c r="B18" s="27" t="s">
        <v>47</v>
      </c>
      <c r="C18" s="25">
        <v>2.0950000000000002</v>
      </c>
      <c r="D18" s="29">
        <f t="shared" si="1"/>
        <v>14</v>
      </c>
      <c r="E18" s="30">
        <v>0.93100000000000005</v>
      </c>
      <c r="F18" s="30">
        <v>0.15283333333333332</v>
      </c>
      <c r="G18" s="99">
        <f t="shared" si="0"/>
        <v>1.0838333333333334</v>
      </c>
    </row>
    <row r="19" spans="1:7" ht="11.25" customHeight="1" x14ac:dyDescent="0.2">
      <c r="A19" s="28">
        <f t="shared" si="2"/>
        <v>15</v>
      </c>
      <c r="B19" s="27" t="s">
        <v>48</v>
      </c>
      <c r="C19" s="25">
        <v>5</v>
      </c>
      <c r="D19" s="29">
        <f t="shared" si="1"/>
        <v>15</v>
      </c>
      <c r="E19" s="30">
        <v>1.99</v>
      </c>
      <c r="F19" s="30"/>
      <c r="G19" s="99">
        <f t="shared" si="0"/>
        <v>1.99</v>
      </c>
    </row>
    <row r="20" spans="1:7" ht="11.25" customHeight="1" x14ac:dyDescent="0.2">
      <c r="A20" s="28">
        <f t="shared" si="2"/>
        <v>16</v>
      </c>
      <c r="B20" s="27" t="s">
        <v>49</v>
      </c>
      <c r="C20" s="25">
        <v>5.5</v>
      </c>
      <c r="D20" s="29">
        <f t="shared" si="1"/>
        <v>16</v>
      </c>
      <c r="E20" s="30">
        <v>2.4900000000000002</v>
      </c>
      <c r="F20" s="30">
        <v>0.42</v>
      </c>
      <c r="G20" s="99">
        <f t="shared" si="0"/>
        <v>2.91</v>
      </c>
    </row>
    <row r="21" spans="1:7" ht="11.25" customHeight="1" x14ac:dyDescent="0.2">
      <c r="A21" s="28">
        <f t="shared" si="2"/>
        <v>17</v>
      </c>
      <c r="B21" s="27" t="s">
        <v>50</v>
      </c>
      <c r="C21" s="25">
        <v>4.9000000000000004</v>
      </c>
      <c r="D21" s="29">
        <f t="shared" si="1"/>
        <v>17</v>
      </c>
      <c r="E21" s="30">
        <v>0.89</v>
      </c>
      <c r="F21" s="30">
        <v>0.19</v>
      </c>
      <c r="G21" s="99">
        <f t="shared" si="0"/>
        <v>1.08</v>
      </c>
    </row>
    <row r="22" spans="1:7" ht="11.25" customHeight="1" x14ac:dyDescent="0.2">
      <c r="A22" s="28">
        <f t="shared" si="2"/>
        <v>18</v>
      </c>
      <c r="B22" s="27" t="s">
        <v>51</v>
      </c>
      <c r="C22" s="25">
        <v>4.5</v>
      </c>
      <c r="D22" s="29">
        <f t="shared" si="1"/>
        <v>18</v>
      </c>
      <c r="E22" s="30">
        <v>1.82</v>
      </c>
      <c r="F22" s="30">
        <v>0.17</v>
      </c>
      <c r="G22" s="99">
        <f t="shared" si="0"/>
        <v>1.99</v>
      </c>
    </row>
    <row r="23" spans="1:7" ht="11.25" customHeight="1" x14ac:dyDescent="0.2">
      <c r="A23" s="28">
        <f t="shared" si="2"/>
        <v>19</v>
      </c>
      <c r="B23" s="27" t="s">
        <v>52</v>
      </c>
      <c r="C23" s="25">
        <v>0.3</v>
      </c>
      <c r="D23" s="29">
        <f t="shared" si="1"/>
        <v>19</v>
      </c>
      <c r="E23" s="30"/>
      <c r="F23" s="30"/>
      <c r="G23" s="99">
        <f t="shared" si="0"/>
        <v>0</v>
      </c>
    </row>
    <row r="24" spans="1:7" s="104" customFormat="1" ht="11.25" customHeight="1" x14ac:dyDescent="0.2">
      <c r="A24" s="28">
        <f t="shared" si="2"/>
        <v>20</v>
      </c>
      <c r="B24" s="104" t="s">
        <v>53</v>
      </c>
      <c r="C24" s="105">
        <v>0.60366666666666657</v>
      </c>
      <c r="D24" s="29">
        <f t="shared" si="1"/>
        <v>20</v>
      </c>
      <c r="E24" s="106">
        <v>2.4000000000000004E-2</v>
      </c>
      <c r="F24" s="107"/>
      <c r="G24" s="99">
        <f t="shared" si="0"/>
        <v>2.4000000000000004E-2</v>
      </c>
    </row>
    <row r="25" spans="1:7" ht="11.25" customHeight="1" x14ac:dyDescent="0.2">
      <c r="A25" s="28">
        <f t="shared" si="2"/>
        <v>21</v>
      </c>
      <c r="B25" s="27" t="s">
        <v>54</v>
      </c>
      <c r="C25" s="25">
        <v>0.5</v>
      </c>
      <c r="D25" s="29">
        <f t="shared" si="1"/>
        <v>21</v>
      </c>
      <c r="E25" s="30"/>
      <c r="F25" s="30"/>
      <c r="G25" s="99">
        <f t="shared" si="0"/>
        <v>0</v>
      </c>
    </row>
    <row r="26" spans="1:7" ht="11.25" customHeight="1" x14ac:dyDescent="0.2">
      <c r="A26" s="28">
        <f t="shared" si="2"/>
        <v>22</v>
      </c>
      <c r="B26" s="27" t="s">
        <v>55</v>
      </c>
      <c r="C26" s="25">
        <v>0.3</v>
      </c>
      <c r="D26" s="29">
        <f t="shared" si="1"/>
        <v>22</v>
      </c>
      <c r="E26" s="30"/>
      <c r="F26" s="30"/>
      <c r="G26" s="99">
        <f t="shared" si="0"/>
        <v>0</v>
      </c>
    </row>
    <row r="27" spans="1:7" ht="11.25" customHeight="1" x14ac:dyDescent="0.2">
      <c r="A27" s="28">
        <f t="shared" si="2"/>
        <v>23</v>
      </c>
      <c r="B27" s="27" t="s">
        <v>56</v>
      </c>
      <c r="C27" s="25">
        <v>0.3</v>
      </c>
      <c r="D27" s="29">
        <f t="shared" si="1"/>
        <v>23</v>
      </c>
      <c r="E27" s="30" t="s">
        <v>33</v>
      </c>
      <c r="F27" s="30" t="s">
        <v>33</v>
      </c>
      <c r="G27" s="99" t="e">
        <f t="shared" si="0"/>
        <v>#VALUE!</v>
      </c>
    </row>
    <row r="28" spans="1:7" ht="11.25" customHeight="1" x14ac:dyDescent="0.2">
      <c r="A28" s="28">
        <f t="shared" si="2"/>
        <v>24</v>
      </c>
      <c r="B28" s="27" t="s">
        <v>57</v>
      </c>
      <c r="C28" s="25">
        <v>0.5</v>
      </c>
      <c r="D28" s="29">
        <f t="shared" si="1"/>
        <v>24</v>
      </c>
      <c r="E28" s="30"/>
      <c r="F28" s="30">
        <v>0.01</v>
      </c>
      <c r="G28" s="99">
        <f t="shared" si="0"/>
        <v>0.01</v>
      </c>
    </row>
    <row r="29" spans="1:7" ht="11.25" customHeight="1" x14ac:dyDescent="0.2">
      <c r="A29" s="28">
        <f t="shared" si="2"/>
        <v>25</v>
      </c>
      <c r="B29" s="27" t="s">
        <v>58</v>
      </c>
      <c r="C29" s="25">
        <v>0.35666666666666663</v>
      </c>
      <c r="D29" s="29">
        <f t="shared" si="1"/>
        <v>25</v>
      </c>
      <c r="E29" s="30" t="s">
        <v>33</v>
      </c>
      <c r="F29" s="30"/>
      <c r="G29" s="99" t="e">
        <f t="shared" si="0"/>
        <v>#VALUE!</v>
      </c>
    </row>
    <row r="30" spans="1:7" ht="11.25" customHeight="1" x14ac:dyDescent="0.2">
      <c r="A30" s="28">
        <f t="shared" si="2"/>
        <v>26</v>
      </c>
      <c r="B30" s="27" t="s">
        <v>59</v>
      </c>
      <c r="C30" s="75">
        <v>0.23</v>
      </c>
      <c r="D30" s="29">
        <f t="shared" si="1"/>
        <v>26</v>
      </c>
      <c r="E30" s="77" t="s">
        <v>33</v>
      </c>
      <c r="F30" s="76"/>
      <c r="G30" s="99" t="e">
        <f t="shared" si="0"/>
        <v>#VALUE!</v>
      </c>
    </row>
    <row r="31" spans="1:7" ht="11.25" customHeight="1" x14ac:dyDescent="0.2">
      <c r="A31" s="28">
        <f t="shared" si="2"/>
        <v>27</v>
      </c>
      <c r="B31" s="27" t="s">
        <v>60</v>
      </c>
      <c r="C31" s="25">
        <v>0.4</v>
      </c>
      <c r="D31" s="29">
        <f t="shared" si="1"/>
        <v>27</v>
      </c>
      <c r="E31" s="30"/>
      <c r="F31" s="30"/>
      <c r="G31" s="99">
        <f t="shared" si="0"/>
        <v>0</v>
      </c>
    </row>
    <row r="32" spans="1:7" ht="11.25" customHeight="1" x14ac:dyDescent="0.2">
      <c r="A32" s="28">
        <f t="shared" si="2"/>
        <v>28</v>
      </c>
      <c r="B32" s="27" t="s">
        <v>61</v>
      </c>
      <c r="C32" s="25">
        <v>0.3</v>
      </c>
      <c r="D32" s="29">
        <f t="shared" si="1"/>
        <v>28</v>
      </c>
      <c r="E32" s="30"/>
      <c r="F32" s="30"/>
      <c r="G32" s="99">
        <f t="shared" si="0"/>
        <v>0</v>
      </c>
    </row>
    <row r="33" spans="1:60" s="104" customFormat="1" ht="11.25" customHeight="1" x14ac:dyDescent="0.2">
      <c r="A33" s="28">
        <f t="shared" si="2"/>
        <v>29</v>
      </c>
      <c r="B33" s="104" t="s">
        <v>62</v>
      </c>
      <c r="C33" s="105">
        <v>0.81733333333333336</v>
      </c>
      <c r="D33" s="29">
        <f>A33</f>
        <v>29</v>
      </c>
      <c r="E33" s="106">
        <v>3.9666666666666663E-2</v>
      </c>
      <c r="F33" s="107"/>
      <c r="G33" s="99">
        <f t="shared" si="0"/>
        <v>3.9666666666666663E-2</v>
      </c>
    </row>
    <row r="34" spans="1:60" ht="11.25" customHeight="1" x14ac:dyDescent="0.2">
      <c r="A34" s="28">
        <f t="shared" si="2"/>
        <v>30</v>
      </c>
      <c r="B34" s="27" t="s">
        <v>63</v>
      </c>
      <c r="C34" s="25">
        <v>3</v>
      </c>
      <c r="D34" s="29">
        <f t="shared" si="1"/>
        <v>30</v>
      </c>
      <c r="E34" s="30">
        <v>2.81</v>
      </c>
      <c r="F34" s="30">
        <v>0.63</v>
      </c>
      <c r="G34" s="99">
        <f t="shared" si="0"/>
        <v>3.44</v>
      </c>
    </row>
    <row r="35" spans="1:60" ht="11.25" customHeight="1" x14ac:dyDescent="0.2">
      <c r="A35" s="28">
        <f t="shared" si="2"/>
        <v>31</v>
      </c>
      <c r="B35" s="27" t="s">
        <v>64</v>
      </c>
      <c r="C35" s="25">
        <v>0.2</v>
      </c>
      <c r="D35" s="29">
        <f t="shared" si="1"/>
        <v>31</v>
      </c>
      <c r="E35" s="30" t="s">
        <v>33</v>
      </c>
      <c r="F35" s="30" t="s">
        <v>33</v>
      </c>
      <c r="G35" s="99" t="e">
        <f t="shared" si="0"/>
        <v>#VALUE!</v>
      </c>
    </row>
    <row r="36" spans="1:60" s="65" customFormat="1" ht="11.25" customHeight="1" x14ac:dyDescent="0.2">
      <c r="B36" s="66"/>
      <c r="C36" s="67" t="s">
        <v>642</v>
      </c>
      <c r="E36" s="68"/>
      <c r="F36" s="68"/>
      <c r="G36" s="99">
        <f t="shared" si="0"/>
        <v>0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</row>
    <row r="37" spans="1:60" s="70" customFormat="1" ht="11.25" customHeight="1" x14ac:dyDescent="0.2">
      <c r="A37" s="48" t="s">
        <v>24</v>
      </c>
      <c r="B37" s="69" t="s">
        <v>26</v>
      </c>
      <c r="C37" s="44" t="s">
        <v>643</v>
      </c>
      <c r="D37" s="48" t="str">
        <f>A37</f>
        <v>Número do</v>
      </c>
      <c r="E37" s="62" t="s">
        <v>644</v>
      </c>
      <c r="F37" s="62" t="s">
        <v>645</v>
      </c>
      <c r="G37" s="99" t="e">
        <f t="shared" si="0"/>
        <v>#VALUE!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1:60" s="98" customFormat="1" ht="11.25" customHeight="1" x14ac:dyDescent="0.2">
      <c r="A38" s="74" t="s">
        <v>25</v>
      </c>
      <c r="B38" s="71"/>
      <c r="C38" s="72" t="s">
        <v>28</v>
      </c>
      <c r="D38" s="74" t="str">
        <f>A38</f>
        <v>Alimento</v>
      </c>
      <c r="E38" s="73" t="s">
        <v>28</v>
      </c>
      <c r="F38" s="73" t="s">
        <v>28</v>
      </c>
      <c r="G38" s="99" t="e">
        <f t="shared" si="0"/>
        <v>#VALUE!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</row>
    <row r="39" spans="1:60" ht="11.25" customHeight="1" x14ac:dyDescent="0.2">
      <c r="A39" s="28">
        <f>A35+1</f>
        <v>32</v>
      </c>
      <c r="B39" s="27" t="s">
        <v>65</v>
      </c>
      <c r="C39" s="25">
        <v>0.3</v>
      </c>
      <c r="D39" s="29">
        <f>A39</f>
        <v>32</v>
      </c>
      <c r="E39" s="30"/>
      <c r="F39" s="30" t="s">
        <v>33</v>
      </c>
      <c r="G39" s="99" t="e">
        <f t="shared" si="0"/>
        <v>#VALUE!</v>
      </c>
    </row>
    <row r="40" spans="1:60" ht="11.25" customHeight="1" x14ac:dyDescent="0.2">
      <c r="A40" s="28">
        <f>A39+1</f>
        <v>33</v>
      </c>
      <c r="B40" s="27" t="s">
        <v>66</v>
      </c>
      <c r="C40" s="25">
        <v>0.4</v>
      </c>
      <c r="D40" s="29">
        <f t="shared" si="1"/>
        <v>33</v>
      </c>
      <c r="E40" s="30"/>
      <c r="F40" s="30"/>
      <c r="G40" s="99">
        <f t="shared" si="0"/>
        <v>0</v>
      </c>
    </row>
    <row r="41" spans="1:60" ht="11.25" customHeight="1" x14ac:dyDescent="0.2">
      <c r="A41" s="28">
        <f t="shared" si="2"/>
        <v>34</v>
      </c>
      <c r="B41" s="27" t="s">
        <v>67</v>
      </c>
      <c r="C41" s="25">
        <v>0.6</v>
      </c>
      <c r="D41" s="29">
        <f t="shared" si="1"/>
        <v>34</v>
      </c>
      <c r="E41" s="30">
        <v>0.02</v>
      </c>
      <c r="F41" s="30">
        <v>0.01</v>
      </c>
      <c r="G41" s="99">
        <f t="shared" si="0"/>
        <v>0.03</v>
      </c>
    </row>
    <row r="42" spans="1:60" ht="11.25" customHeight="1" x14ac:dyDescent="0.2">
      <c r="A42" s="28">
        <f t="shared" si="2"/>
        <v>35</v>
      </c>
      <c r="B42" s="27" t="s">
        <v>68</v>
      </c>
      <c r="C42" s="25">
        <v>0.31</v>
      </c>
      <c r="D42" s="29">
        <f t="shared" si="1"/>
        <v>35</v>
      </c>
      <c r="E42" s="30"/>
      <c r="F42" s="30" t="s">
        <v>33</v>
      </c>
      <c r="G42" s="99" t="e">
        <f t="shared" si="0"/>
        <v>#VALUE!</v>
      </c>
    </row>
    <row r="43" spans="1:60" ht="11.25" customHeight="1" x14ac:dyDescent="0.2">
      <c r="A43" s="28">
        <f>A42+1</f>
        <v>36</v>
      </c>
      <c r="B43" s="27" t="s">
        <v>69</v>
      </c>
      <c r="C43" s="25">
        <v>3.3</v>
      </c>
      <c r="D43" s="29">
        <f t="shared" si="1"/>
        <v>36</v>
      </c>
      <c r="E43" s="30">
        <v>0.13</v>
      </c>
      <c r="F43" s="30">
        <v>0.02</v>
      </c>
      <c r="G43" s="99">
        <f t="shared" si="0"/>
        <v>0.15</v>
      </c>
    </row>
    <row r="44" spans="1:60" ht="11.25" customHeight="1" x14ac:dyDescent="0.2">
      <c r="A44" s="28">
        <f>A43+1</f>
        <v>37</v>
      </c>
      <c r="B44" s="27" t="s">
        <v>70</v>
      </c>
      <c r="C44" s="25">
        <v>0.6</v>
      </c>
      <c r="D44" s="29">
        <f t="shared" si="1"/>
        <v>37</v>
      </c>
      <c r="E44" s="30"/>
      <c r="F44" s="30"/>
      <c r="G44" s="99">
        <f t="shared" si="0"/>
        <v>0</v>
      </c>
    </row>
    <row r="45" spans="1:60" ht="11.25" customHeight="1" x14ac:dyDescent="0.2">
      <c r="A45" s="28">
        <f>A44+1</f>
        <v>38</v>
      </c>
      <c r="B45" s="27" t="s">
        <v>71</v>
      </c>
      <c r="C45" s="25">
        <v>0.5</v>
      </c>
      <c r="D45" s="29">
        <f t="shared" si="1"/>
        <v>38</v>
      </c>
      <c r="E45" s="30"/>
      <c r="F45" s="30"/>
      <c r="G45" s="99">
        <f t="shared" si="0"/>
        <v>0</v>
      </c>
    </row>
    <row r="46" spans="1:60" ht="11.25" customHeight="1" x14ac:dyDescent="0.2">
      <c r="A46" s="28">
        <v>41</v>
      </c>
      <c r="B46" s="27" t="s">
        <v>74</v>
      </c>
      <c r="C46" s="75">
        <v>0.53533333333333333</v>
      </c>
      <c r="D46" s="29">
        <f t="shared" si="1"/>
        <v>41</v>
      </c>
      <c r="E46" s="77"/>
      <c r="F46" s="30" t="s">
        <v>33</v>
      </c>
      <c r="G46" s="99" t="e">
        <f t="shared" si="0"/>
        <v>#VALUE!</v>
      </c>
    </row>
    <row r="47" spans="1:60" ht="11.25" customHeight="1" x14ac:dyDescent="0.2">
      <c r="A47" s="28">
        <v>43</v>
      </c>
      <c r="B47" s="27" t="s">
        <v>76</v>
      </c>
      <c r="C47" s="25">
        <v>0.43033333333333329</v>
      </c>
      <c r="D47" s="29">
        <f t="shared" si="1"/>
        <v>43</v>
      </c>
      <c r="E47" s="30"/>
      <c r="F47" s="30"/>
      <c r="G47" s="99">
        <f t="shared" si="0"/>
        <v>0</v>
      </c>
    </row>
    <row r="48" spans="1:60" ht="11.25" customHeight="1" x14ac:dyDescent="0.2">
      <c r="A48" s="108">
        <v>44</v>
      </c>
      <c r="B48" s="27" t="s">
        <v>77</v>
      </c>
      <c r="C48" s="25">
        <v>0.2</v>
      </c>
      <c r="D48" s="29">
        <f t="shared" si="1"/>
        <v>44</v>
      </c>
      <c r="E48" s="30"/>
      <c r="F48" s="30"/>
      <c r="G48" s="99">
        <f t="shared" si="0"/>
        <v>0</v>
      </c>
    </row>
    <row r="49" spans="1:7" ht="11.25" customHeight="1" x14ac:dyDescent="0.2">
      <c r="A49" s="108">
        <f t="shared" ref="A49:A63" si="3">A48+1</f>
        <v>45</v>
      </c>
      <c r="B49" s="27" t="s">
        <v>78</v>
      </c>
      <c r="C49" s="25">
        <v>0.6</v>
      </c>
      <c r="D49" s="29">
        <f t="shared" si="1"/>
        <v>45</v>
      </c>
      <c r="E49" s="30"/>
      <c r="F49" s="30"/>
      <c r="G49" s="99">
        <f t="shared" si="0"/>
        <v>0</v>
      </c>
    </row>
    <row r="50" spans="1:7" ht="11.25" customHeight="1" x14ac:dyDescent="0.2">
      <c r="A50" s="108">
        <f t="shared" si="3"/>
        <v>46</v>
      </c>
      <c r="B50" s="27" t="s">
        <v>79</v>
      </c>
      <c r="C50" s="25">
        <v>0.1</v>
      </c>
      <c r="D50" s="29">
        <f t="shared" si="1"/>
        <v>46</v>
      </c>
      <c r="E50" s="30"/>
      <c r="F50" s="30"/>
      <c r="G50" s="99">
        <f t="shared" si="0"/>
        <v>0</v>
      </c>
    </row>
    <row r="51" spans="1:7" ht="11.25" customHeight="1" x14ac:dyDescent="0.2">
      <c r="A51" s="108">
        <f t="shared" si="3"/>
        <v>47</v>
      </c>
      <c r="B51" s="27" t="s">
        <v>80</v>
      </c>
      <c r="C51" s="25">
        <v>0.5</v>
      </c>
      <c r="D51" s="29">
        <f t="shared" si="1"/>
        <v>47</v>
      </c>
      <c r="E51" s="30">
        <v>7.0000000000000007E-2</v>
      </c>
      <c r="F51" s="30">
        <v>0.04</v>
      </c>
      <c r="G51" s="99">
        <f t="shared" si="0"/>
        <v>0.11000000000000001</v>
      </c>
    </row>
    <row r="52" spans="1:7" ht="11.25" customHeight="1" x14ac:dyDescent="0.2">
      <c r="A52" s="108">
        <f t="shared" si="3"/>
        <v>48</v>
      </c>
      <c r="B52" s="27" t="s">
        <v>81</v>
      </c>
      <c r="C52" s="25">
        <v>1.1000000000000001</v>
      </c>
      <c r="D52" s="29">
        <f t="shared" si="1"/>
        <v>48</v>
      </c>
      <c r="E52" s="30">
        <v>0.11</v>
      </c>
      <c r="F52" s="30">
        <v>0.01</v>
      </c>
      <c r="G52" s="99">
        <f t="shared" si="0"/>
        <v>0.12</v>
      </c>
    </row>
    <row r="53" spans="1:7" ht="11.25" customHeight="1" x14ac:dyDescent="0.2">
      <c r="A53" s="108">
        <f t="shared" si="3"/>
        <v>49</v>
      </c>
      <c r="B53" s="27" t="s">
        <v>82</v>
      </c>
      <c r="C53" s="97">
        <v>0.7</v>
      </c>
      <c r="D53" s="29">
        <f t="shared" si="1"/>
        <v>49</v>
      </c>
      <c r="E53" s="96">
        <v>0.01</v>
      </c>
      <c r="F53" s="96"/>
      <c r="G53" s="99">
        <f t="shared" si="0"/>
        <v>0.01</v>
      </c>
    </row>
    <row r="54" spans="1:7" ht="11.25" customHeight="1" x14ac:dyDescent="0.2">
      <c r="A54" s="108">
        <f t="shared" si="3"/>
        <v>50</v>
      </c>
      <c r="B54" s="27" t="s">
        <v>83</v>
      </c>
      <c r="C54" s="25">
        <v>0.5</v>
      </c>
      <c r="D54" s="29">
        <f t="shared" si="1"/>
        <v>50</v>
      </c>
      <c r="E54" s="30">
        <v>0.11</v>
      </c>
      <c r="F54" s="30">
        <v>0.05</v>
      </c>
      <c r="G54" s="99">
        <f t="shared" si="0"/>
        <v>0.16</v>
      </c>
    </row>
    <row r="55" spans="1:7" ht="11.25" customHeight="1" x14ac:dyDescent="0.2">
      <c r="A55" s="108">
        <f t="shared" si="3"/>
        <v>51</v>
      </c>
      <c r="B55" s="27" t="s">
        <v>84</v>
      </c>
      <c r="C55" s="25">
        <v>0.6</v>
      </c>
      <c r="D55" s="29">
        <f t="shared" si="1"/>
        <v>51</v>
      </c>
      <c r="E55" s="30">
        <v>7.0000000000000007E-2</v>
      </c>
      <c r="F55" s="30"/>
      <c r="G55" s="99">
        <f t="shared" si="0"/>
        <v>7.0000000000000007E-2</v>
      </c>
    </row>
    <row r="56" spans="1:7" ht="11.25" customHeight="1" x14ac:dyDescent="0.2">
      <c r="A56" s="108">
        <f t="shared" si="3"/>
        <v>52</v>
      </c>
      <c r="B56" s="27" t="s">
        <v>85</v>
      </c>
      <c r="C56" s="25">
        <v>0.7</v>
      </c>
      <c r="D56" s="29">
        <f t="shared" si="1"/>
        <v>52</v>
      </c>
      <c r="E56" s="30">
        <v>0.21</v>
      </c>
      <c r="F56" s="30">
        <v>7.0000000000000007E-2</v>
      </c>
      <c r="G56" s="99">
        <f t="shared" si="0"/>
        <v>0.28000000000000003</v>
      </c>
    </row>
    <row r="57" spans="1:7" ht="11.25" customHeight="1" x14ac:dyDescent="0.2">
      <c r="A57" s="108">
        <f t="shared" si="3"/>
        <v>53</v>
      </c>
      <c r="B57" s="27" t="s">
        <v>86</v>
      </c>
      <c r="C57" s="25">
        <v>1</v>
      </c>
      <c r="D57" s="29">
        <f t="shared" si="1"/>
        <v>53</v>
      </c>
      <c r="E57" s="30">
        <v>0.35</v>
      </c>
      <c r="F57" s="30">
        <v>0.02</v>
      </c>
      <c r="G57" s="99">
        <f t="shared" si="0"/>
        <v>0.37</v>
      </c>
    </row>
    <row r="58" spans="1:7" ht="11.25" customHeight="1" x14ac:dyDescent="0.2">
      <c r="A58" s="108">
        <f t="shared" si="3"/>
        <v>54</v>
      </c>
      <c r="B58" s="27" t="s">
        <v>87</v>
      </c>
      <c r="C58" s="25">
        <v>0.8</v>
      </c>
      <c r="D58" s="29">
        <f t="shared" si="1"/>
        <v>54</v>
      </c>
      <c r="E58" s="30">
        <v>0.06</v>
      </c>
      <c r="F58" s="30"/>
      <c r="G58" s="99">
        <f t="shared" si="0"/>
        <v>0.06</v>
      </c>
    </row>
    <row r="59" spans="1:7" s="104" customFormat="1" ht="11.25" customHeight="1" x14ac:dyDescent="0.2">
      <c r="A59" s="108">
        <f t="shared" si="3"/>
        <v>55</v>
      </c>
      <c r="B59" s="104" t="s">
        <v>88</v>
      </c>
      <c r="C59" s="105">
        <v>3.6926666666666659</v>
      </c>
      <c r="D59" s="29">
        <f t="shared" si="1"/>
        <v>55</v>
      </c>
      <c r="E59" s="106">
        <v>0.52100000000000002</v>
      </c>
      <c r="F59" s="106">
        <v>7.0000000000000007E-2</v>
      </c>
      <c r="G59" s="99">
        <f t="shared" si="0"/>
        <v>0.59099999999999997</v>
      </c>
    </row>
    <row r="60" spans="1:7" s="104" customFormat="1" ht="11.25" customHeight="1" x14ac:dyDescent="0.2">
      <c r="A60" s="108">
        <f t="shared" si="3"/>
        <v>56</v>
      </c>
      <c r="B60" s="104" t="s">
        <v>89</v>
      </c>
      <c r="C60" s="105">
        <v>4.831666666666667</v>
      </c>
      <c r="D60" s="29">
        <f t="shared" si="1"/>
        <v>56</v>
      </c>
      <c r="E60" s="106">
        <v>0.53933333333333344</v>
      </c>
      <c r="F60" s="106">
        <v>0.154</v>
      </c>
      <c r="G60" s="99">
        <f t="shared" si="0"/>
        <v>0.69333333333333347</v>
      </c>
    </row>
    <row r="61" spans="1:7" ht="11.25" customHeight="1" x14ac:dyDescent="0.2">
      <c r="A61" s="108">
        <v>59</v>
      </c>
      <c r="B61" s="27" t="s">
        <v>92</v>
      </c>
      <c r="C61" s="25">
        <v>2.1</v>
      </c>
      <c r="D61" s="29">
        <f t="shared" si="1"/>
        <v>59</v>
      </c>
      <c r="E61" s="30">
        <v>0.47</v>
      </c>
      <c r="F61" s="30">
        <v>0.05</v>
      </c>
      <c r="G61" s="99">
        <f t="shared" si="0"/>
        <v>0.52</v>
      </c>
    </row>
    <row r="62" spans="1:7" ht="11.25" customHeight="1" x14ac:dyDescent="0.2">
      <c r="A62" s="108">
        <f t="shared" si="3"/>
        <v>60</v>
      </c>
      <c r="B62" s="27" t="s">
        <v>93</v>
      </c>
      <c r="C62" s="25">
        <v>6.9</v>
      </c>
      <c r="D62" s="29">
        <f t="shared" si="1"/>
        <v>60</v>
      </c>
      <c r="E62" s="30"/>
      <c r="F62" s="30"/>
      <c r="G62" s="99">
        <f t="shared" si="0"/>
        <v>0</v>
      </c>
    </row>
    <row r="63" spans="1:7" s="104" customFormat="1" ht="11.25" customHeight="1" x14ac:dyDescent="0.2">
      <c r="A63" s="108">
        <f t="shared" si="3"/>
        <v>61</v>
      </c>
      <c r="B63" s="104" t="s">
        <v>94</v>
      </c>
      <c r="C63" s="105">
        <v>2.3573333333333331</v>
      </c>
      <c r="D63" s="29">
        <f t="shared" si="1"/>
        <v>61</v>
      </c>
      <c r="E63" s="107"/>
      <c r="F63" s="107"/>
      <c r="G63" s="99">
        <f t="shared" si="0"/>
        <v>0</v>
      </c>
    </row>
    <row r="64" spans="1:7" ht="11.25" customHeight="1" x14ac:dyDescent="0.2">
      <c r="A64" s="108">
        <v>63</v>
      </c>
      <c r="B64" s="27" t="s">
        <v>96</v>
      </c>
      <c r="C64" s="25">
        <v>0.9</v>
      </c>
      <c r="D64" s="29">
        <f t="shared" si="1"/>
        <v>63</v>
      </c>
      <c r="E64" s="30">
        <v>0.38</v>
      </c>
      <c r="F64" s="30">
        <v>7.0000000000000007E-2</v>
      </c>
      <c r="G64" s="99">
        <f t="shared" si="0"/>
        <v>0.45</v>
      </c>
    </row>
    <row r="65" spans="1:60" ht="11.25" customHeight="1" x14ac:dyDescent="0.2">
      <c r="A65" s="119" t="s">
        <v>97</v>
      </c>
      <c r="B65" s="119"/>
      <c r="C65" s="25"/>
      <c r="D65" s="29"/>
      <c r="E65" s="30"/>
      <c r="F65" s="30"/>
      <c r="G65" s="99">
        <f t="shared" si="0"/>
        <v>0</v>
      </c>
    </row>
    <row r="66" spans="1:60" ht="11.25" customHeight="1" x14ac:dyDescent="0.2">
      <c r="A66" s="28">
        <f>A64+1</f>
        <v>64</v>
      </c>
      <c r="B66" s="27" t="s">
        <v>98</v>
      </c>
      <c r="C66" s="25">
        <v>0.1</v>
      </c>
      <c r="D66" s="29">
        <f t="shared" si="1"/>
        <v>64</v>
      </c>
      <c r="E66" s="30"/>
      <c r="F66" s="30"/>
      <c r="G66" s="99">
        <f t="shared" si="0"/>
        <v>0</v>
      </c>
    </row>
    <row r="67" spans="1:60" ht="11.25" customHeight="1" x14ac:dyDescent="0.2">
      <c r="A67" s="28">
        <f>A66+1</f>
        <v>65</v>
      </c>
      <c r="B67" s="27" t="s">
        <v>99</v>
      </c>
      <c r="C67" s="78">
        <v>0.12033333333333333</v>
      </c>
      <c r="D67" s="29">
        <f t="shared" si="1"/>
        <v>65</v>
      </c>
      <c r="E67" s="77"/>
      <c r="F67" s="77"/>
      <c r="G67" s="99">
        <f t="shared" si="0"/>
        <v>0</v>
      </c>
    </row>
    <row r="68" spans="1:60" s="104" customFormat="1" ht="11.25" customHeight="1" x14ac:dyDescent="0.2">
      <c r="A68" s="28">
        <v>68</v>
      </c>
      <c r="B68" s="109" t="s">
        <v>102</v>
      </c>
      <c r="C68" s="105">
        <v>0.12000000000000001</v>
      </c>
      <c r="D68" s="29">
        <f t="shared" si="1"/>
        <v>68</v>
      </c>
      <c r="E68" s="107"/>
      <c r="F68" s="107"/>
      <c r="G68" s="99">
        <f t="shared" si="0"/>
        <v>0</v>
      </c>
    </row>
    <row r="69" spans="1:60" ht="11.25" customHeight="1" x14ac:dyDescent="0.2">
      <c r="A69" s="28">
        <v>70</v>
      </c>
      <c r="B69" s="27" t="s">
        <v>104</v>
      </c>
      <c r="C69" s="25">
        <v>0.1</v>
      </c>
      <c r="D69" s="29">
        <f t="shared" si="1"/>
        <v>70</v>
      </c>
      <c r="E69" s="30"/>
      <c r="F69" s="30"/>
      <c r="G69" s="99">
        <f t="shared" ref="G69:G132" si="4">E69+F69</f>
        <v>0</v>
      </c>
    </row>
    <row r="70" spans="1:60" s="104" customFormat="1" ht="11.25" customHeight="1" x14ac:dyDescent="0.2">
      <c r="A70" s="28">
        <v>72</v>
      </c>
      <c r="B70" s="109" t="s">
        <v>106</v>
      </c>
      <c r="C70" s="105">
        <v>0.13333333333333333</v>
      </c>
      <c r="D70" s="29">
        <f t="shared" ref="D70:D133" si="5">A70</f>
        <v>72</v>
      </c>
      <c r="E70" s="107"/>
      <c r="F70" s="107"/>
      <c r="G70" s="99">
        <f t="shared" si="4"/>
        <v>0</v>
      </c>
    </row>
    <row r="71" spans="1:60" s="65" customFormat="1" ht="11.25" customHeight="1" x14ac:dyDescent="0.2">
      <c r="B71" s="66"/>
      <c r="C71" s="67" t="s">
        <v>642</v>
      </c>
      <c r="E71" s="68"/>
      <c r="F71" s="68"/>
      <c r="G71" s="99">
        <f t="shared" si="4"/>
        <v>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</row>
    <row r="72" spans="1:60" s="70" customFormat="1" ht="11.25" customHeight="1" x14ac:dyDescent="0.2">
      <c r="A72" s="48" t="s">
        <v>24</v>
      </c>
      <c r="B72" s="69" t="s">
        <v>26</v>
      </c>
      <c r="C72" s="44" t="s">
        <v>643</v>
      </c>
      <c r="D72" s="48" t="str">
        <f>A72</f>
        <v>Número do</v>
      </c>
      <c r="E72" s="62" t="s">
        <v>644</v>
      </c>
      <c r="F72" s="62" t="s">
        <v>645</v>
      </c>
      <c r="G72" s="99" t="e">
        <f t="shared" si="4"/>
        <v>#VALUE!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1:60" s="98" customFormat="1" ht="11.25" customHeight="1" x14ac:dyDescent="0.2">
      <c r="A73" s="74" t="s">
        <v>25</v>
      </c>
      <c r="B73" s="71"/>
      <c r="C73" s="72" t="s">
        <v>28</v>
      </c>
      <c r="D73" s="74" t="str">
        <f>A73</f>
        <v>Alimento</v>
      </c>
      <c r="E73" s="73" t="s">
        <v>28</v>
      </c>
      <c r="F73" s="73" t="s">
        <v>28</v>
      </c>
      <c r="G73" s="99" t="e">
        <f t="shared" si="4"/>
        <v>#VALUE!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</row>
    <row r="74" spans="1:60" ht="11.25" customHeight="1" x14ac:dyDescent="0.2">
      <c r="A74" s="28">
        <v>81</v>
      </c>
      <c r="B74" s="27" t="s">
        <v>115</v>
      </c>
      <c r="C74" s="25">
        <v>0.1</v>
      </c>
      <c r="D74" s="29">
        <f t="shared" si="5"/>
        <v>81</v>
      </c>
      <c r="E74" s="30"/>
      <c r="F74" s="30"/>
      <c r="G74" s="99">
        <f t="shared" si="4"/>
        <v>0</v>
      </c>
    </row>
    <row r="75" spans="1:60" ht="11.25" customHeight="1" x14ac:dyDescent="0.2">
      <c r="A75" s="28">
        <v>85</v>
      </c>
      <c r="B75" s="27" t="s">
        <v>120</v>
      </c>
      <c r="C75" s="25">
        <v>0.8</v>
      </c>
      <c r="D75" s="29">
        <f t="shared" si="5"/>
        <v>85</v>
      </c>
      <c r="E75" s="30"/>
      <c r="F75" s="30">
        <v>0.04</v>
      </c>
      <c r="G75" s="99">
        <f t="shared" si="4"/>
        <v>0.04</v>
      </c>
    </row>
    <row r="76" spans="1:60" ht="11.25" customHeight="1" x14ac:dyDescent="0.2">
      <c r="A76" s="28">
        <v>90</v>
      </c>
      <c r="B76" s="27" t="s">
        <v>125</v>
      </c>
      <c r="C76" s="25">
        <v>12.9</v>
      </c>
      <c r="D76" s="29">
        <f t="shared" si="5"/>
        <v>90</v>
      </c>
      <c r="E76" s="30">
        <v>0.02</v>
      </c>
      <c r="F76" s="30">
        <v>0.09</v>
      </c>
      <c r="G76" s="99">
        <f t="shared" si="4"/>
        <v>0.11</v>
      </c>
    </row>
    <row r="77" spans="1:60" ht="11.25" customHeight="1" x14ac:dyDescent="0.2">
      <c r="A77" s="28">
        <v>93</v>
      </c>
      <c r="B77" s="27" t="s">
        <v>128</v>
      </c>
      <c r="C77" s="25">
        <v>2.1</v>
      </c>
      <c r="D77" s="29">
        <f t="shared" si="5"/>
        <v>93</v>
      </c>
      <c r="E77" s="30"/>
      <c r="F77" s="30">
        <v>7.0000000000000007E-2</v>
      </c>
      <c r="G77" s="99">
        <f t="shared" si="4"/>
        <v>7.0000000000000007E-2</v>
      </c>
    </row>
    <row r="78" spans="1:60" ht="11.25" customHeight="1" x14ac:dyDescent="0.2">
      <c r="A78" s="28">
        <f>A77+1</f>
        <v>94</v>
      </c>
      <c r="B78" s="27" t="s">
        <v>129</v>
      </c>
      <c r="C78" s="25">
        <v>0.3</v>
      </c>
      <c r="D78" s="29">
        <f t="shared" si="5"/>
        <v>94</v>
      </c>
      <c r="E78" s="30"/>
      <c r="F78" s="30"/>
      <c r="G78" s="99">
        <f t="shared" si="4"/>
        <v>0</v>
      </c>
    </row>
    <row r="79" spans="1:60" ht="11.25" customHeight="1" x14ac:dyDescent="0.2">
      <c r="A79" s="28">
        <v>99</v>
      </c>
      <c r="B79" s="27" t="s">
        <v>134</v>
      </c>
      <c r="C79" s="25">
        <v>2.4</v>
      </c>
      <c r="D79" s="29">
        <f t="shared" si="5"/>
        <v>99</v>
      </c>
      <c r="E79" s="30">
        <v>4.05</v>
      </c>
      <c r="F79" s="30">
        <v>0.4</v>
      </c>
      <c r="G79" s="99">
        <f t="shared" si="4"/>
        <v>4.45</v>
      </c>
    </row>
    <row r="80" spans="1:60" ht="11.25" customHeight="1" x14ac:dyDescent="0.2">
      <c r="A80" s="28">
        <f>A79+1</f>
        <v>100</v>
      </c>
      <c r="B80" s="27" t="s">
        <v>135</v>
      </c>
      <c r="C80" s="25">
        <v>0.1</v>
      </c>
      <c r="D80" s="29">
        <f t="shared" si="5"/>
        <v>100</v>
      </c>
      <c r="E80" s="30"/>
      <c r="F80" s="30" t="s">
        <v>33</v>
      </c>
      <c r="G80" s="99" t="e">
        <f t="shared" si="4"/>
        <v>#VALUE!</v>
      </c>
    </row>
    <row r="81" spans="1:7" ht="11.25" customHeight="1" x14ac:dyDescent="0.2">
      <c r="A81" s="28">
        <f>A80+1</f>
        <v>101</v>
      </c>
      <c r="B81" s="27" t="s">
        <v>136</v>
      </c>
      <c r="C81" s="25">
        <v>0.13666666666666669</v>
      </c>
      <c r="D81" s="29">
        <f t="shared" si="5"/>
        <v>101</v>
      </c>
      <c r="E81" s="30"/>
      <c r="F81" s="30"/>
      <c r="G81" s="99">
        <f t="shared" si="4"/>
        <v>0</v>
      </c>
    </row>
    <row r="82" spans="1:7" ht="11.25" customHeight="1" x14ac:dyDescent="0.2">
      <c r="A82" s="28">
        <v>104</v>
      </c>
      <c r="B82" s="27" t="s">
        <v>139</v>
      </c>
      <c r="C82" s="25">
        <v>0.1</v>
      </c>
      <c r="D82" s="29">
        <f t="shared" si="5"/>
        <v>104</v>
      </c>
      <c r="E82" s="30"/>
      <c r="F82" s="30"/>
      <c r="G82" s="99">
        <f t="shared" si="4"/>
        <v>0</v>
      </c>
    </row>
    <row r="83" spans="1:7" ht="11.25" customHeight="1" x14ac:dyDescent="0.2">
      <c r="A83" s="28">
        <f>A82+1</f>
        <v>105</v>
      </c>
      <c r="B83" s="27" t="s">
        <v>140</v>
      </c>
      <c r="C83" s="25">
        <v>0.1</v>
      </c>
      <c r="D83" s="29">
        <f t="shared" si="5"/>
        <v>105</v>
      </c>
      <c r="E83" s="30"/>
      <c r="F83" s="30"/>
      <c r="G83" s="99">
        <f t="shared" si="4"/>
        <v>0</v>
      </c>
    </row>
    <row r="84" spans="1:7" s="104" customFormat="1" ht="11.25" customHeight="1" x14ac:dyDescent="0.2">
      <c r="A84" s="28">
        <f>A83+1</f>
        <v>106</v>
      </c>
      <c r="B84" s="110" t="s">
        <v>141</v>
      </c>
      <c r="C84" s="105">
        <v>0.71000000000000008</v>
      </c>
      <c r="D84" s="29">
        <f t="shared" si="5"/>
        <v>106</v>
      </c>
      <c r="E84" s="107"/>
      <c r="F84" s="106">
        <v>0.01</v>
      </c>
      <c r="G84" s="99">
        <f t="shared" si="4"/>
        <v>0.01</v>
      </c>
    </row>
    <row r="85" spans="1:7" ht="11.25" customHeight="1" x14ac:dyDescent="0.2">
      <c r="A85" s="28">
        <v>109</v>
      </c>
      <c r="B85" s="27" t="s">
        <v>144</v>
      </c>
      <c r="C85" s="25" t="s">
        <v>33</v>
      </c>
      <c r="D85" s="29">
        <f t="shared" si="5"/>
        <v>109</v>
      </c>
      <c r="E85" s="30"/>
      <c r="F85" s="30"/>
      <c r="G85" s="99">
        <f t="shared" si="4"/>
        <v>0</v>
      </c>
    </row>
    <row r="86" spans="1:7" ht="11.25" customHeight="1" x14ac:dyDescent="0.2">
      <c r="A86" s="28">
        <v>115</v>
      </c>
      <c r="B86" s="27" t="s">
        <v>150</v>
      </c>
      <c r="C86" s="25">
        <v>0.12</v>
      </c>
      <c r="D86" s="29">
        <f t="shared" si="5"/>
        <v>115</v>
      </c>
      <c r="E86" s="30"/>
      <c r="F86" s="30"/>
      <c r="G86" s="99">
        <f t="shared" si="4"/>
        <v>0</v>
      </c>
    </row>
    <row r="87" spans="1:7" ht="11.25" customHeight="1" x14ac:dyDescent="0.2">
      <c r="A87" s="28">
        <f>A86+1</f>
        <v>116</v>
      </c>
      <c r="B87" s="27" t="s">
        <v>151</v>
      </c>
      <c r="C87" s="25">
        <v>1</v>
      </c>
      <c r="D87" s="29">
        <f t="shared" si="5"/>
        <v>116</v>
      </c>
      <c r="E87" s="30"/>
      <c r="F87" s="30"/>
      <c r="G87" s="99">
        <f t="shared" si="4"/>
        <v>0</v>
      </c>
    </row>
    <row r="88" spans="1:7" ht="11.25" customHeight="1" x14ac:dyDescent="0.2">
      <c r="A88" s="28">
        <v>118</v>
      </c>
      <c r="B88" s="27" t="s">
        <v>153</v>
      </c>
      <c r="C88" s="25">
        <v>0.1</v>
      </c>
      <c r="D88" s="29">
        <f t="shared" si="5"/>
        <v>118</v>
      </c>
      <c r="E88" s="30"/>
      <c r="F88" s="30"/>
      <c r="G88" s="99">
        <f t="shared" si="4"/>
        <v>0</v>
      </c>
    </row>
    <row r="89" spans="1:7" ht="11.25" customHeight="1" x14ac:dyDescent="0.2">
      <c r="A89" s="28">
        <v>120</v>
      </c>
      <c r="B89" s="27" t="s">
        <v>155</v>
      </c>
      <c r="C89" s="25">
        <v>0.9</v>
      </c>
      <c r="D89" s="29">
        <f t="shared" si="5"/>
        <v>120</v>
      </c>
      <c r="E89" s="30"/>
      <c r="F89" s="30">
        <v>0.04</v>
      </c>
      <c r="G89" s="99">
        <f t="shared" si="4"/>
        <v>0.04</v>
      </c>
    </row>
    <row r="90" spans="1:7" ht="11.25" customHeight="1" x14ac:dyDescent="0.2">
      <c r="A90" s="28">
        <v>121</v>
      </c>
      <c r="B90" s="27" t="s">
        <v>156</v>
      </c>
      <c r="C90" s="25">
        <v>0.1</v>
      </c>
      <c r="D90" s="29">
        <f t="shared" si="5"/>
        <v>121</v>
      </c>
      <c r="E90" s="30" t="s">
        <v>33</v>
      </c>
      <c r="F90" s="30">
        <v>0.1</v>
      </c>
      <c r="G90" s="99" t="e">
        <f t="shared" si="4"/>
        <v>#VALUE!</v>
      </c>
    </row>
    <row r="91" spans="1:7" ht="11.25" customHeight="1" x14ac:dyDescent="0.2">
      <c r="A91" s="28">
        <f>A90+1</f>
        <v>122</v>
      </c>
      <c r="B91" s="27" t="s">
        <v>157</v>
      </c>
      <c r="C91" s="25">
        <v>0.1</v>
      </c>
      <c r="D91" s="29">
        <f t="shared" si="5"/>
        <v>122</v>
      </c>
      <c r="E91" s="30"/>
      <c r="F91" s="30"/>
      <c r="G91" s="99">
        <f t="shared" si="4"/>
        <v>0</v>
      </c>
    </row>
    <row r="92" spans="1:7" s="104" customFormat="1" ht="11.25" customHeight="1" x14ac:dyDescent="0.2">
      <c r="A92" s="28">
        <f t="shared" ref="A92:A111" si="6">A91+1</f>
        <v>123</v>
      </c>
      <c r="B92" s="110" t="s">
        <v>158</v>
      </c>
      <c r="C92" s="105">
        <v>0.22700000000000001</v>
      </c>
      <c r="D92" s="29">
        <f t="shared" si="5"/>
        <v>123</v>
      </c>
      <c r="E92" s="106"/>
      <c r="F92" s="107"/>
      <c r="G92" s="99">
        <f t="shared" si="4"/>
        <v>0</v>
      </c>
    </row>
    <row r="93" spans="1:7" ht="11.25" customHeight="1" x14ac:dyDescent="0.2">
      <c r="A93" s="28">
        <v>126</v>
      </c>
      <c r="B93" s="27" t="s">
        <v>161</v>
      </c>
      <c r="C93" s="75">
        <v>7.6999999999999999E-2</v>
      </c>
      <c r="D93" s="29">
        <f t="shared" si="5"/>
        <v>126</v>
      </c>
      <c r="E93" s="76"/>
      <c r="F93" s="76"/>
      <c r="G93" s="99">
        <f t="shared" si="4"/>
        <v>0</v>
      </c>
    </row>
    <row r="94" spans="1:7" ht="11.25" customHeight="1" x14ac:dyDescent="0.2">
      <c r="A94" s="28">
        <f t="shared" si="6"/>
        <v>127</v>
      </c>
      <c r="B94" s="27" t="s">
        <v>162</v>
      </c>
      <c r="C94" s="75">
        <v>7.4666666666666673E-2</v>
      </c>
      <c r="D94" s="29">
        <f t="shared" si="5"/>
        <v>127</v>
      </c>
      <c r="E94" s="76"/>
      <c r="F94" s="76"/>
      <c r="G94" s="99">
        <f t="shared" si="4"/>
        <v>0</v>
      </c>
    </row>
    <row r="95" spans="1:7" ht="11.25" customHeight="1" x14ac:dyDescent="0.2">
      <c r="A95" s="28">
        <f t="shared" si="6"/>
        <v>128</v>
      </c>
      <c r="B95" s="27" t="s">
        <v>163</v>
      </c>
      <c r="C95" s="25">
        <v>0.5</v>
      </c>
      <c r="D95" s="29">
        <f t="shared" si="5"/>
        <v>128</v>
      </c>
      <c r="E95" s="30"/>
      <c r="F95" s="30"/>
      <c r="G95" s="99">
        <f t="shared" si="4"/>
        <v>0</v>
      </c>
    </row>
    <row r="96" spans="1:7" ht="11.25" customHeight="1" x14ac:dyDescent="0.2">
      <c r="A96" s="28">
        <f t="shared" si="6"/>
        <v>129</v>
      </c>
      <c r="B96" s="27" t="s">
        <v>164</v>
      </c>
      <c r="C96" s="25">
        <v>0.1</v>
      </c>
      <c r="D96" s="29">
        <f t="shared" si="5"/>
        <v>129</v>
      </c>
      <c r="E96" s="30"/>
      <c r="F96" s="30"/>
      <c r="G96" s="99">
        <f t="shared" si="4"/>
        <v>0</v>
      </c>
    </row>
    <row r="97" spans="1:60" ht="11.25" customHeight="1" x14ac:dyDescent="0.2">
      <c r="A97" s="28">
        <f t="shared" si="6"/>
        <v>130</v>
      </c>
      <c r="B97" s="27" t="s">
        <v>165</v>
      </c>
      <c r="C97" s="75">
        <v>6.2E-2</v>
      </c>
      <c r="D97" s="29">
        <f t="shared" si="5"/>
        <v>130</v>
      </c>
      <c r="E97" s="77" t="s">
        <v>33</v>
      </c>
      <c r="F97" s="76"/>
      <c r="G97" s="99" t="e">
        <f t="shared" si="4"/>
        <v>#VALUE!</v>
      </c>
    </row>
    <row r="98" spans="1:60" ht="11.25" customHeight="1" x14ac:dyDescent="0.2">
      <c r="A98" s="28">
        <f t="shared" si="6"/>
        <v>131</v>
      </c>
      <c r="B98" s="27" t="s">
        <v>166</v>
      </c>
      <c r="C98" s="25">
        <v>1.9</v>
      </c>
      <c r="D98" s="29">
        <f t="shared" si="5"/>
        <v>131</v>
      </c>
      <c r="E98" s="30">
        <v>0.49</v>
      </c>
      <c r="F98" s="30">
        <v>0.14000000000000001</v>
      </c>
      <c r="G98" s="99">
        <f t="shared" si="4"/>
        <v>0.63</v>
      </c>
    </row>
    <row r="99" spans="1:60" s="104" customFormat="1" ht="11.25" customHeight="1" x14ac:dyDescent="0.2">
      <c r="A99" s="28">
        <f t="shared" si="6"/>
        <v>132</v>
      </c>
      <c r="B99" s="104" t="s">
        <v>167</v>
      </c>
      <c r="C99" s="105">
        <v>1.6960999999999999</v>
      </c>
      <c r="D99" s="29">
        <f t="shared" si="5"/>
        <v>132</v>
      </c>
      <c r="E99" s="107"/>
      <c r="F99" s="106">
        <v>4.2666666666666665E-2</v>
      </c>
      <c r="G99" s="99">
        <f t="shared" si="4"/>
        <v>4.2666666666666665E-2</v>
      </c>
    </row>
    <row r="100" spans="1:60" ht="11.25" customHeight="1" x14ac:dyDescent="0.2">
      <c r="A100" s="28">
        <f t="shared" si="6"/>
        <v>133</v>
      </c>
      <c r="B100" s="27" t="s">
        <v>168</v>
      </c>
      <c r="C100" s="75">
        <v>0.12933333333333333</v>
      </c>
      <c r="D100" s="29">
        <f t="shared" si="5"/>
        <v>133</v>
      </c>
      <c r="E100" s="76"/>
      <c r="F100" s="76"/>
      <c r="G100" s="99">
        <f t="shared" si="4"/>
        <v>0</v>
      </c>
    </row>
    <row r="101" spans="1:60" s="104" customFormat="1" ht="11.25" customHeight="1" x14ac:dyDescent="0.2">
      <c r="A101" s="28">
        <v>136</v>
      </c>
      <c r="B101" s="104" t="s">
        <v>171</v>
      </c>
      <c r="C101" s="105">
        <v>0.55866666666666664</v>
      </c>
      <c r="D101" s="29">
        <f t="shared" si="5"/>
        <v>136</v>
      </c>
      <c r="E101" s="107"/>
      <c r="F101" s="107"/>
      <c r="G101" s="99">
        <f t="shared" si="4"/>
        <v>0</v>
      </c>
    </row>
    <row r="102" spans="1:60" ht="11.25" customHeight="1" x14ac:dyDescent="0.2">
      <c r="A102" s="28">
        <v>138</v>
      </c>
      <c r="B102" s="27" t="s">
        <v>646</v>
      </c>
      <c r="C102" s="25">
        <v>0.1</v>
      </c>
      <c r="D102" s="29">
        <f t="shared" si="5"/>
        <v>138</v>
      </c>
      <c r="E102" s="30"/>
      <c r="F102" s="30" t="s">
        <v>33</v>
      </c>
      <c r="G102" s="99" t="e">
        <f t="shared" si="4"/>
        <v>#VALUE!</v>
      </c>
    </row>
    <row r="103" spans="1:60" ht="11.25" customHeight="1" x14ac:dyDescent="0.2">
      <c r="A103" s="28">
        <v>141</v>
      </c>
      <c r="B103" s="27" t="s">
        <v>176</v>
      </c>
      <c r="C103" s="25">
        <v>3.4</v>
      </c>
      <c r="D103" s="29">
        <f t="shared" si="5"/>
        <v>141</v>
      </c>
      <c r="E103" s="30">
        <v>0.63</v>
      </c>
      <c r="F103" s="30">
        <v>0.12</v>
      </c>
      <c r="G103" s="99">
        <f t="shared" si="4"/>
        <v>0.75</v>
      </c>
    </row>
    <row r="104" spans="1:60" s="115" customFormat="1" ht="11.25" customHeight="1" x14ac:dyDescent="0.2">
      <c r="A104" s="28">
        <v>151</v>
      </c>
      <c r="B104" s="111" t="s">
        <v>186</v>
      </c>
      <c r="C104" s="112">
        <v>0.1933333333333333</v>
      </c>
      <c r="D104" s="29">
        <f t="shared" si="5"/>
        <v>151</v>
      </c>
      <c r="E104" s="113"/>
      <c r="F104" s="114" t="s">
        <v>33</v>
      </c>
      <c r="G104" s="99" t="e">
        <f t="shared" si="4"/>
        <v>#VALUE!</v>
      </c>
    </row>
    <row r="105" spans="1:60" ht="11.25" customHeight="1" x14ac:dyDescent="0.2">
      <c r="A105" s="28">
        <v>153</v>
      </c>
      <c r="B105" s="27" t="s">
        <v>188</v>
      </c>
      <c r="C105" s="25">
        <v>8.1333333333333327E-2</v>
      </c>
      <c r="D105" s="29">
        <f t="shared" si="5"/>
        <v>153</v>
      </c>
      <c r="E105" s="30"/>
      <c r="F105" s="30"/>
      <c r="G105" s="99">
        <f t="shared" si="4"/>
        <v>0</v>
      </c>
    </row>
    <row r="106" spans="1:60" s="65" customFormat="1" ht="11.25" customHeight="1" x14ac:dyDescent="0.2">
      <c r="B106" s="66"/>
      <c r="C106" s="67" t="s">
        <v>642</v>
      </c>
      <c r="E106" s="68"/>
      <c r="F106" s="68"/>
      <c r="G106" s="99">
        <f t="shared" si="4"/>
        <v>0</v>
      </c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</row>
    <row r="107" spans="1:60" s="70" customFormat="1" ht="11.25" customHeight="1" x14ac:dyDescent="0.2">
      <c r="A107" s="48" t="s">
        <v>24</v>
      </c>
      <c r="B107" s="69" t="s">
        <v>26</v>
      </c>
      <c r="C107" s="44" t="s">
        <v>643</v>
      </c>
      <c r="D107" s="48" t="str">
        <f>A107</f>
        <v>Número do</v>
      </c>
      <c r="E107" s="62" t="s">
        <v>644</v>
      </c>
      <c r="F107" s="62" t="s">
        <v>645</v>
      </c>
      <c r="G107" s="99" t="e">
        <f t="shared" si="4"/>
        <v>#VALUE!</v>
      </c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1:60" s="98" customFormat="1" ht="11.25" customHeight="1" x14ac:dyDescent="0.2">
      <c r="A108" s="74" t="s">
        <v>25</v>
      </c>
      <c r="B108" s="71"/>
      <c r="C108" s="72" t="s">
        <v>28</v>
      </c>
      <c r="D108" s="74" t="str">
        <f>A108</f>
        <v>Alimento</v>
      </c>
      <c r="E108" s="73" t="s">
        <v>28</v>
      </c>
      <c r="F108" s="73" t="s">
        <v>28</v>
      </c>
      <c r="G108" s="99" t="e">
        <f t="shared" si="4"/>
        <v>#VALUE!</v>
      </c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</row>
    <row r="109" spans="1:60" ht="11.25" customHeight="1" x14ac:dyDescent="0.2">
      <c r="A109" s="28">
        <f>A105+1</f>
        <v>154</v>
      </c>
      <c r="B109" s="27" t="s">
        <v>189</v>
      </c>
      <c r="C109" s="25">
        <v>0.12433333333333335</v>
      </c>
      <c r="D109" s="29">
        <f t="shared" si="5"/>
        <v>154</v>
      </c>
      <c r="E109" s="77" t="s">
        <v>33</v>
      </c>
      <c r="F109" s="77" t="s">
        <v>33</v>
      </c>
      <c r="G109" s="99" t="e">
        <f t="shared" si="4"/>
        <v>#VALUE!</v>
      </c>
    </row>
    <row r="110" spans="1:60" ht="11.25" customHeight="1" x14ac:dyDescent="0.2">
      <c r="A110" s="28">
        <f t="shared" si="6"/>
        <v>155</v>
      </c>
      <c r="B110" s="27" t="s">
        <v>190</v>
      </c>
      <c r="C110" s="25">
        <v>0.1</v>
      </c>
      <c r="D110" s="29">
        <f t="shared" si="5"/>
        <v>155</v>
      </c>
      <c r="E110" s="30"/>
      <c r="F110" s="30"/>
      <c r="G110" s="99">
        <f t="shared" si="4"/>
        <v>0</v>
      </c>
    </row>
    <row r="111" spans="1:60" ht="11.25" customHeight="1" x14ac:dyDescent="0.2">
      <c r="A111" s="28">
        <f t="shared" si="6"/>
        <v>156</v>
      </c>
      <c r="B111" s="27" t="s">
        <v>191</v>
      </c>
      <c r="C111" s="25">
        <v>0.2</v>
      </c>
      <c r="D111" s="29">
        <f t="shared" si="5"/>
        <v>156</v>
      </c>
      <c r="E111" s="30"/>
      <c r="F111" s="30"/>
      <c r="G111" s="99">
        <f t="shared" si="4"/>
        <v>0</v>
      </c>
    </row>
    <row r="112" spans="1:60" ht="11.25" customHeight="1" x14ac:dyDescent="0.2">
      <c r="A112" s="28">
        <v>159</v>
      </c>
      <c r="B112" s="27" t="s">
        <v>194</v>
      </c>
      <c r="C112" s="25">
        <v>0.1</v>
      </c>
      <c r="D112" s="29">
        <f t="shared" si="5"/>
        <v>159</v>
      </c>
      <c r="E112" s="30" t="s">
        <v>33</v>
      </c>
      <c r="F112" s="30" t="s">
        <v>33</v>
      </c>
      <c r="G112" s="99" t="e">
        <f t="shared" si="4"/>
        <v>#VALUE!</v>
      </c>
    </row>
    <row r="113" spans="1:7" ht="11.25" customHeight="1" x14ac:dyDescent="0.2">
      <c r="C113" s="25"/>
      <c r="D113" s="29"/>
      <c r="E113" s="30"/>
      <c r="F113" s="30"/>
      <c r="G113" s="99">
        <f t="shared" si="4"/>
        <v>0</v>
      </c>
    </row>
    <row r="114" spans="1:7" ht="11.25" customHeight="1" x14ac:dyDescent="0.2">
      <c r="A114" s="119" t="s">
        <v>647</v>
      </c>
      <c r="B114" s="119"/>
      <c r="C114" s="25"/>
      <c r="D114" s="29"/>
      <c r="E114" s="30"/>
      <c r="F114" s="30"/>
      <c r="G114" s="99">
        <f t="shared" si="4"/>
        <v>0</v>
      </c>
    </row>
    <row r="115" spans="1:7" ht="11.25" customHeight="1" x14ac:dyDescent="0.2">
      <c r="A115" s="28">
        <v>163</v>
      </c>
      <c r="B115" s="27" t="s">
        <v>198</v>
      </c>
      <c r="C115" s="25">
        <v>2.2999999999999998</v>
      </c>
      <c r="D115" s="29">
        <f t="shared" si="5"/>
        <v>163</v>
      </c>
      <c r="E115" s="30"/>
      <c r="F115" s="30"/>
      <c r="G115" s="99">
        <f t="shared" si="4"/>
        <v>0</v>
      </c>
    </row>
    <row r="116" spans="1:7" ht="11.25" customHeight="1" x14ac:dyDescent="0.2">
      <c r="A116" s="28">
        <v>166</v>
      </c>
      <c r="B116" s="27" t="s">
        <v>201</v>
      </c>
      <c r="C116" s="25">
        <v>0.3</v>
      </c>
      <c r="D116" s="29">
        <f t="shared" si="5"/>
        <v>166</v>
      </c>
      <c r="E116" s="30"/>
      <c r="F116" s="30"/>
      <c r="G116" s="99">
        <f t="shared" si="4"/>
        <v>0</v>
      </c>
    </row>
    <row r="117" spans="1:7" ht="11.25" customHeight="1" x14ac:dyDescent="0.2">
      <c r="A117" s="28">
        <f t="shared" ref="A117:A127" si="7">A116+1</f>
        <v>167</v>
      </c>
      <c r="B117" s="27" t="s">
        <v>202</v>
      </c>
      <c r="C117" s="25">
        <v>0.7</v>
      </c>
      <c r="D117" s="29">
        <f t="shared" si="5"/>
        <v>167</v>
      </c>
      <c r="E117" s="30"/>
      <c r="F117" s="30"/>
      <c r="G117" s="99">
        <f t="shared" si="4"/>
        <v>0</v>
      </c>
    </row>
    <row r="118" spans="1:7" s="104" customFormat="1" ht="11.25" customHeight="1" x14ac:dyDescent="0.2">
      <c r="A118" s="28">
        <f t="shared" si="7"/>
        <v>168</v>
      </c>
      <c r="B118" s="104" t="s">
        <v>203</v>
      </c>
      <c r="C118" s="105">
        <v>0.73133333333333339</v>
      </c>
      <c r="D118" s="29">
        <f t="shared" si="5"/>
        <v>168</v>
      </c>
      <c r="E118" s="107"/>
      <c r="F118" s="107"/>
      <c r="G118" s="99">
        <f t="shared" si="4"/>
        <v>0</v>
      </c>
    </row>
    <row r="119" spans="1:7" ht="11.25" customHeight="1" x14ac:dyDescent="0.2">
      <c r="A119" s="28">
        <v>173</v>
      </c>
      <c r="B119" s="27" t="s">
        <v>208</v>
      </c>
      <c r="C119" s="25">
        <v>0.1</v>
      </c>
      <c r="D119" s="29">
        <f t="shared" si="5"/>
        <v>173</v>
      </c>
      <c r="E119" s="30"/>
      <c r="F119" s="30"/>
      <c r="G119" s="99">
        <f t="shared" si="4"/>
        <v>0</v>
      </c>
    </row>
    <row r="120" spans="1:7" ht="11.25" customHeight="1" x14ac:dyDescent="0.2">
      <c r="A120" s="28">
        <f t="shared" si="7"/>
        <v>174</v>
      </c>
      <c r="B120" s="27" t="s">
        <v>209</v>
      </c>
      <c r="C120" s="25">
        <v>0.1</v>
      </c>
      <c r="D120" s="29">
        <f t="shared" si="5"/>
        <v>174</v>
      </c>
      <c r="E120" s="30"/>
      <c r="F120" s="30"/>
      <c r="G120" s="99">
        <f t="shared" si="4"/>
        <v>0</v>
      </c>
    </row>
    <row r="121" spans="1:7" ht="11.25" customHeight="1" x14ac:dyDescent="0.2">
      <c r="A121" s="28">
        <v>191</v>
      </c>
      <c r="B121" s="27" t="s">
        <v>226</v>
      </c>
      <c r="C121" s="25">
        <v>0.2</v>
      </c>
      <c r="D121" s="29">
        <f t="shared" si="5"/>
        <v>191</v>
      </c>
      <c r="E121" s="30"/>
      <c r="F121" s="30"/>
      <c r="G121" s="99">
        <f t="shared" si="4"/>
        <v>0</v>
      </c>
    </row>
    <row r="122" spans="1:7" ht="11.25" customHeight="1" x14ac:dyDescent="0.2">
      <c r="A122" s="28">
        <f t="shared" si="7"/>
        <v>192</v>
      </c>
      <c r="B122" s="63" t="s">
        <v>227</v>
      </c>
      <c r="C122" s="25">
        <v>0.4</v>
      </c>
      <c r="D122" s="29">
        <f t="shared" si="5"/>
        <v>192</v>
      </c>
      <c r="E122" s="30"/>
      <c r="F122" s="96"/>
      <c r="G122" s="99">
        <f t="shared" si="4"/>
        <v>0</v>
      </c>
    </row>
    <row r="123" spans="1:7" ht="11.25" customHeight="1" x14ac:dyDescent="0.2">
      <c r="A123" s="28">
        <f t="shared" si="7"/>
        <v>193</v>
      </c>
      <c r="B123" s="27" t="s">
        <v>228</v>
      </c>
      <c r="C123" s="25">
        <v>0.3</v>
      </c>
      <c r="D123" s="29">
        <f t="shared" si="5"/>
        <v>193</v>
      </c>
      <c r="E123" s="30" t="s">
        <v>33</v>
      </c>
      <c r="F123" s="30"/>
      <c r="G123" s="99" t="e">
        <f t="shared" si="4"/>
        <v>#VALUE!</v>
      </c>
    </row>
    <row r="124" spans="1:7" ht="11.25" customHeight="1" x14ac:dyDescent="0.2">
      <c r="A124" s="28">
        <v>196</v>
      </c>
      <c r="B124" s="27" t="s">
        <v>231</v>
      </c>
      <c r="C124" s="25">
        <v>0.1</v>
      </c>
      <c r="D124" s="29">
        <f t="shared" si="5"/>
        <v>196</v>
      </c>
      <c r="E124" s="30"/>
      <c r="F124" s="30"/>
      <c r="G124" s="99">
        <f t="shared" si="4"/>
        <v>0</v>
      </c>
    </row>
    <row r="125" spans="1:7" ht="11.25" customHeight="1" x14ac:dyDescent="0.2">
      <c r="A125" s="28">
        <f t="shared" si="7"/>
        <v>197</v>
      </c>
      <c r="B125" s="27" t="s">
        <v>232</v>
      </c>
      <c r="C125" s="25">
        <v>5.6666666666666671E-2</v>
      </c>
      <c r="D125" s="29">
        <f t="shared" si="5"/>
        <v>197</v>
      </c>
      <c r="E125" s="30"/>
      <c r="F125" s="30"/>
      <c r="G125" s="99">
        <f t="shared" si="4"/>
        <v>0</v>
      </c>
    </row>
    <row r="126" spans="1:7" ht="11.25" customHeight="1" x14ac:dyDescent="0.2">
      <c r="A126" s="28">
        <v>200</v>
      </c>
      <c r="B126" s="27" t="s">
        <v>235</v>
      </c>
      <c r="C126" s="75">
        <v>5.3666666666666661E-2</v>
      </c>
      <c r="D126" s="29">
        <f t="shared" si="5"/>
        <v>200</v>
      </c>
      <c r="E126" s="76"/>
      <c r="F126" s="76"/>
      <c r="G126" s="99">
        <f t="shared" si="4"/>
        <v>0</v>
      </c>
    </row>
    <row r="127" spans="1:7" ht="11.25" customHeight="1" x14ac:dyDescent="0.2">
      <c r="A127" s="28">
        <f t="shared" si="7"/>
        <v>201</v>
      </c>
      <c r="B127" s="27" t="s">
        <v>236</v>
      </c>
      <c r="C127" s="25" t="s">
        <v>33</v>
      </c>
      <c r="D127" s="29">
        <f t="shared" si="5"/>
        <v>201</v>
      </c>
      <c r="E127" s="30"/>
      <c r="F127" s="30"/>
      <c r="G127" s="99">
        <f t="shared" si="4"/>
        <v>0</v>
      </c>
    </row>
    <row r="128" spans="1:7" ht="11.25" customHeight="1" x14ac:dyDescent="0.2">
      <c r="A128" s="28">
        <v>204</v>
      </c>
      <c r="B128" s="27" t="s">
        <v>239</v>
      </c>
      <c r="C128" s="25">
        <v>0.1</v>
      </c>
      <c r="D128" s="29">
        <f t="shared" si="5"/>
        <v>204</v>
      </c>
      <c r="E128" s="30"/>
      <c r="F128" s="30"/>
      <c r="G128" s="99">
        <f t="shared" si="4"/>
        <v>0</v>
      </c>
    </row>
    <row r="129" spans="1:60" ht="11.25" customHeight="1" x14ac:dyDescent="0.2">
      <c r="A129" s="28">
        <v>207</v>
      </c>
      <c r="B129" s="27" t="s">
        <v>242</v>
      </c>
      <c r="C129" s="25">
        <v>5.8333333333333327E-2</v>
      </c>
      <c r="D129" s="29">
        <f t="shared" si="5"/>
        <v>207</v>
      </c>
      <c r="E129" s="30"/>
      <c r="F129" s="30"/>
      <c r="G129" s="99">
        <f t="shared" si="4"/>
        <v>0</v>
      </c>
    </row>
    <row r="130" spans="1:60" ht="11.25" customHeight="1" x14ac:dyDescent="0.2">
      <c r="A130" s="28">
        <v>221</v>
      </c>
      <c r="B130" s="63" t="s">
        <v>256</v>
      </c>
      <c r="C130" s="25">
        <v>0.1</v>
      </c>
      <c r="D130" s="29">
        <f t="shared" si="5"/>
        <v>221</v>
      </c>
      <c r="E130" s="30"/>
      <c r="F130" s="96"/>
      <c r="G130" s="99">
        <f t="shared" si="4"/>
        <v>0</v>
      </c>
    </row>
    <row r="131" spans="1:60" ht="11.25" customHeight="1" x14ac:dyDescent="0.2">
      <c r="A131" s="28">
        <v>223</v>
      </c>
      <c r="B131" s="27" t="s">
        <v>258</v>
      </c>
      <c r="C131" s="25">
        <v>7.1</v>
      </c>
      <c r="D131" s="29">
        <f t="shared" si="5"/>
        <v>223</v>
      </c>
      <c r="E131" s="30"/>
      <c r="F131" s="30"/>
      <c r="G131" s="99">
        <f t="shared" si="4"/>
        <v>0</v>
      </c>
    </row>
    <row r="132" spans="1:60" ht="11.25" customHeight="1" x14ac:dyDescent="0.2">
      <c r="A132" s="28">
        <v>228</v>
      </c>
      <c r="B132" s="27" t="s">
        <v>261</v>
      </c>
      <c r="C132" s="25">
        <v>0.1</v>
      </c>
      <c r="D132" s="29">
        <f t="shared" si="5"/>
        <v>228</v>
      </c>
      <c r="E132" s="30"/>
      <c r="F132" s="30"/>
      <c r="G132" s="99">
        <f t="shared" si="4"/>
        <v>0</v>
      </c>
    </row>
    <row r="133" spans="1:60" ht="11.25" customHeight="1" x14ac:dyDescent="0.2">
      <c r="A133" s="28">
        <v>230</v>
      </c>
      <c r="B133" s="63" t="s">
        <v>263</v>
      </c>
      <c r="C133" s="25">
        <v>0.1</v>
      </c>
      <c r="D133" s="29">
        <f t="shared" si="5"/>
        <v>230</v>
      </c>
      <c r="E133" s="30"/>
      <c r="F133" s="30"/>
      <c r="G133" s="99">
        <f t="shared" ref="G133:G196" si="8">E133+F133</f>
        <v>0</v>
      </c>
    </row>
    <row r="134" spans="1:60" ht="11.25" customHeight="1" x14ac:dyDescent="0.2">
      <c r="A134" s="28">
        <f>A133+1</f>
        <v>231</v>
      </c>
      <c r="B134" s="27" t="s">
        <v>264</v>
      </c>
      <c r="C134" s="25">
        <v>0.1</v>
      </c>
      <c r="D134" s="29">
        <f t="shared" ref="D134:D197" si="9">A134</f>
        <v>231</v>
      </c>
      <c r="E134" s="30" t="s">
        <v>33</v>
      </c>
      <c r="F134" s="30"/>
      <c r="G134" s="99" t="e">
        <f t="shared" si="8"/>
        <v>#VALUE!</v>
      </c>
    </row>
    <row r="135" spans="1:60" ht="11.25" customHeight="1" x14ac:dyDescent="0.2">
      <c r="A135" s="28">
        <f>A134+1</f>
        <v>232</v>
      </c>
      <c r="B135" s="27" t="s">
        <v>265</v>
      </c>
      <c r="C135" s="25">
        <v>0.22033333333333335</v>
      </c>
      <c r="D135" s="29">
        <f t="shared" si="9"/>
        <v>232</v>
      </c>
      <c r="E135" s="30"/>
      <c r="F135" s="30"/>
      <c r="G135" s="99">
        <f t="shared" si="8"/>
        <v>0</v>
      </c>
    </row>
    <row r="136" spans="1:60" ht="11.25" customHeight="1" x14ac:dyDescent="0.2">
      <c r="A136" s="28">
        <v>242</v>
      </c>
      <c r="B136" s="63" t="s">
        <v>275</v>
      </c>
      <c r="C136" s="25">
        <v>0.1</v>
      </c>
      <c r="D136" s="29">
        <f t="shared" si="9"/>
        <v>242</v>
      </c>
      <c r="E136" s="30"/>
      <c r="F136" s="96"/>
      <c r="G136" s="99">
        <f t="shared" si="8"/>
        <v>0</v>
      </c>
    </row>
    <row r="137" spans="1:60" ht="11.25" customHeight="1" x14ac:dyDescent="0.2">
      <c r="A137" s="28">
        <v>246</v>
      </c>
      <c r="B137" s="27" t="s">
        <v>279</v>
      </c>
      <c r="C137" s="25">
        <v>0.1</v>
      </c>
      <c r="D137" s="29">
        <f t="shared" si="9"/>
        <v>246</v>
      </c>
      <c r="E137" s="30"/>
      <c r="F137" s="30"/>
      <c r="G137" s="99">
        <f t="shared" si="8"/>
        <v>0</v>
      </c>
    </row>
    <row r="138" spans="1:60" ht="11.25" customHeight="1" x14ac:dyDescent="0.2">
      <c r="A138" s="28">
        <v>250</v>
      </c>
      <c r="B138" s="27" t="s">
        <v>283</v>
      </c>
      <c r="C138" s="25">
        <v>0.1</v>
      </c>
      <c r="D138" s="29">
        <f t="shared" si="9"/>
        <v>250</v>
      </c>
      <c r="E138" s="30" t="s">
        <v>33</v>
      </c>
      <c r="F138" s="30"/>
      <c r="G138" s="99" t="e">
        <f t="shared" si="8"/>
        <v>#VALUE!</v>
      </c>
    </row>
    <row r="139" spans="1:60" s="115" customFormat="1" ht="11.25" customHeight="1" x14ac:dyDescent="0.2">
      <c r="A139" s="28">
        <v>253</v>
      </c>
      <c r="B139" s="111" t="s">
        <v>286</v>
      </c>
      <c r="C139" s="112">
        <v>4.6929999999999996</v>
      </c>
      <c r="D139" s="29">
        <f t="shared" si="9"/>
        <v>253</v>
      </c>
      <c r="E139" s="113"/>
      <c r="F139" s="113"/>
      <c r="G139" s="99">
        <f t="shared" si="8"/>
        <v>0</v>
      </c>
    </row>
    <row r="140" spans="1:60" ht="11.25" customHeight="1" x14ac:dyDescent="0.2">
      <c r="C140" s="25"/>
      <c r="D140" s="29"/>
      <c r="E140" s="30"/>
      <c r="F140" s="30"/>
      <c r="G140" s="99">
        <f t="shared" si="8"/>
        <v>0</v>
      </c>
    </row>
    <row r="141" spans="1:60" s="65" customFormat="1" ht="11.25" customHeight="1" x14ac:dyDescent="0.2">
      <c r="B141" s="66"/>
      <c r="C141" s="67" t="s">
        <v>642</v>
      </c>
      <c r="E141" s="68"/>
      <c r="F141" s="68"/>
      <c r="G141" s="99">
        <f t="shared" si="8"/>
        <v>0</v>
      </c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</row>
    <row r="142" spans="1:60" s="70" customFormat="1" ht="11.25" customHeight="1" x14ac:dyDescent="0.2">
      <c r="A142" s="48" t="s">
        <v>24</v>
      </c>
      <c r="B142" s="69" t="s">
        <v>26</v>
      </c>
      <c r="C142" s="44" t="s">
        <v>643</v>
      </c>
      <c r="D142" s="48" t="str">
        <f>A142</f>
        <v>Número do</v>
      </c>
      <c r="E142" s="62" t="s">
        <v>644</v>
      </c>
      <c r="F142" s="62" t="s">
        <v>645</v>
      </c>
      <c r="G142" s="99" t="e">
        <f t="shared" si="8"/>
        <v>#VALUE!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</row>
    <row r="143" spans="1:60" s="98" customFormat="1" ht="11.25" customHeight="1" x14ac:dyDescent="0.2">
      <c r="A143" s="74" t="s">
        <v>25</v>
      </c>
      <c r="B143" s="71"/>
      <c r="C143" s="72" t="s">
        <v>28</v>
      </c>
      <c r="D143" s="74" t="str">
        <f>A143</f>
        <v>Alimento</v>
      </c>
      <c r="E143" s="73" t="s">
        <v>28</v>
      </c>
      <c r="F143" s="73" t="s">
        <v>28</v>
      </c>
      <c r="G143" s="99" t="e">
        <f t="shared" si="8"/>
        <v>#VALUE!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</row>
    <row r="144" spans="1:60" ht="11.25" customHeight="1" x14ac:dyDescent="0.2">
      <c r="A144" s="119" t="s">
        <v>292</v>
      </c>
      <c r="B144" s="119"/>
      <c r="C144" s="25"/>
      <c r="D144" s="29"/>
      <c r="E144" s="30"/>
      <c r="F144" s="30"/>
      <c r="G144" s="99">
        <f t="shared" si="8"/>
        <v>0</v>
      </c>
    </row>
    <row r="145" spans="1:7" ht="11.25" customHeight="1" x14ac:dyDescent="0.2">
      <c r="A145" s="28">
        <v>259</v>
      </c>
      <c r="B145" s="27" t="s">
        <v>293</v>
      </c>
      <c r="C145" s="25">
        <v>43.1</v>
      </c>
      <c r="D145" s="29">
        <f t="shared" si="9"/>
        <v>259</v>
      </c>
      <c r="E145" s="30"/>
      <c r="F145" s="30">
        <v>0.14000000000000001</v>
      </c>
      <c r="G145" s="99">
        <f t="shared" si="8"/>
        <v>0.14000000000000001</v>
      </c>
    </row>
    <row r="146" spans="1:7" ht="11.25" customHeight="1" x14ac:dyDescent="0.2">
      <c r="A146" s="28">
        <f>A145+1</f>
        <v>260</v>
      </c>
      <c r="B146" s="27" t="s">
        <v>294</v>
      </c>
      <c r="C146" s="25">
        <v>14.9</v>
      </c>
      <c r="D146" s="29">
        <f t="shared" si="9"/>
        <v>260</v>
      </c>
      <c r="E146" s="30"/>
      <c r="F146" s="30"/>
      <c r="G146" s="99">
        <f t="shared" si="8"/>
        <v>0</v>
      </c>
    </row>
    <row r="147" spans="1:7" ht="11.25" customHeight="1" x14ac:dyDescent="0.2">
      <c r="A147" s="28">
        <f t="shared" ref="A147:A157" si="10">A146+1</f>
        <v>261</v>
      </c>
      <c r="B147" s="27" t="s">
        <v>295</v>
      </c>
      <c r="C147" s="25">
        <v>49.2</v>
      </c>
      <c r="D147" s="29">
        <f t="shared" si="9"/>
        <v>261</v>
      </c>
      <c r="E147" s="30">
        <v>2.5</v>
      </c>
      <c r="F147" s="30">
        <v>0.8</v>
      </c>
      <c r="G147" s="99">
        <f t="shared" si="8"/>
        <v>3.3</v>
      </c>
    </row>
    <row r="148" spans="1:7" ht="11.25" customHeight="1" x14ac:dyDescent="0.2">
      <c r="A148" s="28">
        <f t="shared" si="10"/>
        <v>262</v>
      </c>
      <c r="B148" s="27" t="s">
        <v>296</v>
      </c>
      <c r="C148" s="25">
        <v>51.5</v>
      </c>
      <c r="D148" s="29">
        <f t="shared" si="9"/>
        <v>262</v>
      </c>
      <c r="E148" s="30">
        <v>2.31</v>
      </c>
      <c r="F148" s="30">
        <v>0.51</v>
      </c>
      <c r="G148" s="99">
        <f t="shared" si="8"/>
        <v>2.8200000000000003</v>
      </c>
    </row>
    <row r="149" spans="1:7" ht="11.25" customHeight="1" x14ac:dyDescent="0.2">
      <c r="A149" s="28">
        <f t="shared" si="10"/>
        <v>263</v>
      </c>
      <c r="B149" s="27" t="s">
        <v>297</v>
      </c>
      <c r="C149" s="25">
        <v>14.9</v>
      </c>
      <c r="D149" s="29">
        <f t="shared" si="9"/>
        <v>263</v>
      </c>
      <c r="E149" s="30">
        <v>8.69</v>
      </c>
      <c r="F149" s="30">
        <v>1.3</v>
      </c>
      <c r="G149" s="99">
        <f t="shared" si="8"/>
        <v>9.99</v>
      </c>
    </row>
    <row r="150" spans="1:7" ht="11.25" customHeight="1" x14ac:dyDescent="0.2">
      <c r="A150" s="28">
        <v>265</v>
      </c>
      <c r="B150" s="27" t="s">
        <v>299</v>
      </c>
      <c r="C150" s="25">
        <v>21.9</v>
      </c>
      <c r="D150" s="29">
        <f t="shared" si="9"/>
        <v>265</v>
      </c>
      <c r="E150" s="30">
        <v>0.09</v>
      </c>
      <c r="F150" s="30">
        <v>0.24</v>
      </c>
      <c r="G150" s="99">
        <f t="shared" si="8"/>
        <v>0.32999999999999996</v>
      </c>
    </row>
    <row r="151" spans="1:7" ht="11.25" customHeight="1" x14ac:dyDescent="0.2">
      <c r="A151" s="28">
        <f t="shared" si="10"/>
        <v>266</v>
      </c>
      <c r="B151" s="27" t="s">
        <v>300</v>
      </c>
      <c r="C151" s="25">
        <v>20.9</v>
      </c>
      <c r="D151" s="29">
        <f t="shared" si="9"/>
        <v>266</v>
      </c>
      <c r="E151" s="30">
        <v>0.12</v>
      </c>
      <c r="F151" s="30">
        <v>0.2</v>
      </c>
      <c r="G151" s="99">
        <f t="shared" si="8"/>
        <v>0.32</v>
      </c>
    </row>
    <row r="152" spans="1:7" ht="11.25" customHeight="1" x14ac:dyDescent="0.2">
      <c r="A152" s="28">
        <f t="shared" si="10"/>
        <v>267</v>
      </c>
      <c r="B152" s="27" t="s">
        <v>301</v>
      </c>
      <c r="C152" s="25">
        <v>50.9</v>
      </c>
      <c r="D152" s="29">
        <f t="shared" si="9"/>
        <v>267</v>
      </c>
      <c r="E152" s="30"/>
      <c r="F152" s="30">
        <v>0.19</v>
      </c>
      <c r="G152" s="99">
        <f t="shared" si="8"/>
        <v>0.19</v>
      </c>
    </row>
    <row r="153" spans="1:7" ht="11.25" customHeight="1" x14ac:dyDescent="0.2">
      <c r="A153" s="28">
        <f t="shared" si="10"/>
        <v>268</v>
      </c>
      <c r="B153" s="27" t="s">
        <v>302</v>
      </c>
      <c r="C153" s="25">
        <v>7.9</v>
      </c>
      <c r="D153" s="29">
        <f t="shared" si="9"/>
        <v>268</v>
      </c>
      <c r="E153" s="30"/>
      <c r="F153" s="30">
        <v>0.37</v>
      </c>
      <c r="G153" s="99">
        <f t="shared" si="8"/>
        <v>0.37</v>
      </c>
    </row>
    <row r="154" spans="1:7" ht="11.25" customHeight="1" x14ac:dyDescent="0.2">
      <c r="A154" s="28">
        <f t="shared" si="10"/>
        <v>269</v>
      </c>
      <c r="B154" s="27" t="s">
        <v>303</v>
      </c>
      <c r="C154" s="25">
        <v>10.8</v>
      </c>
      <c r="D154" s="29">
        <f t="shared" si="9"/>
        <v>269</v>
      </c>
      <c r="E154" s="30"/>
      <c r="F154" s="30">
        <v>1.1399999999999999</v>
      </c>
      <c r="G154" s="99">
        <f t="shared" si="8"/>
        <v>1.1399999999999999</v>
      </c>
    </row>
    <row r="155" spans="1:7" ht="11.25" customHeight="1" x14ac:dyDescent="0.2">
      <c r="A155" s="28">
        <f t="shared" si="10"/>
        <v>270</v>
      </c>
      <c r="B155" s="27" t="s">
        <v>304</v>
      </c>
      <c r="C155" s="25">
        <v>15.2</v>
      </c>
      <c r="D155" s="29">
        <f t="shared" si="9"/>
        <v>270</v>
      </c>
      <c r="E155" s="30"/>
      <c r="F155" s="30">
        <v>0.48</v>
      </c>
      <c r="G155" s="99">
        <f t="shared" si="8"/>
        <v>0.48</v>
      </c>
    </row>
    <row r="156" spans="1:7" ht="11.25" customHeight="1" x14ac:dyDescent="0.2">
      <c r="A156" s="28">
        <f t="shared" si="10"/>
        <v>271</v>
      </c>
      <c r="B156" s="27" t="s">
        <v>305</v>
      </c>
      <c r="C156" s="25">
        <v>39.9</v>
      </c>
      <c r="D156" s="29">
        <f t="shared" si="9"/>
        <v>271</v>
      </c>
      <c r="E156" s="30"/>
      <c r="F156" s="30"/>
      <c r="G156" s="99">
        <f t="shared" si="8"/>
        <v>0</v>
      </c>
    </row>
    <row r="157" spans="1:7" ht="11.25" customHeight="1" x14ac:dyDescent="0.2">
      <c r="A157" s="28">
        <f t="shared" si="10"/>
        <v>272</v>
      </c>
      <c r="B157" s="27" t="s">
        <v>306</v>
      </c>
      <c r="C157" s="25">
        <v>15.2</v>
      </c>
      <c r="D157" s="29">
        <f t="shared" si="9"/>
        <v>272</v>
      </c>
      <c r="E157" s="30"/>
      <c r="F157" s="30">
        <v>0.5</v>
      </c>
      <c r="G157" s="99">
        <f t="shared" si="8"/>
        <v>0.5</v>
      </c>
    </row>
    <row r="158" spans="1:7" ht="11.25" customHeight="1" x14ac:dyDescent="0.2">
      <c r="C158" s="25"/>
      <c r="D158" s="29"/>
      <c r="E158" s="30"/>
      <c r="F158" s="30"/>
      <c r="G158" s="99">
        <f t="shared" si="8"/>
        <v>0</v>
      </c>
    </row>
    <row r="159" spans="1:7" ht="11.25" customHeight="1" x14ac:dyDescent="0.2">
      <c r="A159" s="119" t="s">
        <v>307</v>
      </c>
      <c r="B159" s="119"/>
      <c r="C159" s="25"/>
      <c r="D159" s="29"/>
      <c r="E159" s="30"/>
      <c r="F159" s="30"/>
      <c r="G159" s="99">
        <f t="shared" si="8"/>
        <v>0</v>
      </c>
    </row>
    <row r="160" spans="1:7" s="104" customFormat="1" ht="11.25" customHeight="1" x14ac:dyDescent="0.2">
      <c r="A160" s="108">
        <f>A157+1</f>
        <v>273</v>
      </c>
      <c r="B160" s="104" t="s">
        <v>308</v>
      </c>
      <c r="C160" s="105">
        <v>0.57433333333333336</v>
      </c>
      <c r="D160" s="29">
        <f t="shared" si="9"/>
        <v>273</v>
      </c>
      <c r="E160" s="106" t="s">
        <v>33</v>
      </c>
      <c r="F160" s="107"/>
      <c r="G160" s="99" t="e">
        <f t="shared" si="8"/>
        <v>#VALUE!</v>
      </c>
    </row>
    <row r="161" spans="1:60" s="104" customFormat="1" ht="11.25" customHeight="1" x14ac:dyDescent="0.2">
      <c r="A161" s="108">
        <f>A160+1</f>
        <v>274</v>
      </c>
      <c r="B161" s="104" t="s">
        <v>309</v>
      </c>
      <c r="C161" s="105">
        <v>0.38099999999999995</v>
      </c>
      <c r="D161" s="29">
        <f t="shared" si="9"/>
        <v>274</v>
      </c>
      <c r="E161" s="107"/>
      <c r="F161" s="107"/>
      <c r="G161" s="99">
        <f t="shared" si="8"/>
        <v>0</v>
      </c>
    </row>
    <row r="162" spans="1:60" ht="11.25" customHeight="1" x14ac:dyDescent="0.2">
      <c r="A162" s="108">
        <f t="shared" ref="A162:A183" si="11">A161+1</f>
        <v>275</v>
      </c>
      <c r="B162" s="27" t="s">
        <v>310</v>
      </c>
      <c r="C162" s="97">
        <v>0.1</v>
      </c>
      <c r="D162" s="29">
        <f t="shared" si="9"/>
        <v>275</v>
      </c>
      <c r="E162" s="30"/>
      <c r="F162" s="96"/>
      <c r="G162" s="99">
        <f t="shared" si="8"/>
        <v>0</v>
      </c>
    </row>
    <row r="163" spans="1:60" s="104" customFormat="1" ht="11.25" customHeight="1" x14ac:dyDescent="0.2">
      <c r="A163" s="108">
        <f t="shared" si="11"/>
        <v>276</v>
      </c>
      <c r="B163" s="104" t="s">
        <v>311</v>
      </c>
      <c r="C163" s="105">
        <v>0.55466666666666664</v>
      </c>
      <c r="D163" s="29">
        <f t="shared" si="9"/>
        <v>276</v>
      </c>
      <c r="E163" s="107"/>
      <c r="F163" s="107"/>
      <c r="G163" s="99">
        <f t="shared" si="8"/>
        <v>0</v>
      </c>
    </row>
    <row r="164" spans="1:60" ht="11.25" customHeight="1" x14ac:dyDescent="0.2">
      <c r="A164" s="108">
        <f t="shared" si="11"/>
        <v>277</v>
      </c>
      <c r="B164" s="27" t="s">
        <v>312</v>
      </c>
      <c r="C164" s="25">
        <v>1</v>
      </c>
      <c r="D164" s="29">
        <f t="shared" si="9"/>
        <v>277</v>
      </c>
      <c r="E164" s="30"/>
      <c r="F164" s="30">
        <v>0.04</v>
      </c>
      <c r="G164" s="99">
        <f t="shared" si="8"/>
        <v>0.04</v>
      </c>
    </row>
    <row r="165" spans="1:60" ht="11.25" customHeight="1" x14ac:dyDescent="0.2">
      <c r="A165" s="108">
        <f t="shared" si="11"/>
        <v>278</v>
      </c>
      <c r="B165" s="27" t="s">
        <v>313</v>
      </c>
      <c r="C165" s="97">
        <v>0.5</v>
      </c>
      <c r="D165" s="29">
        <f t="shared" si="9"/>
        <v>278</v>
      </c>
      <c r="E165" s="30" t="s">
        <v>33</v>
      </c>
      <c r="F165" s="30"/>
      <c r="G165" s="99" t="e">
        <f t="shared" si="8"/>
        <v>#VALUE!</v>
      </c>
    </row>
    <row r="166" spans="1:60" ht="11.25" customHeight="1" x14ac:dyDescent="0.2">
      <c r="A166" s="108">
        <f t="shared" si="11"/>
        <v>279</v>
      </c>
      <c r="B166" s="27" t="s">
        <v>314</v>
      </c>
      <c r="C166" s="97">
        <v>0.6</v>
      </c>
      <c r="D166" s="29">
        <f t="shared" si="9"/>
        <v>279</v>
      </c>
      <c r="E166" s="30" t="s">
        <v>33</v>
      </c>
      <c r="F166" s="30"/>
      <c r="G166" s="99" t="e">
        <f t="shared" si="8"/>
        <v>#VALUE!</v>
      </c>
    </row>
    <row r="167" spans="1:60" ht="11.25" customHeight="1" x14ac:dyDescent="0.2">
      <c r="A167" s="108">
        <f t="shared" si="11"/>
        <v>280</v>
      </c>
      <c r="B167" s="27" t="s">
        <v>315</v>
      </c>
      <c r="C167" s="25">
        <v>0.9</v>
      </c>
      <c r="D167" s="29">
        <f t="shared" si="9"/>
        <v>280</v>
      </c>
      <c r="E167" s="30">
        <v>0.03</v>
      </c>
      <c r="F167" s="30">
        <v>0.01</v>
      </c>
      <c r="G167" s="99">
        <f t="shared" si="8"/>
        <v>0.04</v>
      </c>
    </row>
    <row r="168" spans="1:60" s="104" customFormat="1" ht="11.25" customHeight="1" x14ac:dyDescent="0.2">
      <c r="A168" s="108">
        <f t="shared" si="11"/>
        <v>281</v>
      </c>
      <c r="B168" s="104" t="s">
        <v>316</v>
      </c>
      <c r="C168" s="105">
        <v>1.496</v>
      </c>
      <c r="D168" s="29">
        <f t="shared" si="9"/>
        <v>281</v>
      </c>
      <c r="E168" s="107"/>
      <c r="F168" s="107"/>
      <c r="G168" s="99">
        <f t="shared" si="8"/>
        <v>0</v>
      </c>
    </row>
    <row r="169" spans="1:60" ht="11.25" customHeight="1" x14ac:dyDescent="0.2">
      <c r="A169" s="108">
        <f t="shared" si="11"/>
        <v>282</v>
      </c>
      <c r="B169" s="27" t="s">
        <v>317</v>
      </c>
      <c r="C169" s="25">
        <v>0.2</v>
      </c>
      <c r="D169" s="29">
        <f t="shared" si="9"/>
        <v>282</v>
      </c>
      <c r="E169" s="30"/>
      <c r="F169" s="30"/>
      <c r="G169" s="99">
        <f t="shared" si="8"/>
        <v>0</v>
      </c>
    </row>
    <row r="170" spans="1:60" ht="11.25" customHeight="1" x14ac:dyDescent="0.2">
      <c r="A170" s="108">
        <f t="shared" si="11"/>
        <v>283</v>
      </c>
      <c r="B170" s="27" t="s">
        <v>318</v>
      </c>
      <c r="C170" s="97">
        <v>0.1</v>
      </c>
      <c r="D170" s="29">
        <f t="shared" si="9"/>
        <v>283</v>
      </c>
      <c r="E170" s="96"/>
      <c r="F170" s="30"/>
      <c r="G170" s="99">
        <f t="shared" si="8"/>
        <v>0</v>
      </c>
    </row>
    <row r="171" spans="1:60" ht="11.25" customHeight="1" x14ac:dyDescent="0.2">
      <c r="A171" s="108">
        <f t="shared" si="11"/>
        <v>284</v>
      </c>
      <c r="B171" s="27" t="s">
        <v>319</v>
      </c>
      <c r="C171" s="25">
        <v>0.4</v>
      </c>
      <c r="D171" s="29">
        <f t="shared" si="9"/>
        <v>284</v>
      </c>
      <c r="E171" s="30">
        <v>0.01</v>
      </c>
      <c r="F171" s="30"/>
      <c r="G171" s="99">
        <f t="shared" si="8"/>
        <v>0.01</v>
      </c>
    </row>
    <row r="172" spans="1:60" ht="11.25" customHeight="1" x14ac:dyDescent="0.2">
      <c r="A172" s="108">
        <f t="shared" si="11"/>
        <v>285</v>
      </c>
      <c r="B172" s="27" t="s">
        <v>320</v>
      </c>
      <c r="C172" s="25">
        <v>0.1</v>
      </c>
      <c r="D172" s="29">
        <f t="shared" si="9"/>
        <v>285</v>
      </c>
      <c r="E172" s="30" t="s">
        <v>33</v>
      </c>
      <c r="F172" s="30"/>
      <c r="G172" s="99" t="e">
        <f t="shared" si="8"/>
        <v>#VALUE!</v>
      </c>
    </row>
    <row r="173" spans="1:60" s="104" customFormat="1" ht="11.25" customHeight="1" x14ac:dyDescent="0.2">
      <c r="A173" s="108">
        <f t="shared" si="11"/>
        <v>286</v>
      </c>
      <c r="B173" s="111" t="s">
        <v>321</v>
      </c>
      <c r="C173" s="105">
        <v>2.4683333333333333</v>
      </c>
      <c r="D173" s="29">
        <f t="shared" si="9"/>
        <v>286</v>
      </c>
      <c r="E173" s="107"/>
      <c r="F173" s="107"/>
      <c r="G173" s="99">
        <f t="shared" si="8"/>
        <v>0</v>
      </c>
    </row>
    <row r="174" spans="1:60" ht="11.25" customHeight="1" x14ac:dyDescent="0.2">
      <c r="A174" s="108">
        <f t="shared" si="11"/>
        <v>287</v>
      </c>
      <c r="B174" s="27" t="s">
        <v>322</v>
      </c>
      <c r="C174" s="25">
        <v>0.2</v>
      </c>
      <c r="D174" s="29">
        <f t="shared" si="9"/>
        <v>287</v>
      </c>
      <c r="E174" s="30"/>
      <c r="F174" s="30"/>
      <c r="G174" s="99">
        <f t="shared" si="8"/>
        <v>0</v>
      </c>
    </row>
    <row r="175" spans="1:60" ht="11.25" customHeight="1" x14ac:dyDescent="0.2">
      <c r="A175" s="108">
        <f t="shared" si="11"/>
        <v>288</v>
      </c>
      <c r="B175" s="27" t="s">
        <v>323</v>
      </c>
      <c r="C175" s="97">
        <v>2.5</v>
      </c>
      <c r="D175" s="29">
        <f t="shared" si="9"/>
        <v>288</v>
      </c>
      <c r="E175" s="30">
        <v>0.04</v>
      </c>
      <c r="F175" s="30"/>
      <c r="G175" s="99">
        <f t="shared" si="8"/>
        <v>0.04</v>
      </c>
    </row>
    <row r="176" spans="1:60" s="65" customFormat="1" ht="11.25" customHeight="1" x14ac:dyDescent="0.2">
      <c r="B176" s="66"/>
      <c r="C176" s="67" t="s">
        <v>642</v>
      </c>
      <c r="E176" s="68"/>
      <c r="F176" s="68"/>
      <c r="G176" s="99">
        <f t="shared" si="8"/>
        <v>0</v>
      </c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</row>
    <row r="177" spans="1:60" s="70" customFormat="1" ht="11.25" customHeight="1" x14ac:dyDescent="0.2">
      <c r="A177" s="48" t="s">
        <v>24</v>
      </c>
      <c r="B177" s="69" t="s">
        <v>26</v>
      </c>
      <c r="C177" s="44" t="s">
        <v>643</v>
      </c>
      <c r="D177" s="48" t="str">
        <f>A177</f>
        <v>Número do</v>
      </c>
      <c r="E177" s="62" t="s">
        <v>644</v>
      </c>
      <c r="F177" s="62" t="s">
        <v>645</v>
      </c>
      <c r="G177" s="99" t="e">
        <f t="shared" si="8"/>
        <v>#VALUE!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</row>
    <row r="178" spans="1:60" s="98" customFormat="1" ht="11.25" customHeight="1" x14ac:dyDescent="0.2">
      <c r="A178" s="74" t="s">
        <v>25</v>
      </c>
      <c r="B178" s="71"/>
      <c r="C178" s="72" t="s">
        <v>28</v>
      </c>
      <c r="D178" s="74" t="str">
        <f>A178</f>
        <v>Alimento</v>
      </c>
      <c r="E178" s="73" t="s">
        <v>28</v>
      </c>
      <c r="F178" s="73" t="s">
        <v>28</v>
      </c>
      <c r="G178" s="99" t="e">
        <f t="shared" si="8"/>
        <v>#VALUE!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</row>
    <row r="179" spans="1:60" s="104" customFormat="1" ht="11.25" customHeight="1" x14ac:dyDescent="0.2">
      <c r="A179" s="108">
        <f>A175+1</f>
        <v>289</v>
      </c>
      <c r="B179" s="110" t="s">
        <v>324</v>
      </c>
      <c r="C179" s="105">
        <v>4.8</v>
      </c>
      <c r="D179" s="29">
        <f t="shared" si="9"/>
        <v>289</v>
      </c>
      <c r="E179" s="107"/>
      <c r="F179" s="107"/>
      <c r="G179" s="99">
        <f t="shared" si="8"/>
        <v>0</v>
      </c>
    </row>
    <row r="180" spans="1:60" s="104" customFormat="1" ht="11.25" customHeight="1" x14ac:dyDescent="0.2">
      <c r="A180" s="108">
        <f t="shared" si="11"/>
        <v>290</v>
      </c>
      <c r="B180" s="110" t="s">
        <v>325</v>
      </c>
      <c r="C180" s="105">
        <v>4.45</v>
      </c>
      <c r="D180" s="29">
        <f t="shared" si="9"/>
        <v>290</v>
      </c>
      <c r="E180" s="107"/>
      <c r="F180" s="107"/>
      <c r="G180" s="99">
        <f t="shared" si="8"/>
        <v>0</v>
      </c>
    </row>
    <row r="181" spans="1:60" ht="11.25" customHeight="1" x14ac:dyDescent="0.2">
      <c r="A181" s="108">
        <f t="shared" si="11"/>
        <v>291</v>
      </c>
      <c r="B181" s="27" t="s">
        <v>326</v>
      </c>
      <c r="C181" s="97">
        <v>1.2</v>
      </c>
      <c r="D181" s="29">
        <f t="shared" si="9"/>
        <v>291</v>
      </c>
      <c r="E181" s="30">
        <v>0.01</v>
      </c>
      <c r="F181" s="30"/>
      <c r="G181" s="99">
        <f t="shared" si="8"/>
        <v>0.01</v>
      </c>
    </row>
    <row r="182" spans="1:60" ht="11.25" customHeight="1" x14ac:dyDescent="0.2">
      <c r="A182" s="108">
        <f t="shared" si="11"/>
        <v>292</v>
      </c>
      <c r="B182" s="27" t="s">
        <v>327</v>
      </c>
      <c r="C182" s="97">
        <v>0.7</v>
      </c>
      <c r="D182" s="29">
        <f t="shared" si="9"/>
        <v>292</v>
      </c>
      <c r="E182" s="30">
        <v>0.01</v>
      </c>
      <c r="F182" s="30"/>
      <c r="G182" s="99">
        <f t="shared" si="8"/>
        <v>0.01</v>
      </c>
    </row>
    <row r="183" spans="1:60" ht="11.25" customHeight="1" x14ac:dyDescent="0.2">
      <c r="A183" s="108">
        <f t="shared" si="11"/>
        <v>293</v>
      </c>
      <c r="B183" s="27" t="s">
        <v>328</v>
      </c>
      <c r="C183" s="25">
        <v>1.5</v>
      </c>
      <c r="D183" s="29">
        <f t="shared" si="9"/>
        <v>293</v>
      </c>
      <c r="E183" s="30">
        <v>0.02</v>
      </c>
      <c r="F183" s="30"/>
      <c r="G183" s="99">
        <f t="shared" si="8"/>
        <v>0.02</v>
      </c>
    </row>
    <row r="184" spans="1:60" s="104" customFormat="1" ht="11.25" customHeight="1" x14ac:dyDescent="0.2">
      <c r="A184" s="108">
        <f>A183+1</f>
        <v>294</v>
      </c>
      <c r="B184" s="110" t="s">
        <v>329</v>
      </c>
      <c r="C184" s="105">
        <v>0.74666666666666659</v>
      </c>
      <c r="D184" s="29">
        <f t="shared" si="9"/>
        <v>294</v>
      </c>
      <c r="E184" s="106">
        <v>0.01</v>
      </c>
      <c r="F184" s="107"/>
      <c r="G184" s="99">
        <f t="shared" si="8"/>
        <v>0.01</v>
      </c>
    </row>
    <row r="185" spans="1:60" s="104" customFormat="1" ht="11.25" customHeight="1" x14ac:dyDescent="0.2">
      <c r="A185" s="108">
        <f>A184+1</f>
        <v>295</v>
      </c>
      <c r="B185" s="110" t="s">
        <v>330</v>
      </c>
      <c r="C185" s="105">
        <v>2.9736666666666665</v>
      </c>
      <c r="D185" s="29">
        <f t="shared" si="9"/>
        <v>295</v>
      </c>
      <c r="E185" s="106">
        <v>2.0333333333333332E-2</v>
      </c>
      <c r="F185" s="107"/>
      <c r="G185" s="99">
        <f t="shared" si="8"/>
        <v>2.0333333333333332E-2</v>
      </c>
    </row>
    <row r="186" spans="1:60" ht="11.25" customHeight="1" x14ac:dyDescent="0.2">
      <c r="A186" s="108">
        <f t="shared" ref="A186:A215" si="12">A185+1</f>
        <v>296</v>
      </c>
      <c r="B186" s="27" t="s">
        <v>331</v>
      </c>
      <c r="C186" s="25">
        <v>2</v>
      </c>
      <c r="D186" s="29">
        <f t="shared" si="9"/>
        <v>296</v>
      </c>
      <c r="E186" s="30">
        <v>0.01</v>
      </c>
      <c r="F186" s="30"/>
      <c r="G186" s="99">
        <f t="shared" si="8"/>
        <v>0.01</v>
      </c>
    </row>
    <row r="187" spans="1:60" ht="11.25" customHeight="1" x14ac:dyDescent="0.2">
      <c r="A187" s="108">
        <f t="shared" si="12"/>
        <v>297</v>
      </c>
      <c r="B187" s="27" t="s">
        <v>332</v>
      </c>
      <c r="C187" s="25">
        <v>5.5</v>
      </c>
      <c r="D187" s="29">
        <f t="shared" si="9"/>
        <v>297</v>
      </c>
      <c r="E187" s="30">
        <v>0.04</v>
      </c>
      <c r="F187" s="30">
        <v>0.06</v>
      </c>
      <c r="G187" s="99">
        <f t="shared" si="8"/>
        <v>0.1</v>
      </c>
    </row>
    <row r="188" spans="1:60" s="104" customFormat="1" ht="11.25" customHeight="1" x14ac:dyDescent="0.2">
      <c r="A188" s="108">
        <f t="shared" si="12"/>
        <v>298</v>
      </c>
      <c r="B188" s="104" t="s">
        <v>648</v>
      </c>
      <c r="C188" s="105">
        <v>3.4033333333333333</v>
      </c>
      <c r="D188" s="29">
        <f t="shared" si="9"/>
        <v>298</v>
      </c>
      <c r="E188" s="106">
        <v>8.4666666666666668E-2</v>
      </c>
      <c r="F188" s="106">
        <v>2.2666666666666668E-2</v>
      </c>
      <c r="G188" s="99">
        <f t="shared" si="8"/>
        <v>0.10733333333333334</v>
      </c>
    </row>
    <row r="189" spans="1:60" s="104" customFormat="1" ht="11.25" customHeight="1" x14ac:dyDescent="0.2">
      <c r="A189" s="108">
        <f t="shared" si="12"/>
        <v>299</v>
      </c>
      <c r="B189" s="104" t="s">
        <v>334</v>
      </c>
      <c r="C189" s="105">
        <v>5.4633333333333329</v>
      </c>
      <c r="D189" s="29">
        <f t="shared" si="9"/>
        <v>299</v>
      </c>
      <c r="E189" s="107"/>
      <c r="F189" s="106">
        <v>4.3333333333333335E-2</v>
      </c>
      <c r="G189" s="99">
        <f t="shared" si="8"/>
        <v>4.3333333333333335E-2</v>
      </c>
    </row>
    <row r="190" spans="1:60" ht="11.25" customHeight="1" x14ac:dyDescent="0.2">
      <c r="A190" s="108">
        <f t="shared" si="12"/>
        <v>300</v>
      </c>
      <c r="B190" s="27" t="s">
        <v>335</v>
      </c>
      <c r="C190" s="25">
        <v>5.3</v>
      </c>
      <c r="D190" s="29">
        <f t="shared" si="9"/>
        <v>300</v>
      </c>
      <c r="E190" s="30"/>
      <c r="F190" s="30"/>
      <c r="G190" s="99">
        <f t="shared" si="8"/>
        <v>0</v>
      </c>
    </row>
    <row r="191" spans="1:60" ht="11.25" customHeight="1" x14ac:dyDescent="0.2">
      <c r="A191" s="108">
        <f t="shared" si="12"/>
        <v>301</v>
      </c>
      <c r="B191" s="27" t="s">
        <v>336</v>
      </c>
      <c r="C191" s="25">
        <v>0.2</v>
      </c>
      <c r="D191" s="29">
        <f t="shared" si="9"/>
        <v>301</v>
      </c>
      <c r="E191" s="30"/>
      <c r="F191" s="30"/>
      <c r="G191" s="99">
        <f t="shared" si="8"/>
        <v>0</v>
      </c>
    </row>
    <row r="192" spans="1:60" ht="11.25" customHeight="1" x14ac:dyDescent="0.2">
      <c r="A192" s="108">
        <f t="shared" si="12"/>
        <v>302</v>
      </c>
      <c r="B192" s="27" t="s">
        <v>337</v>
      </c>
      <c r="C192" s="97">
        <v>0.9</v>
      </c>
      <c r="D192" s="29">
        <f t="shared" si="9"/>
        <v>302</v>
      </c>
      <c r="E192" s="30"/>
      <c r="F192" s="30"/>
      <c r="G192" s="99">
        <f t="shared" si="8"/>
        <v>0</v>
      </c>
    </row>
    <row r="193" spans="1:7" s="104" customFormat="1" ht="11.25" customHeight="1" x14ac:dyDescent="0.2">
      <c r="A193" s="108">
        <f t="shared" si="12"/>
        <v>303</v>
      </c>
      <c r="B193" s="104" t="s">
        <v>338</v>
      </c>
      <c r="C193" s="105">
        <v>1.4000000000000001</v>
      </c>
      <c r="D193" s="29">
        <f t="shared" si="9"/>
        <v>303</v>
      </c>
      <c r="E193" s="106"/>
      <c r="F193" s="107"/>
      <c r="G193" s="99">
        <f t="shared" si="8"/>
        <v>0</v>
      </c>
    </row>
    <row r="194" spans="1:7" ht="11.25" customHeight="1" x14ac:dyDescent="0.2">
      <c r="A194" s="108">
        <f t="shared" si="12"/>
        <v>304</v>
      </c>
      <c r="B194" s="27" t="s">
        <v>339</v>
      </c>
      <c r="C194" s="97">
        <v>0.8</v>
      </c>
      <c r="D194" s="29">
        <f t="shared" si="9"/>
        <v>304</v>
      </c>
      <c r="E194" s="30">
        <v>0.01</v>
      </c>
      <c r="F194" s="30"/>
      <c r="G194" s="99">
        <f t="shared" si="8"/>
        <v>0.01</v>
      </c>
    </row>
    <row r="195" spans="1:7" ht="11.25" customHeight="1" x14ac:dyDescent="0.2">
      <c r="A195" s="108">
        <f t="shared" si="12"/>
        <v>305</v>
      </c>
      <c r="B195" s="27" t="s">
        <v>340</v>
      </c>
      <c r="C195" s="25">
        <v>2.2999999999999998</v>
      </c>
      <c r="D195" s="29">
        <f t="shared" si="9"/>
        <v>305</v>
      </c>
      <c r="E195" s="30">
        <v>0.01</v>
      </c>
      <c r="F195" s="30">
        <v>0.06</v>
      </c>
      <c r="G195" s="99">
        <f t="shared" si="8"/>
        <v>6.9999999999999993E-2</v>
      </c>
    </row>
    <row r="196" spans="1:7" s="104" customFormat="1" ht="11.25" customHeight="1" x14ac:dyDescent="0.2">
      <c r="A196" s="108">
        <f t="shared" si="12"/>
        <v>306</v>
      </c>
      <c r="B196" s="104" t="s">
        <v>341</v>
      </c>
      <c r="C196" s="105">
        <v>2.1766666666666667</v>
      </c>
      <c r="D196" s="29">
        <f t="shared" si="9"/>
        <v>306</v>
      </c>
      <c r="E196" s="106"/>
      <c r="F196" s="107"/>
      <c r="G196" s="99">
        <f t="shared" si="8"/>
        <v>0</v>
      </c>
    </row>
    <row r="197" spans="1:7" ht="11.25" customHeight="1" x14ac:dyDescent="0.2">
      <c r="A197" s="108">
        <f t="shared" si="12"/>
        <v>307</v>
      </c>
      <c r="B197" s="27" t="s">
        <v>342</v>
      </c>
      <c r="C197" s="97">
        <v>0.9</v>
      </c>
      <c r="D197" s="29">
        <f t="shared" si="9"/>
        <v>307</v>
      </c>
      <c r="E197" s="30">
        <v>0.01</v>
      </c>
      <c r="F197" s="30"/>
      <c r="G197" s="99">
        <f t="shared" ref="G197:G260" si="13">E197+F197</f>
        <v>0.01</v>
      </c>
    </row>
    <row r="198" spans="1:7" ht="11.25" customHeight="1" x14ac:dyDescent="0.2">
      <c r="A198" s="108">
        <f t="shared" si="12"/>
        <v>308</v>
      </c>
      <c r="B198" s="27" t="s">
        <v>343</v>
      </c>
      <c r="C198" s="25">
        <v>1</v>
      </c>
      <c r="D198" s="29">
        <f>A198</f>
        <v>308</v>
      </c>
      <c r="E198" s="30">
        <v>0.02</v>
      </c>
      <c r="F198" s="30">
        <v>0.01</v>
      </c>
      <c r="G198" s="99">
        <f t="shared" si="13"/>
        <v>0.03</v>
      </c>
    </row>
    <row r="199" spans="1:7" s="104" customFormat="1" ht="11.25" customHeight="1" x14ac:dyDescent="0.2">
      <c r="A199" s="108">
        <f t="shared" si="12"/>
        <v>309</v>
      </c>
      <c r="B199" s="104" t="s">
        <v>344</v>
      </c>
      <c r="C199" s="105">
        <v>1.3066666666666666</v>
      </c>
      <c r="D199" s="29">
        <f t="shared" ref="D199:D265" si="14">A199</f>
        <v>309</v>
      </c>
      <c r="E199" s="106"/>
      <c r="F199" s="107"/>
      <c r="G199" s="99">
        <f t="shared" si="13"/>
        <v>0</v>
      </c>
    </row>
    <row r="200" spans="1:7" ht="11.25" customHeight="1" x14ac:dyDescent="0.2">
      <c r="A200" s="108">
        <f t="shared" si="12"/>
        <v>310</v>
      </c>
      <c r="B200" s="27" t="s">
        <v>345</v>
      </c>
      <c r="C200" s="25">
        <v>0.3</v>
      </c>
      <c r="D200" s="29">
        <f t="shared" si="14"/>
        <v>310</v>
      </c>
      <c r="E200" s="30"/>
      <c r="F200" s="30"/>
      <c r="G200" s="99">
        <f t="shared" si="13"/>
        <v>0</v>
      </c>
    </row>
    <row r="201" spans="1:7" ht="11.25" customHeight="1" x14ac:dyDescent="0.2">
      <c r="A201" s="108">
        <f t="shared" si="12"/>
        <v>311</v>
      </c>
      <c r="B201" s="27" t="s">
        <v>346</v>
      </c>
      <c r="C201" s="25">
        <v>1.8</v>
      </c>
      <c r="D201" s="29">
        <f t="shared" si="14"/>
        <v>311</v>
      </c>
      <c r="E201" s="30" t="s">
        <v>33</v>
      </c>
      <c r="F201" s="30">
        <v>0.01</v>
      </c>
      <c r="G201" s="99" t="e">
        <f t="shared" si="13"/>
        <v>#VALUE!</v>
      </c>
    </row>
    <row r="202" spans="1:7" ht="11.25" customHeight="1" x14ac:dyDescent="0.2">
      <c r="A202" s="108">
        <f t="shared" si="12"/>
        <v>312</v>
      </c>
      <c r="B202" s="27" t="s">
        <v>347</v>
      </c>
      <c r="C202" s="97">
        <v>0.6</v>
      </c>
      <c r="D202" s="29">
        <f t="shared" si="14"/>
        <v>312</v>
      </c>
      <c r="E202" s="30" t="s">
        <v>33</v>
      </c>
      <c r="F202" s="30"/>
      <c r="G202" s="99" t="e">
        <f t="shared" si="13"/>
        <v>#VALUE!</v>
      </c>
    </row>
    <row r="203" spans="1:7" ht="11.25" customHeight="1" x14ac:dyDescent="0.2">
      <c r="A203" s="108">
        <f t="shared" si="12"/>
        <v>313</v>
      </c>
      <c r="B203" s="27" t="s">
        <v>348</v>
      </c>
      <c r="C203" s="25">
        <v>1.1000000000000001</v>
      </c>
      <c r="D203" s="29">
        <f t="shared" si="14"/>
        <v>313</v>
      </c>
      <c r="E203" s="30" t="s">
        <v>33</v>
      </c>
      <c r="F203" s="30" t="s">
        <v>33</v>
      </c>
      <c r="G203" s="99" t="e">
        <f t="shared" si="13"/>
        <v>#VALUE!</v>
      </c>
    </row>
    <row r="204" spans="1:7" ht="11.25" customHeight="1" x14ac:dyDescent="0.2">
      <c r="A204" s="108">
        <f t="shared" si="12"/>
        <v>314</v>
      </c>
      <c r="B204" s="27" t="s">
        <v>349</v>
      </c>
      <c r="C204" s="97">
        <v>0.4</v>
      </c>
      <c r="D204" s="29">
        <f t="shared" si="14"/>
        <v>314</v>
      </c>
      <c r="E204" s="30" t="s">
        <v>33</v>
      </c>
      <c r="F204" s="30"/>
      <c r="G204" s="99" t="e">
        <f t="shared" si="13"/>
        <v>#VALUE!</v>
      </c>
    </row>
    <row r="205" spans="1:7" s="104" customFormat="1" ht="11.25" customHeight="1" x14ac:dyDescent="0.2">
      <c r="A205" s="108">
        <f t="shared" si="12"/>
        <v>315</v>
      </c>
      <c r="B205" s="104" t="s">
        <v>350</v>
      </c>
      <c r="C205" s="105">
        <v>3.14</v>
      </c>
      <c r="D205" s="29">
        <f t="shared" si="14"/>
        <v>315</v>
      </c>
      <c r="E205" s="106"/>
      <c r="F205" s="107"/>
      <c r="G205" s="99">
        <f t="shared" si="13"/>
        <v>0</v>
      </c>
    </row>
    <row r="206" spans="1:7" s="104" customFormat="1" ht="11.25" customHeight="1" x14ac:dyDescent="0.2">
      <c r="A206" s="108">
        <f t="shared" si="12"/>
        <v>316</v>
      </c>
      <c r="B206" s="104" t="s">
        <v>351</v>
      </c>
      <c r="C206" s="105">
        <v>2.4723333333333328</v>
      </c>
      <c r="D206" s="29">
        <f t="shared" si="14"/>
        <v>316</v>
      </c>
      <c r="E206" s="107"/>
      <c r="F206" s="107"/>
      <c r="G206" s="99">
        <f t="shared" si="13"/>
        <v>0</v>
      </c>
    </row>
    <row r="207" spans="1:7" s="104" customFormat="1" ht="11.25" customHeight="1" x14ac:dyDescent="0.2">
      <c r="A207" s="108">
        <f t="shared" si="12"/>
        <v>317</v>
      </c>
      <c r="B207" s="104" t="s">
        <v>352</v>
      </c>
      <c r="C207" s="105">
        <v>3.5786666666666669</v>
      </c>
      <c r="D207" s="29">
        <f t="shared" si="14"/>
        <v>317</v>
      </c>
      <c r="E207" s="106">
        <v>2.1666666666666667E-2</v>
      </c>
      <c r="F207" s="107"/>
      <c r="G207" s="99">
        <f t="shared" si="13"/>
        <v>2.1666666666666667E-2</v>
      </c>
    </row>
    <row r="208" spans="1:7" ht="11.25" customHeight="1" x14ac:dyDescent="0.2">
      <c r="A208" s="108">
        <f>A207+1</f>
        <v>318</v>
      </c>
      <c r="B208" s="27" t="s">
        <v>353</v>
      </c>
      <c r="C208" s="25">
        <v>1.7</v>
      </c>
      <c r="D208" s="29">
        <f t="shared" si="14"/>
        <v>318</v>
      </c>
      <c r="E208" s="30"/>
      <c r="F208" s="30"/>
      <c r="G208" s="99">
        <f t="shared" si="13"/>
        <v>0</v>
      </c>
    </row>
    <row r="209" spans="1:60" ht="11.25" customHeight="1" x14ac:dyDescent="0.2">
      <c r="A209" s="108">
        <f t="shared" si="12"/>
        <v>319</v>
      </c>
      <c r="B209" s="27" t="s">
        <v>354</v>
      </c>
      <c r="C209" s="25">
        <v>4.0999999999999996</v>
      </c>
      <c r="D209" s="29">
        <f t="shared" si="14"/>
        <v>319</v>
      </c>
      <c r="E209" s="30"/>
      <c r="F209" s="30">
        <v>7.0000000000000007E-2</v>
      </c>
      <c r="G209" s="99">
        <f t="shared" si="13"/>
        <v>7.0000000000000007E-2</v>
      </c>
    </row>
    <row r="210" spans="1:60" ht="11.25" customHeight="1" x14ac:dyDescent="0.2">
      <c r="A210" s="108">
        <f t="shared" si="12"/>
        <v>320</v>
      </c>
      <c r="B210" s="27" t="s">
        <v>355</v>
      </c>
      <c r="C210" s="25">
        <v>2.6</v>
      </c>
      <c r="D210" s="29">
        <f t="shared" si="14"/>
        <v>320</v>
      </c>
      <c r="E210" s="30"/>
      <c r="F210" s="30">
        <v>0.09</v>
      </c>
      <c r="G210" s="99">
        <f t="shared" si="13"/>
        <v>0.09</v>
      </c>
    </row>
    <row r="211" spans="1:60" s="65" customFormat="1" ht="11.25" customHeight="1" x14ac:dyDescent="0.2">
      <c r="B211" s="66"/>
      <c r="C211" s="67" t="s">
        <v>642</v>
      </c>
      <c r="E211" s="68"/>
      <c r="F211" s="68"/>
      <c r="G211" s="99">
        <f t="shared" si="13"/>
        <v>0</v>
      </c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</row>
    <row r="212" spans="1:60" s="70" customFormat="1" ht="11.25" customHeight="1" x14ac:dyDescent="0.2">
      <c r="A212" s="48" t="s">
        <v>24</v>
      </c>
      <c r="B212" s="69" t="s">
        <v>26</v>
      </c>
      <c r="C212" s="44" t="s">
        <v>643</v>
      </c>
      <c r="D212" s="48" t="str">
        <f t="shared" si="14"/>
        <v>Número do</v>
      </c>
      <c r="E212" s="62" t="s">
        <v>644</v>
      </c>
      <c r="F212" s="62" t="s">
        <v>645</v>
      </c>
      <c r="G212" s="99" t="e">
        <f t="shared" si="13"/>
        <v>#VALUE!</v>
      </c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</row>
    <row r="213" spans="1:60" s="98" customFormat="1" ht="11.25" customHeight="1" x14ac:dyDescent="0.2">
      <c r="A213" s="74" t="s">
        <v>25</v>
      </c>
      <c r="B213" s="71"/>
      <c r="C213" s="72" t="s">
        <v>28</v>
      </c>
      <c r="D213" s="74" t="str">
        <f t="shared" si="14"/>
        <v>Alimento</v>
      </c>
      <c r="E213" s="73" t="s">
        <v>28</v>
      </c>
      <c r="F213" s="73" t="s">
        <v>28</v>
      </c>
      <c r="G213" s="99" t="e">
        <f t="shared" si="13"/>
        <v>#VALUE!</v>
      </c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</row>
    <row r="214" spans="1:60" ht="11.25" customHeight="1" x14ac:dyDescent="0.2">
      <c r="A214" s="108">
        <f>A210+1</f>
        <v>321</v>
      </c>
      <c r="B214" s="27" t="s">
        <v>356</v>
      </c>
      <c r="C214" s="97">
        <v>1.7</v>
      </c>
      <c r="D214" s="29">
        <f t="shared" si="14"/>
        <v>321</v>
      </c>
      <c r="E214" s="30" t="s">
        <v>33</v>
      </c>
      <c r="F214" s="30"/>
      <c r="G214" s="99" t="e">
        <f t="shared" si="13"/>
        <v>#VALUE!</v>
      </c>
    </row>
    <row r="215" spans="1:60" ht="11.25" customHeight="1" x14ac:dyDescent="0.2">
      <c r="A215" s="108">
        <f t="shared" si="12"/>
        <v>322</v>
      </c>
      <c r="B215" s="27" t="s">
        <v>357</v>
      </c>
      <c r="C215" s="25">
        <v>0.6</v>
      </c>
      <c r="D215" s="29">
        <f t="shared" si="14"/>
        <v>322</v>
      </c>
      <c r="E215" s="30">
        <v>0.01</v>
      </c>
      <c r="F215" s="30" t="s">
        <v>33</v>
      </c>
      <c r="G215" s="99" t="e">
        <f t="shared" si="13"/>
        <v>#VALUE!</v>
      </c>
    </row>
    <row r="216" spans="1:60" ht="11.25" customHeight="1" x14ac:dyDescent="0.2">
      <c r="C216" s="97"/>
      <c r="D216" s="29"/>
      <c r="E216" s="30"/>
      <c r="F216" s="30"/>
      <c r="G216" s="99">
        <f t="shared" si="13"/>
        <v>0</v>
      </c>
    </row>
    <row r="217" spans="1:60" ht="11.25" customHeight="1" x14ac:dyDescent="0.2">
      <c r="A217" s="119" t="s">
        <v>358</v>
      </c>
      <c r="B217" s="119"/>
      <c r="C217" s="97"/>
      <c r="D217" s="29"/>
      <c r="E217" s="30"/>
      <c r="F217" s="30"/>
      <c r="G217" s="99">
        <f t="shared" si="13"/>
        <v>0</v>
      </c>
    </row>
    <row r="218" spans="1:60" s="104" customFormat="1" ht="11.25" customHeight="1" x14ac:dyDescent="0.2">
      <c r="A218" s="108">
        <f>A215+1</f>
        <v>323</v>
      </c>
      <c r="B218" s="110" t="s">
        <v>359</v>
      </c>
      <c r="C218" s="116">
        <v>1.9333333333333333</v>
      </c>
      <c r="D218" s="29">
        <f t="shared" si="14"/>
        <v>323</v>
      </c>
      <c r="E218" s="107"/>
      <c r="F218" s="107"/>
      <c r="G218" s="99">
        <f t="shared" si="13"/>
        <v>0</v>
      </c>
    </row>
    <row r="219" spans="1:60" ht="11.25" customHeight="1" x14ac:dyDescent="0.2">
      <c r="A219" s="28">
        <f>A218+1</f>
        <v>324</v>
      </c>
      <c r="B219" s="27" t="s">
        <v>360</v>
      </c>
      <c r="C219" s="25">
        <v>7.8</v>
      </c>
      <c r="D219" s="29">
        <f t="shared" si="14"/>
        <v>324</v>
      </c>
      <c r="E219" s="30">
        <v>5.32</v>
      </c>
      <c r="F219" s="30">
        <v>0.1</v>
      </c>
      <c r="G219" s="99">
        <f t="shared" si="13"/>
        <v>5.42</v>
      </c>
    </row>
    <row r="220" spans="1:60" ht="11.25" customHeight="1" x14ac:dyDescent="0.2">
      <c r="A220" s="28">
        <f t="shared" ref="A220:A229" si="15">A219+1</f>
        <v>325</v>
      </c>
      <c r="B220" s="27" t="s">
        <v>361</v>
      </c>
      <c r="C220" s="25">
        <v>9.4</v>
      </c>
      <c r="D220" s="29">
        <f t="shared" si="14"/>
        <v>325</v>
      </c>
      <c r="E220" s="30">
        <v>6.19</v>
      </c>
      <c r="F220" s="30">
        <v>0.11</v>
      </c>
      <c r="G220" s="99">
        <f t="shared" si="13"/>
        <v>6.3000000000000007</v>
      </c>
    </row>
    <row r="221" spans="1:60" ht="11.25" customHeight="1" x14ac:dyDescent="0.2">
      <c r="A221" s="28">
        <f t="shared" si="15"/>
        <v>326</v>
      </c>
      <c r="B221" s="27" t="s">
        <v>362</v>
      </c>
      <c r="C221" s="25">
        <v>4.8</v>
      </c>
      <c r="D221" s="29">
        <f t="shared" si="14"/>
        <v>326</v>
      </c>
      <c r="E221" s="30">
        <v>0.22</v>
      </c>
      <c r="F221" s="30">
        <v>0.02</v>
      </c>
      <c r="G221" s="99">
        <f t="shared" si="13"/>
        <v>0.24</v>
      </c>
    </row>
    <row r="222" spans="1:60" ht="11.25" customHeight="1" x14ac:dyDescent="0.2">
      <c r="A222" s="28">
        <f t="shared" si="15"/>
        <v>327</v>
      </c>
      <c r="B222" s="27" t="s">
        <v>363</v>
      </c>
      <c r="C222" s="25">
        <v>2.7</v>
      </c>
      <c r="D222" s="29">
        <f t="shared" si="14"/>
        <v>327</v>
      </c>
      <c r="E222" s="30">
        <v>0.1</v>
      </c>
      <c r="F222" s="30"/>
      <c r="G222" s="99">
        <f t="shared" si="13"/>
        <v>0.1</v>
      </c>
    </row>
    <row r="223" spans="1:60" ht="11.25" customHeight="1" x14ac:dyDescent="0.2">
      <c r="A223" s="28">
        <f t="shared" si="15"/>
        <v>328</v>
      </c>
      <c r="B223" s="27" t="s">
        <v>364</v>
      </c>
      <c r="C223" s="25">
        <v>5.5</v>
      </c>
      <c r="D223" s="29">
        <f t="shared" si="14"/>
        <v>328</v>
      </c>
      <c r="E223" s="30">
        <v>0.28000000000000003</v>
      </c>
      <c r="F223" s="30">
        <v>0.02</v>
      </c>
      <c r="G223" s="99">
        <f t="shared" si="13"/>
        <v>0.30000000000000004</v>
      </c>
    </row>
    <row r="224" spans="1:60" ht="11.25" customHeight="1" x14ac:dyDescent="0.2">
      <c r="A224" s="28">
        <f t="shared" si="15"/>
        <v>329</v>
      </c>
      <c r="B224" s="27" t="s">
        <v>365</v>
      </c>
      <c r="C224" s="25">
        <v>2.8</v>
      </c>
      <c r="D224" s="29">
        <f t="shared" si="14"/>
        <v>329</v>
      </c>
      <c r="E224" s="30">
        <v>0.17</v>
      </c>
      <c r="F224" s="30">
        <v>0.02</v>
      </c>
      <c r="G224" s="99">
        <f t="shared" si="13"/>
        <v>0.19</v>
      </c>
    </row>
    <row r="225" spans="1:7" ht="11.25" customHeight="1" x14ac:dyDescent="0.2">
      <c r="A225" s="28">
        <f t="shared" si="15"/>
        <v>330</v>
      </c>
      <c r="B225" s="27" t="s">
        <v>366</v>
      </c>
      <c r="C225" s="25">
        <v>3.9</v>
      </c>
      <c r="D225" s="29">
        <f t="shared" si="14"/>
        <v>330</v>
      </c>
      <c r="E225" s="30">
        <v>0.25</v>
      </c>
      <c r="F225" s="30">
        <v>0.11</v>
      </c>
      <c r="G225" s="99">
        <f t="shared" si="13"/>
        <v>0.36</v>
      </c>
    </row>
    <row r="226" spans="1:7" ht="11.25" customHeight="1" x14ac:dyDescent="0.2">
      <c r="A226" s="28">
        <f t="shared" si="15"/>
        <v>331</v>
      </c>
      <c r="B226" s="27" t="s">
        <v>367</v>
      </c>
      <c r="C226" s="25">
        <v>4.2</v>
      </c>
      <c r="D226" s="29">
        <f t="shared" si="14"/>
        <v>331</v>
      </c>
      <c r="E226" s="30">
        <v>0.17</v>
      </c>
      <c r="F226" s="30">
        <v>0.05</v>
      </c>
      <c r="G226" s="99">
        <f t="shared" si="13"/>
        <v>0.22000000000000003</v>
      </c>
    </row>
    <row r="227" spans="1:7" ht="11.25" customHeight="1" x14ac:dyDescent="0.2">
      <c r="A227" s="28">
        <f t="shared" si="15"/>
        <v>332</v>
      </c>
      <c r="B227" s="27" t="s">
        <v>368</v>
      </c>
      <c r="C227" s="25">
        <v>2.4</v>
      </c>
      <c r="D227" s="29">
        <f t="shared" si="14"/>
        <v>332</v>
      </c>
      <c r="E227" s="30">
        <v>0.13</v>
      </c>
      <c r="F227" s="30">
        <v>0.01</v>
      </c>
      <c r="G227" s="99">
        <f t="shared" si="13"/>
        <v>0.14000000000000001</v>
      </c>
    </row>
    <row r="228" spans="1:7" ht="11.25" customHeight="1" x14ac:dyDescent="0.2">
      <c r="A228" s="28">
        <f t="shared" si="15"/>
        <v>333</v>
      </c>
      <c r="B228" s="27" t="s">
        <v>369</v>
      </c>
      <c r="C228" s="25">
        <v>3.3</v>
      </c>
      <c r="D228" s="29">
        <f t="shared" si="14"/>
        <v>333</v>
      </c>
      <c r="E228" s="30">
        <v>7.0000000000000007E-2</v>
      </c>
      <c r="F228" s="30">
        <v>0.01</v>
      </c>
      <c r="G228" s="99">
        <f t="shared" si="13"/>
        <v>0.08</v>
      </c>
    </row>
    <row r="229" spans="1:7" ht="11.25" customHeight="1" x14ac:dyDescent="0.2">
      <c r="A229" s="28">
        <f t="shared" si="15"/>
        <v>334</v>
      </c>
      <c r="B229" s="27" t="s">
        <v>370</v>
      </c>
      <c r="C229" s="25">
        <v>6.9</v>
      </c>
      <c r="D229" s="29">
        <f t="shared" si="14"/>
        <v>334</v>
      </c>
      <c r="E229" s="30">
        <v>0.28000000000000003</v>
      </c>
      <c r="F229" s="30">
        <v>0.03</v>
      </c>
      <c r="G229" s="99">
        <f t="shared" si="13"/>
        <v>0.31000000000000005</v>
      </c>
    </row>
    <row r="230" spans="1:7" ht="11.25" customHeight="1" x14ac:dyDescent="0.2">
      <c r="A230" s="28">
        <f>A229+1</f>
        <v>335</v>
      </c>
      <c r="B230" s="27" t="s">
        <v>371</v>
      </c>
      <c r="C230" s="25">
        <v>8.8000000000000007</v>
      </c>
      <c r="D230" s="29">
        <f t="shared" si="14"/>
        <v>335</v>
      </c>
      <c r="E230" s="30">
        <v>0.28000000000000003</v>
      </c>
      <c r="F230" s="30">
        <v>0.02</v>
      </c>
      <c r="G230" s="99">
        <f t="shared" si="13"/>
        <v>0.30000000000000004</v>
      </c>
    </row>
    <row r="231" spans="1:7" ht="11.25" customHeight="1" x14ac:dyDescent="0.2">
      <c r="A231" s="28">
        <f>A230+1</f>
        <v>336</v>
      </c>
      <c r="B231" s="27" t="s">
        <v>372</v>
      </c>
      <c r="C231" s="25">
        <v>1.9</v>
      </c>
      <c r="D231" s="29">
        <f t="shared" si="14"/>
        <v>336</v>
      </c>
      <c r="E231" s="30">
        <v>0.06</v>
      </c>
      <c r="F231" s="30" t="s">
        <v>33</v>
      </c>
      <c r="G231" s="99" t="e">
        <f t="shared" si="13"/>
        <v>#VALUE!</v>
      </c>
    </row>
    <row r="232" spans="1:7" ht="11.25" customHeight="1" x14ac:dyDescent="0.2">
      <c r="A232" s="28">
        <f t="shared" ref="A232:A265" si="16">A231+1</f>
        <v>337</v>
      </c>
      <c r="B232" s="27" t="s">
        <v>373</v>
      </c>
      <c r="C232" s="25">
        <v>4.3</v>
      </c>
      <c r="D232" s="29">
        <f t="shared" si="14"/>
        <v>337</v>
      </c>
      <c r="E232" s="30">
        <v>0.14000000000000001</v>
      </c>
      <c r="F232" s="30">
        <v>0.01</v>
      </c>
      <c r="G232" s="99">
        <f t="shared" si="13"/>
        <v>0.15000000000000002</v>
      </c>
    </row>
    <row r="233" spans="1:7" ht="11.25" customHeight="1" x14ac:dyDescent="0.2">
      <c r="A233" s="28">
        <f t="shared" si="16"/>
        <v>338</v>
      </c>
      <c r="B233" s="27" t="s">
        <v>374</v>
      </c>
      <c r="C233" s="25">
        <v>4.8</v>
      </c>
      <c r="D233" s="29">
        <f t="shared" si="14"/>
        <v>338</v>
      </c>
      <c r="E233" s="30">
        <v>0.32</v>
      </c>
      <c r="F233" s="30">
        <v>0.08</v>
      </c>
      <c r="G233" s="99">
        <f t="shared" si="13"/>
        <v>0.4</v>
      </c>
    </row>
    <row r="234" spans="1:7" ht="11.25" customHeight="1" x14ac:dyDescent="0.2">
      <c r="A234" s="28">
        <f t="shared" si="16"/>
        <v>339</v>
      </c>
      <c r="B234" s="27" t="s">
        <v>375</v>
      </c>
      <c r="C234" s="25">
        <v>8.6999999999999993</v>
      </c>
      <c r="D234" s="29">
        <f t="shared" si="14"/>
        <v>339</v>
      </c>
      <c r="E234" s="30">
        <v>0.8</v>
      </c>
      <c r="F234" s="30"/>
      <c r="G234" s="99">
        <f t="shared" si="13"/>
        <v>0.8</v>
      </c>
    </row>
    <row r="235" spans="1:7" s="117" customFormat="1" ht="11.25" customHeight="1" x14ac:dyDescent="0.2">
      <c r="A235" s="28">
        <f t="shared" si="16"/>
        <v>340</v>
      </c>
      <c r="B235" s="104" t="s">
        <v>376</v>
      </c>
      <c r="C235" s="105">
        <v>7.2426666666666657</v>
      </c>
      <c r="D235" s="29">
        <f t="shared" si="14"/>
        <v>340</v>
      </c>
      <c r="E235" s="106">
        <v>0.35933333333333334</v>
      </c>
      <c r="F235" s="107"/>
      <c r="G235" s="99">
        <f t="shared" si="13"/>
        <v>0.35933333333333334</v>
      </c>
    </row>
    <row r="236" spans="1:7" ht="11.25" customHeight="1" x14ac:dyDescent="0.2">
      <c r="A236" s="28">
        <f t="shared" si="16"/>
        <v>341</v>
      </c>
      <c r="B236" s="27" t="s">
        <v>377</v>
      </c>
      <c r="C236" s="25">
        <v>6.7</v>
      </c>
      <c r="D236" s="29">
        <f t="shared" si="14"/>
        <v>341</v>
      </c>
      <c r="E236" s="30">
        <v>0.24</v>
      </c>
      <c r="F236" s="30">
        <v>0.01</v>
      </c>
      <c r="G236" s="99">
        <f t="shared" si="13"/>
        <v>0.25</v>
      </c>
    </row>
    <row r="237" spans="1:7" ht="11.25" customHeight="1" x14ac:dyDescent="0.2">
      <c r="A237" s="28">
        <f t="shared" si="16"/>
        <v>342</v>
      </c>
      <c r="B237" s="27" t="s">
        <v>378</v>
      </c>
      <c r="C237" s="25">
        <v>8.8000000000000007</v>
      </c>
      <c r="D237" s="29">
        <f t="shared" si="14"/>
        <v>342</v>
      </c>
      <c r="E237" s="30">
        <v>0.23</v>
      </c>
      <c r="F237" s="30">
        <v>0.02</v>
      </c>
      <c r="G237" s="99">
        <f t="shared" si="13"/>
        <v>0.25</v>
      </c>
    </row>
    <row r="238" spans="1:7" ht="11.25" customHeight="1" x14ac:dyDescent="0.2">
      <c r="A238" s="28">
        <f t="shared" si="16"/>
        <v>343</v>
      </c>
      <c r="B238" s="27" t="s">
        <v>379</v>
      </c>
      <c r="C238" s="25">
        <v>5.6</v>
      </c>
      <c r="D238" s="29">
        <f t="shared" si="14"/>
        <v>343</v>
      </c>
      <c r="E238" s="30">
        <v>0.17</v>
      </c>
      <c r="F238" s="30">
        <v>0.02</v>
      </c>
      <c r="G238" s="99">
        <f t="shared" si="13"/>
        <v>0.19</v>
      </c>
    </row>
    <row r="239" spans="1:7" ht="11.25" customHeight="1" x14ac:dyDescent="0.2">
      <c r="A239" s="28">
        <f t="shared" si="16"/>
        <v>344</v>
      </c>
      <c r="B239" s="27" t="s">
        <v>380</v>
      </c>
      <c r="C239" s="25">
        <v>7.4</v>
      </c>
      <c r="D239" s="29">
        <f t="shared" si="14"/>
        <v>344</v>
      </c>
      <c r="E239" s="30">
        <v>0.19</v>
      </c>
      <c r="F239" s="30">
        <v>0.01</v>
      </c>
      <c r="G239" s="99">
        <f t="shared" si="13"/>
        <v>0.2</v>
      </c>
    </row>
    <row r="240" spans="1:7" ht="11.25" customHeight="1" x14ac:dyDescent="0.2">
      <c r="A240" s="28">
        <f t="shared" si="16"/>
        <v>345</v>
      </c>
      <c r="B240" s="27" t="s">
        <v>381</v>
      </c>
      <c r="C240" s="25">
        <v>2.7</v>
      </c>
      <c r="D240" s="29">
        <f t="shared" si="14"/>
        <v>345</v>
      </c>
      <c r="E240" s="30">
        <v>0.08</v>
      </c>
      <c r="F240" s="30">
        <v>0.01</v>
      </c>
      <c r="G240" s="99">
        <f t="shared" si="13"/>
        <v>0.09</v>
      </c>
    </row>
    <row r="241" spans="1:60" ht="11.25" customHeight="1" x14ac:dyDescent="0.2">
      <c r="A241" s="28">
        <f t="shared" si="16"/>
        <v>346</v>
      </c>
      <c r="B241" s="27" t="s">
        <v>382</v>
      </c>
      <c r="C241" s="25">
        <v>2.0333333333333337</v>
      </c>
      <c r="D241" s="29">
        <f t="shared" si="14"/>
        <v>346</v>
      </c>
      <c r="E241" s="30">
        <v>0.04</v>
      </c>
      <c r="F241" s="30"/>
      <c r="G241" s="99">
        <f t="shared" si="13"/>
        <v>0.04</v>
      </c>
    </row>
    <row r="242" spans="1:60" ht="11.25" customHeight="1" x14ac:dyDescent="0.2">
      <c r="A242" s="28">
        <f t="shared" si="16"/>
        <v>347</v>
      </c>
      <c r="B242" s="27" t="s">
        <v>383</v>
      </c>
      <c r="C242" s="25">
        <v>11.8</v>
      </c>
      <c r="D242" s="29">
        <f t="shared" si="14"/>
        <v>347</v>
      </c>
      <c r="E242" s="30">
        <v>0.76</v>
      </c>
      <c r="F242" s="30">
        <v>0.1</v>
      </c>
      <c r="G242" s="99">
        <f t="shared" si="13"/>
        <v>0.86</v>
      </c>
    </row>
    <row r="243" spans="1:60" ht="11.25" customHeight="1" x14ac:dyDescent="0.2">
      <c r="A243" s="28">
        <f t="shared" si="16"/>
        <v>348</v>
      </c>
      <c r="B243" s="27" t="s">
        <v>384</v>
      </c>
      <c r="C243" s="25">
        <v>14.9</v>
      </c>
      <c r="D243" s="29">
        <f t="shared" si="14"/>
        <v>348</v>
      </c>
      <c r="E243" s="30">
        <v>0.76</v>
      </c>
      <c r="F243" s="30">
        <v>0.15</v>
      </c>
      <c r="G243" s="99">
        <f t="shared" si="13"/>
        <v>0.91</v>
      </c>
    </row>
    <row r="244" spans="1:60" ht="11.25" customHeight="1" x14ac:dyDescent="0.2">
      <c r="A244" s="28">
        <f t="shared" si="16"/>
        <v>349</v>
      </c>
      <c r="B244" s="27" t="s">
        <v>385</v>
      </c>
      <c r="C244" s="25">
        <v>3.5</v>
      </c>
      <c r="D244" s="29">
        <f t="shared" si="14"/>
        <v>349</v>
      </c>
      <c r="E244" s="30">
        <v>0.16</v>
      </c>
      <c r="F244" s="30">
        <v>0.08</v>
      </c>
      <c r="G244" s="99">
        <f t="shared" si="13"/>
        <v>0.24</v>
      </c>
    </row>
    <row r="245" spans="1:60" ht="11.25" customHeight="1" x14ac:dyDescent="0.2">
      <c r="A245" s="28">
        <f>A244+1</f>
        <v>350</v>
      </c>
      <c r="B245" s="27" t="s">
        <v>386</v>
      </c>
      <c r="C245" s="25">
        <v>2.86</v>
      </c>
      <c r="D245" s="29">
        <f>A245</f>
        <v>350</v>
      </c>
      <c r="E245" s="30">
        <v>0.1</v>
      </c>
      <c r="F245" s="30">
        <v>0.04</v>
      </c>
      <c r="G245" s="99">
        <f t="shared" si="13"/>
        <v>0.14000000000000001</v>
      </c>
    </row>
    <row r="246" spans="1:60" s="65" customFormat="1" ht="11.25" customHeight="1" x14ac:dyDescent="0.2">
      <c r="B246" s="66"/>
      <c r="C246" s="67" t="s">
        <v>642</v>
      </c>
      <c r="E246" s="68"/>
      <c r="F246" s="68"/>
      <c r="G246" s="99">
        <f t="shared" si="13"/>
        <v>0</v>
      </c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</row>
    <row r="247" spans="1:60" s="70" customFormat="1" ht="11.25" customHeight="1" x14ac:dyDescent="0.2">
      <c r="A247" s="48" t="s">
        <v>24</v>
      </c>
      <c r="B247" s="69" t="s">
        <v>26</v>
      </c>
      <c r="C247" s="44" t="s">
        <v>643</v>
      </c>
      <c r="D247" s="48" t="str">
        <f>A247</f>
        <v>Número do</v>
      </c>
      <c r="E247" s="62" t="s">
        <v>644</v>
      </c>
      <c r="F247" s="62" t="s">
        <v>645</v>
      </c>
      <c r="G247" s="99" t="e">
        <f t="shared" si="13"/>
        <v>#VALUE!</v>
      </c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</row>
    <row r="248" spans="1:60" s="98" customFormat="1" ht="11.25" customHeight="1" x14ac:dyDescent="0.2">
      <c r="A248" s="74" t="s">
        <v>25</v>
      </c>
      <c r="B248" s="71"/>
      <c r="C248" s="72" t="s">
        <v>28</v>
      </c>
      <c r="D248" s="74" t="str">
        <f>A248</f>
        <v>Alimento</v>
      </c>
      <c r="E248" s="73" t="s">
        <v>28</v>
      </c>
      <c r="F248" s="73" t="s">
        <v>28</v>
      </c>
      <c r="G248" s="99" t="e">
        <f t="shared" si="13"/>
        <v>#VALUE!</v>
      </c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</row>
    <row r="249" spans="1:60" ht="11.25" customHeight="1" x14ac:dyDescent="0.2">
      <c r="A249" s="28">
        <f>A245+1</f>
        <v>351</v>
      </c>
      <c r="B249" s="27" t="s">
        <v>387</v>
      </c>
      <c r="C249" s="25">
        <v>4.3</v>
      </c>
      <c r="D249" s="29">
        <f t="shared" si="14"/>
        <v>351</v>
      </c>
      <c r="E249" s="30">
        <v>0.15</v>
      </c>
      <c r="F249" s="30">
        <v>0.05</v>
      </c>
      <c r="G249" s="99">
        <f t="shared" si="13"/>
        <v>0.2</v>
      </c>
    </row>
    <row r="250" spans="1:60" ht="11.25" customHeight="1" x14ac:dyDescent="0.2">
      <c r="A250" s="28">
        <f t="shared" si="16"/>
        <v>352</v>
      </c>
      <c r="B250" s="27" t="s">
        <v>388</v>
      </c>
      <c r="C250" s="25">
        <v>3.9</v>
      </c>
      <c r="D250" s="29">
        <f t="shared" si="14"/>
        <v>352</v>
      </c>
      <c r="E250" s="30">
        <v>0.12</v>
      </c>
      <c r="F250" s="30">
        <v>0.02</v>
      </c>
      <c r="G250" s="99">
        <f t="shared" si="13"/>
        <v>0.13999999999999999</v>
      </c>
    </row>
    <row r="251" spans="1:60" ht="11.25" customHeight="1" x14ac:dyDescent="0.2">
      <c r="A251" s="28">
        <f t="shared" si="16"/>
        <v>353</v>
      </c>
      <c r="B251" s="27" t="s">
        <v>389</v>
      </c>
      <c r="C251" s="25">
        <v>5.5</v>
      </c>
      <c r="D251" s="29">
        <f t="shared" si="14"/>
        <v>353</v>
      </c>
      <c r="E251" s="30">
        <v>0.22</v>
      </c>
      <c r="F251" s="30">
        <v>0.01</v>
      </c>
      <c r="G251" s="99">
        <f t="shared" si="13"/>
        <v>0.23</v>
      </c>
    </row>
    <row r="252" spans="1:60" ht="11.25" customHeight="1" x14ac:dyDescent="0.2">
      <c r="A252" s="28">
        <f t="shared" si="16"/>
        <v>354</v>
      </c>
      <c r="B252" s="27" t="s">
        <v>390</v>
      </c>
      <c r="C252" s="25">
        <v>6.8</v>
      </c>
      <c r="D252" s="29">
        <f t="shared" si="14"/>
        <v>354</v>
      </c>
      <c r="E252" s="30">
        <v>0.3</v>
      </c>
      <c r="F252" s="30">
        <v>0.03</v>
      </c>
      <c r="G252" s="99">
        <f t="shared" si="13"/>
        <v>0.32999999999999996</v>
      </c>
    </row>
    <row r="253" spans="1:60" ht="11.25" customHeight="1" x14ac:dyDescent="0.2">
      <c r="A253" s="28">
        <f t="shared" si="16"/>
        <v>355</v>
      </c>
      <c r="B253" s="27" t="s">
        <v>391</v>
      </c>
      <c r="C253" s="25">
        <v>2.79</v>
      </c>
      <c r="D253" s="29">
        <f t="shared" si="14"/>
        <v>355</v>
      </c>
      <c r="E253" s="30">
        <v>0.16</v>
      </c>
      <c r="F253" s="30">
        <v>0.05</v>
      </c>
      <c r="G253" s="99">
        <f t="shared" si="13"/>
        <v>0.21000000000000002</v>
      </c>
    </row>
    <row r="254" spans="1:60" ht="11.25" customHeight="1" x14ac:dyDescent="0.2">
      <c r="A254" s="28">
        <f t="shared" si="16"/>
        <v>356</v>
      </c>
      <c r="B254" s="27" t="s">
        <v>392</v>
      </c>
      <c r="C254" s="25">
        <v>4.7</v>
      </c>
      <c r="D254" s="29">
        <f t="shared" si="14"/>
        <v>356</v>
      </c>
      <c r="E254" s="30">
        <v>0.09</v>
      </c>
      <c r="F254" s="30">
        <v>0.02</v>
      </c>
      <c r="G254" s="99">
        <f t="shared" si="13"/>
        <v>0.11</v>
      </c>
    </row>
    <row r="255" spans="1:60" ht="11.25" customHeight="1" x14ac:dyDescent="0.2">
      <c r="A255" s="28">
        <f t="shared" si="16"/>
        <v>357</v>
      </c>
      <c r="B255" s="27" t="s">
        <v>393</v>
      </c>
      <c r="C255" s="25">
        <v>2.9</v>
      </c>
      <c r="D255" s="29">
        <f t="shared" si="14"/>
        <v>357</v>
      </c>
      <c r="E255" s="30">
        <v>0.1</v>
      </c>
      <c r="F255" s="30">
        <v>0.01</v>
      </c>
      <c r="G255" s="99">
        <f t="shared" si="13"/>
        <v>0.11</v>
      </c>
    </row>
    <row r="256" spans="1:60" ht="11.25" customHeight="1" x14ac:dyDescent="0.2">
      <c r="A256" s="28">
        <f t="shared" si="16"/>
        <v>358</v>
      </c>
      <c r="B256" s="27" t="s">
        <v>394</v>
      </c>
      <c r="C256" s="25">
        <v>4.5</v>
      </c>
      <c r="D256" s="29">
        <f t="shared" si="14"/>
        <v>358</v>
      </c>
      <c r="E256" s="30">
        <v>0.14000000000000001</v>
      </c>
      <c r="F256" s="30">
        <v>0.02</v>
      </c>
      <c r="G256" s="99">
        <f t="shared" si="13"/>
        <v>0.16</v>
      </c>
    </row>
    <row r="257" spans="1:7" ht="11.25" customHeight="1" x14ac:dyDescent="0.2">
      <c r="A257" s="28">
        <f t="shared" si="16"/>
        <v>359</v>
      </c>
      <c r="B257" s="27" t="s">
        <v>395</v>
      </c>
      <c r="C257" s="25">
        <v>3.9</v>
      </c>
      <c r="D257" s="29">
        <f t="shared" si="14"/>
        <v>359</v>
      </c>
      <c r="E257" s="30">
        <v>0.16</v>
      </c>
      <c r="F257" s="30"/>
      <c r="G257" s="99">
        <f t="shared" si="13"/>
        <v>0.16</v>
      </c>
    </row>
    <row r="258" spans="1:7" ht="11.25" customHeight="1" x14ac:dyDescent="0.2">
      <c r="A258" s="28">
        <f t="shared" si="16"/>
        <v>360</v>
      </c>
      <c r="B258" s="27" t="s">
        <v>396</v>
      </c>
      <c r="C258" s="25">
        <v>3.1</v>
      </c>
      <c r="D258" s="29">
        <f t="shared" si="14"/>
        <v>360</v>
      </c>
      <c r="E258" s="30">
        <v>0.11</v>
      </c>
      <c r="F258" s="30">
        <v>0.02</v>
      </c>
      <c r="G258" s="99">
        <f t="shared" si="13"/>
        <v>0.13</v>
      </c>
    </row>
    <row r="259" spans="1:7" ht="11.25" customHeight="1" x14ac:dyDescent="0.2">
      <c r="A259" s="28">
        <f t="shared" si="16"/>
        <v>361</v>
      </c>
      <c r="B259" s="27" t="s">
        <v>397</v>
      </c>
      <c r="C259" s="25">
        <v>12.1</v>
      </c>
      <c r="D259" s="29">
        <f t="shared" si="14"/>
        <v>361</v>
      </c>
      <c r="E259" s="30">
        <v>0.5</v>
      </c>
      <c r="F259" s="30">
        <v>0.05</v>
      </c>
      <c r="G259" s="99">
        <f t="shared" si="13"/>
        <v>0.55000000000000004</v>
      </c>
    </row>
    <row r="260" spans="1:7" ht="11.25" customHeight="1" x14ac:dyDescent="0.2">
      <c r="A260" s="28">
        <f t="shared" si="16"/>
        <v>362</v>
      </c>
      <c r="B260" s="27" t="s">
        <v>398</v>
      </c>
      <c r="C260" s="25">
        <v>7.3</v>
      </c>
      <c r="D260" s="29">
        <f t="shared" si="14"/>
        <v>362</v>
      </c>
      <c r="E260" s="30">
        <v>0.43</v>
      </c>
      <c r="F260" s="30"/>
      <c r="G260" s="99">
        <f t="shared" si="13"/>
        <v>0.43</v>
      </c>
    </row>
    <row r="261" spans="1:7" ht="11.25" customHeight="1" x14ac:dyDescent="0.2">
      <c r="A261" s="28">
        <f t="shared" si="16"/>
        <v>363</v>
      </c>
      <c r="B261" s="27" t="s">
        <v>399</v>
      </c>
      <c r="C261" s="25">
        <v>3.9</v>
      </c>
      <c r="D261" s="29">
        <f t="shared" si="14"/>
        <v>363</v>
      </c>
      <c r="E261" s="30">
        <v>0.15</v>
      </c>
      <c r="F261" s="30">
        <v>7.0000000000000007E-2</v>
      </c>
      <c r="G261" s="99">
        <f t="shared" ref="G261:G324" si="17">E261+F261</f>
        <v>0.22</v>
      </c>
    </row>
    <row r="262" spans="1:7" ht="11.25" customHeight="1" x14ac:dyDescent="0.2">
      <c r="A262" s="28">
        <f t="shared" si="16"/>
        <v>364</v>
      </c>
      <c r="B262" s="27" t="s">
        <v>400</v>
      </c>
      <c r="C262" s="25">
        <v>2.2999999999999998</v>
      </c>
      <c r="D262" s="29">
        <f t="shared" si="14"/>
        <v>364</v>
      </c>
      <c r="E262" s="30">
        <v>0.08</v>
      </c>
      <c r="F262" s="30" t="s">
        <v>33</v>
      </c>
      <c r="G262" s="99" t="e">
        <f t="shared" si="17"/>
        <v>#VALUE!</v>
      </c>
    </row>
    <row r="263" spans="1:7" ht="11.25" customHeight="1" x14ac:dyDescent="0.2">
      <c r="A263" s="28">
        <f t="shared" si="16"/>
        <v>365</v>
      </c>
      <c r="B263" s="27" t="s">
        <v>401</v>
      </c>
      <c r="C263" s="25">
        <v>11.2</v>
      </c>
      <c r="D263" s="29">
        <f t="shared" si="14"/>
        <v>365</v>
      </c>
      <c r="E263" s="30">
        <v>0.41</v>
      </c>
      <c r="F263" s="30">
        <v>0.02</v>
      </c>
      <c r="G263" s="99">
        <f t="shared" si="17"/>
        <v>0.43</v>
      </c>
    </row>
    <row r="264" spans="1:7" ht="11.25" customHeight="1" x14ac:dyDescent="0.2">
      <c r="A264" s="28">
        <f t="shared" si="16"/>
        <v>366</v>
      </c>
      <c r="B264" s="27" t="s">
        <v>402</v>
      </c>
      <c r="C264" s="25">
        <v>6.8</v>
      </c>
      <c r="D264" s="29">
        <f t="shared" si="14"/>
        <v>366</v>
      </c>
      <c r="E264" s="30">
        <v>0.28999999999999998</v>
      </c>
      <c r="F264" s="30">
        <v>0.01</v>
      </c>
      <c r="G264" s="99">
        <f t="shared" si="17"/>
        <v>0.3</v>
      </c>
    </row>
    <row r="265" spans="1:7" ht="11.25" customHeight="1" x14ac:dyDescent="0.2">
      <c r="A265" s="28">
        <f t="shared" si="16"/>
        <v>367</v>
      </c>
      <c r="B265" s="27" t="s">
        <v>403</v>
      </c>
      <c r="C265" s="25">
        <v>3.1</v>
      </c>
      <c r="D265" s="29">
        <f t="shared" si="14"/>
        <v>367</v>
      </c>
      <c r="E265" s="30">
        <v>0.08</v>
      </c>
      <c r="F265" s="30">
        <v>0.01</v>
      </c>
      <c r="G265" s="99">
        <f t="shared" si="17"/>
        <v>0.09</v>
      </c>
    </row>
    <row r="266" spans="1:7" ht="11.25" customHeight="1" x14ac:dyDescent="0.2">
      <c r="A266" s="28">
        <f>A265+1</f>
        <v>368</v>
      </c>
      <c r="B266" s="27" t="s">
        <v>404</v>
      </c>
      <c r="C266" s="25">
        <v>9.6999999999999993</v>
      </c>
      <c r="D266" s="29">
        <f t="shared" ref="D266:D329" si="18">A266</f>
        <v>368</v>
      </c>
      <c r="E266" s="30">
        <v>0.42</v>
      </c>
      <c r="F266" s="30">
        <v>0.06</v>
      </c>
      <c r="G266" s="99">
        <f t="shared" si="17"/>
        <v>0.48</v>
      </c>
    </row>
    <row r="267" spans="1:7" ht="11.25" customHeight="1" x14ac:dyDescent="0.2">
      <c r="A267" s="28">
        <f>A266+1</f>
        <v>369</v>
      </c>
      <c r="B267" s="27" t="s">
        <v>405</v>
      </c>
      <c r="C267" s="25">
        <v>3.4</v>
      </c>
      <c r="D267" s="29">
        <f t="shared" si="18"/>
        <v>369</v>
      </c>
      <c r="E267" s="30">
        <v>0.16</v>
      </c>
      <c r="F267" s="30">
        <v>0.01</v>
      </c>
      <c r="G267" s="99">
        <f t="shared" si="17"/>
        <v>0.17</v>
      </c>
    </row>
    <row r="268" spans="1:7" ht="11.25" customHeight="1" x14ac:dyDescent="0.2">
      <c r="A268" s="28">
        <f t="shared" ref="A268:A301" si="19">A267+1</f>
        <v>370</v>
      </c>
      <c r="B268" s="27" t="s">
        <v>406</v>
      </c>
      <c r="C268" s="25">
        <v>5.0999999999999996</v>
      </c>
      <c r="D268" s="29">
        <f t="shared" si="18"/>
        <v>370</v>
      </c>
      <c r="E268" s="30">
        <v>0.21</v>
      </c>
      <c r="F268" s="30">
        <v>0.01</v>
      </c>
      <c r="G268" s="99">
        <f t="shared" si="17"/>
        <v>0.22</v>
      </c>
    </row>
    <row r="269" spans="1:7" ht="11.25" customHeight="1" x14ac:dyDescent="0.2">
      <c r="A269" s="28">
        <f t="shared" si="19"/>
        <v>371</v>
      </c>
      <c r="B269" s="27" t="s">
        <v>407</v>
      </c>
      <c r="C269" s="25">
        <v>2.9</v>
      </c>
      <c r="D269" s="29">
        <f t="shared" si="18"/>
        <v>371</v>
      </c>
      <c r="E269" s="30">
        <v>0.13</v>
      </c>
      <c r="F269" s="30">
        <v>0.05</v>
      </c>
      <c r="G269" s="99">
        <f t="shared" si="17"/>
        <v>0.18</v>
      </c>
    </row>
    <row r="270" spans="1:7" ht="11.25" customHeight="1" x14ac:dyDescent="0.2">
      <c r="A270" s="28">
        <f t="shared" si="19"/>
        <v>372</v>
      </c>
      <c r="B270" s="27" t="s">
        <v>408</v>
      </c>
      <c r="C270" s="25">
        <v>2.2000000000000002</v>
      </c>
      <c r="D270" s="29">
        <f t="shared" si="18"/>
        <v>372</v>
      </c>
      <c r="E270" s="30">
        <v>0.08</v>
      </c>
      <c r="F270" s="30">
        <v>0.02</v>
      </c>
      <c r="G270" s="99">
        <f t="shared" si="17"/>
        <v>0.1</v>
      </c>
    </row>
    <row r="271" spans="1:7" ht="11.25" customHeight="1" x14ac:dyDescent="0.2">
      <c r="A271" s="28">
        <f t="shared" si="19"/>
        <v>373</v>
      </c>
      <c r="B271" s="27" t="s">
        <v>409</v>
      </c>
      <c r="C271" s="25">
        <v>3.5</v>
      </c>
      <c r="D271" s="29">
        <f t="shared" si="18"/>
        <v>373</v>
      </c>
      <c r="E271" s="30">
        <v>0.2</v>
      </c>
      <c r="F271" s="30">
        <v>0.01</v>
      </c>
      <c r="G271" s="99">
        <f t="shared" si="17"/>
        <v>0.21000000000000002</v>
      </c>
    </row>
    <row r="272" spans="1:7" ht="11.25" customHeight="1" x14ac:dyDescent="0.2">
      <c r="A272" s="28">
        <f t="shared" si="19"/>
        <v>374</v>
      </c>
      <c r="B272" s="27" t="s">
        <v>410</v>
      </c>
      <c r="C272" s="25">
        <v>3.4</v>
      </c>
      <c r="D272" s="29">
        <f t="shared" si="18"/>
        <v>374</v>
      </c>
      <c r="E272" s="30">
        <v>0.15</v>
      </c>
      <c r="F272" s="30">
        <v>0.01</v>
      </c>
      <c r="G272" s="99">
        <f t="shared" si="17"/>
        <v>0.16</v>
      </c>
    </row>
    <row r="273" spans="1:60" ht="11.25" customHeight="1" x14ac:dyDescent="0.2">
      <c r="A273" s="28">
        <f t="shared" si="19"/>
        <v>375</v>
      </c>
      <c r="B273" s="27" t="s">
        <v>411</v>
      </c>
      <c r="C273" s="25">
        <v>2.7</v>
      </c>
      <c r="D273" s="29">
        <f t="shared" si="18"/>
        <v>375</v>
      </c>
      <c r="E273" s="30">
        <v>0.15</v>
      </c>
      <c r="F273" s="30">
        <v>0.03</v>
      </c>
      <c r="G273" s="99">
        <f t="shared" si="17"/>
        <v>0.18</v>
      </c>
    </row>
    <row r="274" spans="1:60" ht="11.25" customHeight="1" x14ac:dyDescent="0.2">
      <c r="A274" s="28">
        <f t="shared" si="19"/>
        <v>376</v>
      </c>
      <c r="B274" s="27" t="s">
        <v>412</v>
      </c>
      <c r="C274" s="25">
        <v>2</v>
      </c>
      <c r="D274" s="29">
        <f t="shared" si="18"/>
        <v>376</v>
      </c>
      <c r="E274" s="30">
        <v>7.0000000000000007E-2</v>
      </c>
      <c r="F274" s="30">
        <v>0.01</v>
      </c>
      <c r="G274" s="99">
        <f t="shared" si="17"/>
        <v>0.08</v>
      </c>
    </row>
    <row r="275" spans="1:60" ht="11.25" customHeight="1" x14ac:dyDescent="0.2">
      <c r="A275" s="28">
        <f t="shared" si="19"/>
        <v>377</v>
      </c>
      <c r="B275" s="27" t="s">
        <v>413</v>
      </c>
      <c r="C275" s="25">
        <v>3.1</v>
      </c>
      <c r="D275" s="29">
        <f t="shared" si="18"/>
        <v>377</v>
      </c>
      <c r="E275" s="30">
        <v>0.11</v>
      </c>
      <c r="F275" s="30">
        <v>0.01</v>
      </c>
      <c r="G275" s="99">
        <f t="shared" si="17"/>
        <v>0.12</v>
      </c>
    </row>
    <row r="276" spans="1:60" ht="11.25" customHeight="1" x14ac:dyDescent="0.2">
      <c r="A276" s="28">
        <f t="shared" si="19"/>
        <v>378</v>
      </c>
      <c r="B276" s="27" t="s">
        <v>414</v>
      </c>
      <c r="C276" s="25">
        <v>11.7</v>
      </c>
      <c r="D276" s="29">
        <f t="shared" si="18"/>
        <v>378</v>
      </c>
      <c r="E276" s="30">
        <v>0.67</v>
      </c>
      <c r="F276" s="30">
        <v>0.05</v>
      </c>
      <c r="G276" s="99">
        <f t="shared" si="17"/>
        <v>0.72000000000000008</v>
      </c>
    </row>
    <row r="277" spans="1:60" ht="11.25" customHeight="1" x14ac:dyDescent="0.2">
      <c r="A277" s="28">
        <f t="shared" si="19"/>
        <v>379</v>
      </c>
      <c r="B277" s="27" t="s">
        <v>415</v>
      </c>
      <c r="C277" s="25">
        <v>8.1999999999999993</v>
      </c>
      <c r="D277" s="29">
        <f t="shared" si="18"/>
        <v>379</v>
      </c>
      <c r="E277" s="30">
        <v>0.54</v>
      </c>
      <c r="F277" s="30">
        <v>0.04</v>
      </c>
      <c r="G277" s="99">
        <f t="shared" si="17"/>
        <v>0.58000000000000007</v>
      </c>
    </row>
    <row r="278" spans="1:60" ht="11.25" customHeight="1" x14ac:dyDescent="0.2">
      <c r="A278" s="28">
        <f t="shared" si="19"/>
        <v>380</v>
      </c>
      <c r="B278" s="27" t="s">
        <v>416</v>
      </c>
      <c r="C278" s="25">
        <v>6.1</v>
      </c>
      <c r="D278" s="29">
        <f t="shared" si="18"/>
        <v>380</v>
      </c>
      <c r="E278" s="30">
        <v>0.22</v>
      </c>
      <c r="F278" s="30">
        <v>0.03</v>
      </c>
      <c r="G278" s="99">
        <f t="shared" si="17"/>
        <v>0.25</v>
      </c>
    </row>
    <row r="279" spans="1:60" ht="11.25" customHeight="1" x14ac:dyDescent="0.2">
      <c r="A279" s="28">
        <f t="shared" si="19"/>
        <v>381</v>
      </c>
      <c r="B279" s="27" t="s">
        <v>417</v>
      </c>
      <c r="C279" s="25">
        <v>7.9</v>
      </c>
      <c r="D279" s="29">
        <f t="shared" si="18"/>
        <v>381</v>
      </c>
      <c r="E279" s="30">
        <v>0.23</v>
      </c>
      <c r="F279" s="30">
        <v>0.04</v>
      </c>
      <c r="G279" s="99">
        <f t="shared" si="17"/>
        <v>0.27</v>
      </c>
    </row>
    <row r="280" spans="1:60" ht="11.25" customHeight="1" x14ac:dyDescent="0.2">
      <c r="A280" s="28">
        <f t="shared" si="19"/>
        <v>382</v>
      </c>
      <c r="B280" s="27" t="s">
        <v>418</v>
      </c>
      <c r="C280" s="25">
        <v>2</v>
      </c>
      <c r="D280" s="29">
        <f t="shared" si="18"/>
        <v>382</v>
      </c>
      <c r="E280" s="30">
        <v>0.04</v>
      </c>
      <c r="F280" s="30" t="s">
        <v>33</v>
      </c>
      <c r="G280" s="99" t="e">
        <f t="shared" si="17"/>
        <v>#VALUE!</v>
      </c>
    </row>
    <row r="281" spans="1:60" s="65" customFormat="1" ht="11.25" customHeight="1" x14ac:dyDescent="0.2">
      <c r="B281" s="66"/>
      <c r="C281" s="67" t="s">
        <v>642</v>
      </c>
      <c r="E281" s="68"/>
      <c r="F281" s="68"/>
      <c r="G281" s="99">
        <f t="shared" si="17"/>
        <v>0</v>
      </c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</row>
    <row r="282" spans="1:60" s="70" customFormat="1" ht="11.25" customHeight="1" x14ac:dyDescent="0.2">
      <c r="A282" s="48" t="s">
        <v>24</v>
      </c>
      <c r="B282" s="69" t="s">
        <v>26</v>
      </c>
      <c r="C282" s="44" t="s">
        <v>643</v>
      </c>
      <c r="D282" s="48" t="str">
        <f>A282</f>
        <v>Número do</v>
      </c>
      <c r="E282" s="62" t="s">
        <v>644</v>
      </c>
      <c r="F282" s="62" t="s">
        <v>645</v>
      </c>
      <c r="G282" s="99" t="e">
        <f t="shared" si="17"/>
        <v>#VALUE!</v>
      </c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</row>
    <row r="283" spans="1:60" s="98" customFormat="1" ht="11.25" customHeight="1" x14ac:dyDescent="0.2">
      <c r="A283" s="74" t="s">
        <v>25</v>
      </c>
      <c r="B283" s="71"/>
      <c r="C283" s="72" t="s">
        <v>28</v>
      </c>
      <c r="D283" s="74" t="str">
        <f>A283</f>
        <v>Alimento</v>
      </c>
      <c r="E283" s="73" t="s">
        <v>28</v>
      </c>
      <c r="F283" s="73" t="s">
        <v>28</v>
      </c>
      <c r="G283" s="99" t="e">
        <f t="shared" si="17"/>
        <v>#VALUE!</v>
      </c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</row>
    <row r="284" spans="1:60" ht="11.25" customHeight="1" x14ac:dyDescent="0.2">
      <c r="A284" s="28">
        <f>A280+1</f>
        <v>383</v>
      </c>
      <c r="B284" s="27" t="s">
        <v>419</v>
      </c>
      <c r="C284" s="25">
        <v>4.5</v>
      </c>
      <c r="D284" s="29">
        <f t="shared" si="18"/>
        <v>383</v>
      </c>
      <c r="E284" s="30">
        <v>0.11</v>
      </c>
      <c r="F284" s="30">
        <v>0.02</v>
      </c>
      <c r="G284" s="99">
        <f t="shared" si="17"/>
        <v>0.13</v>
      </c>
    </row>
    <row r="285" spans="1:60" ht="11.25" customHeight="1" x14ac:dyDescent="0.2">
      <c r="A285" s="28">
        <f t="shared" si="19"/>
        <v>384</v>
      </c>
      <c r="B285" s="27" t="s">
        <v>420</v>
      </c>
      <c r="C285" s="25">
        <v>10.5</v>
      </c>
      <c r="D285" s="29">
        <f t="shared" si="18"/>
        <v>384</v>
      </c>
      <c r="E285" s="30">
        <v>0.71</v>
      </c>
      <c r="F285" s="30">
        <v>0.22</v>
      </c>
      <c r="G285" s="99">
        <f t="shared" si="17"/>
        <v>0.92999999999999994</v>
      </c>
    </row>
    <row r="286" spans="1:60" ht="11.25" customHeight="1" x14ac:dyDescent="0.2">
      <c r="A286" s="28">
        <f t="shared" si="19"/>
        <v>385</v>
      </c>
      <c r="B286" s="27" t="s">
        <v>421</v>
      </c>
      <c r="C286" s="25">
        <v>8.6999999999999993</v>
      </c>
      <c r="D286" s="29">
        <f t="shared" si="18"/>
        <v>385</v>
      </c>
      <c r="E286" s="30">
        <v>0.59</v>
      </c>
      <c r="F286" s="30">
        <v>7.0000000000000007E-2</v>
      </c>
      <c r="G286" s="99">
        <f t="shared" si="17"/>
        <v>0.65999999999999992</v>
      </c>
    </row>
    <row r="287" spans="1:60" ht="11.25" customHeight="1" x14ac:dyDescent="0.2">
      <c r="A287" s="28">
        <f t="shared" si="19"/>
        <v>386</v>
      </c>
      <c r="B287" s="27" t="s">
        <v>422</v>
      </c>
      <c r="C287" s="25">
        <v>2.6</v>
      </c>
      <c r="D287" s="29">
        <f t="shared" si="18"/>
        <v>386</v>
      </c>
      <c r="E287" s="30">
        <v>0.45</v>
      </c>
      <c r="F287" s="30">
        <v>0.13</v>
      </c>
      <c r="G287" s="99">
        <f t="shared" si="17"/>
        <v>0.58000000000000007</v>
      </c>
    </row>
    <row r="288" spans="1:60" s="104" customFormat="1" ht="11.25" customHeight="1" x14ac:dyDescent="0.2">
      <c r="A288" s="28">
        <v>388</v>
      </c>
      <c r="B288" s="110" t="s">
        <v>424</v>
      </c>
      <c r="C288" s="105">
        <v>5.083333333333333</v>
      </c>
      <c r="D288" s="29">
        <f t="shared" si="18"/>
        <v>388</v>
      </c>
      <c r="E288" s="107">
        <v>0.27333333333333337</v>
      </c>
      <c r="F288" s="107"/>
      <c r="G288" s="99">
        <f t="shared" si="17"/>
        <v>0.27333333333333337</v>
      </c>
    </row>
    <row r="289" spans="1:7" ht="11.25" customHeight="1" x14ac:dyDescent="0.2">
      <c r="A289" s="28">
        <v>390</v>
      </c>
      <c r="B289" s="27" t="s">
        <v>426</v>
      </c>
      <c r="C289" s="25">
        <v>5.4</v>
      </c>
      <c r="D289" s="29">
        <f t="shared" si="18"/>
        <v>390</v>
      </c>
      <c r="E289" s="30">
        <v>6.21</v>
      </c>
      <c r="F289" s="30">
        <v>0.96</v>
      </c>
      <c r="G289" s="99">
        <f t="shared" si="17"/>
        <v>7.17</v>
      </c>
    </row>
    <row r="290" spans="1:7" ht="11.25" customHeight="1" x14ac:dyDescent="0.2">
      <c r="A290" s="28">
        <v>391</v>
      </c>
      <c r="B290" s="27" t="s">
        <v>427</v>
      </c>
      <c r="C290" s="25">
        <v>4.4000000000000004</v>
      </c>
      <c r="D290" s="29">
        <f t="shared" si="18"/>
        <v>391</v>
      </c>
      <c r="E290" s="30">
        <v>0.03</v>
      </c>
      <c r="F290" s="30">
        <v>0.01</v>
      </c>
      <c r="G290" s="99">
        <f t="shared" si="17"/>
        <v>0.04</v>
      </c>
    </row>
    <row r="291" spans="1:7" ht="11.25" customHeight="1" x14ac:dyDescent="0.2">
      <c r="A291" s="28">
        <f t="shared" si="19"/>
        <v>392</v>
      </c>
      <c r="B291" s="27" t="s">
        <v>428</v>
      </c>
      <c r="C291" s="25">
        <v>4.4000000000000004</v>
      </c>
      <c r="D291" s="29">
        <f t="shared" si="18"/>
        <v>392</v>
      </c>
      <c r="E291" s="30">
        <v>0.03</v>
      </c>
      <c r="F291" s="30">
        <v>0.01</v>
      </c>
      <c r="G291" s="99">
        <f t="shared" si="17"/>
        <v>0.04</v>
      </c>
    </row>
    <row r="292" spans="1:7" ht="11.25" customHeight="1" x14ac:dyDescent="0.2">
      <c r="A292" s="28">
        <f t="shared" si="19"/>
        <v>393</v>
      </c>
      <c r="B292" s="27" t="s">
        <v>429</v>
      </c>
      <c r="C292" s="25">
        <v>2.2000000000000002</v>
      </c>
      <c r="D292" s="29">
        <f t="shared" si="18"/>
        <v>393</v>
      </c>
      <c r="E292" s="30">
        <v>0.01</v>
      </c>
      <c r="F292" s="30"/>
      <c r="G292" s="99">
        <f t="shared" si="17"/>
        <v>0.01</v>
      </c>
    </row>
    <row r="293" spans="1:7" ht="11.25" customHeight="1" x14ac:dyDescent="0.2">
      <c r="A293" s="28">
        <f t="shared" si="19"/>
        <v>394</v>
      </c>
      <c r="B293" s="27" t="s">
        <v>430</v>
      </c>
      <c r="C293" s="25">
        <v>4.9000000000000004</v>
      </c>
      <c r="D293" s="29">
        <f t="shared" si="18"/>
        <v>394</v>
      </c>
      <c r="E293" s="30">
        <v>0.09</v>
      </c>
      <c r="F293" s="30"/>
      <c r="G293" s="99">
        <f t="shared" si="17"/>
        <v>0.09</v>
      </c>
    </row>
    <row r="294" spans="1:7" ht="11.25" customHeight="1" x14ac:dyDescent="0.2">
      <c r="A294" s="28">
        <f t="shared" si="19"/>
        <v>395</v>
      </c>
      <c r="B294" s="35" t="s">
        <v>431</v>
      </c>
      <c r="C294" s="25">
        <v>3.4996666666666667</v>
      </c>
      <c r="D294" s="29">
        <f t="shared" si="18"/>
        <v>395</v>
      </c>
      <c r="E294" s="30">
        <v>8.299999999999999E-2</v>
      </c>
      <c r="F294" s="30">
        <v>1.9E-2</v>
      </c>
      <c r="G294" s="99">
        <f t="shared" si="17"/>
        <v>0.10199999999999999</v>
      </c>
    </row>
    <row r="295" spans="1:7" ht="11.25" customHeight="1" x14ac:dyDescent="0.2">
      <c r="A295" s="28">
        <f t="shared" si="19"/>
        <v>396</v>
      </c>
      <c r="B295" s="27" t="s">
        <v>432</v>
      </c>
      <c r="C295" s="25">
        <v>3.1</v>
      </c>
      <c r="D295" s="29">
        <f t="shared" si="18"/>
        <v>396</v>
      </c>
      <c r="E295" s="30">
        <v>0.12</v>
      </c>
      <c r="F295" s="30">
        <v>0.02</v>
      </c>
      <c r="G295" s="99">
        <f t="shared" si="17"/>
        <v>0.13999999999999999</v>
      </c>
    </row>
    <row r="296" spans="1:7" ht="11.25" customHeight="1" x14ac:dyDescent="0.2">
      <c r="A296" s="28">
        <f t="shared" si="19"/>
        <v>397</v>
      </c>
      <c r="B296" s="27" t="s">
        <v>433</v>
      </c>
      <c r="C296" s="25">
        <v>3</v>
      </c>
      <c r="D296" s="29">
        <f t="shared" si="18"/>
        <v>397</v>
      </c>
      <c r="E296" s="30">
        <v>0.04</v>
      </c>
      <c r="F296" s="30"/>
      <c r="G296" s="99">
        <f t="shared" si="17"/>
        <v>0.04</v>
      </c>
    </row>
    <row r="297" spans="1:7" ht="11.25" customHeight="1" x14ac:dyDescent="0.2">
      <c r="A297" s="28">
        <f t="shared" si="19"/>
        <v>398</v>
      </c>
      <c r="B297" s="27" t="s">
        <v>434</v>
      </c>
      <c r="C297" s="25">
        <v>2</v>
      </c>
      <c r="D297" s="29">
        <f t="shared" si="18"/>
        <v>398</v>
      </c>
      <c r="E297" s="30"/>
      <c r="F297" s="30"/>
      <c r="G297" s="99">
        <f t="shared" si="17"/>
        <v>0</v>
      </c>
    </row>
    <row r="298" spans="1:7" ht="11.25" customHeight="1" x14ac:dyDescent="0.2">
      <c r="A298" s="28">
        <f t="shared" si="19"/>
        <v>399</v>
      </c>
      <c r="B298" s="27" t="s">
        <v>435</v>
      </c>
      <c r="C298" s="25">
        <v>1.6</v>
      </c>
      <c r="D298" s="29">
        <f t="shared" si="18"/>
        <v>399</v>
      </c>
      <c r="E298" s="30">
        <v>0.01</v>
      </c>
      <c r="F298" s="30"/>
      <c r="G298" s="99">
        <f t="shared" si="17"/>
        <v>0.01</v>
      </c>
    </row>
    <row r="299" spans="1:7" ht="11.25" customHeight="1" x14ac:dyDescent="0.2">
      <c r="A299" s="28">
        <f t="shared" si="19"/>
        <v>400</v>
      </c>
      <c r="B299" s="27" t="s">
        <v>436</v>
      </c>
      <c r="C299" s="25">
        <v>1.3</v>
      </c>
      <c r="D299" s="29">
        <f t="shared" si="18"/>
        <v>400</v>
      </c>
      <c r="E299" s="30">
        <v>0.01</v>
      </c>
      <c r="F299" s="30"/>
      <c r="G299" s="99">
        <f t="shared" si="17"/>
        <v>0.01</v>
      </c>
    </row>
    <row r="300" spans="1:7" ht="11.25" customHeight="1" x14ac:dyDescent="0.2">
      <c r="A300" s="28">
        <f t="shared" si="19"/>
        <v>401</v>
      </c>
      <c r="B300" s="27" t="s">
        <v>437</v>
      </c>
      <c r="C300" s="25">
        <v>1.6</v>
      </c>
      <c r="D300" s="29">
        <f t="shared" si="18"/>
        <v>401</v>
      </c>
      <c r="E300" s="30">
        <v>0.02</v>
      </c>
      <c r="F300" s="30">
        <v>0.02</v>
      </c>
      <c r="G300" s="99">
        <f t="shared" si="17"/>
        <v>0.04</v>
      </c>
    </row>
    <row r="301" spans="1:7" ht="11.25" customHeight="1" x14ac:dyDescent="0.2">
      <c r="A301" s="28">
        <f t="shared" si="19"/>
        <v>402</v>
      </c>
      <c r="B301" s="27" t="s">
        <v>438</v>
      </c>
      <c r="C301" s="25">
        <v>5.2</v>
      </c>
      <c r="D301" s="29">
        <f t="shared" si="18"/>
        <v>402</v>
      </c>
      <c r="E301" s="30">
        <v>7.0000000000000007E-2</v>
      </c>
      <c r="F301" s="30"/>
      <c r="G301" s="99">
        <f t="shared" si="17"/>
        <v>7.0000000000000007E-2</v>
      </c>
    </row>
    <row r="302" spans="1:7" ht="11.25" customHeight="1" x14ac:dyDescent="0.2">
      <c r="A302" s="28">
        <f>A301+1</f>
        <v>403</v>
      </c>
      <c r="B302" s="27" t="s">
        <v>439</v>
      </c>
      <c r="C302" s="25">
        <v>2.1</v>
      </c>
      <c r="D302" s="29">
        <f t="shared" si="18"/>
        <v>403</v>
      </c>
      <c r="E302" s="30">
        <v>0.1</v>
      </c>
      <c r="F302" s="30">
        <v>0.02</v>
      </c>
      <c r="G302" s="99">
        <f t="shared" si="17"/>
        <v>0.12000000000000001</v>
      </c>
    </row>
    <row r="303" spans="1:7" ht="11.25" customHeight="1" x14ac:dyDescent="0.2">
      <c r="A303" s="28">
        <f>A302+1</f>
        <v>404</v>
      </c>
      <c r="B303" s="27" t="s">
        <v>440</v>
      </c>
      <c r="C303" s="25">
        <v>2.2000000000000002</v>
      </c>
      <c r="D303" s="29">
        <f t="shared" si="18"/>
        <v>404</v>
      </c>
      <c r="E303" s="30">
        <v>0.09</v>
      </c>
      <c r="F303" s="30">
        <v>0.02</v>
      </c>
      <c r="G303" s="99">
        <f t="shared" si="17"/>
        <v>0.11</v>
      </c>
    </row>
    <row r="304" spans="1:7" ht="11.25" customHeight="1" x14ac:dyDescent="0.2">
      <c r="A304" s="28">
        <f t="shared" ref="A304:A338" si="20">A303+1</f>
        <v>405</v>
      </c>
      <c r="B304" s="27" t="s">
        <v>441</v>
      </c>
      <c r="C304" s="25">
        <v>1.4</v>
      </c>
      <c r="D304" s="29">
        <f t="shared" si="18"/>
        <v>405</v>
      </c>
      <c r="E304" s="30">
        <v>0.01</v>
      </c>
      <c r="F304" s="30"/>
      <c r="G304" s="99">
        <f t="shared" si="17"/>
        <v>0.01</v>
      </c>
    </row>
    <row r="305" spans="1:60" ht="11.25" customHeight="1" x14ac:dyDescent="0.2">
      <c r="A305" s="28">
        <f t="shared" si="20"/>
        <v>406</v>
      </c>
      <c r="B305" s="27" t="s">
        <v>442</v>
      </c>
      <c r="C305" s="25">
        <v>2.2000000000000002</v>
      </c>
      <c r="D305" s="29">
        <f t="shared" si="18"/>
        <v>406</v>
      </c>
      <c r="E305" s="30">
        <v>0.1</v>
      </c>
      <c r="F305" s="30">
        <v>0.02</v>
      </c>
      <c r="G305" s="99">
        <f t="shared" si="17"/>
        <v>0.12000000000000001</v>
      </c>
    </row>
    <row r="306" spans="1:60" ht="11.25" customHeight="1" x14ac:dyDescent="0.2">
      <c r="A306" s="28">
        <f t="shared" si="20"/>
        <v>407</v>
      </c>
      <c r="B306" s="27" t="s">
        <v>443</v>
      </c>
      <c r="C306" s="25">
        <v>2.2000000000000002</v>
      </c>
      <c r="D306" s="29">
        <f t="shared" si="18"/>
        <v>407</v>
      </c>
      <c r="E306" s="30">
        <v>0.03</v>
      </c>
      <c r="F306" s="30"/>
      <c r="G306" s="99">
        <f t="shared" si="17"/>
        <v>0.03</v>
      </c>
    </row>
    <row r="307" spans="1:60" ht="11.25" customHeight="1" x14ac:dyDescent="0.2">
      <c r="A307" s="28">
        <f t="shared" si="20"/>
        <v>408</v>
      </c>
      <c r="B307" s="27" t="s">
        <v>444</v>
      </c>
      <c r="C307" s="25">
        <v>1.1000000000000001</v>
      </c>
      <c r="D307" s="29">
        <f t="shared" si="18"/>
        <v>408</v>
      </c>
      <c r="E307" s="30">
        <v>0.04</v>
      </c>
      <c r="F307" s="30">
        <v>0.01</v>
      </c>
      <c r="G307" s="99">
        <f t="shared" si="17"/>
        <v>0.05</v>
      </c>
    </row>
    <row r="308" spans="1:60" ht="11.25" customHeight="1" x14ac:dyDescent="0.2">
      <c r="A308" s="28">
        <f t="shared" si="20"/>
        <v>409</v>
      </c>
      <c r="B308" s="27" t="s">
        <v>445</v>
      </c>
      <c r="C308" s="25">
        <v>1.1000000000000001</v>
      </c>
      <c r="D308" s="29">
        <f t="shared" si="18"/>
        <v>409</v>
      </c>
      <c r="E308" s="30">
        <v>0.01</v>
      </c>
      <c r="F308" s="30"/>
      <c r="G308" s="99">
        <f t="shared" si="17"/>
        <v>0.01</v>
      </c>
    </row>
    <row r="309" spans="1:60" ht="11.25" customHeight="1" x14ac:dyDescent="0.2">
      <c r="A309" s="28">
        <f t="shared" si="20"/>
        <v>410</v>
      </c>
      <c r="B309" s="27" t="s">
        <v>446</v>
      </c>
      <c r="C309" s="25">
        <v>0.9</v>
      </c>
      <c r="D309" s="29">
        <f t="shared" si="18"/>
        <v>410</v>
      </c>
      <c r="E309" s="30">
        <v>0.04</v>
      </c>
      <c r="F309" s="30" t="s">
        <v>33</v>
      </c>
      <c r="G309" s="99" t="e">
        <f t="shared" si="17"/>
        <v>#VALUE!</v>
      </c>
    </row>
    <row r="310" spans="1:60" ht="11.25" customHeight="1" x14ac:dyDescent="0.2">
      <c r="A310" s="28">
        <f t="shared" si="20"/>
        <v>411</v>
      </c>
      <c r="B310" s="27" t="s">
        <v>447</v>
      </c>
      <c r="C310" s="25">
        <v>4.2</v>
      </c>
      <c r="D310" s="29">
        <f t="shared" si="18"/>
        <v>411</v>
      </c>
      <c r="E310" s="30">
        <v>0.19</v>
      </c>
      <c r="F310" s="30">
        <v>0.04</v>
      </c>
      <c r="G310" s="99">
        <f t="shared" si="17"/>
        <v>0.23</v>
      </c>
    </row>
    <row r="311" spans="1:60" ht="11.25" customHeight="1" x14ac:dyDescent="0.2">
      <c r="A311" s="28">
        <f t="shared" si="20"/>
        <v>412</v>
      </c>
      <c r="B311" s="27" t="s">
        <v>448</v>
      </c>
      <c r="C311" s="25">
        <v>6.5</v>
      </c>
      <c r="D311" s="29">
        <f t="shared" si="18"/>
        <v>412</v>
      </c>
      <c r="E311" s="30">
        <v>0.06</v>
      </c>
      <c r="F311" s="30"/>
      <c r="G311" s="99">
        <f t="shared" si="17"/>
        <v>0.06</v>
      </c>
    </row>
    <row r="312" spans="1:60" ht="11.25" customHeight="1" x14ac:dyDescent="0.2">
      <c r="A312" s="28">
        <f t="shared" si="20"/>
        <v>413</v>
      </c>
      <c r="B312" s="27" t="s">
        <v>449</v>
      </c>
      <c r="C312" s="25">
        <v>3.3</v>
      </c>
      <c r="D312" s="29">
        <f t="shared" si="18"/>
        <v>413</v>
      </c>
      <c r="E312" s="30">
        <v>0.14000000000000001</v>
      </c>
      <c r="F312" s="30">
        <v>0.04</v>
      </c>
      <c r="G312" s="99">
        <f t="shared" si="17"/>
        <v>0.18000000000000002</v>
      </c>
    </row>
    <row r="313" spans="1:60" ht="11.25" customHeight="1" x14ac:dyDescent="0.2">
      <c r="A313" s="28">
        <f t="shared" si="20"/>
        <v>414</v>
      </c>
      <c r="B313" s="27" t="s">
        <v>450</v>
      </c>
      <c r="C313" s="25">
        <v>3</v>
      </c>
      <c r="D313" s="29">
        <f t="shared" si="18"/>
        <v>414</v>
      </c>
      <c r="E313" s="30">
        <v>0.03</v>
      </c>
      <c r="F313" s="30"/>
      <c r="G313" s="99">
        <f t="shared" si="17"/>
        <v>0.03</v>
      </c>
    </row>
    <row r="314" spans="1:60" ht="11.25" customHeight="1" x14ac:dyDescent="0.2">
      <c r="A314" s="28">
        <f t="shared" si="20"/>
        <v>415</v>
      </c>
      <c r="B314" s="27" t="s">
        <v>451</v>
      </c>
      <c r="C314" s="25">
        <v>5.7</v>
      </c>
      <c r="D314" s="29">
        <f t="shared" si="18"/>
        <v>415</v>
      </c>
      <c r="E314" s="30">
        <v>0.81</v>
      </c>
      <c r="F314" s="30">
        <v>0.19</v>
      </c>
      <c r="G314" s="99">
        <f t="shared" si="17"/>
        <v>1</v>
      </c>
    </row>
    <row r="315" spans="1:60" ht="11.25" customHeight="1" x14ac:dyDescent="0.2">
      <c r="A315" s="28">
        <f t="shared" si="20"/>
        <v>416</v>
      </c>
      <c r="B315" s="27" t="s">
        <v>452</v>
      </c>
      <c r="C315" s="25">
        <v>5.9</v>
      </c>
      <c r="D315" s="29">
        <f t="shared" si="18"/>
        <v>416</v>
      </c>
      <c r="E315" s="30">
        <v>0.33</v>
      </c>
      <c r="F315" s="30">
        <v>0.11</v>
      </c>
      <c r="G315" s="99">
        <f t="shared" si="17"/>
        <v>0.44</v>
      </c>
    </row>
    <row r="316" spans="1:60" s="65" customFormat="1" ht="11.25" customHeight="1" x14ac:dyDescent="0.2">
      <c r="B316" s="66"/>
      <c r="C316" s="67" t="s">
        <v>642</v>
      </c>
      <c r="E316" s="68"/>
      <c r="F316" s="68"/>
      <c r="G316" s="99">
        <f t="shared" si="17"/>
        <v>0</v>
      </c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</row>
    <row r="317" spans="1:60" s="70" customFormat="1" ht="11.25" customHeight="1" x14ac:dyDescent="0.2">
      <c r="A317" s="48" t="s">
        <v>24</v>
      </c>
      <c r="B317" s="69" t="s">
        <v>26</v>
      </c>
      <c r="C317" s="44" t="s">
        <v>643</v>
      </c>
      <c r="D317" s="48" t="str">
        <f>A317</f>
        <v>Número do</v>
      </c>
      <c r="E317" s="62" t="s">
        <v>644</v>
      </c>
      <c r="F317" s="62" t="s">
        <v>645</v>
      </c>
      <c r="G317" s="99" t="e">
        <f t="shared" si="17"/>
        <v>#VALUE!</v>
      </c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</row>
    <row r="318" spans="1:60" s="98" customFormat="1" ht="11.25" customHeight="1" x14ac:dyDescent="0.2">
      <c r="A318" s="74" t="s">
        <v>25</v>
      </c>
      <c r="B318" s="71"/>
      <c r="C318" s="72" t="s">
        <v>28</v>
      </c>
      <c r="D318" s="74" t="str">
        <f>A318</f>
        <v>Alimento</v>
      </c>
      <c r="E318" s="73" t="s">
        <v>28</v>
      </c>
      <c r="F318" s="73" t="s">
        <v>28</v>
      </c>
      <c r="G318" s="99" t="e">
        <f t="shared" si="17"/>
        <v>#VALUE!</v>
      </c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</row>
    <row r="319" spans="1:60" ht="11.25" customHeight="1" x14ac:dyDescent="0.2">
      <c r="A319" s="28">
        <f>A315+1</f>
        <v>417</v>
      </c>
      <c r="B319" s="27" t="s">
        <v>453</v>
      </c>
      <c r="C319" s="25">
        <v>5.0999999999999996</v>
      </c>
      <c r="D319" s="29">
        <f t="shared" si="18"/>
        <v>417</v>
      </c>
      <c r="E319" s="30">
        <v>0.3</v>
      </c>
      <c r="F319" s="30">
        <v>0.06</v>
      </c>
      <c r="G319" s="99">
        <f t="shared" si="17"/>
        <v>0.36</v>
      </c>
    </row>
    <row r="320" spans="1:60" ht="11.25" customHeight="1" x14ac:dyDescent="0.2">
      <c r="A320" s="28">
        <f t="shared" si="20"/>
        <v>418</v>
      </c>
      <c r="B320" s="27" t="s">
        <v>454</v>
      </c>
      <c r="C320" s="25">
        <v>5.2</v>
      </c>
      <c r="D320" s="29">
        <f t="shared" si="18"/>
        <v>418</v>
      </c>
      <c r="E320" s="30">
        <v>0.04</v>
      </c>
      <c r="F320" s="30"/>
      <c r="G320" s="99">
        <f t="shared" si="17"/>
        <v>0.04</v>
      </c>
    </row>
    <row r="321" spans="1:7" ht="11.25" customHeight="1" x14ac:dyDescent="0.2">
      <c r="A321" s="28">
        <f t="shared" si="20"/>
        <v>419</v>
      </c>
      <c r="B321" s="27" t="s">
        <v>455</v>
      </c>
      <c r="C321" s="25">
        <v>5</v>
      </c>
      <c r="D321" s="29">
        <f t="shared" si="18"/>
        <v>419</v>
      </c>
      <c r="E321" s="30">
        <v>0.04</v>
      </c>
      <c r="F321" s="30"/>
      <c r="G321" s="99">
        <f t="shared" si="17"/>
        <v>0.04</v>
      </c>
    </row>
    <row r="322" spans="1:7" ht="11.25" customHeight="1" x14ac:dyDescent="0.2">
      <c r="A322" s="28">
        <f t="shared" si="20"/>
        <v>420</v>
      </c>
      <c r="B322" s="27" t="s">
        <v>456</v>
      </c>
      <c r="C322" s="25">
        <v>4.7</v>
      </c>
      <c r="D322" s="29">
        <f t="shared" si="18"/>
        <v>420</v>
      </c>
      <c r="E322" s="30">
        <v>0.04</v>
      </c>
      <c r="F322" s="30"/>
      <c r="G322" s="99">
        <f t="shared" si="17"/>
        <v>0.04</v>
      </c>
    </row>
    <row r="323" spans="1:7" ht="11.25" customHeight="1" x14ac:dyDescent="0.2">
      <c r="A323" s="28">
        <f t="shared" si="20"/>
        <v>421</v>
      </c>
      <c r="B323" s="27" t="s">
        <v>457</v>
      </c>
      <c r="C323" s="25">
        <v>4</v>
      </c>
      <c r="D323" s="29">
        <f t="shared" si="18"/>
        <v>421</v>
      </c>
      <c r="E323" s="30">
        <v>0.03</v>
      </c>
      <c r="F323" s="30"/>
      <c r="G323" s="99">
        <f t="shared" si="17"/>
        <v>0.03</v>
      </c>
    </row>
    <row r="324" spans="1:7" ht="11.25" customHeight="1" x14ac:dyDescent="0.2">
      <c r="A324" s="28">
        <f t="shared" si="20"/>
        <v>422</v>
      </c>
      <c r="B324" s="27" t="s">
        <v>458</v>
      </c>
      <c r="C324" s="25">
        <v>6.5</v>
      </c>
      <c r="D324" s="29">
        <f t="shared" si="18"/>
        <v>422</v>
      </c>
      <c r="E324" s="30">
        <v>0.03</v>
      </c>
      <c r="F324" s="30"/>
      <c r="G324" s="99">
        <f t="shared" si="17"/>
        <v>0.03</v>
      </c>
    </row>
    <row r="325" spans="1:7" ht="11.25" customHeight="1" x14ac:dyDescent="0.2">
      <c r="A325" s="28">
        <f t="shared" si="20"/>
        <v>423</v>
      </c>
      <c r="B325" s="27" t="s">
        <v>459</v>
      </c>
      <c r="C325" s="25">
        <v>7</v>
      </c>
      <c r="D325" s="29">
        <f t="shared" si="18"/>
        <v>423</v>
      </c>
      <c r="E325" s="30">
        <v>0.03</v>
      </c>
      <c r="F325" s="30"/>
      <c r="G325" s="99">
        <f t="shared" ref="G325:G388" si="21">E325+F325</f>
        <v>0.03</v>
      </c>
    </row>
    <row r="326" spans="1:7" s="104" customFormat="1" ht="11.25" customHeight="1" x14ac:dyDescent="0.2">
      <c r="A326" s="28">
        <f t="shared" si="20"/>
        <v>424</v>
      </c>
      <c r="B326" s="104" t="s">
        <v>460</v>
      </c>
      <c r="C326" s="116">
        <v>6.12</v>
      </c>
      <c r="D326" s="29">
        <f t="shared" si="18"/>
        <v>424</v>
      </c>
      <c r="E326" s="107"/>
      <c r="F326" s="107"/>
      <c r="G326" s="99">
        <f t="shared" si="21"/>
        <v>0</v>
      </c>
    </row>
    <row r="327" spans="1:7" ht="11.25" customHeight="1" x14ac:dyDescent="0.2">
      <c r="A327" s="28">
        <f t="shared" si="20"/>
        <v>425</v>
      </c>
      <c r="B327" s="27" t="s">
        <v>461</v>
      </c>
      <c r="C327" s="25">
        <v>1.6</v>
      </c>
      <c r="D327" s="29">
        <f t="shared" si="18"/>
        <v>425</v>
      </c>
      <c r="E327" s="30">
        <v>0.02</v>
      </c>
      <c r="F327" s="30" t="s">
        <v>33</v>
      </c>
      <c r="G327" s="99" t="e">
        <f t="shared" si="21"/>
        <v>#VALUE!</v>
      </c>
    </row>
    <row r="328" spans="1:7" ht="11.25" customHeight="1" x14ac:dyDescent="0.2">
      <c r="A328" s="28">
        <f t="shared" si="20"/>
        <v>426</v>
      </c>
      <c r="B328" s="27" t="s">
        <v>462</v>
      </c>
      <c r="C328" s="25">
        <v>0.4</v>
      </c>
      <c r="D328" s="29">
        <f t="shared" si="18"/>
        <v>426</v>
      </c>
      <c r="E328" s="30"/>
      <c r="F328" s="30"/>
      <c r="G328" s="99">
        <f t="shared" si="21"/>
        <v>0</v>
      </c>
    </row>
    <row r="329" spans="1:7" ht="11.25" customHeight="1" x14ac:dyDescent="0.2">
      <c r="A329" s="28">
        <f t="shared" si="20"/>
        <v>427</v>
      </c>
      <c r="B329" s="27" t="s">
        <v>463</v>
      </c>
      <c r="C329" s="25">
        <v>3.5</v>
      </c>
      <c r="D329" s="29">
        <f t="shared" si="18"/>
        <v>427</v>
      </c>
      <c r="E329" s="30"/>
      <c r="F329" s="30"/>
      <c r="G329" s="99">
        <f t="shared" si="21"/>
        <v>0</v>
      </c>
    </row>
    <row r="330" spans="1:7" s="104" customFormat="1" ht="11.25" customHeight="1" x14ac:dyDescent="0.2">
      <c r="A330" s="28">
        <f t="shared" si="20"/>
        <v>428</v>
      </c>
      <c r="B330" s="104" t="s">
        <v>464</v>
      </c>
      <c r="C330" s="105">
        <v>5.9746666666666659</v>
      </c>
      <c r="D330" s="29">
        <f t="shared" ref="D330:D393" si="22">A330</f>
        <v>428</v>
      </c>
      <c r="E330" s="106">
        <v>0.15966666666666665</v>
      </c>
      <c r="F330" s="106">
        <v>5.3333333333333337E-2</v>
      </c>
      <c r="G330" s="99">
        <f t="shared" si="21"/>
        <v>0.21299999999999999</v>
      </c>
    </row>
    <row r="331" spans="1:7" ht="11.25" customHeight="1" x14ac:dyDescent="0.2">
      <c r="A331" s="28">
        <f t="shared" si="20"/>
        <v>429</v>
      </c>
      <c r="B331" s="27" t="s">
        <v>465</v>
      </c>
      <c r="C331" s="25">
        <v>7.5</v>
      </c>
      <c r="D331" s="29">
        <f t="shared" si="22"/>
        <v>429</v>
      </c>
      <c r="E331" s="30">
        <v>0.09</v>
      </c>
      <c r="F331" s="30"/>
      <c r="G331" s="99">
        <f t="shared" si="21"/>
        <v>0.09</v>
      </c>
    </row>
    <row r="332" spans="1:7" ht="11.25" customHeight="1" x14ac:dyDescent="0.2">
      <c r="A332" s="28">
        <f t="shared" si="20"/>
        <v>430</v>
      </c>
      <c r="B332" s="27" t="s">
        <v>466</v>
      </c>
      <c r="C332" s="25">
        <v>11.8</v>
      </c>
      <c r="D332" s="29">
        <f t="shared" si="22"/>
        <v>430</v>
      </c>
      <c r="E332" s="30">
        <v>0.06</v>
      </c>
      <c r="F332" s="30"/>
      <c r="G332" s="99">
        <f t="shared" si="21"/>
        <v>0.06</v>
      </c>
    </row>
    <row r="333" spans="1:7" ht="11.25" customHeight="1" x14ac:dyDescent="0.2">
      <c r="A333" s="28">
        <f t="shared" si="20"/>
        <v>431</v>
      </c>
      <c r="B333" s="27" t="s">
        <v>467</v>
      </c>
      <c r="C333" s="25">
        <v>7.4</v>
      </c>
      <c r="D333" s="29">
        <f t="shared" si="22"/>
        <v>431</v>
      </c>
      <c r="E333" s="30"/>
      <c r="F333" s="30"/>
      <c r="G333" s="99">
        <f t="shared" si="21"/>
        <v>0</v>
      </c>
    </row>
    <row r="334" spans="1:7" ht="11.25" customHeight="1" x14ac:dyDescent="0.2">
      <c r="A334" s="28">
        <f t="shared" si="20"/>
        <v>432</v>
      </c>
      <c r="B334" s="27" t="s">
        <v>468</v>
      </c>
      <c r="C334" s="25">
        <v>2.6</v>
      </c>
      <c r="D334" s="29">
        <f t="shared" si="22"/>
        <v>432</v>
      </c>
      <c r="E334" s="30">
        <v>0.02</v>
      </c>
      <c r="F334" s="30"/>
      <c r="G334" s="99">
        <f t="shared" si="21"/>
        <v>0.02</v>
      </c>
    </row>
    <row r="335" spans="1:7" ht="11.25" customHeight="1" x14ac:dyDescent="0.2">
      <c r="A335" s="28">
        <f t="shared" si="20"/>
        <v>433</v>
      </c>
      <c r="B335" s="27" t="s">
        <v>469</v>
      </c>
      <c r="C335" s="25">
        <v>3.3</v>
      </c>
      <c r="D335" s="29">
        <f t="shared" si="22"/>
        <v>433</v>
      </c>
      <c r="E335" s="30"/>
      <c r="F335" s="30"/>
      <c r="G335" s="99">
        <f t="shared" si="21"/>
        <v>0</v>
      </c>
    </row>
    <row r="336" spans="1:7" ht="11.25" customHeight="1" x14ac:dyDescent="0.2">
      <c r="A336" s="28">
        <f t="shared" si="20"/>
        <v>434</v>
      </c>
      <c r="B336" s="27" t="s">
        <v>470</v>
      </c>
      <c r="C336" s="25">
        <v>7.3</v>
      </c>
      <c r="D336" s="29">
        <f t="shared" si="22"/>
        <v>434</v>
      </c>
      <c r="E336" s="30"/>
      <c r="F336" s="30" t="s">
        <v>42</v>
      </c>
      <c r="G336" s="99" t="e">
        <f t="shared" si="21"/>
        <v>#VALUE!</v>
      </c>
    </row>
    <row r="337" spans="1:60" ht="11.25" customHeight="1" x14ac:dyDescent="0.2">
      <c r="A337" s="28">
        <f t="shared" si="20"/>
        <v>435</v>
      </c>
      <c r="B337" s="27" t="s">
        <v>471</v>
      </c>
      <c r="C337" s="25">
        <v>4.8</v>
      </c>
      <c r="D337" s="29">
        <f t="shared" si="22"/>
        <v>435</v>
      </c>
      <c r="E337" s="30"/>
      <c r="F337" s="30"/>
      <c r="G337" s="99">
        <f t="shared" si="21"/>
        <v>0</v>
      </c>
    </row>
    <row r="338" spans="1:60" ht="11.25" customHeight="1" x14ac:dyDescent="0.2">
      <c r="A338" s="28">
        <f t="shared" si="20"/>
        <v>436</v>
      </c>
      <c r="B338" s="27" t="s">
        <v>472</v>
      </c>
      <c r="C338" s="25">
        <v>4.2</v>
      </c>
      <c r="D338" s="29">
        <f t="shared" si="22"/>
        <v>436</v>
      </c>
      <c r="E338" s="30"/>
      <c r="F338" s="30"/>
      <c r="G338" s="99">
        <f t="shared" si="21"/>
        <v>0</v>
      </c>
    </row>
    <row r="339" spans="1:60" ht="11.25" customHeight="1" x14ac:dyDescent="0.2">
      <c r="A339" s="28">
        <f>A338+1</f>
        <v>437</v>
      </c>
      <c r="B339" s="27" t="s">
        <v>473</v>
      </c>
      <c r="C339" s="25">
        <v>11.6</v>
      </c>
      <c r="D339" s="29">
        <f t="shared" si="22"/>
        <v>437</v>
      </c>
      <c r="E339" s="30">
        <v>7.0000000000000007E-2</v>
      </c>
      <c r="F339" s="30"/>
      <c r="G339" s="99">
        <f t="shared" si="21"/>
        <v>7.0000000000000007E-2</v>
      </c>
    </row>
    <row r="340" spans="1:60" s="104" customFormat="1" ht="11.25" customHeight="1" x14ac:dyDescent="0.2">
      <c r="A340" s="108">
        <f>A339+1</f>
        <v>438</v>
      </c>
      <c r="B340" s="104" t="s">
        <v>474</v>
      </c>
      <c r="C340" s="105">
        <v>1.9466666666666665</v>
      </c>
      <c r="D340" s="29">
        <f t="shared" si="22"/>
        <v>438</v>
      </c>
      <c r="E340" s="107">
        <v>0.01</v>
      </c>
      <c r="F340" s="107"/>
      <c r="G340" s="99">
        <f t="shared" si="21"/>
        <v>0.01</v>
      </c>
    </row>
    <row r="341" spans="1:60" s="104" customFormat="1" ht="11.25" customHeight="1" x14ac:dyDescent="0.2">
      <c r="A341" s="108">
        <f t="shared" ref="A341:A347" si="23">A340+1</f>
        <v>439</v>
      </c>
      <c r="B341" s="104" t="s">
        <v>475</v>
      </c>
      <c r="C341" s="105">
        <v>0.8566666666666668</v>
      </c>
      <c r="D341" s="29">
        <f t="shared" si="22"/>
        <v>439</v>
      </c>
      <c r="E341" s="107"/>
      <c r="F341" s="107"/>
      <c r="G341" s="99">
        <f t="shared" si="21"/>
        <v>0</v>
      </c>
    </row>
    <row r="342" spans="1:60" s="104" customFormat="1" ht="11.25" customHeight="1" x14ac:dyDescent="0.2">
      <c r="A342" s="108">
        <f t="shared" si="23"/>
        <v>440</v>
      </c>
      <c r="B342" s="104" t="s">
        <v>476</v>
      </c>
      <c r="C342" s="105">
        <v>1.232</v>
      </c>
      <c r="D342" s="29">
        <f t="shared" si="22"/>
        <v>440</v>
      </c>
      <c r="E342" s="106">
        <v>6.0666666666666667E-2</v>
      </c>
      <c r="F342" s="107"/>
      <c r="G342" s="99">
        <f t="shared" si="21"/>
        <v>6.0666666666666667E-2</v>
      </c>
    </row>
    <row r="343" spans="1:60" s="115" customFormat="1" ht="11.25" customHeight="1" x14ac:dyDescent="0.2">
      <c r="A343" s="108">
        <f t="shared" si="23"/>
        <v>441</v>
      </c>
      <c r="B343" s="115" t="s">
        <v>477</v>
      </c>
      <c r="C343" s="112">
        <v>0.64999999999999991</v>
      </c>
      <c r="D343" s="29">
        <f t="shared" si="22"/>
        <v>441</v>
      </c>
      <c r="E343" s="114">
        <v>3.3333333333333333E-2</v>
      </c>
      <c r="F343" s="113"/>
      <c r="G343" s="99">
        <f t="shared" si="21"/>
        <v>3.3333333333333333E-2</v>
      </c>
    </row>
    <row r="344" spans="1:60" s="104" customFormat="1" ht="11.25" customHeight="1" x14ac:dyDescent="0.2">
      <c r="A344" s="108">
        <f t="shared" si="23"/>
        <v>442</v>
      </c>
      <c r="B344" s="104" t="s">
        <v>478</v>
      </c>
      <c r="C344" s="105">
        <v>4.5773333333333337</v>
      </c>
      <c r="D344" s="29">
        <f t="shared" si="22"/>
        <v>442</v>
      </c>
      <c r="E344" s="106">
        <v>0.18133333333333335</v>
      </c>
      <c r="F344" s="106">
        <v>7.5333333333333322E-2</v>
      </c>
      <c r="G344" s="99">
        <f t="shared" si="21"/>
        <v>0.25666666666666665</v>
      </c>
    </row>
    <row r="345" spans="1:60" s="104" customFormat="1" ht="11.25" customHeight="1" x14ac:dyDescent="0.2">
      <c r="A345" s="108">
        <f t="shared" si="23"/>
        <v>443</v>
      </c>
      <c r="B345" s="104" t="s">
        <v>479</v>
      </c>
      <c r="C345" s="116">
        <v>9.5733333333333341</v>
      </c>
      <c r="D345" s="29">
        <f t="shared" si="22"/>
        <v>443</v>
      </c>
      <c r="E345" s="106">
        <v>0.10333333333333333</v>
      </c>
      <c r="F345" s="107"/>
      <c r="G345" s="99">
        <f t="shared" si="21"/>
        <v>0.10333333333333333</v>
      </c>
    </row>
    <row r="346" spans="1:60" ht="11.25" customHeight="1" x14ac:dyDescent="0.2">
      <c r="A346" s="108">
        <f t="shared" si="23"/>
        <v>444</v>
      </c>
      <c r="B346" s="27" t="s">
        <v>480</v>
      </c>
      <c r="C346" s="25">
        <v>17.7</v>
      </c>
      <c r="D346" s="29">
        <f t="shared" si="22"/>
        <v>444</v>
      </c>
      <c r="E346" s="30">
        <v>0.21</v>
      </c>
      <c r="F346" s="30"/>
      <c r="G346" s="99">
        <f t="shared" si="21"/>
        <v>0.21</v>
      </c>
    </row>
    <row r="347" spans="1:60" ht="11.25" customHeight="1" x14ac:dyDescent="0.2">
      <c r="A347" s="108">
        <f t="shared" si="23"/>
        <v>445</v>
      </c>
      <c r="B347" s="27" t="s">
        <v>481</v>
      </c>
      <c r="C347" s="25">
        <v>20</v>
      </c>
      <c r="D347" s="29">
        <f t="shared" si="22"/>
        <v>445</v>
      </c>
      <c r="E347" s="30">
        <v>0.33</v>
      </c>
      <c r="F347" s="30">
        <v>0.25</v>
      </c>
      <c r="G347" s="99">
        <f t="shared" si="21"/>
        <v>0.58000000000000007</v>
      </c>
    </row>
    <row r="348" spans="1:60" s="65" customFormat="1" ht="11.25" customHeight="1" x14ac:dyDescent="0.2">
      <c r="B348" s="66"/>
      <c r="C348" s="67" t="s">
        <v>642</v>
      </c>
      <c r="D348" s="24"/>
      <c r="E348" s="68"/>
      <c r="F348" s="68"/>
      <c r="G348" s="99">
        <f t="shared" si="21"/>
        <v>0</v>
      </c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</row>
    <row r="349" spans="1:60" s="70" customFormat="1" ht="11.25" customHeight="1" x14ac:dyDescent="0.2">
      <c r="A349" s="48" t="s">
        <v>24</v>
      </c>
      <c r="B349" s="69" t="s">
        <v>26</v>
      </c>
      <c r="C349" s="44" t="s">
        <v>643</v>
      </c>
      <c r="D349" s="29" t="str">
        <f>A349</f>
        <v>Número do</v>
      </c>
      <c r="E349" s="62" t="s">
        <v>644</v>
      </c>
      <c r="F349" s="62" t="s">
        <v>645</v>
      </c>
      <c r="G349" s="99" t="e">
        <f t="shared" si="21"/>
        <v>#VALUE!</v>
      </c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</row>
    <row r="350" spans="1:60" s="98" customFormat="1" ht="11.25" customHeight="1" x14ac:dyDescent="0.2">
      <c r="A350" s="74" t="s">
        <v>25</v>
      </c>
      <c r="B350" s="71"/>
      <c r="C350" s="72" t="s">
        <v>28</v>
      </c>
      <c r="D350" s="33" t="str">
        <f>A350</f>
        <v>Alimento</v>
      </c>
      <c r="E350" s="73" t="s">
        <v>28</v>
      </c>
      <c r="F350" s="73" t="s">
        <v>28</v>
      </c>
      <c r="G350" s="99" t="e">
        <f t="shared" si="21"/>
        <v>#VALUE!</v>
      </c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</row>
    <row r="351" spans="1:60" ht="11.25" customHeight="1" x14ac:dyDescent="0.2">
      <c r="C351" s="25"/>
      <c r="D351" s="29"/>
      <c r="E351" s="30"/>
      <c r="F351" s="30"/>
      <c r="G351" s="99">
        <f t="shared" si="21"/>
        <v>0</v>
      </c>
    </row>
    <row r="352" spans="1:60" ht="11.25" customHeight="1" x14ac:dyDescent="0.2">
      <c r="A352" s="119" t="s">
        <v>482</v>
      </c>
      <c r="B352" s="119"/>
      <c r="C352" s="25"/>
      <c r="D352" s="29"/>
      <c r="E352" s="30"/>
      <c r="F352" s="30"/>
      <c r="G352" s="99">
        <f t="shared" si="21"/>
        <v>0</v>
      </c>
    </row>
    <row r="353" spans="1:7" ht="11.25" customHeight="1" x14ac:dyDescent="0.2">
      <c r="A353" s="28">
        <f>A347+1</f>
        <v>446</v>
      </c>
      <c r="B353" s="27" t="s">
        <v>483</v>
      </c>
      <c r="C353" s="25">
        <v>1.1000000000000001</v>
      </c>
      <c r="D353" s="29">
        <f t="shared" si="22"/>
        <v>446</v>
      </c>
      <c r="E353" s="30">
        <v>0.06</v>
      </c>
      <c r="F353" s="30" t="s">
        <v>33</v>
      </c>
      <c r="G353" s="99" t="e">
        <f t="shared" si="21"/>
        <v>#VALUE!</v>
      </c>
    </row>
    <row r="354" spans="1:7" s="104" customFormat="1" ht="11.25" customHeight="1" x14ac:dyDescent="0.2">
      <c r="A354" s="108">
        <f>A353+1</f>
        <v>447</v>
      </c>
      <c r="B354" s="110" t="s">
        <v>484</v>
      </c>
      <c r="C354" s="116">
        <v>11.82</v>
      </c>
      <c r="D354" s="29">
        <f t="shared" si="22"/>
        <v>447</v>
      </c>
      <c r="E354" s="106">
        <v>0.63</v>
      </c>
      <c r="F354" s="107"/>
      <c r="G354" s="99">
        <f t="shared" si="21"/>
        <v>0.63</v>
      </c>
    </row>
    <row r="355" spans="1:7" ht="11.25" customHeight="1" x14ac:dyDescent="0.2">
      <c r="A355" s="108">
        <f t="shared" ref="A355:A373" si="24">A354+1</f>
        <v>448</v>
      </c>
      <c r="B355" s="27" t="s">
        <v>485</v>
      </c>
      <c r="C355" s="25">
        <v>1.8</v>
      </c>
      <c r="D355" s="29">
        <f t="shared" si="22"/>
        <v>448</v>
      </c>
      <c r="E355" s="30"/>
      <c r="F355" s="30"/>
      <c r="G355" s="99">
        <f t="shared" si="21"/>
        <v>0</v>
      </c>
    </row>
    <row r="356" spans="1:7" ht="11.25" customHeight="1" x14ac:dyDescent="0.2">
      <c r="A356" s="108">
        <f t="shared" si="24"/>
        <v>449</v>
      </c>
      <c r="B356" s="27" t="s">
        <v>486</v>
      </c>
      <c r="C356" s="25">
        <v>0.2</v>
      </c>
      <c r="D356" s="29">
        <f t="shared" si="22"/>
        <v>449</v>
      </c>
      <c r="E356" s="30">
        <v>0.01</v>
      </c>
      <c r="F356" s="30"/>
      <c r="G356" s="99">
        <f t="shared" si="21"/>
        <v>0.01</v>
      </c>
    </row>
    <row r="357" spans="1:7" ht="11.25" customHeight="1" x14ac:dyDescent="0.2">
      <c r="A357" s="108">
        <v>451</v>
      </c>
      <c r="B357" s="27" t="s">
        <v>488</v>
      </c>
      <c r="C357" s="25">
        <v>1.4</v>
      </c>
      <c r="D357" s="29">
        <f t="shared" si="22"/>
        <v>451</v>
      </c>
      <c r="E357" s="30"/>
      <c r="F357" s="30"/>
      <c r="G357" s="99">
        <f t="shared" si="21"/>
        <v>0</v>
      </c>
    </row>
    <row r="358" spans="1:7" ht="11.25" customHeight="1" x14ac:dyDescent="0.2">
      <c r="A358" s="108">
        <f t="shared" si="24"/>
        <v>452</v>
      </c>
      <c r="B358" s="27" t="s">
        <v>489</v>
      </c>
      <c r="C358" s="25">
        <v>1.4</v>
      </c>
      <c r="D358" s="29">
        <f t="shared" si="22"/>
        <v>452</v>
      </c>
      <c r="E358" s="30">
        <v>0.06</v>
      </c>
      <c r="F358" s="30" t="s">
        <v>33</v>
      </c>
      <c r="G358" s="99" t="e">
        <f t="shared" si="21"/>
        <v>#VALUE!</v>
      </c>
    </row>
    <row r="359" spans="1:7" ht="11.25" customHeight="1" x14ac:dyDescent="0.2">
      <c r="A359" s="108">
        <f t="shared" si="24"/>
        <v>453</v>
      </c>
      <c r="B359" s="27" t="s">
        <v>490</v>
      </c>
      <c r="C359" s="25">
        <v>4.2</v>
      </c>
      <c r="D359" s="29">
        <f t="shared" si="22"/>
        <v>453</v>
      </c>
      <c r="E359" s="30">
        <v>0.2</v>
      </c>
      <c r="F359" s="30">
        <v>0.03</v>
      </c>
      <c r="G359" s="99">
        <f t="shared" si="21"/>
        <v>0.23</v>
      </c>
    </row>
    <row r="360" spans="1:7" ht="11.25" customHeight="1" x14ac:dyDescent="0.2">
      <c r="A360" s="108">
        <f t="shared" si="24"/>
        <v>454</v>
      </c>
      <c r="B360" s="27" t="s">
        <v>491</v>
      </c>
      <c r="C360" s="25">
        <v>2.4</v>
      </c>
      <c r="D360" s="29">
        <f t="shared" si="22"/>
        <v>454</v>
      </c>
      <c r="E360" s="30">
        <v>0.1</v>
      </c>
      <c r="F360" s="30">
        <v>0.02</v>
      </c>
      <c r="G360" s="99">
        <f t="shared" si="21"/>
        <v>0.12000000000000001</v>
      </c>
    </row>
    <row r="361" spans="1:7" ht="11.25" customHeight="1" x14ac:dyDescent="0.2">
      <c r="A361" s="108">
        <f t="shared" si="24"/>
        <v>455</v>
      </c>
      <c r="B361" s="27" t="s">
        <v>492</v>
      </c>
      <c r="C361" s="25">
        <v>1.1000000000000001</v>
      </c>
      <c r="D361" s="29">
        <f t="shared" si="22"/>
        <v>455</v>
      </c>
      <c r="E361" s="30">
        <v>0.19</v>
      </c>
      <c r="F361" s="30">
        <v>0.03</v>
      </c>
      <c r="G361" s="99">
        <f t="shared" si="21"/>
        <v>0.22</v>
      </c>
    </row>
    <row r="362" spans="1:7" ht="11.25" customHeight="1" x14ac:dyDescent="0.2">
      <c r="A362" s="108">
        <f t="shared" si="24"/>
        <v>456</v>
      </c>
      <c r="B362" s="27" t="s">
        <v>493</v>
      </c>
      <c r="C362" s="25">
        <v>0.6</v>
      </c>
      <c r="D362" s="29">
        <f t="shared" si="22"/>
        <v>456</v>
      </c>
      <c r="E362" s="30">
        <v>0.02</v>
      </c>
      <c r="F362" s="30" t="s">
        <v>33</v>
      </c>
      <c r="G362" s="99" t="e">
        <f t="shared" si="21"/>
        <v>#VALUE!</v>
      </c>
    </row>
    <row r="363" spans="1:7" ht="11.25" customHeight="1" x14ac:dyDescent="0.2">
      <c r="A363" s="108">
        <v>458</v>
      </c>
      <c r="B363" s="27" t="s">
        <v>495</v>
      </c>
      <c r="C363" s="25">
        <v>1.4</v>
      </c>
      <c r="D363" s="29">
        <f t="shared" si="22"/>
        <v>458</v>
      </c>
      <c r="E363" s="30"/>
      <c r="F363" s="30"/>
      <c r="G363" s="99">
        <f t="shared" si="21"/>
        <v>0</v>
      </c>
    </row>
    <row r="364" spans="1:7" ht="11.25" customHeight="1" x14ac:dyDescent="0.2">
      <c r="A364" s="108">
        <f t="shared" si="24"/>
        <v>459</v>
      </c>
      <c r="B364" s="27" t="s">
        <v>496</v>
      </c>
      <c r="C364" s="97">
        <v>16.3</v>
      </c>
      <c r="D364" s="29">
        <f t="shared" si="22"/>
        <v>459</v>
      </c>
      <c r="E364" s="30">
        <v>0.84</v>
      </c>
      <c r="F364" s="30">
        <v>0.1</v>
      </c>
      <c r="G364" s="99">
        <f t="shared" si="21"/>
        <v>0.94</v>
      </c>
    </row>
    <row r="365" spans="1:7" ht="11.25" customHeight="1" x14ac:dyDescent="0.2">
      <c r="A365" s="108">
        <v>461</v>
      </c>
      <c r="B365" s="27" t="s">
        <v>498</v>
      </c>
      <c r="C365" s="25">
        <v>11.4</v>
      </c>
      <c r="D365" s="29">
        <f t="shared" si="22"/>
        <v>461</v>
      </c>
      <c r="E365" s="30">
        <v>0.54</v>
      </c>
      <c r="F365" s="30">
        <v>0.12</v>
      </c>
      <c r="G365" s="99">
        <f t="shared" si="21"/>
        <v>0.66</v>
      </c>
    </row>
    <row r="366" spans="1:7" s="104" customFormat="1" ht="11.25" customHeight="1" x14ac:dyDescent="0.2">
      <c r="A366" s="108">
        <f t="shared" si="24"/>
        <v>462</v>
      </c>
      <c r="B366" s="110" t="s">
        <v>499</v>
      </c>
      <c r="C366" s="105">
        <v>13.226666666666667</v>
      </c>
      <c r="D366" s="29">
        <f t="shared" si="22"/>
        <v>462</v>
      </c>
      <c r="E366" s="107">
        <v>0.98666666666666669</v>
      </c>
      <c r="F366" s="107"/>
      <c r="G366" s="99">
        <f t="shared" si="21"/>
        <v>0.98666666666666669</v>
      </c>
    </row>
    <row r="367" spans="1:7" s="104" customFormat="1" ht="11.25" customHeight="1" x14ac:dyDescent="0.2">
      <c r="A367" s="108">
        <f t="shared" si="24"/>
        <v>463</v>
      </c>
      <c r="B367" s="104" t="s">
        <v>500</v>
      </c>
      <c r="C367" s="116">
        <v>14.233333333333334</v>
      </c>
      <c r="D367" s="29">
        <f t="shared" si="22"/>
        <v>463</v>
      </c>
      <c r="E367" s="106">
        <v>0.85666666666666658</v>
      </c>
      <c r="F367" s="107"/>
      <c r="G367" s="99">
        <f t="shared" si="21"/>
        <v>0.85666666666666658</v>
      </c>
    </row>
    <row r="368" spans="1:7" ht="11.25" customHeight="1" x14ac:dyDescent="0.2">
      <c r="A368" s="108">
        <f t="shared" si="24"/>
        <v>464</v>
      </c>
      <c r="B368" s="27" t="s">
        <v>501</v>
      </c>
      <c r="C368" s="25">
        <v>19.7</v>
      </c>
      <c r="D368" s="29">
        <f t="shared" si="22"/>
        <v>464</v>
      </c>
      <c r="E368" s="30">
        <v>1.01</v>
      </c>
      <c r="F368" s="30">
        <v>0.16</v>
      </c>
      <c r="G368" s="99">
        <f t="shared" si="21"/>
        <v>1.17</v>
      </c>
    </row>
    <row r="369" spans="1:60" ht="11.25" customHeight="1" x14ac:dyDescent="0.2">
      <c r="A369" s="108">
        <f t="shared" si="24"/>
        <v>465</v>
      </c>
      <c r="B369" s="27" t="s">
        <v>502</v>
      </c>
      <c r="C369" s="25">
        <v>15.9</v>
      </c>
      <c r="D369" s="29">
        <f t="shared" si="22"/>
        <v>465</v>
      </c>
      <c r="E369" s="30">
        <v>0.85</v>
      </c>
      <c r="F369" s="30">
        <v>0.18</v>
      </c>
      <c r="G369" s="99">
        <f t="shared" si="21"/>
        <v>1.03</v>
      </c>
    </row>
    <row r="370" spans="1:60" ht="11.25" customHeight="1" x14ac:dyDescent="0.2">
      <c r="A370" s="108">
        <f t="shared" si="24"/>
        <v>466</v>
      </c>
      <c r="B370" s="27" t="s">
        <v>503</v>
      </c>
      <c r="C370" s="25">
        <v>1.6</v>
      </c>
      <c r="D370" s="29">
        <f t="shared" si="22"/>
        <v>466</v>
      </c>
      <c r="E370" s="30">
        <v>0.09</v>
      </c>
      <c r="F370" s="30"/>
      <c r="G370" s="99">
        <f t="shared" si="21"/>
        <v>0.09</v>
      </c>
    </row>
    <row r="371" spans="1:60" s="104" customFormat="1" ht="11.25" customHeight="1" x14ac:dyDescent="0.2">
      <c r="A371" s="108">
        <f t="shared" si="24"/>
        <v>467</v>
      </c>
      <c r="B371" s="104" t="s">
        <v>504</v>
      </c>
      <c r="C371" s="116">
        <v>16.286666666666665</v>
      </c>
      <c r="D371" s="29">
        <f t="shared" si="22"/>
        <v>467</v>
      </c>
      <c r="E371" s="106">
        <v>0.87</v>
      </c>
      <c r="F371" s="107"/>
      <c r="G371" s="99">
        <f t="shared" si="21"/>
        <v>0.87</v>
      </c>
    </row>
    <row r="372" spans="1:60" ht="11.25" customHeight="1" x14ac:dyDescent="0.2">
      <c r="A372" s="108">
        <f t="shared" si="24"/>
        <v>468</v>
      </c>
      <c r="B372" s="27" t="s">
        <v>505</v>
      </c>
      <c r="C372" s="25">
        <v>13.7</v>
      </c>
      <c r="D372" s="29">
        <f t="shared" si="22"/>
        <v>468</v>
      </c>
      <c r="E372" s="30">
        <v>0.55000000000000004</v>
      </c>
      <c r="F372" s="30">
        <v>0.11</v>
      </c>
      <c r="G372" s="99">
        <f t="shared" si="21"/>
        <v>0.66</v>
      </c>
    </row>
    <row r="373" spans="1:60" ht="11.25" customHeight="1" x14ac:dyDescent="0.2">
      <c r="A373" s="108">
        <f t="shared" si="24"/>
        <v>469</v>
      </c>
      <c r="B373" s="27" t="s">
        <v>506</v>
      </c>
      <c r="C373" s="25">
        <v>4.5</v>
      </c>
      <c r="D373" s="29">
        <f t="shared" si="22"/>
        <v>469</v>
      </c>
      <c r="E373" s="30">
        <v>0.21</v>
      </c>
      <c r="F373" s="30">
        <v>0.04</v>
      </c>
      <c r="G373" s="99">
        <f t="shared" si="21"/>
        <v>0.25</v>
      </c>
    </row>
    <row r="374" spans="1:60" ht="11.25" customHeight="1" x14ac:dyDescent="0.2">
      <c r="C374" s="97"/>
      <c r="D374" s="29"/>
      <c r="E374" s="30"/>
      <c r="F374" s="30"/>
      <c r="G374" s="99">
        <f t="shared" si="21"/>
        <v>0</v>
      </c>
    </row>
    <row r="375" spans="1:60" ht="11.25" customHeight="1" x14ac:dyDescent="0.2">
      <c r="A375" s="119" t="s">
        <v>521</v>
      </c>
      <c r="B375" s="119"/>
      <c r="C375" s="97"/>
      <c r="D375" s="29"/>
      <c r="E375" s="30"/>
      <c r="F375" s="30"/>
      <c r="G375" s="99">
        <f t="shared" si="21"/>
        <v>0</v>
      </c>
    </row>
    <row r="376" spans="1:60" s="104" customFormat="1" ht="11.25" customHeight="1" x14ac:dyDescent="0.2">
      <c r="A376" s="108">
        <v>484</v>
      </c>
      <c r="B376" s="104" t="s">
        <v>522</v>
      </c>
      <c r="C376" s="105">
        <v>6.3979999999999988</v>
      </c>
      <c r="D376" s="29">
        <f t="shared" si="22"/>
        <v>484</v>
      </c>
      <c r="E376" s="106">
        <v>0.14566666666666664</v>
      </c>
      <c r="F376" s="107"/>
      <c r="G376" s="99">
        <f t="shared" si="21"/>
        <v>0.14566666666666664</v>
      </c>
    </row>
    <row r="377" spans="1:60" ht="11.25" customHeight="1" x14ac:dyDescent="0.2">
      <c r="A377" s="28">
        <f>A376+1</f>
        <v>485</v>
      </c>
      <c r="B377" s="27" t="s">
        <v>523</v>
      </c>
      <c r="C377" s="25">
        <v>8.9</v>
      </c>
      <c r="D377" s="29">
        <f t="shared" si="22"/>
        <v>485</v>
      </c>
      <c r="E377" s="30">
        <v>0.04</v>
      </c>
      <c r="F377" s="30">
        <v>7.0000000000000007E-2</v>
      </c>
      <c r="G377" s="99">
        <f t="shared" si="21"/>
        <v>0.11000000000000001</v>
      </c>
    </row>
    <row r="378" spans="1:60" ht="11.25" customHeight="1" x14ac:dyDescent="0.2">
      <c r="A378" s="28">
        <v>487</v>
      </c>
      <c r="B378" s="27" t="s">
        <v>525</v>
      </c>
      <c r="C378" s="25">
        <v>9.1999999999999993</v>
      </c>
      <c r="D378" s="29">
        <f t="shared" si="22"/>
        <v>487</v>
      </c>
      <c r="E378" s="30">
        <v>0.05</v>
      </c>
      <c r="F378" s="30">
        <v>0.03</v>
      </c>
      <c r="G378" s="99">
        <f t="shared" si="21"/>
        <v>0.08</v>
      </c>
    </row>
    <row r="379" spans="1:60" ht="11.25" customHeight="1" x14ac:dyDescent="0.2">
      <c r="A379" s="28">
        <f>A378+1</f>
        <v>488</v>
      </c>
      <c r="B379" s="27" t="s">
        <v>526</v>
      </c>
      <c r="C379" s="25">
        <v>2.9</v>
      </c>
      <c r="D379" s="29">
        <f t="shared" si="22"/>
        <v>488</v>
      </c>
      <c r="E379" s="30">
        <v>0.02</v>
      </c>
      <c r="F379" s="30"/>
      <c r="G379" s="99">
        <f t="shared" si="21"/>
        <v>0.02</v>
      </c>
    </row>
    <row r="380" spans="1:60" ht="11.25" customHeight="1" x14ac:dyDescent="0.2">
      <c r="A380" s="28">
        <f>A379+1</f>
        <v>489</v>
      </c>
      <c r="B380" s="27" t="s">
        <v>527</v>
      </c>
      <c r="C380" s="25">
        <v>2.6</v>
      </c>
      <c r="D380" s="29">
        <f t="shared" si="22"/>
        <v>489</v>
      </c>
      <c r="E380" s="30"/>
      <c r="F380" s="30"/>
      <c r="G380" s="99">
        <f t="shared" si="21"/>
        <v>0</v>
      </c>
    </row>
    <row r="381" spans="1:60" s="104" customFormat="1" ht="11.25" customHeight="1" x14ac:dyDescent="0.2">
      <c r="A381" s="28">
        <f>A380+1</f>
        <v>490</v>
      </c>
      <c r="B381" s="104" t="s">
        <v>528</v>
      </c>
      <c r="C381" s="105">
        <v>4.1163333333333325</v>
      </c>
      <c r="D381" s="29">
        <f t="shared" si="22"/>
        <v>490</v>
      </c>
      <c r="E381" s="106">
        <v>1.4999999999999999E-2</v>
      </c>
      <c r="F381" s="107"/>
      <c r="G381" s="99">
        <f t="shared" si="21"/>
        <v>1.4999999999999999E-2</v>
      </c>
    </row>
    <row r="382" spans="1:60" ht="11.25" customHeight="1" x14ac:dyDescent="0.2">
      <c r="C382" s="25"/>
      <c r="D382" s="29"/>
      <c r="E382" s="30"/>
      <c r="F382" s="30"/>
      <c r="G382" s="99">
        <f t="shared" si="21"/>
        <v>0</v>
      </c>
    </row>
    <row r="383" spans="1:60" s="65" customFormat="1" ht="11.25" customHeight="1" x14ac:dyDescent="0.2">
      <c r="B383" s="66"/>
      <c r="C383" s="67" t="s">
        <v>642</v>
      </c>
      <c r="D383" s="24"/>
      <c r="E383" s="68"/>
      <c r="F383" s="68"/>
      <c r="G383" s="99">
        <f t="shared" si="21"/>
        <v>0</v>
      </c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</row>
    <row r="384" spans="1:60" s="70" customFormat="1" ht="11.25" customHeight="1" x14ac:dyDescent="0.2">
      <c r="A384" s="48" t="s">
        <v>24</v>
      </c>
      <c r="B384" s="69" t="s">
        <v>26</v>
      </c>
      <c r="C384" s="44" t="s">
        <v>643</v>
      </c>
      <c r="D384" s="29" t="str">
        <f t="shared" si="22"/>
        <v>Número do</v>
      </c>
      <c r="E384" s="62" t="s">
        <v>644</v>
      </c>
      <c r="F384" s="62" t="s">
        <v>645</v>
      </c>
      <c r="G384" s="99" t="e">
        <f t="shared" si="21"/>
        <v>#VALUE!</v>
      </c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</row>
    <row r="385" spans="1:60" s="98" customFormat="1" ht="11.25" customHeight="1" x14ac:dyDescent="0.2">
      <c r="A385" s="74" t="s">
        <v>25</v>
      </c>
      <c r="B385" s="71"/>
      <c r="C385" s="72" t="s">
        <v>28</v>
      </c>
      <c r="D385" s="33" t="str">
        <f t="shared" si="22"/>
        <v>Alimento</v>
      </c>
      <c r="E385" s="73" t="s">
        <v>28</v>
      </c>
      <c r="F385" s="73" t="s">
        <v>28</v>
      </c>
      <c r="G385" s="99" t="e">
        <f t="shared" si="21"/>
        <v>#VALUE!</v>
      </c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</row>
    <row r="386" spans="1:60" ht="11.25" customHeight="1" x14ac:dyDescent="0.2">
      <c r="A386" s="119" t="s">
        <v>529</v>
      </c>
      <c r="B386" s="119"/>
      <c r="C386" s="25"/>
      <c r="D386" s="29"/>
      <c r="E386" s="30"/>
      <c r="F386" s="30"/>
      <c r="G386" s="99">
        <f t="shared" si="21"/>
        <v>0</v>
      </c>
    </row>
    <row r="387" spans="1:60" ht="11.25" customHeight="1" x14ac:dyDescent="0.2">
      <c r="A387" s="28">
        <f>A381+1</f>
        <v>491</v>
      </c>
      <c r="B387" s="27" t="s">
        <v>530</v>
      </c>
      <c r="C387" s="25">
        <v>1.1000000000000001</v>
      </c>
      <c r="D387" s="29">
        <f>A387</f>
        <v>491</v>
      </c>
      <c r="E387" s="30">
        <v>0.01</v>
      </c>
      <c r="F387" s="30"/>
      <c r="G387" s="99">
        <f t="shared" si="21"/>
        <v>0.01</v>
      </c>
    </row>
    <row r="388" spans="1:60" ht="11.25" customHeight="1" x14ac:dyDescent="0.2">
      <c r="A388" s="28">
        <v>495</v>
      </c>
      <c r="B388" s="27" t="s">
        <v>534</v>
      </c>
      <c r="C388" s="25">
        <v>17.5</v>
      </c>
      <c r="D388" s="29">
        <f>A388</f>
        <v>495</v>
      </c>
      <c r="E388" s="30">
        <v>0.17</v>
      </c>
      <c r="F388" s="30">
        <v>0.1</v>
      </c>
      <c r="G388" s="99">
        <f t="shared" si="21"/>
        <v>0.27</v>
      </c>
    </row>
    <row r="389" spans="1:60" ht="11.25" customHeight="1" x14ac:dyDescent="0.2">
      <c r="A389" s="28">
        <f>A388+1</f>
        <v>496</v>
      </c>
      <c r="B389" s="27" t="s">
        <v>535</v>
      </c>
      <c r="C389" s="25">
        <v>14.1</v>
      </c>
      <c r="D389" s="29">
        <f t="shared" si="22"/>
        <v>496</v>
      </c>
      <c r="E389" s="30">
        <v>0.2</v>
      </c>
      <c r="F389" s="30"/>
      <c r="G389" s="99">
        <f t="shared" ref="G389:G452" si="25">E389+F389</f>
        <v>0.2</v>
      </c>
    </row>
    <row r="390" spans="1:60" ht="11.25" customHeight="1" x14ac:dyDescent="0.2">
      <c r="A390" s="28">
        <f t="shared" ref="A390:A395" si="26">A389+1</f>
        <v>497</v>
      </c>
      <c r="B390" s="27" t="s">
        <v>536</v>
      </c>
      <c r="C390" s="25">
        <v>19.2</v>
      </c>
      <c r="D390" s="29">
        <f t="shared" si="22"/>
        <v>497</v>
      </c>
      <c r="E390" s="30">
        <v>0.18</v>
      </c>
      <c r="F390" s="30"/>
      <c r="G390" s="99">
        <f t="shared" si="25"/>
        <v>0.18</v>
      </c>
    </row>
    <row r="391" spans="1:60" ht="11.25" customHeight="1" x14ac:dyDescent="0.2">
      <c r="A391" s="28">
        <f t="shared" si="26"/>
        <v>498</v>
      </c>
      <c r="B391" s="27" t="s">
        <v>537</v>
      </c>
      <c r="C391" s="25">
        <v>13.1</v>
      </c>
      <c r="D391" s="29">
        <f t="shared" si="22"/>
        <v>498</v>
      </c>
      <c r="E391" s="30">
        <v>0.14000000000000001</v>
      </c>
      <c r="F391" s="30"/>
      <c r="G391" s="99">
        <f t="shared" si="25"/>
        <v>0.14000000000000001</v>
      </c>
    </row>
    <row r="392" spans="1:60" ht="11.25" customHeight="1" x14ac:dyDescent="0.2">
      <c r="A392" s="28">
        <f t="shared" si="26"/>
        <v>499</v>
      </c>
      <c r="B392" s="27" t="s">
        <v>538</v>
      </c>
      <c r="C392" s="25">
        <v>8.4</v>
      </c>
      <c r="D392" s="29">
        <f t="shared" si="22"/>
        <v>499</v>
      </c>
      <c r="E392" s="30"/>
      <c r="F392" s="30"/>
      <c r="G392" s="99">
        <f t="shared" si="25"/>
        <v>0</v>
      </c>
    </row>
    <row r="393" spans="1:60" ht="11.25" customHeight="1" x14ac:dyDescent="0.2">
      <c r="A393" s="28">
        <f t="shared" si="26"/>
        <v>500</v>
      </c>
      <c r="B393" s="27" t="s">
        <v>539</v>
      </c>
      <c r="C393" s="25" t="s">
        <v>33</v>
      </c>
      <c r="D393" s="29">
        <f t="shared" si="22"/>
        <v>500</v>
      </c>
      <c r="E393" s="30"/>
      <c r="F393" s="30"/>
      <c r="G393" s="99">
        <f t="shared" si="25"/>
        <v>0</v>
      </c>
    </row>
    <row r="394" spans="1:60" s="104" customFormat="1" ht="11.25" customHeight="1" x14ac:dyDescent="0.2">
      <c r="A394" s="28">
        <f t="shared" si="26"/>
        <v>501</v>
      </c>
      <c r="B394" s="104" t="s">
        <v>540</v>
      </c>
      <c r="C394" s="116">
        <v>1.3166666666666667</v>
      </c>
      <c r="D394" s="29">
        <f t="shared" ref="D394:D452" si="27">A394</f>
        <v>501</v>
      </c>
      <c r="E394" s="107"/>
      <c r="F394" s="107"/>
      <c r="G394" s="99">
        <f t="shared" si="25"/>
        <v>0</v>
      </c>
    </row>
    <row r="395" spans="1:60" ht="11.25" customHeight="1" x14ac:dyDescent="0.2">
      <c r="A395" s="28">
        <f t="shared" si="26"/>
        <v>502</v>
      </c>
      <c r="B395" s="27" t="s">
        <v>541</v>
      </c>
      <c r="C395" s="25" t="s">
        <v>33</v>
      </c>
      <c r="D395" s="29">
        <f t="shared" si="27"/>
        <v>502</v>
      </c>
      <c r="E395" s="30"/>
      <c r="F395" s="30"/>
      <c r="G395" s="99">
        <f t="shared" si="25"/>
        <v>0</v>
      </c>
    </row>
    <row r="396" spans="1:60" s="104" customFormat="1" ht="11.25" customHeight="1" x14ac:dyDescent="0.2">
      <c r="A396" s="28">
        <v>509</v>
      </c>
      <c r="B396" s="110" t="s">
        <v>548</v>
      </c>
      <c r="C396" s="116">
        <v>11.326666666666666</v>
      </c>
      <c r="D396" s="29">
        <f t="shared" si="27"/>
        <v>509</v>
      </c>
      <c r="E396" s="106">
        <v>0.05</v>
      </c>
      <c r="F396" s="107"/>
      <c r="G396" s="99">
        <f t="shared" si="25"/>
        <v>0.05</v>
      </c>
    </row>
    <row r="397" spans="1:60" ht="11.25" customHeight="1" x14ac:dyDescent="0.2">
      <c r="C397" s="25"/>
      <c r="D397" s="29"/>
      <c r="E397" s="30"/>
      <c r="F397" s="30"/>
      <c r="G397" s="99">
        <f t="shared" si="25"/>
        <v>0</v>
      </c>
    </row>
    <row r="398" spans="1:60" ht="11.25" customHeight="1" x14ac:dyDescent="0.2">
      <c r="A398" s="119" t="s">
        <v>550</v>
      </c>
      <c r="B398" s="119"/>
      <c r="C398" s="25"/>
      <c r="D398" s="29"/>
      <c r="E398" s="30"/>
      <c r="F398" s="30"/>
      <c r="G398" s="99">
        <f t="shared" si="25"/>
        <v>0</v>
      </c>
    </row>
    <row r="399" spans="1:60" ht="11.25" customHeight="1" x14ac:dyDescent="0.2">
      <c r="A399" s="28">
        <v>511</v>
      </c>
      <c r="B399" s="27" t="s">
        <v>551</v>
      </c>
      <c r="C399" s="25">
        <v>5.3</v>
      </c>
      <c r="D399" s="29">
        <f t="shared" si="27"/>
        <v>511</v>
      </c>
      <c r="E399" s="30"/>
      <c r="F399" s="30"/>
      <c r="G399" s="99">
        <f t="shared" si="25"/>
        <v>0</v>
      </c>
    </row>
    <row r="400" spans="1:60" ht="11.25" customHeight="1" x14ac:dyDescent="0.2">
      <c r="A400" s="28">
        <f>A399+1</f>
        <v>512</v>
      </c>
      <c r="B400" s="27" t="s">
        <v>552</v>
      </c>
      <c r="C400" s="25">
        <v>4</v>
      </c>
      <c r="D400" s="29">
        <f t="shared" si="27"/>
        <v>512</v>
      </c>
      <c r="E400" s="30">
        <v>0.55000000000000004</v>
      </c>
      <c r="F400" s="30">
        <v>0.04</v>
      </c>
      <c r="G400" s="99">
        <f t="shared" si="25"/>
        <v>0.59000000000000008</v>
      </c>
    </row>
    <row r="401" spans="1:7" ht="11.25" customHeight="1" x14ac:dyDescent="0.2">
      <c r="A401" s="28">
        <v>518</v>
      </c>
      <c r="B401" s="27" t="s">
        <v>558</v>
      </c>
      <c r="C401" s="25" t="s">
        <v>33</v>
      </c>
      <c r="D401" s="29">
        <f t="shared" si="27"/>
        <v>518</v>
      </c>
      <c r="E401" s="30"/>
      <c r="F401" s="30"/>
      <c r="G401" s="99">
        <f t="shared" si="25"/>
        <v>0</v>
      </c>
    </row>
    <row r="402" spans="1:7" ht="11.25" customHeight="1" x14ac:dyDescent="0.2">
      <c r="C402" s="25"/>
      <c r="D402" s="29"/>
      <c r="E402" s="30"/>
      <c r="F402" s="30"/>
      <c r="G402" s="99">
        <f t="shared" si="25"/>
        <v>0</v>
      </c>
    </row>
    <row r="403" spans="1:7" ht="11.25" customHeight="1" x14ac:dyDescent="0.2">
      <c r="A403" s="119" t="s">
        <v>560</v>
      </c>
      <c r="B403" s="119"/>
      <c r="C403" s="25"/>
      <c r="D403" s="29"/>
      <c r="E403" s="30"/>
      <c r="F403" s="30"/>
      <c r="G403" s="99">
        <f t="shared" si="25"/>
        <v>0</v>
      </c>
    </row>
    <row r="404" spans="1:7" ht="11.25" customHeight="1" x14ac:dyDescent="0.2">
      <c r="A404" s="28">
        <v>520</v>
      </c>
      <c r="B404" s="27" t="s">
        <v>561</v>
      </c>
      <c r="C404" s="25">
        <v>3.5</v>
      </c>
      <c r="D404" s="29">
        <f t="shared" si="27"/>
        <v>520</v>
      </c>
      <c r="E404" s="30"/>
      <c r="F404" s="30"/>
      <c r="G404" s="99">
        <f t="shared" si="25"/>
        <v>0</v>
      </c>
    </row>
    <row r="405" spans="1:7" ht="11.25" customHeight="1" x14ac:dyDescent="0.2">
      <c r="A405" s="28">
        <f>A404+1</f>
        <v>521</v>
      </c>
      <c r="B405" s="27" t="s">
        <v>562</v>
      </c>
      <c r="C405" s="25">
        <v>2.2999999999999998</v>
      </c>
      <c r="D405" s="29">
        <f t="shared" si="27"/>
        <v>521</v>
      </c>
      <c r="E405" s="30"/>
      <c r="F405" s="30"/>
      <c r="G405" s="99">
        <f t="shared" si="25"/>
        <v>0</v>
      </c>
    </row>
    <row r="406" spans="1:7" ht="11.25" customHeight="1" x14ac:dyDescent="0.2">
      <c r="A406" s="28">
        <f>A405+1</f>
        <v>522</v>
      </c>
      <c r="B406" s="27" t="s">
        <v>563</v>
      </c>
      <c r="C406" s="25">
        <v>25.9</v>
      </c>
      <c r="D406" s="29">
        <f t="shared" si="27"/>
        <v>522</v>
      </c>
      <c r="E406" s="30"/>
      <c r="F406" s="30"/>
      <c r="G406" s="99">
        <f t="shared" si="25"/>
        <v>0</v>
      </c>
    </row>
    <row r="407" spans="1:7" ht="11.25" customHeight="1" x14ac:dyDescent="0.2">
      <c r="A407" s="28">
        <f>A406+1</f>
        <v>523</v>
      </c>
      <c r="B407" s="27" t="s">
        <v>564</v>
      </c>
      <c r="C407" s="25">
        <v>15.6</v>
      </c>
      <c r="D407" s="29">
        <f t="shared" si="27"/>
        <v>523</v>
      </c>
      <c r="E407" s="30"/>
      <c r="F407" s="30"/>
      <c r="G407" s="99">
        <f t="shared" si="25"/>
        <v>0</v>
      </c>
    </row>
    <row r="408" spans="1:7" ht="11.25" customHeight="1" x14ac:dyDescent="0.2">
      <c r="A408" s="28">
        <f>A407+1</f>
        <v>524</v>
      </c>
      <c r="B408" s="27" t="s">
        <v>565</v>
      </c>
      <c r="C408" s="25">
        <v>4.0999999999999996</v>
      </c>
      <c r="D408" s="29">
        <f t="shared" si="27"/>
        <v>524</v>
      </c>
      <c r="E408" s="30"/>
      <c r="F408" s="30">
        <v>0.17</v>
      </c>
      <c r="G408" s="99">
        <f t="shared" si="25"/>
        <v>0.17</v>
      </c>
    </row>
    <row r="409" spans="1:7" ht="11.25" customHeight="1" x14ac:dyDescent="0.2">
      <c r="D409" s="29"/>
      <c r="G409" s="99">
        <f t="shared" si="25"/>
        <v>0</v>
      </c>
    </row>
    <row r="410" spans="1:7" ht="11.25" customHeight="1" x14ac:dyDescent="0.2">
      <c r="A410" s="119" t="s">
        <v>566</v>
      </c>
      <c r="B410" s="119"/>
      <c r="C410" s="25"/>
      <c r="D410" s="29"/>
      <c r="E410" s="30"/>
      <c r="F410" s="30"/>
      <c r="G410" s="99">
        <f t="shared" si="25"/>
        <v>0</v>
      </c>
    </row>
    <row r="411" spans="1:7" ht="11.25" customHeight="1" x14ac:dyDescent="0.2">
      <c r="A411" s="28">
        <f>A408+1</f>
        <v>525</v>
      </c>
      <c r="B411" s="27" t="s">
        <v>567</v>
      </c>
      <c r="C411" s="25">
        <v>9.1</v>
      </c>
      <c r="D411" s="29">
        <f t="shared" si="27"/>
        <v>525</v>
      </c>
      <c r="E411" s="30"/>
      <c r="F411" s="30"/>
      <c r="G411" s="99">
        <f t="shared" si="25"/>
        <v>0</v>
      </c>
    </row>
    <row r="412" spans="1:7" ht="11.25" customHeight="1" x14ac:dyDescent="0.2">
      <c r="A412" s="28">
        <v>526</v>
      </c>
      <c r="B412" s="27" t="s">
        <v>568</v>
      </c>
      <c r="C412" s="25">
        <v>3.2</v>
      </c>
      <c r="D412" s="29">
        <f>A412</f>
        <v>526</v>
      </c>
      <c r="E412" s="30">
        <v>0.18</v>
      </c>
      <c r="F412" s="30">
        <v>0.03</v>
      </c>
      <c r="G412" s="99">
        <f t="shared" si="25"/>
        <v>0.21</v>
      </c>
    </row>
    <row r="413" spans="1:7" ht="11.25" customHeight="1" x14ac:dyDescent="0.2">
      <c r="A413" s="28">
        <f>A412+1</f>
        <v>527</v>
      </c>
      <c r="B413" s="27" t="s">
        <v>569</v>
      </c>
      <c r="C413" s="25">
        <v>0.6</v>
      </c>
      <c r="D413" s="29">
        <f>A413</f>
        <v>527</v>
      </c>
      <c r="E413" s="30"/>
      <c r="F413" s="30">
        <v>0.01</v>
      </c>
      <c r="G413" s="99">
        <f t="shared" si="25"/>
        <v>0.01</v>
      </c>
    </row>
    <row r="414" spans="1:7" s="117" customFormat="1" ht="11.25" customHeight="1" x14ac:dyDescent="0.2">
      <c r="A414" s="28">
        <f>A413+1</f>
        <v>528</v>
      </c>
      <c r="B414" s="110" t="s">
        <v>570</v>
      </c>
      <c r="C414" s="105">
        <v>3.327</v>
      </c>
      <c r="D414" s="29">
        <f>A414</f>
        <v>528</v>
      </c>
      <c r="E414" s="106">
        <v>5.7333333333333326E-2</v>
      </c>
      <c r="F414" s="107"/>
      <c r="G414" s="99">
        <f t="shared" si="25"/>
        <v>5.7333333333333326E-2</v>
      </c>
    </row>
    <row r="415" spans="1:7" s="117" customFormat="1" ht="11.25" customHeight="1" x14ac:dyDescent="0.2">
      <c r="A415" s="28">
        <f>A414+1</f>
        <v>529</v>
      </c>
      <c r="B415" s="110" t="s">
        <v>571</v>
      </c>
      <c r="C415" s="105">
        <v>7.9380000000000006</v>
      </c>
      <c r="D415" s="29">
        <f>A415</f>
        <v>529</v>
      </c>
      <c r="E415" s="106">
        <v>0.40400000000000008</v>
      </c>
      <c r="F415" s="107"/>
      <c r="G415" s="99">
        <f t="shared" si="25"/>
        <v>0.40400000000000008</v>
      </c>
    </row>
    <row r="416" spans="1:7" ht="11.25" customHeight="1" x14ac:dyDescent="0.2">
      <c r="A416" s="28">
        <v>530</v>
      </c>
      <c r="B416" s="27" t="s">
        <v>572</v>
      </c>
      <c r="C416" s="25">
        <v>1.8</v>
      </c>
      <c r="D416" s="29">
        <f t="shared" si="27"/>
        <v>530</v>
      </c>
      <c r="E416" s="30" t="s">
        <v>33</v>
      </c>
      <c r="F416" s="30">
        <v>0.06</v>
      </c>
      <c r="G416" s="99" t="e">
        <f t="shared" si="25"/>
        <v>#VALUE!</v>
      </c>
    </row>
    <row r="417" spans="1:60" s="104" customFormat="1" ht="11.25" customHeight="1" x14ac:dyDescent="0.2">
      <c r="A417" s="28">
        <v>531</v>
      </c>
      <c r="B417" s="110" t="s">
        <v>573</v>
      </c>
      <c r="C417" s="105">
        <v>1.6423333333333332</v>
      </c>
      <c r="D417" s="29">
        <f>A417</f>
        <v>531</v>
      </c>
      <c r="E417" s="107"/>
      <c r="F417" s="107"/>
      <c r="G417" s="99">
        <f t="shared" si="25"/>
        <v>0</v>
      </c>
    </row>
    <row r="418" spans="1:60" s="65" customFormat="1" ht="11.25" customHeight="1" x14ac:dyDescent="0.2">
      <c r="B418" s="66"/>
      <c r="C418" s="67" t="s">
        <v>642</v>
      </c>
      <c r="D418" s="24"/>
      <c r="E418" s="68"/>
      <c r="F418" s="68"/>
      <c r="G418" s="99">
        <f t="shared" si="25"/>
        <v>0</v>
      </c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</row>
    <row r="419" spans="1:60" s="70" customFormat="1" ht="11.25" customHeight="1" x14ac:dyDescent="0.2">
      <c r="A419" s="48" t="s">
        <v>24</v>
      </c>
      <c r="B419" s="69" t="s">
        <v>26</v>
      </c>
      <c r="C419" s="44" t="s">
        <v>643</v>
      </c>
      <c r="D419" s="29" t="str">
        <f t="shared" si="27"/>
        <v>Número do</v>
      </c>
      <c r="E419" s="62" t="s">
        <v>644</v>
      </c>
      <c r="F419" s="62" t="s">
        <v>645</v>
      </c>
      <c r="G419" s="99" t="e">
        <f t="shared" si="25"/>
        <v>#VALUE!</v>
      </c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</row>
    <row r="420" spans="1:60" s="98" customFormat="1" ht="11.25" customHeight="1" x14ac:dyDescent="0.2">
      <c r="A420" s="74" t="s">
        <v>25</v>
      </c>
      <c r="B420" s="71"/>
      <c r="C420" s="72" t="s">
        <v>28</v>
      </c>
      <c r="D420" s="33" t="str">
        <f t="shared" si="27"/>
        <v>Alimento</v>
      </c>
      <c r="E420" s="73" t="s">
        <v>28</v>
      </c>
      <c r="F420" s="73" t="s">
        <v>28</v>
      </c>
      <c r="G420" s="99" t="e">
        <f t="shared" si="25"/>
        <v>#VALUE!</v>
      </c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</row>
    <row r="421" spans="1:60" s="104" customFormat="1" ht="11.25" customHeight="1" x14ac:dyDescent="0.2">
      <c r="A421" s="28">
        <f>A417+1</f>
        <v>532</v>
      </c>
      <c r="B421" s="110" t="s">
        <v>574</v>
      </c>
      <c r="C421" s="105">
        <v>0.46299999999999997</v>
      </c>
      <c r="D421" s="29">
        <f>A421</f>
        <v>532</v>
      </c>
      <c r="E421" s="106">
        <v>2.6333333333333334E-2</v>
      </c>
      <c r="F421" s="107"/>
      <c r="G421" s="99">
        <f t="shared" si="25"/>
        <v>2.6333333333333334E-2</v>
      </c>
    </row>
    <row r="422" spans="1:60" ht="11.25" customHeight="1" x14ac:dyDescent="0.2">
      <c r="A422" s="28">
        <f>A421+1</f>
        <v>533</v>
      </c>
      <c r="B422" s="27" t="s">
        <v>575</v>
      </c>
      <c r="C422" s="25">
        <v>0.2</v>
      </c>
      <c r="D422" s="29">
        <f>A422</f>
        <v>533</v>
      </c>
      <c r="E422" s="30"/>
      <c r="F422" s="30"/>
      <c r="G422" s="99">
        <f t="shared" si="25"/>
        <v>0</v>
      </c>
    </row>
    <row r="423" spans="1:60" ht="11.25" customHeight="1" x14ac:dyDescent="0.2">
      <c r="A423" s="28">
        <f>A422+1</f>
        <v>534</v>
      </c>
      <c r="B423" s="27" t="s">
        <v>576</v>
      </c>
      <c r="C423" s="25">
        <v>1.8</v>
      </c>
      <c r="D423" s="29">
        <f t="shared" si="27"/>
        <v>534</v>
      </c>
      <c r="E423" s="30">
        <v>0.04</v>
      </c>
      <c r="F423" s="30" t="s">
        <v>33</v>
      </c>
      <c r="G423" s="99" t="e">
        <f t="shared" si="25"/>
        <v>#VALUE!</v>
      </c>
    </row>
    <row r="424" spans="1:60" s="104" customFormat="1" ht="11.25" customHeight="1" x14ac:dyDescent="0.2">
      <c r="A424" s="28">
        <f t="shared" ref="A424:A445" si="28">A423+1</f>
        <v>535</v>
      </c>
      <c r="B424" s="110" t="s">
        <v>577</v>
      </c>
      <c r="C424" s="105">
        <v>0.58833333333333337</v>
      </c>
      <c r="D424" s="29">
        <f t="shared" si="27"/>
        <v>535</v>
      </c>
      <c r="E424" s="107"/>
      <c r="F424" s="107">
        <v>1.7333333333333336E-2</v>
      </c>
      <c r="G424" s="99">
        <f t="shared" si="25"/>
        <v>1.7333333333333336E-2</v>
      </c>
    </row>
    <row r="425" spans="1:60" ht="11.25" customHeight="1" x14ac:dyDescent="0.2">
      <c r="A425" s="28">
        <f t="shared" si="28"/>
        <v>536</v>
      </c>
      <c r="B425" s="27" t="s">
        <v>578</v>
      </c>
      <c r="C425" s="25">
        <v>2.5</v>
      </c>
      <c r="D425" s="29">
        <f t="shared" si="27"/>
        <v>536</v>
      </c>
      <c r="E425" s="30">
        <v>0.18</v>
      </c>
      <c r="F425" s="30">
        <v>0.02</v>
      </c>
      <c r="G425" s="99">
        <f t="shared" si="25"/>
        <v>0.19999999999999998</v>
      </c>
    </row>
    <row r="426" spans="1:60" s="104" customFormat="1" ht="11.25" customHeight="1" x14ac:dyDescent="0.2">
      <c r="A426" s="28">
        <f t="shared" si="28"/>
        <v>537</v>
      </c>
      <c r="B426" s="110" t="s">
        <v>579</v>
      </c>
      <c r="C426" s="105">
        <v>5.2556666666666674</v>
      </c>
      <c r="D426" s="29">
        <f t="shared" si="27"/>
        <v>537</v>
      </c>
      <c r="E426" s="106">
        <v>0.26166666666666666</v>
      </c>
      <c r="F426" s="106">
        <v>0.01</v>
      </c>
      <c r="G426" s="99">
        <f t="shared" si="25"/>
        <v>0.27166666666666667</v>
      </c>
    </row>
    <row r="427" spans="1:60" s="104" customFormat="1" ht="11.25" customHeight="1" x14ac:dyDescent="0.2">
      <c r="A427" s="28">
        <f t="shared" si="28"/>
        <v>538</v>
      </c>
      <c r="B427" s="110" t="s">
        <v>580</v>
      </c>
      <c r="C427" s="105">
        <v>3.6920000000000002</v>
      </c>
      <c r="D427" s="29">
        <f t="shared" si="27"/>
        <v>538</v>
      </c>
      <c r="E427" s="106">
        <v>0.18533333333333335</v>
      </c>
      <c r="F427" s="106">
        <v>0.01</v>
      </c>
      <c r="G427" s="99">
        <f t="shared" si="25"/>
        <v>0.19533333333333336</v>
      </c>
    </row>
    <row r="428" spans="1:60" s="104" customFormat="1" ht="11.25" customHeight="1" x14ac:dyDescent="0.2">
      <c r="A428" s="28">
        <f t="shared" si="28"/>
        <v>539</v>
      </c>
      <c r="B428" s="104" t="s">
        <v>581</v>
      </c>
      <c r="C428" s="105">
        <v>2.16</v>
      </c>
      <c r="D428" s="29">
        <f t="shared" si="27"/>
        <v>539</v>
      </c>
      <c r="E428" s="107"/>
      <c r="F428" s="107"/>
      <c r="G428" s="99">
        <f t="shared" si="25"/>
        <v>0</v>
      </c>
    </row>
    <row r="429" spans="1:60" s="104" customFormat="1" ht="11.25" customHeight="1" x14ac:dyDescent="0.2">
      <c r="A429" s="28">
        <f t="shared" si="28"/>
        <v>540</v>
      </c>
      <c r="B429" s="104" t="s">
        <v>582</v>
      </c>
      <c r="C429" s="105">
        <v>1.9233333333333333</v>
      </c>
      <c r="D429" s="29">
        <f t="shared" si="27"/>
        <v>540</v>
      </c>
      <c r="E429" s="107"/>
      <c r="F429" s="107"/>
      <c r="G429" s="99">
        <f t="shared" si="25"/>
        <v>0</v>
      </c>
    </row>
    <row r="430" spans="1:60" s="104" customFormat="1" ht="11.25" customHeight="1" x14ac:dyDescent="0.2">
      <c r="A430" s="28">
        <f t="shared" si="28"/>
        <v>541</v>
      </c>
      <c r="B430" s="104" t="s">
        <v>583</v>
      </c>
      <c r="C430" s="105">
        <v>1.6100000000000003</v>
      </c>
      <c r="D430" s="29">
        <f t="shared" si="27"/>
        <v>541</v>
      </c>
      <c r="E430" s="106">
        <v>1.2000000000000002E-2</v>
      </c>
      <c r="F430" s="107"/>
      <c r="G430" s="99">
        <f t="shared" si="25"/>
        <v>1.2000000000000002E-2</v>
      </c>
    </row>
    <row r="431" spans="1:60" s="104" customFormat="1" ht="11.25" customHeight="1" x14ac:dyDescent="0.2">
      <c r="A431" s="28">
        <f t="shared" si="28"/>
        <v>542</v>
      </c>
      <c r="B431" s="104" t="s">
        <v>584</v>
      </c>
      <c r="C431" s="105">
        <v>0.27100000000000002</v>
      </c>
      <c r="D431" s="29">
        <f t="shared" si="27"/>
        <v>542</v>
      </c>
      <c r="E431" s="106" t="s">
        <v>33</v>
      </c>
      <c r="F431" s="106" t="s">
        <v>33</v>
      </c>
      <c r="G431" s="99" t="e">
        <f t="shared" si="25"/>
        <v>#VALUE!</v>
      </c>
    </row>
    <row r="432" spans="1:60" s="104" customFormat="1" ht="11.25" customHeight="1" x14ac:dyDescent="0.2">
      <c r="A432" s="28">
        <f t="shared" si="28"/>
        <v>543</v>
      </c>
      <c r="B432" s="104" t="s">
        <v>585</v>
      </c>
      <c r="C432" s="105">
        <v>2.8933333333333331</v>
      </c>
      <c r="D432" s="29">
        <f t="shared" si="27"/>
        <v>543</v>
      </c>
      <c r="E432" s="107">
        <v>3.8666666666666676E-2</v>
      </c>
      <c r="F432" s="107"/>
      <c r="G432" s="99">
        <f t="shared" si="25"/>
        <v>3.8666666666666676E-2</v>
      </c>
    </row>
    <row r="433" spans="1:7" s="104" customFormat="1" ht="11.25" customHeight="1" x14ac:dyDescent="0.2">
      <c r="A433" s="28">
        <f t="shared" si="28"/>
        <v>544</v>
      </c>
      <c r="B433" s="104" t="s">
        <v>586</v>
      </c>
      <c r="C433" s="105">
        <v>1.0423333333333333</v>
      </c>
      <c r="D433" s="29">
        <f t="shared" si="27"/>
        <v>544</v>
      </c>
      <c r="E433" s="106">
        <v>5.8666666666666666E-2</v>
      </c>
      <c r="F433" s="106" t="s">
        <v>33</v>
      </c>
      <c r="G433" s="99" t="e">
        <f t="shared" si="25"/>
        <v>#VALUE!</v>
      </c>
    </row>
    <row r="434" spans="1:7" s="115" customFormat="1" ht="11.25" customHeight="1" x14ac:dyDescent="0.2">
      <c r="A434" s="28">
        <f t="shared" si="28"/>
        <v>545</v>
      </c>
      <c r="B434" s="115" t="s">
        <v>587</v>
      </c>
      <c r="C434" s="112">
        <v>1.0943333333333334</v>
      </c>
      <c r="D434" s="29">
        <f t="shared" si="27"/>
        <v>545</v>
      </c>
      <c r="E434" s="113"/>
      <c r="F434" s="114">
        <v>1.3333333333333334E-2</v>
      </c>
      <c r="G434" s="99">
        <f t="shared" si="25"/>
        <v>1.3333333333333334E-2</v>
      </c>
    </row>
    <row r="435" spans="1:7" s="115" customFormat="1" ht="11.25" customHeight="1" x14ac:dyDescent="0.2">
      <c r="A435" s="28">
        <f t="shared" si="28"/>
        <v>546</v>
      </c>
      <c r="B435" s="115" t="s">
        <v>588</v>
      </c>
      <c r="C435" s="112">
        <v>6.2333333333333338E-2</v>
      </c>
      <c r="D435" s="29">
        <f t="shared" si="27"/>
        <v>546</v>
      </c>
      <c r="E435" s="113"/>
      <c r="F435" s="114"/>
      <c r="G435" s="99">
        <f t="shared" si="25"/>
        <v>0</v>
      </c>
    </row>
    <row r="436" spans="1:7" s="104" customFormat="1" ht="11.25" customHeight="1" x14ac:dyDescent="0.2">
      <c r="A436" s="28">
        <f t="shared" si="28"/>
        <v>547</v>
      </c>
      <c r="B436" s="104" t="s">
        <v>589</v>
      </c>
      <c r="C436" s="112">
        <v>1.3389999999999997</v>
      </c>
      <c r="D436" s="29">
        <f t="shared" si="27"/>
        <v>547</v>
      </c>
      <c r="E436" s="106"/>
      <c r="F436" s="118">
        <v>1.4999999999999999E-2</v>
      </c>
      <c r="G436" s="99">
        <f t="shared" si="25"/>
        <v>1.4999999999999999E-2</v>
      </c>
    </row>
    <row r="437" spans="1:7" s="115" customFormat="1" ht="11.25" customHeight="1" x14ac:dyDescent="0.2">
      <c r="A437" s="28">
        <f t="shared" si="28"/>
        <v>548</v>
      </c>
      <c r="B437" s="111" t="s">
        <v>590</v>
      </c>
      <c r="C437" s="112">
        <v>1.3929999999999998</v>
      </c>
      <c r="D437" s="29">
        <f t="shared" si="27"/>
        <v>548</v>
      </c>
      <c r="E437" s="114" t="s">
        <v>33</v>
      </c>
      <c r="F437" s="113"/>
      <c r="G437" s="99" t="e">
        <f t="shared" si="25"/>
        <v>#VALUE!</v>
      </c>
    </row>
    <row r="438" spans="1:7" s="115" customFormat="1" ht="11.25" customHeight="1" x14ac:dyDescent="0.2">
      <c r="A438" s="28">
        <f t="shared" si="28"/>
        <v>549</v>
      </c>
      <c r="B438" s="111" t="s">
        <v>591</v>
      </c>
      <c r="C438" s="112">
        <v>0.21</v>
      </c>
      <c r="D438" s="29">
        <f t="shared" si="27"/>
        <v>549</v>
      </c>
      <c r="E438" s="113"/>
      <c r="F438" s="113"/>
      <c r="G438" s="99">
        <f t="shared" si="25"/>
        <v>0</v>
      </c>
    </row>
    <row r="439" spans="1:7" s="115" customFormat="1" ht="11.25" customHeight="1" x14ac:dyDescent="0.2">
      <c r="A439" s="28">
        <f t="shared" si="28"/>
        <v>550</v>
      </c>
      <c r="B439" s="111" t="s">
        <v>592</v>
      </c>
      <c r="C439" s="112">
        <v>0.17566666666666669</v>
      </c>
      <c r="D439" s="29">
        <f t="shared" si="27"/>
        <v>550</v>
      </c>
      <c r="E439" s="113"/>
      <c r="F439" s="113"/>
      <c r="G439" s="99">
        <f t="shared" si="25"/>
        <v>0</v>
      </c>
    </row>
    <row r="440" spans="1:7" s="115" customFormat="1" ht="11.25" customHeight="1" x14ac:dyDescent="0.2">
      <c r="A440" s="28">
        <f t="shared" si="28"/>
        <v>551</v>
      </c>
      <c r="B440" s="111" t="s">
        <v>593</v>
      </c>
      <c r="C440" s="112">
        <v>6.0453333333333337</v>
      </c>
      <c r="D440" s="29">
        <f t="shared" si="27"/>
        <v>551</v>
      </c>
      <c r="E440" s="114">
        <v>0.29566666666666669</v>
      </c>
      <c r="F440" s="114">
        <v>3.1333333333333331E-2</v>
      </c>
      <c r="G440" s="99">
        <f t="shared" si="25"/>
        <v>0.32700000000000001</v>
      </c>
    </row>
    <row r="441" spans="1:7" s="115" customFormat="1" ht="11.25" customHeight="1" x14ac:dyDescent="0.2">
      <c r="A441" s="28">
        <f t="shared" si="28"/>
        <v>552</v>
      </c>
      <c r="B441" s="111" t="s">
        <v>594</v>
      </c>
      <c r="C441" s="112">
        <v>6.133333333333333E-2</v>
      </c>
      <c r="D441" s="29">
        <f t="shared" si="27"/>
        <v>552</v>
      </c>
      <c r="E441" s="113"/>
      <c r="F441" s="113"/>
      <c r="G441" s="99">
        <f t="shared" si="25"/>
        <v>0</v>
      </c>
    </row>
    <row r="442" spans="1:7" s="115" customFormat="1" ht="11.25" customHeight="1" x14ac:dyDescent="0.2">
      <c r="A442" s="28">
        <f t="shared" si="28"/>
        <v>553</v>
      </c>
      <c r="B442" s="111" t="s">
        <v>595</v>
      </c>
      <c r="C442" s="112">
        <v>4.1379999999999999</v>
      </c>
      <c r="D442" s="29">
        <f t="shared" si="27"/>
        <v>553</v>
      </c>
      <c r="E442" s="114">
        <v>0.214</v>
      </c>
      <c r="F442" s="113"/>
      <c r="G442" s="99">
        <f t="shared" si="25"/>
        <v>0.214</v>
      </c>
    </row>
    <row r="443" spans="1:7" s="115" customFormat="1" ht="11.25" customHeight="1" x14ac:dyDescent="0.2">
      <c r="A443" s="28">
        <f t="shared" si="28"/>
        <v>554</v>
      </c>
      <c r="B443" s="111" t="s">
        <v>596</v>
      </c>
      <c r="C443" s="112">
        <v>7.4973333333333336</v>
      </c>
      <c r="D443" s="29">
        <f t="shared" si="27"/>
        <v>554</v>
      </c>
      <c r="E443" s="114">
        <v>0.14800000000000002</v>
      </c>
      <c r="F443" s="113"/>
      <c r="G443" s="99">
        <f t="shared" si="25"/>
        <v>0.14800000000000002</v>
      </c>
    </row>
    <row r="444" spans="1:7" s="115" customFormat="1" ht="11.25" customHeight="1" x14ac:dyDescent="0.2">
      <c r="A444" s="28">
        <f t="shared" si="28"/>
        <v>555</v>
      </c>
      <c r="B444" s="111" t="s">
        <v>597</v>
      </c>
      <c r="C444" s="112">
        <v>8.2769999999999975</v>
      </c>
      <c r="D444" s="29">
        <f t="shared" si="27"/>
        <v>555</v>
      </c>
      <c r="E444" s="114">
        <v>0.17100000000000001</v>
      </c>
      <c r="F444" s="113"/>
      <c r="G444" s="99">
        <f t="shared" si="25"/>
        <v>0.17100000000000001</v>
      </c>
    </row>
    <row r="445" spans="1:7" s="115" customFormat="1" ht="11.25" customHeight="1" x14ac:dyDescent="0.2">
      <c r="A445" s="28">
        <f t="shared" si="28"/>
        <v>556</v>
      </c>
      <c r="B445" s="111" t="s">
        <v>598</v>
      </c>
      <c r="C445" s="112">
        <v>0.58300000000000007</v>
      </c>
      <c r="D445" s="29">
        <f t="shared" si="27"/>
        <v>556</v>
      </c>
      <c r="E445" s="114">
        <v>1.2666666666666666E-2</v>
      </c>
      <c r="F445" s="113"/>
      <c r="G445" s="99">
        <f t="shared" si="25"/>
        <v>1.2666666666666666E-2</v>
      </c>
    </row>
    <row r="446" spans="1:7" s="104" customFormat="1" ht="11.25" customHeight="1" x14ac:dyDescent="0.2">
      <c r="A446" s="28"/>
      <c r="C446" s="105"/>
      <c r="D446" s="29"/>
      <c r="E446" s="107"/>
      <c r="F446" s="107"/>
      <c r="G446" s="99">
        <f t="shared" si="25"/>
        <v>0</v>
      </c>
    </row>
    <row r="447" spans="1:7" ht="11.25" customHeight="1" x14ac:dyDescent="0.2">
      <c r="A447" s="119" t="s">
        <v>599</v>
      </c>
      <c r="B447" s="119"/>
      <c r="C447" s="25"/>
      <c r="D447" s="29"/>
      <c r="E447" s="30"/>
      <c r="F447" s="30"/>
      <c r="G447" s="99">
        <f t="shared" si="25"/>
        <v>0</v>
      </c>
    </row>
    <row r="448" spans="1:7" ht="11.25" customHeight="1" x14ac:dyDescent="0.2">
      <c r="A448" s="28">
        <f>A445+1</f>
        <v>557</v>
      </c>
      <c r="B448" s="27" t="s">
        <v>600</v>
      </c>
      <c r="C448" s="25">
        <v>8.6999999999999993</v>
      </c>
      <c r="D448" s="29">
        <f t="shared" si="27"/>
        <v>557</v>
      </c>
      <c r="E448" s="30"/>
      <c r="F448" s="30"/>
      <c r="G448" s="99">
        <f t="shared" si="25"/>
        <v>0</v>
      </c>
    </row>
    <row r="449" spans="1:60" s="104" customFormat="1" ht="11.25" customHeight="1" x14ac:dyDescent="0.2">
      <c r="A449" s="108">
        <f>A448+1</f>
        <v>558</v>
      </c>
      <c r="B449" s="104" t="s">
        <v>601</v>
      </c>
      <c r="C449" s="116">
        <v>9.74</v>
      </c>
      <c r="D449" s="29">
        <f t="shared" si="27"/>
        <v>558</v>
      </c>
      <c r="E449" s="107"/>
      <c r="F449" s="107"/>
      <c r="G449" s="99">
        <f t="shared" si="25"/>
        <v>0</v>
      </c>
    </row>
    <row r="450" spans="1:60" ht="11.25" customHeight="1" x14ac:dyDescent="0.2">
      <c r="A450" s="108">
        <f>A449+1</f>
        <v>559</v>
      </c>
      <c r="B450" s="27" t="s">
        <v>602</v>
      </c>
      <c r="C450" s="25" t="s">
        <v>33</v>
      </c>
      <c r="D450" s="29">
        <f t="shared" si="27"/>
        <v>559</v>
      </c>
      <c r="E450" s="30"/>
      <c r="F450" s="30"/>
      <c r="G450" s="99">
        <f t="shared" si="25"/>
        <v>0</v>
      </c>
    </row>
    <row r="451" spans="1:60" ht="11.25" customHeight="1" x14ac:dyDescent="0.2">
      <c r="A451" s="108">
        <f>A450+1</f>
        <v>560</v>
      </c>
      <c r="B451" s="27" t="s">
        <v>603</v>
      </c>
      <c r="C451" s="25">
        <v>0.1</v>
      </c>
      <c r="D451" s="29">
        <f t="shared" si="27"/>
        <v>560</v>
      </c>
      <c r="E451" s="30"/>
      <c r="F451" s="30"/>
      <c r="G451" s="99">
        <f t="shared" si="25"/>
        <v>0</v>
      </c>
    </row>
    <row r="452" spans="1:60" ht="11.25" customHeight="1" x14ac:dyDescent="0.2">
      <c r="A452" s="28">
        <f>A451+1</f>
        <v>561</v>
      </c>
      <c r="B452" s="27" t="s">
        <v>604</v>
      </c>
      <c r="C452" s="25">
        <v>0.1</v>
      </c>
      <c r="D452" s="29">
        <f t="shared" si="27"/>
        <v>561</v>
      </c>
      <c r="E452" s="30"/>
      <c r="F452" s="30"/>
      <c r="G452" s="99">
        <f t="shared" si="25"/>
        <v>0</v>
      </c>
    </row>
    <row r="453" spans="1:60" s="65" customFormat="1" ht="11.25" customHeight="1" x14ac:dyDescent="0.2">
      <c r="B453" s="66"/>
      <c r="C453" s="67" t="s">
        <v>642</v>
      </c>
      <c r="D453" s="24"/>
      <c r="E453" s="68"/>
      <c r="F453" s="68"/>
      <c r="G453" s="99">
        <f t="shared" ref="G453:G494" si="29">E453+F453</f>
        <v>0</v>
      </c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</row>
    <row r="454" spans="1:60" s="70" customFormat="1" ht="11.25" customHeight="1" x14ac:dyDescent="0.2">
      <c r="A454" s="48" t="s">
        <v>24</v>
      </c>
      <c r="B454" s="69" t="s">
        <v>26</v>
      </c>
      <c r="C454" s="44" t="s">
        <v>643</v>
      </c>
      <c r="D454" s="29" t="str">
        <f>A454</f>
        <v>Número do</v>
      </c>
      <c r="E454" s="62" t="s">
        <v>644</v>
      </c>
      <c r="F454" s="62" t="s">
        <v>645</v>
      </c>
      <c r="G454" s="99" t="e">
        <f t="shared" si="29"/>
        <v>#VALUE!</v>
      </c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</row>
    <row r="455" spans="1:60" s="98" customFormat="1" ht="11.25" customHeight="1" x14ac:dyDescent="0.2">
      <c r="A455" s="74" t="s">
        <v>25</v>
      </c>
      <c r="B455" s="71"/>
      <c r="C455" s="72" t="s">
        <v>28</v>
      </c>
      <c r="D455" s="33" t="str">
        <f>A455</f>
        <v>Alimento</v>
      </c>
      <c r="E455" s="73" t="s">
        <v>28</v>
      </c>
      <c r="F455" s="73" t="s">
        <v>28</v>
      </c>
      <c r="G455" s="99" t="e">
        <f t="shared" si="29"/>
        <v>#VALUE!</v>
      </c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</row>
    <row r="456" spans="1:60" ht="11.25" customHeight="1" x14ac:dyDescent="0.2">
      <c r="A456" s="28">
        <f>A452+1</f>
        <v>562</v>
      </c>
      <c r="B456" s="27" t="s">
        <v>605</v>
      </c>
      <c r="C456" s="25">
        <v>0.2</v>
      </c>
      <c r="D456" s="29">
        <f>A456</f>
        <v>562</v>
      </c>
      <c r="E456" s="30"/>
      <c r="F456" s="30"/>
      <c r="G456" s="99">
        <f t="shared" si="29"/>
        <v>0</v>
      </c>
    </row>
    <row r="457" spans="1:60" ht="11.25" customHeight="1" x14ac:dyDescent="0.2">
      <c r="A457" s="28">
        <f>A456+1</f>
        <v>563</v>
      </c>
      <c r="B457" s="63" t="s">
        <v>606</v>
      </c>
      <c r="C457" s="25">
        <v>0.2</v>
      </c>
      <c r="D457" s="29">
        <f>A457</f>
        <v>563</v>
      </c>
      <c r="E457" s="30"/>
      <c r="F457" s="96"/>
      <c r="G457" s="99">
        <f t="shared" si="29"/>
        <v>0</v>
      </c>
    </row>
    <row r="458" spans="1:60" ht="11.25" customHeight="1" x14ac:dyDescent="0.2">
      <c r="A458" s="28">
        <f>A457+1</f>
        <v>564</v>
      </c>
      <c r="B458" s="27" t="s">
        <v>607</v>
      </c>
      <c r="C458" s="25">
        <v>0.7</v>
      </c>
      <c r="D458" s="29">
        <f t="shared" ref="D458:D494" si="30">A458</f>
        <v>564</v>
      </c>
      <c r="E458" s="30"/>
      <c r="F458" s="30"/>
      <c r="G458" s="99">
        <f t="shared" si="29"/>
        <v>0</v>
      </c>
    </row>
    <row r="459" spans="1:60" ht="11.25" customHeight="1" x14ac:dyDescent="0.2">
      <c r="A459" s="28">
        <f t="shared" ref="A459:A479" si="31">A458+1</f>
        <v>565</v>
      </c>
      <c r="B459" s="63" t="s">
        <v>608</v>
      </c>
      <c r="C459" s="25">
        <v>0.1</v>
      </c>
      <c r="D459" s="29">
        <f t="shared" si="30"/>
        <v>565</v>
      </c>
      <c r="E459" s="30"/>
      <c r="F459" s="96"/>
      <c r="G459" s="99">
        <f t="shared" si="29"/>
        <v>0</v>
      </c>
    </row>
    <row r="460" spans="1:60" ht="11.25" customHeight="1" x14ac:dyDescent="0.2">
      <c r="A460" s="28">
        <f t="shared" si="31"/>
        <v>566</v>
      </c>
      <c r="B460" s="27" t="s">
        <v>609</v>
      </c>
      <c r="C460" s="25">
        <v>0.3</v>
      </c>
      <c r="D460" s="29">
        <f t="shared" si="30"/>
        <v>566</v>
      </c>
      <c r="E460" s="30"/>
      <c r="F460" s="30"/>
      <c r="G460" s="99">
        <f t="shared" si="29"/>
        <v>0</v>
      </c>
    </row>
    <row r="461" spans="1:60" ht="11.25" customHeight="1" x14ac:dyDescent="0.2">
      <c r="A461" s="28">
        <f t="shared" si="31"/>
        <v>567</v>
      </c>
      <c r="B461" s="27" t="s">
        <v>610</v>
      </c>
      <c r="C461" s="25">
        <v>0.1</v>
      </c>
      <c r="D461" s="29">
        <f t="shared" si="30"/>
        <v>567</v>
      </c>
      <c r="E461" s="30"/>
      <c r="F461" s="30"/>
      <c r="G461" s="99">
        <f t="shared" si="29"/>
        <v>0</v>
      </c>
    </row>
    <row r="462" spans="1:60" ht="11.25" customHeight="1" x14ac:dyDescent="0.2">
      <c r="A462" s="28">
        <f t="shared" si="31"/>
        <v>568</v>
      </c>
      <c r="B462" s="27" t="s">
        <v>611</v>
      </c>
      <c r="C462" s="25">
        <v>0.2</v>
      </c>
      <c r="D462" s="29">
        <f t="shared" si="30"/>
        <v>568</v>
      </c>
      <c r="E462" s="30"/>
      <c r="F462" s="30"/>
      <c r="G462" s="99">
        <f t="shared" si="29"/>
        <v>0</v>
      </c>
    </row>
    <row r="463" spans="1:60" ht="11.25" customHeight="1" x14ac:dyDescent="0.2">
      <c r="A463" s="28">
        <f t="shared" si="31"/>
        <v>569</v>
      </c>
      <c r="B463" s="63" t="s">
        <v>612</v>
      </c>
      <c r="C463" s="25">
        <v>0.1</v>
      </c>
      <c r="D463" s="29">
        <f t="shared" si="30"/>
        <v>569</v>
      </c>
      <c r="E463" s="30"/>
      <c r="F463" s="96"/>
      <c r="G463" s="99">
        <f t="shared" si="29"/>
        <v>0</v>
      </c>
    </row>
    <row r="464" spans="1:60" ht="11.25" customHeight="1" x14ac:dyDescent="0.2">
      <c r="A464" s="28">
        <f t="shared" si="31"/>
        <v>570</v>
      </c>
      <c r="B464" s="27" t="s">
        <v>613</v>
      </c>
      <c r="C464" s="25">
        <v>0.4</v>
      </c>
      <c r="D464" s="29">
        <f t="shared" si="30"/>
        <v>570</v>
      </c>
      <c r="E464" s="30"/>
      <c r="F464" s="30"/>
      <c r="G464" s="99">
        <f t="shared" si="29"/>
        <v>0</v>
      </c>
    </row>
    <row r="465" spans="1:7" ht="11.25" customHeight="1" x14ac:dyDescent="0.2">
      <c r="A465" s="28">
        <f t="shared" si="31"/>
        <v>571</v>
      </c>
      <c r="B465" s="27" t="s">
        <v>614</v>
      </c>
      <c r="C465" s="25">
        <v>0.2</v>
      </c>
      <c r="D465" s="29">
        <f t="shared" si="30"/>
        <v>571</v>
      </c>
      <c r="E465" s="30"/>
      <c r="F465" s="30"/>
      <c r="G465" s="99">
        <f t="shared" si="29"/>
        <v>0</v>
      </c>
    </row>
    <row r="466" spans="1:7" ht="11.25" customHeight="1" x14ac:dyDescent="0.2">
      <c r="A466" s="28">
        <f t="shared" si="31"/>
        <v>572</v>
      </c>
      <c r="B466" s="27" t="s">
        <v>615</v>
      </c>
      <c r="C466" s="25">
        <v>0.6</v>
      </c>
      <c r="D466" s="29">
        <f t="shared" si="30"/>
        <v>572</v>
      </c>
      <c r="E466" s="30"/>
      <c r="F466" s="30"/>
      <c r="G466" s="99">
        <f t="shared" si="29"/>
        <v>0</v>
      </c>
    </row>
    <row r="467" spans="1:7" ht="11.25" customHeight="1" x14ac:dyDescent="0.2">
      <c r="A467" s="28">
        <f t="shared" si="31"/>
        <v>573</v>
      </c>
      <c r="B467" s="63" t="s">
        <v>616</v>
      </c>
      <c r="C467" s="25">
        <v>0.1</v>
      </c>
      <c r="D467" s="29">
        <f t="shared" si="30"/>
        <v>573</v>
      </c>
      <c r="E467" s="30"/>
      <c r="F467" s="96"/>
      <c r="G467" s="99">
        <f t="shared" si="29"/>
        <v>0</v>
      </c>
    </row>
    <row r="468" spans="1:7" ht="11.25" customHeight="1" x14ac:dyDescent="0.2">
      <c r="A468" s="28">
        <f t="shared" si="31"/>
        <v>574</v>
      </c>
      <c r="B468" s="27" t="s">
        <v>617</v>
      </c>
      <c r="C468" s="25">
        <v>0.3</v>
      </c>
      <c r="D468" s="29">
        <f t="shared" si="30"/>
        <v>574</v>
      </c>
      <c r="E468" s="30"/>
      <c r="F468" s="30"/>
      <c r="G468" s="99">
        <f t="shared" si="29"/>
        <v>0</v>
      </c>
    </row>
    <row r="469" spans="1:7" ht="11.25" customHeight="1" x14ac:dyDescent="0.2">
      <c r="A469" s="28">
        <f t="shared" si="31"/>
        <v>575</v>
      </c>
      <c r="B469" s="27" t="s">
        <v>618</v>
      </c>
      <c r="C469" s="25">
        <v>0.9</v>
      </c>
      <c r="D469" s="29">
        <f t="shared" si="30"/>
        <v>575</v>
      </c>
      <c r="E469" s="30"/>
      <c r="F469" s="30"/>
      <c r="G469" s="99">
        <f t="shared" si="29"/>
        <v>0</v>
      </c>
    </row>
    <row r="470" spans="1:7" ht="11.25" customHeight="1" x14ac:dyDescent="0.2">
      <c r="A470" s="28">
        <f t="shared" si="31"/>
        <v>576</v>
      </c>
      <c r="B470" s="27" t="s">
        <v>619</v>
      </c>
      <c r="C470" s="25">
        <v>0.6</v>
      </c>
      <c r="D470" s="29">
        <f t="shared" si="30"/>
        <v>576</v>
      </c>
      <c r="E470" s="30" t="s">
        <v>33</v>
      </c>
      <c r="F470" s="30"/>
      <c r="G470" s="99" t="e">
        <f t="shared" si="29"/>
        <v>#VALUE!</v>
      </c>
    </row>
    <row r="471" spans="1:7" ht="11.25" customHeight="1" x14ac:dyDescent="0.2">
      <c r="A471" s="28">
        <f t="shared" si="31"/>
        <v>577</v>
      </c>
      <c r="B471" s="27" t="s">
        <v>620</v>
      </c>
      <c r="C471" s="25">
        <v>0.1</v>
      </c>
      <c r="D471" s="29">
        <f t="shared" si="30"/>
        <v>577</v>
      </c>
      <c r="E471" s="30"/>
      <c r="F471" s="30"/>
      <c r="G471" s="99">
        <f t="shared" si="29"/>
        <v>0</v>
      </c>
    </row>
    <row r="472" spans="1:7" ht="11.25" customHeight="1" x14ac:dyDescent="0.2">
      <c r="A472" s="28">
        <f t="shared" si="31"/>
        <v>578</v>
      </c>
      <c r="B472" s="27" t="s">
        <v>621</v>
      </c>
      <c r="C472" s="25">
        <v>0.1</v>
      </c>
      <c r="D472" s="29">
        <f t="shared" si="30"/>
        <v>578</v>
      </c>
      <c r="E472" s="30"/>
      <c r="F472" s="30"/>
      <c r="G472" s="99">
        <f t="shared" si="29"/>
        <v>0</v>
      </c>
    </row>
    <row r="473" spans="1:7" ht="11.25" customHeight="1" x14ac:dyDescent="0.2">
      <c r="A473" s="28">
        <f t="shared" si="31"/>
        <v>579</v>
      </c>
      <c r="B473" s="27" t="s">
        <v>622</v>
      </c>
      <c r="C473" s="25">
        <v>4.0999999999999996</v>
      </c>
      <c r="D473" s="29">
        <f t="shared" si="30"/>
        <v>579</v>
      </c>
      <c r="E473" s="30"/>
      <c r="F473" s="30"/>
      <c r="G473" s="99">
        <f t="shared" si="29"/>
        <v>0</v>
      </c>
    </row>
    <row r="474" spans="1:7" s="104" customFormat="1" ht="11.25" customHeight="1" x14ac:dyDescent="0.2">
      <c r="A474" s="28">
        <f t="shared" si="31"/>
        <v>580</v>
      </c>
      <c r="B474" s="104" t="s">
        <v>623</v>
      </c>
      <c r="C474" s="116">
        <v>5.08</v>
      </c>
      <c r="D474" s="29">
        <f t="shared" si="30"/>
        <v>580</v>
      </c>
      <c r="E474" s="107"/>
      <c r="F474" s="107"/>
      <c r="G474" s="99">
        <f t="shared" si="29"/>
        <v>0</v>
      </c>
    </row>
    <row r="475" spans="1:7" ht="11.25" customHeight="1" x14ac:dyDescent="0.2">
      <c r="A475" s="28">
        <v>582</v>
      </c>
      <c r="B475" s="27" t="s">
        <v>625</v>
      </c>
      <c r="C475" s="25">
        <v>0.2</v>
      </c>
      <c r="D475" s="29">
        <f t="shared" si="30"/>
        <v>582</v>
      </c>
      <c r="E475" s="30"/>
      <c r="F475" s="30">
        <v>0.01</v>
      </c>
      <c r="G475" s="99">
        <f t="shared" si="29"/>
        <v>0.01</v>
      </c>
    </row>
    <row r="476" spans="1:7" ht="11.25" customHeight="1" x14ac:dyDescent="0.2">
      <c r="A476" s="28">
        <f t="shared" si="31"/>
        <v>583</v>
      </c>
      <c r="B476" s="27" t="s">
        <v>626</v>
      </c>
      <c r="C476" s="25">
        <v>3.3</v>
      </c>
      <c r="D476" s="29">
        <f t="shared" si="30"/>
        <v>583</v>
      </c>
      <c r="E476" s="30"/>
      <c r="F476" s="30"/>
      <c r="G476" s="99">
        <f t="shared" si="29"/>
        <v>0</v>
      </c>
    </row>
    <row r="477" spans="1:7" ht="11.25" customHeight="1" x14ac:dyDescent="0.2">
      <c r="A477" s="28">
        <f t="shared" si="31"/>
        <v>584</v>
      </c>
      <c r="B477" s="27" t="s">
        <v>627</v>
      </c>
      <c r="C477" s="25">
        <v>0.4</v>
      </c>
      <c r="D477" s="29">
        <f t="shared" si="30"/>
        <v>584</v>
      </c>
      <c r="E477" s="30"/>
      <c r="F477" s="30"/>
      <c r="G477" s="99">
        <f t="shared" si="29"/>
        <v>0</v>
      </c>
    </row>
    <row r="478" spans="1:7" ht="11.25" customHeight="1" x14ac:dyDescent="0.2">
      <c r="A478" s="28">
        <f t="shared" si="31"/>
        <v>585</v>
      </c>
      <c r="B478" s="27" t="s">
        <v>628</v>
      </c>
      <c r="C478" s="25">
        <v>1.2</v>
      </c>
      <c r="D478" s="29">
        <f>A478</f>
        <v>585</v>
      </c>
      <c r="E478" s="30"/>
      <c r="F478" s="30"/>
      <c r="G478" s="99">
        <f t="shared" si="29"/>
        <v>0</v>
      </c>
    </row>
    <row r="479" spans="1:7" ht="11.25" customHeight="1" x14ac:dyDescent="0.2">
      <c r="A479" s="28">
        <f t="shared" si="31"/>
        <v>586</v>
      </c>
      <c r="B479" s="27" t="s">
        <v>629</v>
      </c>
      <c r="C479" s="25">
        <v>0.4</v>
      </c>
      <c r="D479" s="29">
        <f>A479</f>
        <v>586</v>
      </c>
      <c r="E479" s="30"/>
      <c r="F479" s="30"/>
      <c r="G479" s="99">
        <f t="shared" si="29"/>
        <v>0</v>
      </c>
    </row>
    <row r="480" spans="1:7" ht="11.25" customHeight="1" x14ac:dyDescent="0.2">
      <c r="D480" s="29"/>
      <c r="G480" s="99">
        <f t="shared" si="29"/>
        <v>0</v>
      </c>
    </row>
    <row r="481" spans="1:60" ht="11.25" customHeight="1" x14ac:dyDescent="0.2">
      <c r="A481" s="119" t="s">
        <v>630</v>
      </c>
      <c r="B481" s="119"/>
      <c r="D481" s="29"/>
      <c r="G481" s="99">
        <f t="shared" si="29"/>
        <v>0</v>
      </c>
    </row>
    <row r="482" spans="1:60" ht="11.25" customHeight="1" x14ac:dyDescent="0.2">
      <c r="A482" s="28">
        <f>A479+1</f>
        <v>587</v>
      </c>
      <c r="B482" s="27" t="s">
        <v>631</v>
      </c>
      <c r="C482" s="25">
        <v>4.8</v>
      </c>
      <c r="D482" s="29">
        <f t="shared" si="30"/>
        <v>587</v>
      </c>
      <c r="E482" s="30">
        <v>0.1</v>
      </c>
      <c r="F482" s="30">
        <v>0.02</v>
      </c>
      <c r="G482" s="99">
        <f t="shared" si="29"/>
        <v>0.12000000000000001</v>
      </c>
    </row>
    <row r="483" spans="1:60" ht="11.25" customHeight="1" x14ac:dyDescent="0.2">
      <c r="A483" s="28">
        <f>A482+1</f>
        <v>588</v>
      </c>
      <c r="B483" s="27" t="s">
        <v>632</v>
      </c>
      <c r="C483" s="25">
        <v>7.7</v>
      </c>
      <c r="D483" s="29">
        <f t="shared" si="30"/>
        <v>588</v>
      </c>
      <c r="E483" s="30">
        <v>0.11</v>
      </c>
      <c r="F483" s="30"/>
      <c r="G483" s="99">
        <f t="shared" si="29"/>
        <v>0.11</v>
      </c>
    </row>
    <row r="484" spans="1:60" ht="11.25" customHeight="1" x14ac:dyDescent="0.2">
      <c r="A484" s="28">
        <f t="shared" ref="A484:A494" si="32">A483+1</f>
        <v>589</v>
      </c>
      <c r="B484" s="27" t="s">
        <v>633</v>
      </c>
      <c r="C484" s="25">
        <v>15.3</v>
      </c>
      <c r="D484" s="29">
        <f t="shared" si="30"/>
        <v>589</v>
      </c>
      <c r="E484" s="30"/>
      <c r="F484" s="30"/>
      <c r="G484" s="99">
        <f t="shared" si="29"/>
        <v>0</v>
      </c>
    </row>
    <row r="485" spans="1:60" ht="11.25" customHeight="1" x14ac:dyDescent="0.2">
      <c r="A485" s="28">
        <f t="shared" si="32"/>
        <v>590</v>
      </c>
      <c r="B485" s="27" t="s">
        <v>634</v>
      </c>
      <c r="C485" s="25">
        <v>30</v>
      </c>
      <c r="D485" s="29">
        <f t="shared" si="30"/>
        <v>590</v>
      </c>
      <c r="E485" s="30"/>
      <c r="F485" s="30"/>
      <c r="G485" s="99">
        <f t="shared" si="29"/>
        <v>0</v>
      </c>
    </row>
    <row r="486" spans="1:60" ht="11.25" customHeight="1" x14ac:dyDescent="0.2">
      <c r="A486" s="28">
        <f t="shared" si="32"/>
        <v>591</v>
      </c>
      <c r="B486" s="27" t="s">
        <v>649</v>
      </c>
      <c r="C486" s="25">
        <v>3.140333333333333</v>
      </c>
      <c r="D486" s="29">
        <f t="shared" si="30"/>
        <v>591</v>
      </c>
      <c r="E486" s="76"/>
      <c r="F486" s="76"/>
      <c r="G486" s="99">
        <f t="shared" si="29"/>
        <v>0</v>
      </c>
    </row>
    <row r="487" spans="1:60" ht="11.25" customHeight="1" x14ac:dyDescent="0.2">
      <c r="A487" s="28">
        <v>593</v>
      </c>
      <c r="B487" s="27" t="s">
        <v>637</v>
      </c>
      <c r="C487" s="25">
        <v>7.8</v>
      </c>
      <c r="D487" s="29">
        <f t="shared" si="30"/>
        <v>593</v>
      </c>
      <c r="E487" s="30"/>
      <c r="F487" s="30"/>
      <c r="G487" s="99">
        <f t="shared" si="29"/>
        <v>0</v>
      </c>
    </row>
    <row r="488" spans="1:60" s="65" customFormat="1" ht="11.25" customHeight="1" x14ac:dyDescent="0.2">
      <c r="B488" s="66"/>
      <c r="C488" s="67" t="s">
        <v>642</v>
      </c>
      <c r="D488" s="24"/>
      <c r="E488" s="68"/>
      <c r="F488" s="68"/>
      <c r="G488" s="99">
        <f t="shared" si="29"/>
        <v>0</v>
      </c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</row>
    <row r="489" spans="1:60" s="70" customFormat="1" ht="11.25" customHeight="1" x14ac:dyDescent="0.2">
      <c r="A489" s="48" t="s">
        <v>24</v>
      </c>
      <c r="B489" s="69" t="s">
        <v>26</v>
      </c>
      <c r="C489" s="44" t="s">
        <v>643</v>
      </c>
      <c r="D489" s="29" t="str">
        <f>A489</f>
        <v>Número do</v>
      </c>
      <c r="E489" s="62" t="s">
        <v>644</v>
      </c>
      <c r="F489" s="62" t="s">
        <v>645</v>
      </c>
      <c r="G489" s="99" t="e">
        <f t="shared" si="29"/>
        <v>#VALUE!</v>
      </c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</row>
    <row r="490" spans="1:60" s="98" customFormat="1" ht="11.25" customHeight="1" x14ac:dyDescent="0.2">
      <c r="A490" s="74" t="s">
        <v>25</v>
      </c>
      <c r="B490" s="71"/>
      <c r="C490" s="72" t="s">
        <v>28</v>
      </c>
      <c r="D490" s="33" t="str">
        <f>A490</f>
        <v>Alimento</v>
      </c>
      <c r="E490" s="73" t="s">
        <v>28</v>
      </c>
      <c r="F490" s="73" t="s">
        <v>28</v>
      </c>
      <c r="G490" s="99" t="e">
        <f t="shared" si="29"/>
        <v>#VALUE!</v>
      </c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</row>
    <row r="491" spans="1:60" ht="11.25" customHeight="1" x14ac:dyDescent="0.2">
      <c r="A491" s="28">
        <f>A487+1</f>
        <v>594</v>
      </c>
      <c r="B491" s="27" t="s">
        <v>638</v>
      </c>
      <c r="C491" s="25">
        <v>4.2</v>
      </c>
      <c r="D491" s="29">
        <f t="shared" si="30"/>
        <v>594</v>
      </c>
      <c r="E491" s="30"/>
      <c r="F491" s="30"/>
      <c r="G491" s="99">
        <f t="shared" si="29"/>
        <v>0</v>
      </c>
    </row>
    <row r="492" spans="1:60" ht="11.25" customHeight="1" x14ac:dyDescent="0.2">
      <c r="A492" s="28">
        <f t="shared" si="32"/>
        <v>595</v>
      </c>
      <c r="B492" s="27" t="s">
        <v>639</v>
      </c>
      <c r="C492" s="25">
        <v>0.3</v>
      </c>
      <c r="D492" s="29">
        <f t="shared" si="30"/>
        <v>595</v>
      </c>
      <c r="E492" s="30"/>
      <c r="F492" s="30"/>
      <c r="G492" s="99">
        <f t="shared" si="29"/>
        <v>0</v>
      </c>
    </row>
    <row r="493" spans="1:60" s="104" customFormat="1" ht="11.25" customHeight="1" x14ac:dyDescent="0.2">
      <c r="A493" s="28">
        <f t="shared" si="32"/>
        <v>596</v>
      </c>
      <c r="B493" s="110" t="s">
        <v>640</v>
      </c>
      <c r="C493" s="105">
        <v>3.0659999999999998</v>
      </c>
      <c r="D493" s="29">
        <f>A493</f>
        <v>596</v>
      </c>
      <c r="E493" s="107"/>
      <c r="F493" s="107"/>
      <c r="G493" s="99">
        <f t="shared" si="29"/>
        <v>0</v>
      </c>
    </row>
    <row r="494" spans="1:60" ht="11.25" customHeight="1" x14ac:dyDescent="0.2">
      <c r="A494" s="28">
        <f t="shared" si="32"/>
        <v>597</v>
      </c>
      <c r="B494" s="27" t="s">
        <v>641</v>
      </c>
      <c r="C494" s="25">
        <v>5.6</v>
      </c>
      <c r="D494" s="29">
        <f t="shared" si="30"/>
        <v>597</v>
      </c>
      <c r="E494" s="30"/>
      <c r="F494" s="30"/>
      <c r="G494" s="99">
        <f t="shared" si="29"/>
        <v>0</v>
      </c>
    </row>
  </sheetData>
  <sheetProtection algorithmName="SHA-512" hashValue="BnHZg9CnschmXxSQHQB1J7oCuDa0ubcgUvLS0MVbNpjAzpTq2QSnCP8vru1Tar45yyqVpME304dm25+KFl6Z/Q==" saltValue="3d/JCrg8IDiGBlqIqrCKd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Instruções</vt:lpstr>
      <vt:lpstr>Composição</vt:lpstr>
      <vt:lpstr>Tabela Nutricional</vt:lpstr>
      <vt:lpstr>DATABASE 1</vt:lpstr>
      <vt:lpstr>DATABASE 2</vt:lpstr>
      <vt:lpstr>lista_alimentos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2016-05-20T21:11:48Z</dcterms:created>
  <dcterms:modified xsi:type="dcterms:W3CDTF">2016-09-23T02:09:03Z</dcterms:modified>
</cp:coreProperties>
</file>