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Jose\Downloads\"/>
    </mc:Choice>
  </mc:AlternateContent>
  <bookViews>
    <workbookView xWindow="0" yWindow="0" windowWidth="24000" windowHeight="9600" firstSheet="5" activeTab="7"/>
  </bookViews>
  <sheets>
    <sheet name="COMPLEJIDAD" sheetId="2" r:id="rId1"/>
    <sheet name="ILF" sheetId="1" r:id="rId2"/>
    <sheet name="EI" sheetId="3" r:id="rId3"/>
    <sheet name="EO" sheetId="4" r:id="rId4"/>
    <sheet name="EQ" sheetId="5" r:id="rId5"/>
    <sheet name="PUNTOS DE FUNCION" sheetId="6" r:id="rId6"/>
    <sheet name="NVI" sheetId="7" r:id="rId7"/>
    <sheet name="CALCULO" sheetId="8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8" l="1"/>
  <c r="L15" i="8"/>
  <c r="L16" i="8"/>
  <c r="L17" i="8"/>
  <c r="L14" i="8"/>
  <c r="L11" i="8"/>
  <c r="G15" i="8" l="1"/>
  <c r="A15" i="8"/>
  <c r="I12" i="8"/>
  <c r="E12" i="8"/>
  <c r="B12" i="8"/>
  <c r="E11" i="8"/>
  <c r="E30" i="6"/>
  <c r="E29" i="6"/>
  <c r="E28" i="6"/>
  <c r="E27" i="6"/>
  <c r="E26" i="6"/>
  <c r="E25" i="6"/>
  <c r="E24" i="6"/>
  <c r="E23" i="6"/>
  <c r="E22" i="6"/>
  <c r="E21" i="6"/>
  <c r="E20" i="6"/>
  <c r="E19" i="6"/>
  <c r="E31" i="6" l="1"/>
  <c r="E2" i="8"/>
  <c r="C16" i="7"/>
  <c r="E2" i="6"/>
  <c r="E3" i="6"/>
  <c r="E5" i="6"/>
  <c r="E6" i="6"/>
  <c r="E7" i="6"/>
  <c r="E8" i="6"/>
  <c r="E9" i="6"/>
  <c r="E10" i="6"/>
  <c r="E11" i="6"/>
  <c r="E12" i="6"/>
  <c r="E13" i="6"/>
  <c r="E4" i="6"/>
  <c r="E14" i="6" s="1"/>
  <c r="B2" i="3"/>
</calcChain>
</file>

<file path=xl/sharedStrings.xml><?xml version="1.0" encoding="utf-8"?>
<sst xmlns="http://schemas.openxmlformats.org/spreadsheetml/2006/main" count="276" uniqueCount="96">
  <si>
    <t>Ficheros Logicos Internos</t>
  </si>
  <si>
    <t>DET (Columnas)</t>
  </si>
  <si>
    <t>Nombre</t>
  </si>
  <si>
    <t>Apellido</t>
  </si>
  <si>
    <t>Telefono</t>
  </si>
  <si>
    <t>Sexo</t>
  </si>
  <si>
    <t>Cantidad de RET</t>
  </si>
  <si>
    <t>Complejidad</t>
  </si>
  <si>
    <t>Numero de Campos</t>
  </si>
  <si>
    <t>1 - 19 Atributos</t>
  </si>
  <si>
    <t>1 Registro Logico</t>
  </si>
  <si>
    <t>BAJA</t>
  </si>
  <si>
    <t>MEDIA</t>
  </si>
  <si>
    <t>ALTA</t>
  </si>
  <si>
    <t>2 - 5 Registros Logicos</t>
  </si>
  <si>
    <t>6 o mas Registros Logicos</t>
  </si>
  <si>
    <t>ENTRADAS EXTERNAS</t>
  </si>
  <si>
    <t>COMPLEJIDAD</t>
  </si>
  <si>
    <t>Actualizacion</t>
  </si>
  <si>
    <t>Eliminacion</t>
  </si>
  <si>
    <t>C. FTR (File Type Referenced )</t>
  </si>
  <si>
    <t>C. DET (Data Element Type)</t>
  </si>
  <si>
    <t>SALIDAS EXTERNAS</t>
  </si>
  <si>
    <t>SOPORTE DE SALIDA</t>
  </si>
  <si>
    <t>PANTALLA / IMPRESORA</t>
  </si>
  <si>
    <t>COMPLEJIDAD DE FICHEROS LOGICOS</t>
  </si>
  <si>
    <t>COMPLEJIDAD DE FICHEROS INTERFAZ</t>
  </si>
  <si>
    <t>20 - 49 Atributos</t>
  </si>
  <si>
    <t>1 - 4 Atributos</t>
  </si>
  <si>
    <t>5 - 15 Atributos</t>
  </si>
  <si>
    <t>16 - mas Atributos</t>
  </si>
  <si>
    <t>50 - mas Atributos</t>
  </si>
  <si>
    <t>CLASIFICACION DE SALIDAS</t>
  </si>
  <si>
    <t>CLASIFICACION DE ENTRADAS</t>
  </si>
  <si>
    <t>PARAMETRO</t>
  </si>
  <si>
    <t>NUMERO</t>
  </si>
  <si>
    <t>PESO</t>
  </si>
  <si>
    <t>TOTAL</t>
  </si>
  <si>
    <t>ILF</t>
  </si>
  <si>
    <t>EIF</t>
  </si>
  <si>
    <t>EO</t>
  </si>
  <si>
    <t>EQ</t>
  </si>
  <si>
    <t>EI</t>
  </si>
  <si>
    <t>CARACTERISTICAS GENERALES DEL SISTEMA</t>
  </si>
  <si>
    <t>NV DE INFLUENCIA</t>
  </si>
  <si>
    <t>Nº</t>
  </si>
  <si>
    <t>Comunicación de datos</t>
  </si>
  <si>
    <t>Performarce</t>
  </si>
  <si>
    <t>Procesamiento distribuido</t>
  </si>
  <si>
    <t>Configuracion del equipamiento</t>
  </si>
  <si>
    <t>Procesamiento complejo</t>
  </si>
  <si>
    <t>Reusabilidad</t>
  </si>
  <si>
    <t>Entrada de datos online</t>
  </si>
  <si>
    <t>Interfase con el usuario</t>
  </si>
  <si>
    <t>Actualizacion on-line</t>
  </si>
  <si>
    <t>SI</t>
  </si>
  <si>
    <t>NO</t>
  </si>
  <si>
    <t>Ingreso de datos</t>
  </si>
  <si>
    <t>INGRESO DE DATOS</t>
  </si>
  <si>
    <t>Volumenes de transacciones</t>
  </si>
  <si>
    <t>Dificuldad de implementacion</t>
  </si>
  <si>
    <t>Dificuldad de operación</t>
  </si>
  <si>
    <t>Multiples locales</t>
  </si>
  <si>
    <t>Dificuldad de cambios</t>
  </si>
  <si>
    <t>FACTOR DE AJUSTE</t>
  </si>
  <si>
    <t>Formula</t>
  </si>
  <si>
    <t>(Nivel de Influencia*1%)+65%</t>
  </si>
  <si>
    <t>CALCULO DEL ESFUERZO</t>
  </si>
  <si>
    <t>/</t>
  </si>
  <si>
    <t>=</t>
  </si>
  <si>
    <t>h/p</t>
  </si>
  <si>
    <t>Reajuste</t>
  </si>
  <si>
    <t>Persona/Horas laborales</t>
  </si>
  <si>
    <t>(5*0,01)+0,65</t>
  </si>
  <si>
    <t>*</t>
  </si>
  <si>
    <t>PF</t>
  </si>
  <si>
    <t>id</t>
  </si>
  <si>
    <t>Parentesco</t>
  </si>
  <si>
    <t>Familiar</t>
  </si>
  <si>
    <t>Cantidad de DET (Estructura de desglose de trabajo)</t>
  </si>
  <si>
    <t>EXTERNA QUERY</t>
  </si>
  <si>
    <t>idEmpleado</t>
  </si>
  <si>
    <t>Ingreso de datos del familian</t>
  </si>
  <si>
    <t>Media</t>
  </si>
  <si>
    <t>Variables organico</t>
  </si>
  <si>
    <t>P=</t>
  </si>
  <si>
    <t>PR=</t>
  </si>
  <si>
    <t>FAE=</t>
  </si>
  <si>
    <t>E=</t>
  </si>
  <si>
    <t>T=</t>
  </si>
  <si>
    <t>LDC=</t>
  </si>
  <si>
    <t>KLDC=</t>
  </si>
  <si>
    <t>a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</si>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</sst>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2" fontId="0" fillId="0" borderId="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9" xfId="0" applyFill="1" applyBorder="1"/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0" borderId="0" xfId="0" applyFont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2" borderId="19" xfId="0" applyFill="1" applyBorder="1"/>
    <xf numFmtId="9" fontId="0" fillId="2" borderId="10" xfId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6" fillId="0" borderId="16" xfId="0" applyFont="1" applyBorder="1"/>
    <xf numFmtId="0" fontId="0" fillId="0" borderId="0" xfId="0" applyBorder="1" applyAlignment="1">
      <alignment vertical="center"/>
    </xf>
    <xf numFmtId="2" fontId="0" fillId="0" borderId="0" xfId="0" applyNumberFormat="1" applyBorder="1" applyAlignment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9" sqref="D9:D12"/>
    </sheetView>
  </sheetViews>
  <sheetFormatPr baseColWidth="10" defaultRowHeight="15" x14ac:dyDescent="0.25"/>
  <cols>
    <col min="1" max="2" width="12.7109375" customWidth="1"/>
    <col min="3" max="5" width="16.140625" customWidth="1"/>
  </cols>
  <sheetData>
    <row r="1" spans="1:5" x14ac:dyDescent="0.25">
      <c r="A1" s="48" t="s">
        <v>25</v>
      </c>
      <c r="B1" s="49"/>
      <c r="C1" s="52" t="s">
        <v>8</v>
      </c>
      <c r="D1" s="52"/>
      <c r="E1" s="52"/>
    </row>
    <row r="2" spans="1:5" x14ac:dyDescent="0.25">
      <c r="A2" s="50"/>
      <c r="B2" s="51"/>
      <c r="C2" s="6" t="s">
        <v>9</v>
      </c>
      <c r="D2" s="6" t="s">
        <v>27</v>
      </c>
      <c r="E2" s="6" t="s">
        <v>31</v>
      </c>
    </row>
    <row r="3" spans="1:5" x14ac:dyDescent="0.25">
      <c r="A3" s="2" t="s">
        <v>10</v>
      </c>
      <c r="B3" s="3"/>
      <c r="C3" s="4" t="s">
        <v>11</v>
      </c>
      <c r="D3" s="4" t="s">
        <v>11</v>
      </c>
      <c r="E3" s="4" t="s">
        <v>12</v>
      </c>
    </row>
    <row r="4" spans="1:5" x14ac:dyDescent="0.25">
      <c r="A4" s="2" t="s">
        <v>14</v>
      </c>
      <c r="B4" s="3"/>
      <c r="C4" s="4" t="s">
        <v>11</v>
      </c>
      <c r="D4" s="4" t="s">
        <v>12</v>
      </c>
      <c r="E4" s="4" t="s">
        <v>13</v>
      </c>
    </row>
    <row r="5" spans="1:5" x14ac:dyDescent="0.25">
      <c r="A5" s="2" t="s">
        <v>15</v>
      </c>
      <c r="B5" s="3"/>
      <c r="C5" s="4" t="s">
        <v>12</v>
      </c>
      <c r="D5" s="4" t="s">
        <v>13</v>
      </c>
      <c r="E5" s="4" t="s">
        <v>13</v>
      </c>
    </row>
    <row r="8" spans="1:5" x14ac:dyDescent="0.25">
      <c r="A8" s="48" t="s">
        <v>33</v>
      </c>
      <c r="B8" s="49"/>
      <c r="C8" s="53" t="s">
        <v>8</v>
      </c>
      <c r="D8" s="54"/>
      <c r="E8" s="54"/>
    </row>
    <row r="9" spans="1:5" x14ac:dyDescent="0.25">
      <c r="A9" s="50"/>
      <c r="B9" s="51"/>
      <c r="C9" s="6" t="s">
        <v>28</v>
      </c>
      <c r="D9" s="6" t="s">
        <v>29</v>
      </c>
      <c r="E9" s="6" t="s">
        <v>30</v>
      </c>
    </row>
    <row r="10" spans="1:5" x14ac:dyDescent="0.25">
      <c r="A10" s="2" t="s">
        <v>10</v>
      </c>
      <c r="B10" s="3"/>
      <c r="C10" s="4" t="s">
        <v>11</v>
      </c>
      <c r="D10" s="4" t="s">
        <v>11</v>
      </c>
      <c r="E10" s="4" t="s">
        <v>12</v>
      </c>
    </row>
    <row r="11" spans="1:5" x14ac:dyDescent="0.25">
      <c r="A11" s="2" t="s">
        <v>14</v>
      </c>
      <c r="B11" s="3"/>
      <c r="C11" s="4" t="s">
        <v>11</v>
      </c>
      <c r="D11" s="4" t="s">
        <v>12</v>
      </c>
      <c r="E11" s="4" t="s">
        <v>13</v>
      </c>
    </row>
    <row r="12" spans="1:5" x14ac:dyDescent="0.25">
      <c r="A12" s="2" t="s">
        <v>15</v>
      </c>
      <c r="B12" s="3"/>
      <c r="C12" s="4" t="s">
        <v>12</v>
      </c>
      <c r="D12" s="4" t="s">
        <v>13</v>
      </c>
      <c r="E12" s="4" t="s">
        <v>13</v>
      </c>
    </row>
    <row r="15" spans="1:5" ht="15" customHeight="1" x14ac:dyDescent="0.25">
      <c r="A15" s="48" t="s">
        <v>32</v>
      </c>
      <c r="B15" s="49"/>
      <c r="C15" s="53" t="s">
        <v>8</v>
      </c>
      <c r="D15" s="54"/>
      <c r="E15" s="54"/>
    </row>
    <row r="16" spans="1:5" x14ac:dyDescent="0.25">
      <c r="A16" s="50"/>
      <c r="B16" s="51"/>
      <c r="C16" s="6" t="s">
        <v>28</v>
      </c>
      <c r="D16" s="6" t="s">
        <v>29</v>
      </c>
      <c r="E16" s="6" t="s">
        <v>30</v>
      </c>
    </row>
    <row r="17" spans="1:5" x14ac:dyDescent="0.25">
      <c r="A17" s="2" t="s">
        <v>10</v>
      </c>
      <c r="B17" s="3"/>
      <c r="C17" s="4" t="s">
        <v>11</v>
      </c>
      <c r="D17" s="4" t="s">
        <v>11</v>
      </c>
      <c r="E17" s="4" t="s">
        <v>12</v>
      </c>
    </row>
    <row r="18" spans="1:5" x14ac:dyDescent="0.25">
      <c r="A18" s="2" t="s">
        <v>14</v>
      </c>
      <c r="B18" s="3"/>
      <c r="C18" s="4" t="s">
        <v>11</v>
      </c>
      <c r="D18" s="4" t="s">
        <v>12</v>
      </c>
      <c r="E18" s="4" t="s">
        <v>13</v>
      </c>
    </row>
    <row r="19" spans="1:5" x14ac:dyDescent="0.25">
      <c r="A19" s="2" t="s">
        <v>15</v>
      </c>
      <c r="B19" s="3"/>
      <c r="C19" s="4" t="s">
        <v>12</v>
      </c>
      <c r="D19" s="4" t="s">
        <v>13</v>
      </c>
      <c r="E19" s="4" t="s">
        <v>13</v>
      </c>
    </row>
    <row r="22" spans="1:5" ht="15" customHeight="1" x14ac:dyDescent="0.25">
      <c r="A22" s="48" t="s">
        <v>26</v>
      </c>
      <c r="B22" s="49"/>
      <c r="C22" s="52" t="s">
        <v>8</v>
      </c>
      <c r="D22" s="52"/>
      <c r="E22" s="52"/>
    </row>
    <row r="23" spans="1:5" x14ac:dyDescent="0.25">
      <c r="A23" s="50"/>
      <c r="B23" s="51"/>
      <c r="C23" s="6" t="s">
        <v>9</v>
      </c>
      <c r="D23" s="6" t="s">
        <v>27</v>
      </c>
      <c r="E23" s="6" t="s">
        <v>31</v>
      </c>
    </row>
    <row r="24" spans="1:5" x14ac:dyDescent="0.25">
      <c r="A24" s="2" t="s">
        <v>10</v>
      </c>
      <c r="B24" s="3"/>
      <c r="C24" s="4" t="s">
        <v>11</v>
      </c>
      <c r="D24" s="4" t="s">
        <v>11</v>
      </c>
      <c r="E24" s="4" t="s">
        <v>12</v>
      </c>
    </row>
    <row r="25" spans="1:5" x14ac:dyDescent="0.25">
      <c r="A25" s="2" t="s">
        <v>14</v>
      </c>
      <c r="B25" s="3"/>
      <c r="C25" s="4" t="s">
        <v>11</v>
      </c>
      <c r="D25" s="4" t="s">
        <v>12</v>
      </c>
      <c r="E25" s="4" t="s">
        <v>13</v>
      </c>
    </row>
    <row r="26" spans="1:5" x14ac:dyDescent="0.25">
      <c r="A26" s="2" t="s">
        <v>15</v>
      </c>
      <c r="B26" s="3"/>
      <c r="C26" s="4" t="s">
        <v>12</v>
      </c>
      <c r="D26" s="4" t="s">
        <v>13</v>
      </c>
      <c r="E26" s="4" t="s">
        <v>13</v>
      </c>
    </row>
    <row r="29" spans="1:5" ht="15" customHeight="1" x14ac:dyDescent="0.25"/>
  </sheetData>
  <mergeCells count="8">
    <mergeCell ref="A1:B2"/>
    <mergeCell ref="C1:E1"/>
    <mergeCell ref="A22:B23"/>
    <mergeCell ref="C22:E22"/>
    <mergeCell ref="A15:B16"/>
    <mergeCell ref="C15:E15"/>
    <mergeCell ref="C8:E8"/>
    <mergeCell ref="A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2" sqref="D12:D17"/>
    </sheetView>
  </sheetViews>
  <sheetFormatPr baseColWidth="10" defaultRowHeight="15" x14ac:dyDescent="0.25"/>
  <cols>
    <col min="1" max="1" width="28.28515625" bestFit="1" customWidth="1"/>
    <col min="2" max="2" width="26.7109375" customWidth="1"/>
    <col min="3" max="3" width="52.85546875" bestFit="1" customWidth="1"/>
    <col min="4" max="4" width="18.28515625" customWidth="1"/>
    <col min="5" max="5" width="14.42578125" customWidth="1"/>
  </cols>
  <sheetData>
    <row r="1" spans="1:10" ht="30.75" customHeight="1" x14ac:dyDescent="0.25">
      <c r="A1" s="27" t="s">
        <v>0</v>
      </c>
      <c r="B1" s="27" t="s">
        <v>1</v>
      </c>
      <c r="C1" s="27" t="s">
        <v>79</v>
      </c>
      <c r="D1" s="27" t="s">
        <v>6</v>
      </c>
      <c r="E1" s="27" t="s">
        <v>7</v>
      </c>
    </row>
    <row r="2" spans="1:10" x14ac:dyDescent="0.25">
      <c r="A2" s="9" t="s">
        <v>82</v>
      </c>
      <c r="B2" s="9" t="s">
        <v>76</v>
      </c>
      <c r="C2" s="55">
        <v>6</v>
      </c>
      <c r="D2" s="55">
        <v>3</v>
      </c>
      <c r="E2" s="55" t="s">
        <v>11</v>
      </c>
    </row>
    <row r="3" spans="1:10" x14ac:dyDescent="0.25">
      <c r="A3" s="9"/>
      <c r="B3" s="9" t="s">
        <v>2</v>
      </c>
      <c r="C3" s="55"/>
      <c r="D3" s="55"/>
      <c r="E3" s="55"/>
    </row>
    <row r="4" spans="1:10" x14ac:dyDescent="0.25">
      <c r="A4" s="9"/>
      <c r="B4" s="9" t="s">
        <v>3</v>
      </c>
      <c r="C4" s="55"/>
      <c r="D4" s="55"/>
      <c r="E4" s="55"/>
    </row>
    <row r="5" spans="1:10" x14ac:dyDescent="0.25">
      <c r="A5" s="9"/>
      <c r="B5" s="9" t="s">
        <v>77</v>
      </c>
      <c r="C5" s="55"/>
      <c r="D5" s="55"/>
      <c r="E5" s="55"/>
    </row>
    <row r="6" spans="1:10" x14ac:dyDescent="0.25">
      <c r="A6" s="9"/>
      <c r="B6" s="9" t="s">
        <v>81</v>
      </c>
      <c r="C6" s="55"/>
      <c r="D6" s="55"/>
      <c r="E6" s="55"/>
    </row>
    <row r="7" spans="1:10" x14ac:dyDescent="0.25">
      <c r="A7" s="9"/>
      <c r="B7" s="9" t="s">
        <v>5</v>
      </c>
      <c r="C7" s="55"/>
      <c r="D7" s="55"/>
      <c r="E7" s="55"/>
    </row>
    <row r="11" spans="1:10" ht="15.75" x14ac:dyDescent="0.25">
      <c r="A11" s="29" t="s">
        <v>78</v>
      </c>
      <c r="B11" s="27" t="s">
        <v>1</v>
      </c>
      <c r="C11" s="27" t="s">
        <v>79</v>
      </c>
      <c r="D11" s="27" t="s">
        <v>6</v>
      </c>
      <c r="E11" s="27" t="s">
        <v>7</v>
      </c>
    </row>
    <row r="12" spans="1:10" x14ac:dyDescent="0.25">
      <c r="A12" s="9" t="s">
        <v>76</v>
      </c>
      <c r="B12" s="9" t="s">
        <v>76</v>
      </c>
      <c r="C12" s="55">
        <v>6</v>
      </c>
      <c r="D12" s="55">
        <v>3</v>
      </c>
      <c r="E12" s="55" t="s">
        <v>11</v>
      </c>
    </row>
    <row r="13" spans="1:10" x14ac:dyDescent="0.25">
      <c r="A13" s="9" t="s">
        <v>2</v>
      </c>
      <c r="B13" s="9" t="s">
        <v>2</v>
      </c>
      <c r="C13" s="55"/>
      <c r="D13" s="55"/>
      <c r="E13" s="55"/>
      <c r="F13" s="46"/>
      <c r="G13" s="46"/>
      <c r="H13" s="46"/>
      <c r="I13" s="46"/>
      <c r="J13" s="5"/>
    </row>
    <row r="14" spans="1:10" x14ac:dyDescent="0.25">
      <c r="A14" s="9" t="s">
        <v>3</v>
      </c>
      <c r="B14" s="9" t="s">
        <v>3</v>
      </c>
      <c r="C14" s="55"/>
      <c r="D14" s="55"/>
      <c r="E14" s="55"/>
      <c r="F14" s="47"/>
      <c r="G14" s="47"/>
      <c r="H14" s="47"/>
      <c r="I14" s="47"/>
      <c r="J14" s="5"/>
    </row>
    <row r="15" spans="1:10" x14ac:dyDescent="0.25">
      <c r="A15" s="9" t="s">
        <v>77</v>
      </c>
      <c r="B15" s="9" t="s">
        <v>77</v>
      </c>
      <c r="C15" s="55"/>
      <c r="D15" s="55"/>
      <c r="E15" s="55"/>
      <c r="F15" s="5"/>
      <c r="G15" s="5"/>
      <c r="H15" s="5"/>
      <c r="I15" s="5"/>
      <c r="J15" s="5"/>
    </row>
    <row r="16" spans="1:10" x14ac:dyDescent="0.25">
      <c r="A16" s="9" t="s">
        <v>4</v>
      </c>
      <c r="B16" s="9" t="s">
        <v>81</v>
      </c>
      <c r="C16" s="55"/>
      <c r="D16" s="55"/>
      <c r="E16" s="55"/>
      <c r="F16" s="5"/>
      <c r="G16" s="5"/>
      <c r="H16" s="5"/>
      <c r="I16" s="5"/>
      <c r="J16" s="5"/>
    </row>
    <row r="17" spans="1:10" x14ac:dyDescent="0.25">
      <c r="A17" s="9" t="s">
        <v>5</v>
      </c>
      <c r="B17" s="9" t="s">
        <v>5</v>
      </c>
      <c r="C17" s="55"/>
      <c r="D17" s="55"/>
      <c r="E17" s="55"/>
      <c r="F17" s="5"/>
      <c r="G17" s="5"/>
      <c r="H17" s="5"/>
      <c r="I17" s="5"/>
      <c r="J17" s="5"/>
    </row>
    <row r="18" spans="1:10" x14ac:dyDescent="0.25"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</sheetData>
  <mergeCells count="6">
    <mergeCell ref="C2:C7"/>
    <mergeCell ref="D2:D7"/>
    <mergeCell ref="E2:E7"/>
    <mergeCell ref="C12:C17"/>
    <mergeCell ref="D12:D17"/>
    <mergeCell ref="E12:E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baseColWidth="10" defaultRowHeight="15" x14ac:dyDescent="0.25"/>
  <cols>
    <col min="1" max="1" width="24" customWidth="1"/>
    <col min="2" max="2" width="19.5703125" customWidth="1"/>
    <col min="3" max="3" width="18.7109375" customWidth="1"/>
    <col min="4" max="4" width="15.85546875" customWidth="1"/>
  </cols>
  <sheetData>
    <row r="1" spans="1:4" ht="42" customHeight="1" x14ac:dyDescent="0.25">
      <c r="A1" s="27" t="s">
        <v>16</v>
      </c>
      <c r="B1" s="28" t="s">
        <v>21</v>
      </c>
      <c r="C1" s="28" t="s">
        <v>20</v>
      </c>
      <c r="D1" s="27" t="s">
        <v>17</v>
      </c>
    </row>
    <row r="2" spans="1:4" x14ac:dyDescent="0.25">
      <c r="A2" s="9" t="s">
        <v>57</v>
      </c>
      <c r="B2" s="13">
        <f>ILF!C2:C7</f>
        <v>6</v>
      </c>
      <c r="C2" s="13">
        <v>2</v>
      </c>
      <c r="D2" s="13" t="s">
        <v>11</v>
      </c>
    </row>
    <row r="3" spans="1:4" ht="15.75" customHeight="1" x14ac:dyDescent="0.25">
      <c r="A3" s="9" t="s">
        <v>18</v>
      </c>
      <c r="B3" s="13">
        <v>4</v>
      </c>
      <c r="C3" s="13">
        <v>2</v>
      </c>
      <c r="D3" s="13" t="s">
        <v>11</v>
      </c>
    </row>
    <row r="4" spans="1:4" x14ac:dyDescent="0.25">
      <c r="A4" s="9" t="s">
        <v>19</v>
      </c>
      <c r="B4" s="13">
        <v>1</v>
      </c>
      <c r="C4" s="13">
        <v>1</v>
      </c>
      <c r="D4" s="13" t="s">
        <v>11</v>
      </c>
    </row>
    <row r="7" spans="1:4" ht="31.5" x14ac:dyDescent="0.25">
      <c r="A7" s="27" t="s">
        <v>16</v>
      </c>
      <c r="B7" s="28" t="s">
        <v>21</v>
      </c>
      <c r="C7" s="28" t="s">
        <v>20</v>
      </c>
      <c r="D7" s="27" t="s">
        <v>17</v>
      </c>
    </row>
    <row r="8" spans="1:4" x14ac:dyDescent="0.25">
      <c r="A8" s="9" t="s">
        <v>57</v>
      </c>
      <c r="B8" s="13">
        <v>6</v>
      </c>
      <c r="C8" s="13">
        <v>2</v>
      </c>
      <c r="D8" s="13" t="s">
        <v>83</v>
      </c>
    </row>
    <row r="9" spans="1:4" x14ac:dyDescent="0.25">
      <c r="A9" s="9" t="s">
        <v>18</v>
      </c>
      <c r="B9" s="13">
        <v>4</v>
      </c>
      <c r="C9" s="13">
        <v>2</v>
      </c>
      <c r="D9" s="13" t="s">
        <v>11</v>
      </c>
    </row>
    <row r="10" spans="1:4" x14ac:dyDescent="0.25">
      <c r="A10" s="9" t="s">
        <v>19</v>
      </c>
      <c r="B10" s="13">
        <v>1</v>
      </c>
      <c r="C10" s="13">
        <v>2</v>
      </c>
      <c r="D10" s="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RowHeight="15" x14ac:dyDescent="0.25"/>
  <cols>
    <col min="1" max="2" width="23" customWidth="1"/>
    <col min="3" max="3" width="18.140625" customWidth="1"/>
    <col min="4" max="4" width="19.42578125" customWidth="1"/>
    <col min="5" max="5" width="16.42578125" customWidth="1"/>
  </cols>
  <sheetData>
    <row r="1" spans="1:5" s="8" customFormat="1" ht="31.5" x14ac:dyDescent="0.25">
      <c r="A1" s="27" t="s">
        <v>22</v>
      </c>
      <c r="B1" s="27" t="s">
        <v>23</v>
      </c>
      <c r="C1" s="28" t="s">
        <v>21</v>
      </c>
      <c r="D1" s="28" t="s">
        <v>20</v>
      </c>
      <c r="E1" s="27" t="s">
        <v>17</v>
      </c>
    </row>
    <row r="2" spans="1:5" x14ac:dyDescent="0.25">
      <c r="A2" s="9" t="s">
        <v>57</v>
      </c>
      <c r="B2" s="9" t="s">
        <v>24</v>
      </c>
      <c r="C2" s="13">
        <v>6</v>
      </c>
      <c r="D2" s="13">
        <v>1</v>
      </c>
      <c r="E2" s="13" t="s">
        <v>11</v>
      </c>
    </row>
    <row r="3" spans="1:5" x14ac:dyDescent="0.25">
      <c r="C3" s="8"/>
      <c r="D3" s="8"/>
      <c r="E3" s="8"/>
    </row>
    <row r="4" spans="1:5" x14ac:dyDescent="0.25">
      <c r="C4" s="8"/>
      <c r="D4" s="8"/>
      <c r="E4" s="8"/>
    </row>
    <row r="5" spans="1:5" ht="31.5" x14ac:dyDescent="0.25">
      <c r="A5" s="27" t="s">
        <v>22</v>
      </c>
      <c r="B5" s="27" t="s">
        <v>23</v>
      </c>
      <c r="C5" s="28" t="s">
        <v>21</v>
      </c>
      <c r="D5" s="28" t="s">
        <v>20</v>
      </c>
      <c r="E5" s="27" t="s">
        <v>17</v>
      </c>
    </row>
    <row r="6" spans="1:5" x14ac:dyDescent="0.25">
      <c r="A6" s="9" t="s">
        <v>57</v>
      </c>
      <c r="B6" s="9" t="s">
        <v>24</v>
      </c>
      <c r="C6" s="13">
        <v>6</v>
      </c>
      <c r="D6" s="13">
        <v>2</v>
      </c>
      <c r="E6" s="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B1" workbookViewId="0">
      <selection activeCell="E6" sqref="E6"/>
    </sheetView>
  </sheetViews>
  <sheetFormatPr baseColWidth="10" defaultRowHeight="15" x14ac:dyDescent="0.25"/>
  <cols>
    <col min="1" max="2" width="23" customWidth="1"/>
    <col min="3" max="3" width="18.140625" customWidth="1"/>
    <col min="4" max="4" width="19.42578125" customWidth="1"/>
    <col min="5" max="5" width="16.42578125" customWidth="1"/>
  </cols>
  <sheetData>
    <row r="1" spans="1:5" s="26" customFormat="1" ht="35.25" customHeight="1" x14ac:dyDescent="0.25">
      <c r="A1" s="27" t="s">
        <v>80</v>
      </c>
      <c r="B1" s="27" t="s">
        <v>23</v>
      </c>
      <c r="C1" s="28" t="s">
        <v>21</v>
      </c>
      <c r="D1" s="28" t="s">
        <v>20</v>
      </c>
      <c r="E1" s="27" t="s">
        <v>17</v>
      </c>
    </row>
    <row r="2" spans="1:5" x14ac:dyDescent="0.25">
      <c r="A2" s="9" t="s">
        <v>58</v>
      </c>
      <c r="B2" s="9" t="s">
        <v>24</v>
      </c>
      <c r="C2" s="13">
        <v>3</v>
      </c>
      <c r="D2" s="13">
        <v>1</v>
      </c>
      <c r="E2" s="13" t="s">
        <v>11</v>
      </c>
    </row>
    <row r="3" spans="1:5" x14ac:dyDescent="0.25">
      <c r="C3" s="8"/>
      <c r="D3" s="8"/>
      <c r="E3" s="8"/>
    </row>
    <row r="4" spans="1:5" x14ac:dyDescent="0.25">
      <c r="C4" s="8"/>
      <c r="D4" s="8"/>
      <c r="E4" s="8"/>
    </row>
    <row r="5" spans="1:5" ht="31.5" x14ac:dyDescent="0.25">
      <c r="A5" s="27" t="s">
        <v>80</v>
      </c>
      <c r="B5" s="27" t="s">
        <v>23</v>
      </c>
      <c r="C5" s="28" t="s">
        <v>21</v>
      </c>
      <c r="D5" s="28" t="s">
        <v>20</v>
      </c>
      <c r="E5" s="27" t="s">
        <v>17</v>
      </c>
    </row>
    <row r="6" spans="1:5" x14ac:dyDescent="0.25">
      <c r="A6" s="9" t="s">
        <v>58</v>
      </c>
      <c r="B6" s="9" t="s">
        <v>24</v>
      </c>
      <c r="C6" s="13">
        <v>2</v>
      </c>
      <c r="D6" s="13">
        <v>1</v>
      </c>
      <c r="E6" s="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1" workbookViewId="0">
      <selection activeCell="D21" sqref="D21"/>
    </sheetView>
  </sheetViews>
  <sheetFormatPr baseColWidth="10" defaultRowHeight="15" x14ac:dyDescent="0.25"/>
  <cols>
    <col min="1" max="2" width="20.5703125" customWidth="1"/>
    <col min="3" max="3" width="12.42578125" customWidth="1"/>
    <col min="4" max="4" width="14.42578125" customWidth="1"/>
    <col min="5" max="5" width="13.140625" customWidth="1"/>
  </cols>
  <sheetData>
    <row r="1" spans="1:9" s="8" customFormat="1" ht="33.75" customHeight="1" x14ac:dyDescent="0.25">
      <c r="A1" s="17" t="s">
        <v>34</v>
      </c>
      <c r="B1" s="17" t="s">
        <v>17</v>
      </c>
      <c r="C1" s="17" t="s">
        <v>35</v>
      </c>
      <c r="D1" s="17" t="s">
        <v>36</v>
      </c>
      <c r="E1" s="17" t="s">
        <v>37</v>
      </c>
    </row>
    <row r="2" spans="1:9" x14ac:dyDescent="0.25">
      <c r="A2" s="57" t="s">
        <v>38</v>
      </c>
      <c r="B2" s="22" t="s">
        <v>13</v>
      </c>
      <c r="C2" s="18">
        <v>0</v>
      </c>
      <c r="D2" s="18">
        <v>9</v>
      </c>
      <c r="E2" s="18">
        <f t="shared" ref="E2:E13" si="0">D2*C2</f>
        <v>0</v>
      </c>
    </row>
    <row r="3" spans="1:9" x14ac:dyDescent="0.25">
      <c r="A3" s="57"/>
      <c r="B3" s="22" t="s">
        <v>12</v>
      </c>
      <c r="C3" s="18">
        <v>0</v>
      </c>
      <c r="D3" s="18">
        <v>9</v>
      </c>
      <c r="E3" s="18">
        <f t="shared" si="0"/>
        <v>0</v>
      </c>
    </row>
    <row r="4" spans="1:9" x14ac:dyDescent="0.25">
      <c r="A4" s="57"/>
      <c r="B4" s="22" t="s">
        <v>11</v>
      </c>
      <c r="C4" s="18">
        <v>1</v>
      </c>
      <c r="D4" s="18">
        <v>7</v>
      </c>
      <c r="E4" s="18">
        <f t="shared" si="0"/>
        <v>7</v>
      </c>
    </row>
    <row r="5" spans="1:9" x14ac:dyDescent="0.25">
      <c r="A5" s="58" t="s">
        <v>42</v>
      </c>
      <c r="B5" s="23" t="s">
        <v>13</v>
      </c>
      <c r="C5" s="19">
        <v>0</v>
      </c>
      <c r="D5" s="19">
        <v>27</v>
      </c>
      <c r="E5" s="19">
        <f t="shared" si="0"/>
        <v>0</v>
      </c>
      <c r="I5" t="s">
        <v>39</v>
      </c>
    </row>
    <row r="6" spans="1:9" x14ac:dyDescent="0.25">
      <c r="A6" s="58"/>
      <c r="B6" s="23" t="s">
        <v>12</v>
      </c>
      <c r="C6" s="19">
        <v>0</v>
      </c>
      <c r="D6" s="19">
        <v>27</v>
      </c>
      <c r="E6" s="19">
        <f t="shared" si="0"/>
        <v>0</v>
      </c>
      <c r="I6" t="s">
        <v>39</v>
      </c>
    </row>
    <row r="7" spans="1:9" x14ac:dyDescent="0.25">
      <c r="A7" s="58"/>
      <c r="B7" s="23" t="s">
        <v>11</v>
      </c>
      <c r="C7" s="19">
        <v>3</v>
      </c>
      <c r="D7" s="19">
        <v>4</v>
      </c>
      <c r="E7" s="19">
        <f t="shared" si="0"/>
        <v>12</v>
      </c>
      <c r="I7" t="s">
        <v>40</v>
      </c>
    </row>
    <row r="8" spans="1:9" x14ac:dyDescent="0.25">
      <c r="A8" s="59" t="s">
        <v>40</v>
      </c>
      <c r="B8" s="24" t="s">
        <v>13</v>
      </c>
      <c r="C8" s="20">
        <v>0</v>
      </c>
      <c r="D8" s="20">
        <v>9</v>
      </c>
      <c r="E8" s="20">
        <f t="shared" si="0"/>
        <v>0</v>
      </c>
      <c r="I8" t="s">
        <v>41</v>
      </c>
    </row>
    <row r="9" spans="1:9" x14ac:dyDescent="0.25">
      <c r="A9" s="59"/>
      <c r="B9" s="24" t="s">
        <v>12</v>
      </c>
      <c r="C9" s="20">
        <v>0</v>
      </c>
      <c r="D9" s="20">
        <v>5</v>
      </c>
      <c r="E9" s="20">
        <f t="shared" si="0"/>
        <v>0</v>
      </c>
    </row>
    <row r="10" spans="1:9" x14ac:dyDescent="0.25">
      <c r="A10" s="59"/>
      <c r="B10" s="24" t="s">
        <v>11</v>
      </c>
      <c r="C10" s="20">
        <v>1</v>
      </c>
      <c r="D10" s="20">
        <v>4</v>
      </c>
      <c r="E10" s="20">
        <f t="shared" si="0"/>
        <v>4</v>
      </c>
    </row>
    <row r="11" spans="1:9" x14ac:dyDescent="0.25">
      <c r="A11" s="60" t="s">
        <v>41</v>
      </c>
      <c r="B11" s="25" t="s">
        <v>13</v>
      </c>
      <c r="C11" s="21">
        <v>0</v>
      </c>
      <c r="D11" s="21">
        <v>9</v>
      </c>
      <c r="E11" s="21">
        <f t="shared" si="0"/>
        <v>0</v>
      </c>
    </row>
    <row r="12" spans="1:9" x14ac:dyDescent="0.25">
      <c r="A12" s="60"/>
      <c r="B12" s="25" t="s">
        <v>12</v>
      </c>
      <c r="C12" s="21">
        <v>0</v>
      </c>
      <c r="D12" s="21">
        <v>9</v>
      </c>
      <c r="E12" s="21">
        <f t="shared" si="0"/>
        <v>0</v>
      </c>
    </row>
    <row r="13" spans="1:9" x14ac:dyDescent="0.25">
      <c r="A13" s="60"/>
      <c r="B13" s="25" t="s">
        <v>11</v>
      </c>
      <c r="C13" s="21">
        <v>1</v>
      </c>
      <c r="D13" s="21">
        <v>9</v>
      </c>
      <c r="E13" s="21">
        <f t="shared" si="0"/>
        <v>9</v>
      </c>
    </row>
    <row r="14" spans="1:9" x14ac:dyDescent="0.25">
      <c r="A14" s="61" t="s">
        <v>37</v>
      </c>
      <c r="B14" s="61"/>
      <c r="C14" s="61"/>
      <c r="D14" s="61"/>
      <c r="E14" s="56">
        <f>+SUM(E2:E13)</f>
        <v>32</v>
      </c>
    </row>
    <row r="15" spans="1:9" x14ac:dyDescent="0.25">
      <c r="A15" s="61"/>
      <c r="B15" s="61"/>
      <c r="C15" s="61"/>
      <c r="D15" s="61"/>
      <c r="E15" s="56"/>
    </row>
    <row r="18" spans="1:5" ht="15.75" x14ac:dyDescent="0.25">
      <c r="A18" s="17" t="s">
        <v>34</v>
      </c>
      <c r="B18" s="17" t="s">
        <v>17</v>
      </c>
      <c r="C18" s="17" t="s">
        <v>35</v>
      </c>
      <c r="D18" s="17" t="s">
        <v>36</v>
      </c>
      <c r="E18" s="17" t="s">
        <v>37</v>
      </c>
    </row>
    <row r="19" spans="1:5" x14ac:dyDescent="0.25">
      <c r="A19" s="57" t="s">
        <v>38</v>
      </c>
      <c r="B19" s="22" t="s">
        <v>13</v>
      </c>
      <c r="C19" s="18">
        <v>0</v>
      </c>
      <c r="D19" s="18">
        <v>9</v>
      </c>
      <c r="E19" s="18">
        <f t="shared" ref="E19:E30" si="1">D19*C19</f>
        <v>0</v>
      </c>
    </row>
    <row r="20" spans="1:5" x14ac:dyDescent="0.25">
      <c r="A20" s="57"/>
      <c r="B20" s="22" t="s">
        <v>12</v>
      </c>
      <c r="C20" s="18">
        <v>0</v>
      </c>
      <c r="D20" s="18">
        <v>9</v>
      </c>
      <c r="E20" s="18">
        <f t="shared" si="1"/>
        <v>0</v>
      </c>
    </row>
    <row r="21" spans="1:5" x14ac:dyDescent="0.25">
      <c r="A21" s="57"/>
      <c r="B21" s="22" t="s">
        <v>11</v>
      </c>
      <c r="C21" s="18">
        <v>1</v>
      </c>
      <c r="D21" s="18">
        <v>7</v>
      </c>
      <c r="E21" s="18">
        <f t="shared" si="1"/>
        <v>7</v>
      </c>
    </row>
    <row r="22" spans="1:5" x14ac:dyDescent="0.25">
      <c r="A22" s="58" t="s">
        <v>42</v>
      </c>
      <c r="B22" s="23" t="s">
        <v>13</v>
      </c>
      <c r="C22" s="19">
        <v>0</v>
      </c>
      <c r="D22" s="19">
        <v>27</v>
      </c>
      <c r="E22" s="19">
        <f t="shared" si="1"/>
        <v>0</v>
      </c>
    </row>
    <row r="23" spans="1:5" x14ac:dyDescent="0.25">
      <c r="A23" s="58"/>
      <c r="B23" s="23" t="s">
        <v>12</v>
      </c>
      <c r="C23" s="19">
        <v>1</v>
      </c>
      <c r="D23" s="19">
        <v>27</v>
      </c>
      <c r="E23" s="19">
        <f t="shared" si="1"/>
        <v>27</v>
      </c>
    </row>
    <row r="24" spans="1:5" x14ac:dyDescent="0.25">
      <c r="A24" s="58"/>
      <c r="B24" s="23" t="s">
        <v>11</v>
      </c>
      <c r="C24" s="19">
        <v>2</v>
      </c>
      <c r="D24" s="19">
        <v>4</v>
      </c>
      <c r="E24" s="19">
        <f t="shared" si="1"/>
        <v>8</v>
      </c>
    </row>
    <row r="25" spans="1:5" x14ac:dyDescent="0.25">
      <c r="A25" s="59" t="s">
        <v>40</v>
      </c>
      <c r="B25" s="24" t="s">
        <v>13</v>
      </c>
      <c r="C25" s="20">
        <v>0</v>
      </c>
      <c r="D25" s="20">
        <v>9</v>
      </c>
      <c r="E25" s="20">
        <f t="shared" si="1"/>
        <v>0</v>
      </c>
    </row>
    <row r="26" spans="1:5" x14ac:dyDescent="0.25">
      <c r="A26" s="59"/>
      <c r="B26" s="24" t="s">
        <v>12</v>
      </c>
      <c r="C26" s="20">
        <v>0</v>
      </c>
      <c r="D26" s="20">
        <v>5</v>
      </c>
      <c r="E26" s="20">
        <f t="shared" si="1"/>
        <v>0</v>
      </c>
    </row>
    <row r="27" spans="1:5" x14ac:dyDescent="0.25">
      <c r="A27" s="59"/>
      <c r="B27" s="24" t="s">
        <v>11</v>
      </c>
      <c r="C27" s="20">
        <v>1</v>
      </c>
      <c r="D27" s="20">
        <v>4</v>
      </c>
      <c r="E27" s="20">
        <f t="shared" si="1"/>
        <v>4</v>
      </c>
    </row>
    <row r="28" spans="1:5" x14ac:dyDescent="0.25">
      <c r="A28" s="60" t="s">
        <v>41</v>
      </c>
      <c r="B28" s="25" t="s">
        <v>13</v>
      </c>
      <c r="C28" s="21">
        <v>0</v>
      </c>
      <c r="D28" s="21">
        <v>9</v>
      </c>
      <c r="E28" s="21">
        <f t="shared" si="1"/>
        <v>0</v>
      </c>
    </row>
    <row r="29" spans="1:5" x14ac:dyDescent="0.25">
      <c r="A29" s="60"/>
      <c r="B29" s="25" t="s">
        <v>12</v>
      </c>
      <c r="C29" s="21">
        <v>0</v>
      </c>
      <c r="D29" s="21">
        <v>9</v>
      </c>
      <c r="E29" s="21">
        <f t="shared" si="1"/>
        <v>0</v>
      </c>
    </row>
    <row r="30" spans="1:5" x14ac:dyDescent="0.25">
      <c r="A30" s="60"/>
      <c r="B30" s="25" t="s">
        <v>11</v>
      </c>
      <c r="C30" s="21">
        <v>1</v>
      </c>
      <c r="D30" s="21">
        <v>9</v>
      </c>
      <c r="E30" s="21">
        <f t="shared" si="1"/>
        <v>9</v>
      </c>
    </row>
    <row r="31" spans="1:5" x14ac:dyDescent="0.25">
      <c r="A31" s="61" t="s">
        <v>37</v>
      </c>
      <c r="B31" s="61"/>
      <c r="C31" s="61"/>
      <c r="D31" s="61"/>
      <c r="E31" s="56">
        <f>+SUM(E19:E30)</f>
        <v>55</v>
      </c>
    </row>
    <row r="32" spans="1:5" x14ac:dyDescent="0.25">
      <c r="A32" s="61"/>
      <c r="B32" s="61"/>
      <c r="C32" s="61"/>
      <c r="D32" s="61"/>
      <c r="E32" s="56"/>
    </row>
  </sheetData>
  <mergeCells count="12">
    <mergeCell ref="E14:E15"/>
    <mergeCell ref="A2:A4"/>
    <mergeCell ref="A5:A7"/>
    <mergeCell ref="A8:A10"/>
    <mergeCell ref="A11:A13"/>
    <mergeCell ref="A14:D15"/>
    <mergeCell ref="E31:E32"/>
    <mergeCell ref="A19:A21"/>
    <mergeCell ref="A22:A24"/>
    <mergeCell ref="A25:A27"/>
    <mergeCell ref="A28:A30"/>
    <mergeCell ref="A31:D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16" sqref="C16:C17"/>
    </sheetView>
  </sheetViews>
  <sheetFormatPr baseColWidth="10" defaultRowHeight="15" x14ac:dyDescent="0.25"/>
  <cols>
    <col min="2" max="2" width="30" customWidth="1"/>
    <col min="3" max="3" width="14.7109375" customWidth="1"/>
  </cols>
  <sheetData>
    <row r="1" spans="1:4" ht="37.5" customHeight="1" x14ac:dyDescent="0.25">
      <c r="A1" s="11" t="s">
        <v>45</v>
      </c>
      <c r="B1" s="12" t="s">
        <v>43</v>
      </c>
      <c r="C1" s="12" t="s">
        <v>44</v>
      </c>
    </row>
    <row r="2" spans="1:4" x14ac:dyDescent="0.25">
      <c r="A2" s="13">
        <v>1</v>
      </c>
      <c r="B2" s="15" t="s">
        <v>46</v>
      </c>
      <c r="C2" s="16" t="s">
        <v>55</v>
      </c>
    </row>
    <row r="3" spans="1:4" x14ac:dyDescent="0.25">
      <c r="A3" s="13">
        <v>2</v>
      </c>
      <c r="B3" s="15" t="s">
        <v>48</v>
      </c>
      <c r="C3" s="16" t="s">
        <v>55</v>
      </c>
    </row>
    <row r="4" spans="1:4" x14ac:dyDescent="0.25">
      <c r="A4" s="13">
        <v>3</v>
      </c>
      <c r="B4" s="15" t="s">
        <v>47</v>
      </c>
      <c r="C4" s="16" t="s">
        <v>56</v>
      </c>
    </row>
    <row r="5" spans="1:4" x14ac:dyDescent="0.25">
      <c r="A5" s="13">
        <v>4</v>
      </c>
      <c r="B5" s="15" t="s">
        <v>49</v>
      </c>
      <c r="C5" s="16" t="s">
        <v>55</v>
      </c>
    </row>
    <row r="6" spans="1:4" x14ac:dyDescent="0.25">
      <c r="A6" s="13">
        <v>5</v>
      </c>
      <c r="B6" s="15" t="s">
        <v>59</v>
      </c>
      <c r="C6" s="16" t="s">
        <v>56</v>
      </c>
    </row>
    <row r="7" spans="1:4" x14ac:dyDescent="0.25">
      <c r="A7" s="13">
        <v>6</v>
      </c>
      <c r="B7" s="15" t="s">
        <v>52</v>
      </c>
      <c r="C7" s="16" t="s">
        <v>55</v>
      </c>
    </row>
    <row r="8" spans="1:4" x14ac:dyDescent="0.25">
      <c r="A8" s="13">
        <v>7</v>
      </c>
      <c r="B8" s="15" t="s">
        <v>53</v>
      </c>
      <c r="C8" s="16" t="s">
        <v>55</v>
      </c>
    </row>
    <row r="9" spans="1:4" x14ac:dyDescent="0.25">
      <c r="A9" s="13">
        <v>8</v>
      </c>
      <c r="B9" s="15" t="s">
        <v>54</v>
      </c>
      <c r="C9" s="16" t="s">
        <v>55</v>
      </c>
    </row>
    <row r="10" spans="1:4" x14ac:dyDescent="0.25">
      <c r="A10" s="13">
        <v>9</v>
      </c>
      <c r="B10" s="15" t="s">
        <v>50</v>
      </c>
      <c r="C10" s="16" t="s">
        <v>56</v>
      </c>
    </row>
    <row r="11" spans="1:4" x14ac:dyDescent="0.25">
      <c r="A11" s="13">
        <v>10</v>
      </c>
      <c r="B11" s="15" t="s">
        <v>51</v>
      </c>
      <c r="C11" s="16" t="s">
        <v>56</v>
      </c>
    </row>
    <row r="12" spans="1:4" x14ac:dyDescent="0.25">
      <c r="A12" s="30">
        <v>11</v>
      </c>
      <c r="B12" s="33" t="s">
        <v>60</v>
      </c>
      <c r="C12" s="16" t="s">
        <v>56</v>
      </c>
      <c r="D12" s="32"/>
    </row>
    <row r="13" spans="1:4" x14ac:dyDescent="0.25">
      <c r="A13" s="34">
        <v>12</v>
      </c>
      <c r="B13" s="31" t="s">
        <v>61</v>
      </c>
      <c r="C13" s="16" t="s">
        <v>56</v>
      </c>
      <c r="D13" s="45"/>
    </row>
    <row r="14" spans="1:4" x14ac:dyDescent="0.25">
      <c r="A14" s="13">
        <v>13</v>
      </c>
      <c r="B14" s="33" t="s">
        <v>62</v>
      </c>
      <c r="C14" s="16" t="s">
        <v>56</v>
      </c>
      <c r="D14" s="32"/>
    </row>
    <row r="15" spans="1:4" x14ac:dyDescent="0.25">
      <c r="A15" s="30">
        <v>14</v>
      </c>
      <c r="B15" s="31" t="s">
        <v>63</v>
      </c>
      <c r="C15" s="16" t="s">
        <v>56</v>
      </c>
      <c r="D15" s="32"/>
    </row>
    <row r="16" spans="1:4" x14ac:dyDescent="0.25">
      <c r="A16" s="62" t="s">
        <v>37</v>
      </c>
      <c r="B16" s="62"/>
      <c r="C16" s="62">
        <f>COUNTIF(C2:C11,"SI")</f>
        <v>6</v>
      </c>
      <c r="D16" s="32"/>
    </row>
    <row r="17" spans="1:3" x14ac:dyDescent="0.25">
      <c r="A17" s="62"/>
      <c r="B17" s="62"/>
      <c r="C17" s="62"/>
    </row>
    <row r="35" spans="14:15" x14ac:dyDescent="0.25">
      <c r="N35" s="14" t="s">
        <v>55</v>
      </c>
      <c r="O35" s="14" t="s">
        <v>56</v>
      </c>
    </row>
  </sheetData>
  <mergeCells count="2">
    <mergeCell ref="A16:B17"/>
    <mergeCell ref="C16:C17"/>
  </mergeCells>
  <dataValidations count="1">
    <dataValidation type="list" allowBlank="1" showInputMessage="1" showErrorMessage="1" sqref="C2:C15">
      <formula1>$N$35:$O$35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E1" workbookViewId="0">
      <selection activeCell="L10" sqref="L10:L11"/>
    </sheetView>
  </sheetViews>
  <sheetFormatPr baseColWidth="10" defaultRowHeight="15" x14ac:dyDescent="0.25"/>
  <cols>
    <col min="2" max="2" width="3" customWidth="1"/>
    <col min="3" max="3" width="18.5703125" customWidth="1"/>
    <col min="4" max="4" width="6.85546875" customWidth="1"/>
    <col min="5" max="5" width="9.85546875" customWidth="1"/>
    <col min="6" max="6" width="2.85546875" style="8" customWidth="1"/>
    <col min="7" max="7" width="7.5703125" customWidth="1"/>
    <col min="8" max="8" width="2.42578125" style="8" customWidth="1"/>
    <col min="11" max="11" width="17.42578125" bestFit="1" customWidth="1"/>
  </cols>
  <sheetData>
    <row r="1" spans="1:15" ht="29.25" customHeight="1" x14ac:dyDescent="0.25">
      <c r="A1" s="63" t="s">
        <v>64</v>
      </c>
      <c r="B1" s="64"/>
      <c r="C1" s="64"/>
      <c r="D1" s="64"/>
      <c r="E1" s="64"/>
      <c r="F1" s="64"/>
      <c r="G1" s="64"/>
      <c r="H1" s="64"/>
      <c r="I1" s="65"/>
    </row>
    <row r="2" spans="1:15" x14ac:dyDescent="0.25">
      <c r="A2" s="38" t="s">
        <v>65</v>
      </c>
      <c r="B2" s="66" t="s">
        <v>66</v>
      </c>
      <c r="C2" s="66"/>
      <c r="D2" s="66"/>
      <c r="E2" s="39">
        <f>0.7</f>
        <v>0.7</v>
      </c>
      <c r="F2" s="40" t="s">
        <v>74</v>
      </c>
      <c r="G2" s="40" t="s">
        <v>75</v>
      </c>
      <c r="H2" s="40" t="s">
        <v>69</v>
      </c>
      <c r="I2" s="41" t="s">
        <v>71</v>
      </c>
    </row>
    <row r="3" spans="1:15" x14ac:dyDescent="0.25">
      <c r="A3" s="42"/>
      <c r="B3" s="67" t="s">
        <v>73</v>
      </c>
      <c r="C3" s="67"/>
      <c r="D3" s="43" t="s">
        <v>69</v>
      </c>
      <c r="E3" s="43">
        <v>0.7</v>
      </c>
      <c r="F3" s="43" t="s">
        <v>74</v>
      </c>
      <c r="G3" s="43">
        <v>32</v>
      </c>
      <c r="H3" s="43" t="s">
        <v>69</v>
      </c>
      <c r="I3" s="44">
        <v>22.4</v>
      </c>
    </row>
    <row r="4" spans="1:15" x14ac:dyDescent="0.25">
      <c r="B4" s="1"/>
      <c r="C4" s="1"/>
      <c r="D4" s="8"/>
      <c r="E4" s="8"/>
      <c r="I4" s="8"/>
    </row>
    <row r="5" spans="1:15" ht="28.5" customHeight="1" x14ac:dyDescent="0.25">
      <c r="A5" s="63" t="s">
        <v>67</v>
      </c>
      <c r="B5" s="64"/>
      <c r="C5" s="64"/>
      <c r="D5" s="64"/>
      <c r="E5" s="64"/>
      <c r="F5" s="64"/>
      <c r="G5" s="64"/>
      <c r="H5" s="64"/>
      <c r="I5" s="65"/>
    </row>
    <row r="6" spans="1:15" x14ac:dyDescent="0.25">
      <c r="A6" s="10">
        <v>22.4</v>
      </c>
      <c r="B6" s="10" t="s">
        <v>68</v>
      </c>
      <c r="C6" s="68" t="s">
        <v>72</v>
      </c>
      <c r="D6" s="68"/>
      <c r="E6" s="10" t="s">
        <v>69</v>
      </c>
      <c r="F6" s="10"/>
      <c r="G6" s="10">
        <v>179.2</v>
      </c>
      <c r="H6" s="69" t="s">
        <v>70</v>
      </c>
      <c r="I6" s="69"/>
    </row>
    <row r="8" spans="1:15" ht="13.5" customHeight="1" x14ac:dyDescent="0.25">
      <c r="A8" s="36"/>
      <c r="B8" s="36"/>
      <c r="C8" s="36"/>
      <c r="D8" s="36"/>
      <c r="E8" s="36"/>
      <c r="F8" s="36"/>
      <c r="G8" s="37"/>
      <c r="H8" s="37"/>
    </row>
    <row r="9" spans="1:15" x14ac:dyDescent="0.25">
      <c r="A9" s="8"/>
      <c r="B9" s="8"/>
      <c r="C9" s="7"/>
      <c r="D9" s="7"/>
      <c r="E9" s="8"/>
      <c r="F9" s="35"/>
      <c r="G9" s="35"/>
      <c r="H9" s="35"/>
    </row>
    <row r="10" spans="1:15" ht="15.75" x14ac:dyDescent="0.25">
      <c r="A10" s="63" t="s">
        <v>64</v>
      </c>
      <c r="B10" s="64"/>
      <c r="C10" s="64"/>
      <c r="D10" s="64"/>
      <c r="E10" s="64"/>
      <c r="F10" s="64"/>
      <c r="G10" s="64"/>
      <c r="H10" s="64"/>
      <c r="I10" s="65"/>
      <c r="K10" s="70" t="s">
        <v>90</v>
      </c>
      <c r="L10" s="71">
        <v>32</v>
      </c>
    </row>
    <row r="11" spans="1:15" x14ac:dyDescent="0.25">
      <c r="A11" s="38" t="s">
        <v>65</v>
      </c>
      <c r="B11" s="66" t="s">
        <v>66</v>
      </c>
      <c r="C11" s="66"/>
      <c r="D11" s="66"/>
      <c r="E11" s="39">
        <f>0.7</f>
        <v>0.7</v>
      </c>
      <c r="F11" s="40" t="s">
        <v>74</v>
      </c>
      <c r="G11" s="40" t="s">
        <v>75</v>
      </c>
      <c r="H11" s="40" t="s">
        <v>69</v>
      </c>
      <c r="I11" s="41" t="s">
        <v>71</v>
      </c>
      <c r="K11" s="70" t="s">
        <v>91</v>
      </c>
      <c r="L11" s="71">
        <f>(G15*L10)/1000</f>
        <v>9.9967999999999986</v>
      </c>
    </row>
    <row r="12" spans="1:15" x14ac:dyDescent="0.25">
      <c r="A12" s="42"/>
      <c r="B12" s="67">
        <f>(6*0.01)+0.65</f>
        <v>0.71</v>
      </c>
      <c r="C12" s="67"/>
      <c r="D12" s="43" t="s">
        <v>69</v>
      </c>
      <c r="E12" s="43">
        <f>B12</f>
        <v>0.71</v>
      </c>
      <c r="F12" s="43" t="s">
        <v>74</v>
      </c>
      <c r="G12" s="43">
        <v>55</v>
      </c>
      <c r="H12" s="43" t="s">
        <v>69</v>
      </c>
      <c r="I12" s="44">
        <f>E12*G12</f>
        <v>39.049999999999997</v>
      </c>
      <c r="L12" t="s">
        <v>92</v>
      </c>
      <c r="M12" t="s">
        <v>95</v>
      </c>
      <c r="N12" t="s">
        <v>93</v>
      </c>
      <c r="O12" t="s">
        <v>94</v>
      </c>
    </row>
    <row r="13" spans="1:15" x14ac:dyDescent="0.25">
      <c r="B13" s="1"/>
      <c r="C13" s="1"/>
      <c r="D13" s="8"/>
      <c r="E13" s="8"/>
      <c r="I13" s="8"/>
      <c r="K13" t="s">
        <v>84</v>
      </c>
      <c r="L13">
        <v>3.2</v>
      </c>
      <c r="M13">
        <v>1.05</v>
      </c>
      <c r="N13">
        <v>2.5</v>
      </c>
      <c r="O13">
        <v>0.38</v>
      </c>
    </row>
    <row r="14" spans="1:15" ht="15.75" x14ac:dyDescent="0.25">
      <c r="A14" s="63" t="s">
        <v>67</v>
      </c>
      <c r="B14" s="64"/>
      <c r="C14" s="64"/>
      <c r="D14" s="64"/>
      <c r="E14" s="64"/>
      <c r="F14" s="64"/>
      <c r="G14" s="64"/>
      <c r="H14" s="64"/>
      <c r="I14" s="65"/>
      <c r="K14" s="70" t="s">
        <v>87</v>
      </c>
      <c r="L14">
        <f>1.15*1*0.85*1.11*1*1*1.07*0.86*0.82*0.7*1*0.95*1*0.91*1.08</f>
        <v>0.53508480616920406</v>
      </c>
    </row>
    <row r="15" spans="1:15" x14ac:dyDescent="0.25">
      <c r="A15" s="10">
        <f>I12</f>
        <v>39.049999999999997</v>
      </c>
      <c r="B15" s="10" t="s">
        <v>68</v>
      </c>
      <c r="C15" s="68" t="s">
        <v>72</v>
      </c>
      <c r="D15" s="68"/>
      <c r="E15" s="10" t="s">
        <v>69</v>
      </c>
      <c r="F15" s="10"/>
      <c r="G15" s="10">
        <f>A15/(1/8)</f>
        <v>312.39999999999998</v>
      </c>
      <c r="H15" s="69" t="s">
        <v>70</v>
      </c>
      <c r="I15" s="69"/>
      <c r="K15" s="70" t="s">
        <v>88</v>
      </c>
      <c r="L15">
        <f>L13*(L11)^M13*L14</f>
        <v>19.205545687785257</v>
      </c>
    </row>
    <row r="16" spans="1:15" x14ac:dyDescent="0.25">
      <c r="K16" s="70" t="s">
        <v>89</v>
      </c>
      <c r="L16">
        <f>N13*(L15^O13)</f>
        <v>7.6849692867464325</v>
      </c>
    </row>
    <row r="17" spans="11:12" x14ac:dyDescent="0.25">
      <c r="K17" s="70" t="s">
        <v>86</v>
      </c>
      <c r="L17">
        <f>(L11*1000)/L15</f>
        <v>520.51632182250216</v>
      </c>
    </row>
    <row r="18" spans="11:12" x14ac:dyDescent="0.25">
      <c r="K18" s="70" t="s">
        <v>85</v>
      </c>
      <c r="L18">
        <f>L15/5</f>
        <v>3.8411091375570514</v>
      </c>
    </row>
  </sheetData>
  <mergeCells count="12">
    <mergeCell ref="H6:I6"/>
    <mergeCell ref="C6:D6"/>
    <mergeCell ref="A1:I1"/>
    <mergeCell ref="A5:I5"/>
    <mergeCell ref="B3:C3"/>
    <mergeCell ref="B2:D2"/>
    <mergeCell ref="A10:I10"/>
    <mergeCell ref="B11:D11"/>
    <mergeCell ref="B12:C12"/>
    <mergeCell ref="A14:I14"/>
    <mergeCell ref="C15:D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COMPLEJIDAD</vt:lpstr>
      <vt:lpstr>ILF</vt:lpstr>
      <vt:lpstr>EI</vt:lpstr>
      <vt:lpstr>EO</vt:lpstr>
      <vt:lpstr>EQ</vt:lpstr>
      <vt:lpstr>PUNTOS DE FUNCION</vt:lpstr>
      <vt:lpstr>NVI</vt:lpstr>
      <vt:lpstr>CALCULO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Harby Jimenez</dc:creator>
  <cp:lastModifiedBy>JuanJose</cp:lastModifiedBy>
  <cp:lastPrinted>2016-04-07T19:37:12Z</cp:lastPrinted>
  <dcterms:created xsi:type="dcterms:W3CDTF">2016-04-07T11:02:15Z</dcterms:created>
  <dcterms:modified xsi:type="dcterms:W3CDTF">2016-04-19T17:11:05Z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dda7e2a0-9381-4fa9-a3fd-380cda84debf</vt:lpwstr>
  </property>
</Properties>
</file>