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EMPRESA/"/>
    </mc:Choice>
  </mc:AlternateContent>
  <xr:revisionPtr revIDLastSave="0" documentId="13_ncr:1_{6DD49286-40DD-3449-AE15-58856CCF3A8D}" xr6:coauthVersionLast="47" xr6:coauthVersionMax="47" xr10:uidLastSave="{00000000-0000-0000-0000-000000000000}"/>
  <bookViews>
    <workbookView xWindow="0" yWindow="0" windowWidth="28800" windowHeight="18000" xr2:uid="{DD7F3C00-1DC8-504B-9669-221652D7FC0E}"/>
  </bookViews>
  <sheets>
    <sheet name="Hoja1" sheetId="1" r:id="rId1"/>
    <sheet name="Hoja2" sheetId="7" r:id="rId2"/>
    <sheet name="Hoja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29" i="1"/>
  <c r="C28" i="1" l="1"/>
  <c r="C27" i="1"/>
  <c r="F11" i="8"/>
  <c r="D11" i="8"/>
  <c r="E11" i="8"/>
  <c r="C11" i="8"/>
  <c r="C26" i="1"/>
  <c r="C25" i="1"/>
  <c r="C24" i="1"/>
  <c r="F22" i="1"/>
  <c r="F19" i="1"/>
  <c r="F20" i="1"/>
  <c r="C19" i="1"/>
  <c r="C9" i="1"/>
  <c r="F18" i="1"/>
  <c r="C17" i="1"/>
  <c r="F15" i="1"/>
  <c r="C16" i="1"/>
  <c r="C14" i="1"/>
  <c r="C34" i="1" s="1"/>
  <c r="C13" i="1"/>
  <c r="C12" i="1"/>
  <c r="C11" i="1"/>
  <c r="C10" i="1"/>
  <c r="F8" i="1"/>
  <c r="C8" i="1"/>
  <c r="C7" i="1"/>
  <c r="C6" i="1"/>
  <c r="C5" i="1"/>
  <c r="C4" i="1"/>
  <c r="F34" i="1"/>
  <c r="C3" i="1"/>
  <c r="F36" i="1" l="1"/>
  <c r="F37" i="1" s="1"/>
</calcChain>
</file>

<file path=xl/sharedStrings.xml><?xml version="1.0" encoding="utf-8"?>
<sst xmlns="http://schemas.openxmlformats.org/spreadsheetml/2006/main" count="114" uniqueCount="68">
  <si>
    <t xml:space="preserve">FECHA </t>
  </si>
  <si>
    <t>MONTO</t>
  </si>
  <si>
    <t>FECHA</t>
  </si>
  <si>
    <t>1/07/2024 LIUNES</t>
  </si>
  <si>
    <t>2/07/2024 MARTES</t>
  </si>
  <si>
    <t>3/07/2024 MIERCOLES</t>
  </si>
  <si>
    <t>4/07/2024 JUEVES</t>
  </si>
  <si>
    <t>5/07/2024 VIERNES</t>
  </si>
  <si>
    <t>6/07/2024 SABADO</t>
  </si>
  <si>
    <t>7/07/2024 DOMINGO</t>
  </si>
  <si>
    <t>8/07/2024 LUNES</t>
  </si>
  <si>
    <t>9/07/2024 MARTES</t>
  </si>
  <si>
    <t>10/07/2024 MIERCOLES</t>
  </si>
  <si>
    <t>11/07/2024 JUEVES</t>
  </si>
  <si>
    <t>12/07/2024 VIERNES</t>
  </si>
  <si>
    <t>13/07/2024 SABADO</t>
  </si>
  <si>
    <t>14/07/2024 DOMINGO</t>
  </si>
  <si>
    <t>15/07/2024 LUNES</t>
  </si>
  <si>
    <t>16/07/2024 MARTES</t>
  </si>
  <si>
    <t>17/07/2024 MIERCOLES</t>
  </si>
  <si>
    <t>18/07/2024 JUEVES</t>
  </si>
  <si>
    <t>19/07/2024 VIERNES</t>
  </si>
  <si>
    <t>20/07/2024 SABADO</t>
  </si>
  <si>
    <t>21/07/2024 DOMINGO</t>
  </si>
  <si>
    <t>22/07/2024 LUNES</t>
  </si>
  <si>
    <t>23/07/2024 MARTES</t>
  </si>
  <si>
    <t>24/07/2024 MIERCOLES</t>
  </si>
  <si>
    <t>25/07/2024 JUEVES</t>
  </si>
  <si>
    <t>26/07/2024 VIERNES</t>
  </si>
  <si>
    <t>27/07/2024 SABADO</t>
  </si>
  <si>
    <t>28/07/2024 DOMINGO</t>
  </si>
  <si>
    <t>29/07/2024 LUNES</t>
  </si>
  <si>
    <t>30/07/2024 MARTES</t>
  </si>
  <si>
    <t>31/07/2024 MIERCOLES</t>
  </si>
  <si>
    <t>TIENDA 1</t>
  </si>
  <si>
    <t>TIENDA 2</t>
  </si>
  <si>
    <t>MONTO TOTAL</t>
  </si>
  <si>
    <t>GANANCIA GENERAL</t>
  </si>
  <si>
    <t>TOTAL</t>
  </si>
  <si>
    <t>dia del maestro</t>
  </si>
  <si>
    <t xml:space="preserve"> </t>
  </si>
  <si>
    <t>small</t>
  </si>
  <si>
    <t>medio</t>
  </si>
  <si>
    <t>large</t>
  </si>
  <si>
    <t>Negro</t>
  </si>
  <si>
    <t>Blanco</t>
  </si>
  <si>
    <t>Gris</t>
  </si>
  <si>
    <t>Melange</t>
  </si>
  <si>
    <t>Marino</t>
  </si>
  <si>
    <t>Pantaloneta Bota Recta dama</t>
  </si>
  <si>
    <t>Small</t>
  </si>
  <si>
    <t>Medio</t>
  </si>
  <si>
    <t>Large</t>
  </si>
  <si>
    <t>Xlarge</t>
  </si>
  <si>
    <t>negro</t>
  </si>
  <si>
    <t>marino</t>
  </si>
  <si>
    <t>melange</t>
  </si>
  <si>
    <t>pacay</t>
  </si>
  <si>
    <t>gris</t>
  </si>
  <si>
    <t>jogger terry varon</t>
  </si>
  <si>
    <t>acero</t>
  </si>
  <si>
    <t>conjunto Interfill dama</t>
  </si>
  <si>
    <t>Beige</t>
  </si>
  <si>
    <t>Azul Alianza</t>
  </si>
  <si>
    <t>Verde Esmeralda</t>
  </si>
  <si>
    <t>total</t>
  </si>
  <si>
    <t>Pantalon Franela varon</t>
  </si>
  <si>
    <t>melage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</si>
</sst>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1B27-76FC-374D-8C1D-27A21AF16577}">
  <dimension ref="A1:I37"/>
  <sheetViews>
    <sheetView tabSelected="1" topLeftCell="A15" workbookViewId="0">
      <selection activeCell="F34" sqref="F34"/>
    </sheetView>
  </sheetViews>
  <sheetFormatPr baseColWidth="10" defaultRowHeight="16" x14ac:dyDescent="0.2"/>
  <cols>
    <col min="1" max="1" width="14" bestFit="1" customWidth="1"/>
    <col min="2" max="2" width="21" bestFit="1" customWidth="1"/>
    <col min="5" max="5" width="21" bestFit="1" customWidth="1"/>
  </cols>
  <sheetData>
    <row r="1" spans="1:6" x14ac:dyDescent="0.2">
      <c r="B1" s="6" t="s">
        <v>34</v>
      </c>
      <c r="C1" s="6"/>
      <c r="E1" s="6" t="s">
        <v>35</v>
      </c>
      <c r="F1" s="6"/>
    </row>
    <row r="2" spans="1:6" x14ac:dyDescent="0.2">
      <c r="B2" s="1" t="s">
        <v>0</v>
      </c>
      <c r="C2" s="1" t="s">
        <v>1</v>
      </c>
      <c r="E2" s="1" t="s">
        <v>2</v>
      </c>
      <c r="F2" s="1" t="s">
        <v>1</v>
      </c>
    </row>
    <row r="3" spans="1:6" x14ac:dyDescent="0.2">
      <c r="A3" s="8" t="s">
        <v>39</v>
      </c>
      <c r="B3" s="2" t="s">
        <v>3</v>
      </c>
      <c r="C3" s="1">
        <f>85+45+205+188</f>
        <v>523</v>
      </c>
      <c r="E3" s="2" t="s">
        <v>3</v>
      </c>
      <c r="F3" s="1">
        <v>95</v>
      </c>
    </row>
    <row r="4" spans="1:6" x14ac:dyDescent="0.2">
      <c r="A4" s="8"/>
      <c r="B4" s="2" t="s">
        <v>4</v>
      </c>
      <c r="C4" s="1">
        <f>48+112+48+165+114+48+145+100</f>
        <v>780</v>
      </c>
      <c r="E4" s="2" t="s">
        <v>4</v>
      </c>
      <c r="F4" s="1">
        <v>220</v>
      </c>
    </row>
    <row r="5" spans="1:6" x14ac:dyDescent="0.2">
      <c r="A5" s="8"/>
      <c r="B5" s="2" t="s">
        <v>5</v>
      </c>
      <c r="C5" s="1">
        <f>140+68+55+52+60+52+95+165+305+68+240+205</f>
        <v>1505</v>
      </c>
      <c r="E5" s="2" t="s">
        <v>5</v>
      </c>
      <c r="F5" s="1">
        <v>145</v>
      </c>
    </row>
    <row r="6" spans="1:6" x14ac:dyDescent="0.2">
      <c r="A6" s="8"/>
      <c r="B6" s="2" t="s">
        <v>6</v>
      </c>
      <c r="C6" s="1">
        <f>53+45+35+105+270+85+98+50+255+55+35</f>
        <v>1086</v>
      </c>
      <c r="E6" s="2" t="s">
        <v>6</v>
      </c>
      <c r="F6" s="1">
        <v>0</v>
      </c>
    </row>
    <row r="7" spans="1:6" x14ac:dyDescent="0.2">
      <c r="A7" s="8"/>
      <c r="B7" s="2" t="s">
        <v>7</v>
      </c>
      <c r="C7" s="1">
        <f>165+195+93+130+190</f>
        <v>773</v>
      </c>
      <c r="E7" s="2" t="s">
        <v>7</v>
      </c>
      <c r="F7" s="1">
        <v>220</v>
      </c>
    </row>
    <row r="8" spans="1:6" x14ac:dyDescent="0.2">
      <c r="A8" s="8"/>
      <c r="B8" s="2" t="s">
        <v>8</v>
      </c>
      <c r="C8" s="1">
        <f>130+45+225+425+190</f>
        <v>1015</v>
      </c>
      <c r="E8" s="2" t="s">
        <v>8</v>
      </c>
      <c r="F8" s="1">
        <f>445+95</f>
        <v>540</v>
      </c>
    </row>
    <row r="9" spans="1:6" x14ac:dyDescent="0.2">
      <c r="A9" s="8"/>
      <c r="B9" s="2" t="s">
        <v>9</v>
      </c>
      <c r="C9" s="1">
        <f>35+145+40+83+165+30+160</f>
        <v>658</v>
      </c>
      <c r="E9" s="2" t="s">
        <v>9</v>
      </c>
      <c r="F9" s="1">
        <v>0</v>
      </c>
    </row>
    <row r="10" spans="1:6" x14ac:dyDescent="0.2">
      <c r="B10" s="2" t="s">
        <v>10</v>
      </c>
      <c r="C10" s="1">
        <f>70+38+105+50+66+84+125+208+130</f>
        <v>876</v>
      </c>
      <c r="E10" s="2" t="s">
        <v>10</v>
      </c>
      <c r="F10" s="1">
        <v>150</v>
      </c>
    </row>
    <row r="11" spans="1:6" x14ac:dyDescent="0.2">
      <c r="B11" s="2" t="s">
        <v>11</v>
      </c>
      <c r="C11" s="1">
        <f>50+110+54+49+52+145+130+270+55+59+58</f>
        <v>1032</v>
      </c>
      <c r="E11" s="2" t="s">
        <v>11</v>
      </c>
      <c r="F11" s="1">
        <v>0</v>
      </c>
    </row>
    <row r="12" spans="1:6" x14ac:dyDescent="0.2">
      <c r="B12" s="2" t="s">
        <v>12</v>
      </c>
      <c r="C12" s="1">
        <f>115+40+190+70+110+85+165+135</f>
        <v>910</v>
      </c>
      <c r="E12" s="2" t="s">
        <v>12</v>
      </c>
      <c r="F12" s="1">
        <v>259</v>
      </c>
    </row>
    <row r="13" spans="1:6" x14ac:dyDescent="0.2">
      <c r="B13" s="2" t="s">
        <v>13</v>
      </c>
      <c r="C13" s="1">
        <f>25+80+57+80+220+50+75+76+38+125+145+55+49+98+60+55+117+38+45</f>
        <v>1488</v>
      </c>
      <c r="E13" s="2" t="s">
        <v>13</v>
      </c>
      <c r="F13" s="1">
        <v>183</v>
      </c>
    </row>
    <row r="14" spans="1:6" x14ac:dyDescent="0.2">
      <c r="B14" s="2" t="s">
        <v>14</v>
      </c>
      <c r="C14" s="1">
        <f>55+55+85+95+55+48+45+90+53+45+57+30+105+105+215</f>
        <v>1138</v>
      </c>
      <c r="E14" s="2" t="s">
        <v>14</v>
      </c>
      <c r="F14" s="1">
        <v>300</v>
      </c>
    </row>
    <row r="15" spans="1:6" x14ac:dyDescent="0.2">
      <c r="B15" s="2" t="s">
        <v>15</v>
      </c>
      <c r="C15" s="1">
        <v>2971</v>
      </c>
      <c r="E15" s="2" t="s">
        <v>15</v>
      </c>
      <c r="F15" s="1">
        <f>45+40+55+125+145+82</f>
        <v>492</v>
      </c>
    </row>
    <row r="16" spans="1:6" x14ac:dyDescent="0.2">
      <c r="B16" s="2" t="s">
        <v>16</v>
      </c>
      <c r="C16" s="1">
        <f>95+170+255</f>
        <v>520</v>
      </c>
      <c r="E16" s="2" t="s">
        <v>16</v>
      </c>
      <c r="F16" s="1">
        <v>0</v>
      </c>
    </row>
    <row r="17" spans="2:9" x14ac:dyDescent="0.2">
      <c r="B17" s="2" t="s">
        <v>17</v>
      </c>
      <c r="C17" s="1">
        <f>258+47+47+47+460+95+197+90</f>
        <v>1241</v>
      </c>
      <c r="E17" s="2" t="s">
        <v>17</v>
      </c>
      <c r="F17" s="1">
        <v>450</v>
      </c>
    </row>
    <row r="18" spans="2:9" x14ac:dyDescent="0.2">
      <c r="B18" s="2" t="s">
        <v>18</v>
      </c>
      <c r="C18" s="1">
        <v>1234</v>
      </c>
      <c r="E18" s="2" t="s">
        <v>18</v>
      </c>
      <c r="F18" s="1">
        <f>163+50</f>
        <v>213</v>
      </c>
    </row>
    <row r="19" spans="2:9" x14ac:dyDescent="0.2">
      <c r="B19" s="2" t="s">
        <v>19</v>
      </c>
      <c r="C19" s="1">
        <f>159+60+53+108+48+35+165+103+120+75</f>
        <v>926</v>
      </c>
      <c r="E19" s="2" t="s">
        <v>19</v>
      </c>
      <c r="F19" s="1">
        <f>110+105+105+83+50</f>
        <v>453</v>
      </c>
    </row>
    <row r="20" spans="2:9" x14ac:dyDescent="0.2">
      <c r="B20" s="2" t="s">
        <v>20</v>
      </c>
      <c r="C20" s="1">
        <v>1019</v>
      </c>
      <c r="E20" s="2" t="s">
        <v>20</v>
      </c>
      <c r="F20" s="1">
        <f>48+33+55+40+55+105</f>
        <v>336</v>
      </c>
    </row>
    <row r="21" spans="2:9" x14ac:dyDescent="0.2">
      <c r="B21" s="2" t="s">
        <v>21</v>
      </c>
      <c r="C21" s="1">
        <v>994</v>
      </c>
      <c r="E21" s="2" t="s">
        <v>21</v>
      </c>
      <c r="F21" s="1">
        <v>132</v>
      </c>
      <c r="I21" t="s">
        <v>40</v>
      </c>
    </row>
    <row r="22" spans="2:9" x14ac:dyDescent="0.2">
      <c r="B22" s="2" t="s">
        <v>22</v>
      </c>
      <c r="C22" s="1">
        <v>2800</v>
      </c>
      <c r="E22" s="2" t="s">
        <v>22</v>
      </c>
      <c r="F22" s="1">
        <f>115+53+40+150+235+35+39+28+165+45+160</f>
        <v>1065</v>
      </c>
    </row>
    <row r="23" spans="2:9" x14ac:dyDescent="0.2">
      <c r="B23" s="2" t="s">
        <v>23</v>
      </c>
      <c r="C23" s="1">
        <v>244</v>
      </c>
      <c r="E23" s="2" t="s">
        <v>23</v>
      </c>
      <c r="F23" s="1">
        <v>0</v>
      </c>
    </row>
    <row r="24" spans="2:9" x14ac:dyDescent="0.2">
      <c r="B24" s="2" t="s">
        <v>24</v>
      </c>
      <c r="C24" s="1">
        <f>35+45+50+120+98+250+70+75+70+68+148+68+130+40+35+495+175+195+155+250+110</f>
        <v>2682</v>
      </c>
      <c r="E24" s="2" t="s">
        <v>24</v>
      </c>
      <c r="F24" s="1">
        <v>411</v>
      </c>
    </row>
    <row r="25" spans="2:9" x14ac:dyDescent="0.2">
      <c r="B25" s="2" t="s">
        <v>25</v>
      </c>
      <c r="C25" s="1">
        <f>55+50+150+125+120+40+230+175+95+65+50+125+58+108</f>
        <v>1446</v>
      </c>
      <c r="E25" s="2" t="s">
        <v>25</v>
      </c>
      <c r="F25" s="1">
        <v>389</v>
      </c>
    </row>
    <row r="26" spans="2:9" x14ac:dyDescent="0.2">
      <c r="B26" s="2" t="s">
        <v>26</v>
      </c>
      <c r="C26" s="1">
        <f>125+55+120+40+240+115+110+55+55+150+55+55+50+225+170+30+110+212+170+125+110+125+49+265+145+55+45+52</f>
        <v>3113</v>
      </c>
      <c r="E26" s="2" t="s">
        <v>26</v>
      </c>
      <c r="F26" s="1">
        <v>828</v>
      </c>
    </row>
    <row r="27" spans="2:9" x14ac:dyDescent="0.2">
      <c r="B27" s="2" t="s">
        <v>27</v>
      </c>
      <c r="C27" s="1">
        <f>145+28+110+35+49+148+125+40+70+55+35+460+150+330+85+70</f>
        <v>1935</v>
      </c>
      <c r="E27" s="2" t="s">
        <v>27</v>
      </c>
      <c r="F27" s="1">
        <v>1294</v>
      </c>
    </row>
    <row r="28" spans="2:9" x14ac:dyDescent="0.2">
      <c r="B28" s="2" t="s">
        <v>28</v>
      </c>
      <c r="C28" s="1">
        <f>30+40+150+100+85+185+130+147+200+125+146+55+68+54+28+110+260+265+175+100</f>
        <v>2453</v>
      </c>
      <c r="E28" s="2" t="s">
        <v>28</v>
      </c>
      <c r="F28" s="1">
        <v>658</v>
      </c>
    </row>
    <row r="29" spans="2:9" x14ac:dyDescent="0.2">
      <c r="B29" s="2" t="s">
        <v>29</v>
      </c>
      <c r="C29" s="1">
        <f>48+48+85+50+55+165+90+50+70+130+48+125+67+95+190+130+95+140+85+290</f>
        <v>2056</v>
      </c>
      <c r="E29" s="2" t="s">
        <v>29</v>
      </c>
      <c r="F29" s="1">
        <v>459</v>
      </c>
    </row>
    <row r="30" spans="2:9" x14ac:dyDescent="0.2">
      <c r="B30" s="2" t="s">
        <v>30</v>
      </c>
      <c r="C30" s="1">
        <v>0</v>
      </c>
      <c r="E30" s="2" t="s">
        <v>30</v>
      </c>
      <c r="F30" s="1">
        <v>0</v>
      </c>
    </row>
    <row r="31" spans="2:9" x14ac:dyDescent="0.2">
      <c r="B31" s="2" t="s">
        <v>31</v>
      </c>
      <c r="C31" s="1">
        <v>0</v>
      </c>
      <c r="E31" s="2" t="s">
        <v>31</v>
      </c>
      <c r="F31" s="1">
        <v>0</v>
      </c>
    </row>
    <row r="32" spans="2:9" x14ac:dyDescent="0.2">
      <c r="B32" s="2" t="s">
        <v>32</v>
      </c>
      <c r="C32" s="1">
        <f>150+170+109+85+90+80+210+855+153+110+85</f>
        <v>2097</v>
      </c>
      <c r="E32" s="2" t="s">
        <v>32</v>
      </c>
      <c r="F32" s="1">
        <v>325</v>
      </c>
    </row>
    <row r="33" spans="2:6" x14ac:dyDescent="0.2">
      <c r="B33" s="2" t="s">
        <v>33</v>
      </c>
      <c r="C33" s="1">
        <f>970+75+250</f>
        <v>1295</v>
      </c>
      <c r="E33" s="2" t="s">
        <v>33</v>
      </c>
      <c r="F33" s="1">
        <v>340</v>
      </c>
    </row>
    <row r="34" spans="2:6" x14ac:dyDescent="0.2">
      <c r="B34" s="2" t="s">
        <v>38</v>
      </c>
      <c r="C34" s="3">
        <f>SUM(C3:C33)</f>
        <v>40810</v>
      </c>
      <c r="E34" s="2" t="s">
        <v>38</v>
      </c>
      <c r="F34" s="3">
        <f>SUM(F3:F33)</f>
        <v>9957</v>
      </c>
    </row>
    <row r="36" spans="2:6" x14ac:dyDescent="0.2">
      <c r="B36" s="7" t="s">
        <v>36</v>
      </c>
      <c r="C36" s="7"/>
      <c r="D36" s="7"/>
      <c r="E36" s="7"/>
      <c r="F36" s="1">
        <f>F34+C34</f>
        <v>50767</v>
      </c>
    </row>
    <row r="37" spans="2:6" x14ac:dyDescent="0.2">
      <c r="B37" s="7" t="s">
        <v>37</v>
      </c>
      <c r="C37" s="7"/>
      <c r="D37" s="7"/>
      <c r="E37" s="7"/>
      <c r="F37" s="1">
        <f>F36/2</f>
        <v>25383.5</v>
      </c>
    </row>
  </sheetData>
  <mergeCells count="5">
    <mergeCell ref="B1:C1"/>
    <mergeCell ref="E1:F1"/>
    <mergeCell ref="B36:E36"/>
    <mergeCell ref="B37:E37"/>
    <mergeCell ref="A3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36AB-46DE-FC4F-9215-E30296F00D60}">
  <dimension ref="B3:E15"/>
  <sheetViews>
    <sheetView workbookViewId="0">
      <selection activeCell="G11" sqref="G11"/>
    </sheetView>
  </sheetViews>
  <sheetFormatPr baseColWidth="10" defaultRowHeight="16" x14ac:dyDescent="0.2"/>
  <cols>
    <col min="2" max="2" width="26" bestFit="1" customWidth="1"/>
  </cols>
  <sheetData>
    <row r="3" spans="2:5" x14ac:dyDescent="0.2">
      <c r="B3" s="1" t="s">
        <v>49</v>
      </c>
      <c r="C3" s="1" t="s">
        <v>50</v>
      </c>
      <c r="D3" s="1" t="s">
        <v>51</v>
      </c>
      <c r="E3" s="1" t="s">
        <v>53</v>
      </c>
    </row>
    <row r="4" spans="2:5" x14ac:dyDescent="0.2">
      <c r="B4" s="1" t="s">
        <v>48</v>
      </c>
      <c r="C4" s="1">
        <v>3</v>
      </c>
      <c r="D4" s="1">
        <v>0</v>
      </c>
      <c r="E4" s="1">
        <v>2</v>
      </c>
    </row>
    <row r="5" spans="2:5" x14ac:dyDescent="0.2">
      <c r="B5" s="1" t="s">
        <v>54</v>
      </c>
      <c r="C5" s="1">
        <v>1</v>
      </c>
      <c r="D5" s="1">
        <v>4</v>
      </c>
      <c r="E5" s="1">
        <v>3</v>
      </c>
    </row>
    <row r="6" spans="2:5" x14ac:dyDescent="0.2">
      <c r="B6" s="1" t="s">
        <v>47</v>
      </c>
      <c r="C6" s="1">
        <v>3</v>
      </c>
      <c r="D6" s="1">
        <v>1</v>
      </c>
      <c r="E6" s="1">
        <v>1</v>
      </c>
    </row>
    <row r="7" spans="2:5" x14ac:dyDescent="0.2">
      <c r="B7" s="1" t="s">
        <v>57</v>
      </c>
      <c r="C7" s="1">
        <v>0</v>
      </c>
      <c r="D7" s="1">
        <v>1</v>
      </c>
      <c r="E7" s="1">
        <v>1</v>
      </c>
    </row>
    <row r="8" spans="2:5" x14ac:dyDescent="0.2">
      <c r="B8" s="1" t="s">
        <v>58</v>
      </c>
      <c r="C8" s="1">
        <v>0</v>
      </c>
      <c r="D8" s="1">
        <v>1</v>
      </c>
      <c r="E8" s="1">
        <v>2</v>
      </c>
    </row>
    <row r="11" spans="2:5" x14ac:dyDescent="0.2">
      <c r="B11" s="1" t="s">
        <v>59</v>
      </c>
      <c r="C11" s="3" t="s">
        <v>41</v>
      </c>
      <c r="D11" s="3" t="s">
        <v>43</v>
      </c>
    </row>
    <row r="12" spans="2:5" x14ac:dyDescent="0.2">
      <c r="B12" s="1" t="s">
        <v>54</v>
      </c>
      <c r="C12" s="3">
        <v>1</v>
      </c>
      <c r="D12" s="3">
        <v>2</v>
      </c>
    </row>
    <row r="13" spans="2:5" x14ac:dyDescent="0.2">
      <c r="B13" s="1" t="s">
        <v>56</v>
      </c>
      <c r="C13" s="3">
        <v>2</v>
      </c>
      <c r="D13" s="3">
        <v>0</v>
      </c>
    </row>
    <row r="14" spans="2:5" x14ac:dyDescent="0.2">
      <c r="B14" s="1" t="s">
        <v>55</v>
      </c>
      <c r="C14" s="3">
        <v>0</v>
      </c>
      <c r="D14" s="3">
        <v>2</v>
      </c>
    </row>
    <row r="15" spans="2:5" x14ac:dyDescent="0.2">
      <c r="B15" s="5" t="s">
        <v>40</v>
      </c>
      <c r="C15" t="s">
        <v>40</v>
      </c>
      <c r="D1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3A18-4B18-4944-BD0A-99453131299D}">
  <dimension ref="B3:F19"/>
  <sheetViews>
    <sheetView workbookViewId="0">
      <selection activeCell="B21" sqref="B21"/>
    </sheetView>
  </sheetViews>
  <sheetFormatPr baseColWidth="10" defaultRowHeight="16" x14ac:dyDescent="0.2"/>
  <cols>
    <col min="2" max="2" width="20" bestFit="1" customWidth="1"/>
  </cols>
  <sheetData>
    <row r="3" spans="2:6" x14ac:dyDescent="0.2">
      <c r="B3" s="1" t="s">
        <v>61</v>
      </c>
      <c r="C3" s="1" t="s">
        <v>50</v>
      </c>
      <c r="D3" s="1" t="s">
        <v>51</v>
      </c>
      <c r="E3" s="1" t="s">
        <v>52</v>
      </c>
      <c r="F3" t="s">
        <v>40</v>
      </c>
    </row>
    <row r="4" spans="2:6" x14ac:dyDescent="0.2">
      <c r="B4" s="1" t="s">
        <v>62</v>
      </c>
      <c r="C4" s="1">
        <v>2</v>
      </c>
      <c r="D4" s="1">
        <v>4</v>
      </c>
      <c r="E4" s="1">
        <v>4</v>
      </c>
    </row>
    <row r="5" spans="2:6" x14ac:dyDescent="0.2">
      <c r="B5" s="1" t="s">
        <v>44</v>
      </c>
      <c r="C5" s="1">
        <v>4</v>
      </c>
      <c r="D5" s="1">
        <v>3</v>
      </c>
      <c r="E5" s="1">
        <v>0</v>
      </c>
    </row>
    <row r="6" spans="2:6" x14ac:dyDescent="0.2">
      <c r="B6" s="1" t="s">
        <v>45</v>
      </c>
      <c r="C6" s="1">
        <v>2</v>
      </c>
      <c r="D6" s="1">
        <v>0</v>
      </c>
      <c r="E6" s="1">
        <v>0</v>
      </c>
    </row>
    <row r="7" spans="2:6" x14ac:dyDescent="0.2">
      <c r="B7" s="1" t="s">
        <v>46</v>
      </c>
      <c r="C7" s="1">
        <v>1</v>
      </c>
      <c r="D7" s="1">
        <v>1</v>
      </c>
      <c r="E7" s="1">
        <v>0</v>
      </c>
    </row>
    <row r="8" spans="2:6" x14ac:dyDescent="0.2">
      <c r="B8" s="1" t="s">
        <v>63</v>
      </c>
      <c r="C8" s="1">
        <v>2</v>
      </c>
      <c r="D8" s="1">
        <v>3</v>
      </c>
      <c r="E8" s="1">
        <v>1</v>
      </c>
    </row>
    <row r="9" spans="2:6" x14ac:dyDescent="0.2">
      <c r="B9" s="1" t="s">
        <v>64</v>
      </c>
      <c r="C9" s="1">
        <v>0</v>
      </c>
      <c r="D9" s="1">
        <v>3</v>
      </c>
      <c r="E9" s="1">
        <v>2</v>
      </c>
    </row>
    <row r="10" spans="2:6" x14ac:dyDescent="0.2">
      <c r="B10" s="4" t="s">
        <v>55</v>
      </c>
      <c r="C10" s="4">
        <v>0</v>
      </c>
      <c r="D10" s="4">
        <v>0</v>
      </c>
      <c r="E10" s="4">
        <v>1</v>
      </c>
    </row>
    <row r="11" spans="2:6" x14ac:dyDescent="0.2">
      <c r="B11" s="1" t="s">
        <v>65</v>
      </c>
      <c r="C11" s="1">
        <f>SUM(C4:C10)</f>
        <v>11</v>
      </c>
      <c r="D11" s="1">
        <f t="shared" ref="D11:E11" si="0">SUM(D4:D10)</f>
        <v>14</v>
      </c>
      <c r="E11" s="1">
        <f t="shared" si="0"/>
        <v>8</v>
      </c>
      <c r="F11" s="1">
        <f>SUM(C11:E11)</f>
        <v>33</v>
      </c>
    </row>
    <row r="14" spans="2:6" x14ac:dyDescent="0.2">
      <c r="B14" s="1" t="s">
        <v>66</v>
      </c>
      <c r="C14" s="1" t="s">
        <v>42</v>
      </c>
      <c r="D14" s="1" t="s">
        <v>52</v>
      </c>
      <c r="E14" s="1" t="s">
        <v>53</v>
      </c>
    </row>
    <row r="15" spans="2:6" x14ac:dyDescent="0.2">
      <c r="B15" s="1" t="s">
        <v>54</v>
      </c>
      <c r="C15" s="1">
        <v>5</v>
      </c>
      <c r="D15" s="1">
        <v>5</v>
      </c>
      <c r="E15" s="1">
        <v>0</v>
      </c>
    </row>
    <row r="16" spans="2:6" x14ac:dyDescent="0.2">
      <c r="B16" s="1" t="s">
        <v>55</v>
      </c>
      <c r="C16" s="1">
        <v>4</v>
      </c>
      <c r="D16" s="1">
        <v>3</v>
      </c>
      <c r="E16" s="1">
        <v>0</v>
      </c>
    </row>
    <row r="17" spans="2:5" x14ac:dyDescent="0.2">
      <c r="B17" s="1" t="s">
        <v>67</v>
      </c>
      <c r="C17" s="1">
        <v>5</v>
      </c>
      <c r="D17" s="1">
        <v>4</v>
      </c>
      <c r="E17" s="1">
        <v>0</v>
      </c>
    </row>
    <row r="18" spans="2:5" x14ac:dyDescent="0.2">
      <c r="B18" s="1" t="s">
        <v>60</v>
      </c>
      <c r="C18" s="1">
        <v>2</v>
      </c>
      <c r="D18" s="1">
        <v>2</v>
      </c>
      <c r="E18" s="1">
        <v>0</v>
      </c>
    </row>
    <row r="19" spans="2:5" x14ac:dyDescent="0.2">
      <c r="B19" s="1" t="s">
        <v>58</v>
      </c>
      <c r="C19" s="1">
        <v>2</v>
      </c>
      <c r="D19" s="1">
        <v>4</v>
      </c>
      <c r="E19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2024-07-01T17:30:09Z</dcterms:created>
  <dcterms:modified xsi:type="dcterms:W3CDTF">2024-08-01T01:05:29Z</dcterms:modified>
</cp:coreProperties>
</file>