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EMPRESA/"/>
    </mc:Choice>
  </mc:AlternateContent>
  <xr:revisionPtr revIDLastSave="0" documentId="13_ncr:1_{46CA8FBC-02AE-7740-8CE5-4AC5DFE22B91}" xr6:coauthVersionLast="47" xr6:coauthVersionMax="47" xr10:uidLastSave="{00000000-0000-0000-0000-000000000000}"/>
  <bookViews>
    <workbookView xWindow="0" yWindow="0" windowWidth="28800" windowHeight="18000" xr2:uid="{342C0701-4520-CC4B-BFC8-6CC00D1B2B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F28" i="1"/>
  <c r="C28" i="1"/>
  <c r="C27" i="1"/>
  <c r="F23" i="1"/>
  <c r="C23" i="1"/>
  <c r="C22" i="1"/>
  <c r="F21" i="1"/>
  <c r="C21" i="1"/>
  <c r="C20" i="1"/>
  <c r="C19" i="1"/>
  <c r="C16" i="1"/>
  <c r="C15" i="1"/>
  <c r="C14" i="1"/>
  <c r="C13" i="1"/>
  <c r="F11" i="1"/>
  <c r="C11" i="1"/>
  <c r="F10" i="1"/>
  <c r="C10" i="1"/>
  <c r="F9" i="1"/>
  <c r="C9" i="1"/>
  <c r="C8" i="1"/>
  <c r="C6" i="1"/>
  <c r="F4" i="1"/>
  <c r="C4" i="1"/>
  <c r="F34" i="1" l="1"/>
  <c r="F35" i="1" s="1"/>
  <c r="C34" i="1"/>
  <c r="C35" i="1" s="1"/>
  <c r="I38" i="1" l="1"/>
</calcChain>
</file>

<file path=xl/sharedStrings.xml><?xml version="1.0" encoding="utf-8"?>
<sst xmlns="http://schemas.openxmlformats.org/spreadsheetml/2006/main" count="72" uniqueCount="38">
  <si>
    <t>1/6/24 SABADO</t>
  </si>
  <si>
    <t>2/6/24 DOMINGO</t>
  </si>
  <si>
    <t>4/6/24 MARTES</t>
  </si>
  <si>
    <t>3/6/24 LUNES</t>
  </si>
  <si>
    <t>5/6/24 MIERCOLES</t>
  </si>
  <si>
    <t>6/6/24 JUEVES</t>
  </si>
  <si>
    <t>7/6/24 VIERNES</t>
  </si>
  <si>
    <t>8/6/24 SABADO</t>
  </si>
  <si>
    <t>9/6/24 DOMINGO</t>
  </si>
  <si>
    <t>10/6/24 LUNES</t>
  </si>
  <si>
    <t>11/6/24 MARTES</t>
  </si>
  <si>
    <t>12/6/24 MIERCOLES</t>
  </si>
  <si>
    <t>13/6/24 JUEVES</t>
  </si>
  <si>
    <t>14/6/24 VIERNES</t>
  </si>
  <si>
    <t>15/6/24 SABADO</t>
  </si>
  <si>
    <t>16/6/24 DOMINGO</t>
  </si>
  <si>
    <t>18/6/24 MARTES</t>
  </si>
  <si>
    <t>17/6/2024 LUNES</t>
  </si>
  <si>
    <t xml:space="preserve">19/6/24 MIERCOLES </t>
  </si>
  <si>
    <t>20/6/24 JUEVES</t>
  </si>
  <si>
    <t>21/6/24 VIERNES</t>
  </si>
  <si>
    <t>22/6/24 SABADO</t>
  </si>
  <si>
    <t>23/6/24 DOMINGO</t>
  </si>
  <si>
    <t>24/6/24 LUNES</t>
  </si>
  <si>
    <t>25/6/24 MARTES</t>
  </si>
  <si>
    <t>26/5/24 MIERCOLES</t>
  </si>
  <si>
    <t>27/6/24 JUEVES</t>
  </si>
  <si>
    <t>28/6/24 VIERNES</t>
  </si>
  <si>
    <t>29/6/24 SABADO</t>
  </si>
  <si>
    <t>30/6/24 DOMINGO</t>
  </si>
  <si>
    <t>FECHA</t>
  </si>
  <si>
    <t>MONTO</t>
  </si>
  <si>
    <t>TIENDA 1</t>
  </si>
  <si>
    <t>TIENDA 2</t>
  </si>
  <si>
    <t>Suma General</t>
  </si>
  <si>
    <t>Ganancia neta</t>
  </si>
  <si>
    <t>GANANCIA GLOBAL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</si>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</sst>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Hoja1!$B$4:$B$33</c:f>
              <c:strCache>
                <c:ptCount val="30"/>
                <c:pt idx="0">
                  <c:v>1/6/24 SABADO</c:v>
                </c:pt>
                <c:pt idx="1">
                  <c:v>2/6/24 DOMINGO</c:v>
                </c:pt>
                <c:pt idx="2">
                  <c:v>3/6/24 LUNES</c:v>
                </c:pt>
                <c:pt idx="3">
                  <c:v>4/6/24 MARTES</c:v>
                </c:pt>
                <c:pt idx="4">
                  <c:v>5/6/24 MIERCOLES</c:v>
                </c:pt>
                <c:pt idx="5">
                  <c:v>6/6/24 JUEVES</c:v>
                </c:pt>
                <c:pt idx="6">
                  <c:v>7/6/24 VIERNES</c:v>
                </c:pt>
                <c:pt idx="7">
                  <c:v>8/6/24 SABADO</c:v>
                </c:pt>
                <c:pt idx="8">
                  <c:v>9/6/24 DOMINGO</c:v>
                </c:pt>
                <c:pt idx="9">
                  <c:v>10/6/24 LUNES</c:v>
                </c:pt>
                <c:pt idx="10">
                  <c:v>11/6/24 MARTES</c:v>
                </c:pt>
                <c:pt idx="11">
                  <c:v>12/6/24 MIERCOLES</c:v>
                </c:pt>
                <c:pt idx="12">
                  <c:v>13/6/24 JUEVES</c:v>
                </c:pt>
                <c:pt idx="13">
                  <c:v>14/6/24 VIERNES</c:v>
                </c:pt>
                <c:pt idx="14">
                  <c:v>15/6/24 SABADO</c:v>
                </c:pt>
                <c:pt idx="15">
                  <c:v>16/6/24 DOMINGO</c:v>
                </c:pt>
                <c:pt idx="16">
                  <c:v>17/6/2024 LUNES</c:v>
                </c:pt>
                <c:pt idx="17">
                  <c:v>18/6/24 MARTES</c:v>
                </c:pt>
                <c:pt idx="18">
                  <c:v>19/6/24 MIERCOLES </c:v>
                </c:pt>
                <c:pt idx="19">
                  <c:v>20/6/24 JUEVES</c:v>
                </c:pt>
                <c:pt idx="20">
                  <c:v>21/6/24 VIERNES</c:v>
                </c:pt>
                <c:pt idx="21">
                  <c:v>22/6/24 SABADO</c:v>
                </c:pt>
                <c:pt idx="22">
                  <c:v>23/6/24 DOMINGO</c:v>
                </c:pt>
                <c:pt idx="23">
                  <c:v>24/6/24 LUNES</c:v>
                </c:pt>
                <c:pt idx="24">
                  <c:v>25/6/24 MARTES</c:v>
                </c:pt>
                <c:pt idx="25">
                  <c:v>26/5/24 MIERCOLES</c:v>
                </c:pt>
                <c:pt idx="26">
                  <c:v>27/6/24 JUEVES</c:v>
                </c:pt>
                <c:pt idx="27">
                  <c:v>28/6/24 VIERNES</c:v>
                </c:pt>
                <c:pt idx="28">
                  <c:v>29/6/24 SABADO</c:v>
                </c:pt>
                <c:pt idx="29">
                  <c:v>30/6/24 DOMINGO</c:v>
                </c:pt>
              </c:strCache>
            </c:strRef>
          </c:cat>
          <c:val>
            <c:numRef>
              <c:f>Hoja1!$C$4:$C$33</c:f>
              <c:numCache>
                <c:formatCode>General</c:formatCode>
                <c:ptCount val="30"/>
                <c:pt idx="0">
                  <c:v>1696</c:v>
                </c:pt>
                <c:pt idx="1">
                  <c:v>0</c:v>
                </c:pt>
                <c:pt idx="2">
                  <c:v>1349</c:v>
                </c:pt>
                <c:pt idx="3">
                  <c:v>1080</c:v>
                </c:pt>
                <c:pt idx="4">
                  <c:v>1068</c:v>
                </c:pt>
                <c:pt idx="5">
                  <c:v>982</c:v>
                </c:pt>
                <c:pt idx="6">
                  <c:v>1933</c:v>
                </c:pt>
                <c:pt idx="7">
                  <c:v>2734</c:v>
                </c:pt>
                <c:pt idx="8">
                  <c:v>0</c:v>
                </c:pt>
                <c:pt idx="9">
                  <c:v>1139</c:v>
                </c:pt>
                <c:pt idx="10">
                  <c:v>1448</c:v>
                </c:pt>
                <c:pt idx="11">
                  <c:v>1381</c:v>
                </c:pt>
                <c:pt idx="12">
                  <c:v>2057</c:v>
                </c:pt>
                <c:pt idx="13">
                  <c:v>2999</c:v>
                </c:pt>
                <c:pt idx="14">
                  <c:v>5030</c:v>
                </c:pt>
                <c:pt idx="15">
                  <c:v>631</c:v>
                </c:pt>
                <c:pt idx="16">
                  <c:v>1514</c:v>
                </c:pt>
                <c:pt idx="17">
                  <c:v>468</c:v>
                </c:pt>
                <c:pt idx="18">
                  <c:v>505</c:v>
                </c:pt>
                <c:pt idx="19">
                  <c:v>563</c:v>
                </c:pt>
                <c:pt idx="20">
                  <c:v>1000</c:v>
                </c:pt>
                <c:pt idx="21">
                  <c:v>2805</c:v>
                </c:pt>
                <c:pt idx="22">
                  <c:v>0</c:v>
                </c:pt>
                <c:pt idx="23">
                  <c:v>462</c:v>
                </c:pt>
                <c:pt idx="24">
                  <c:v>1018</c:v>
                </c:pt>
                <c:pt idx="25">
                  <c:v>446</c:v>
                </c:pt>
                <c:pt idx="26">
                  <c:v>940</c:v>
                </c:pt>
                <c:pt idx="27">
                  <c:v>1725</c:v>
                </c:pt>
                <c:pt idx="28">
                  <c:v>1427</c:v>
                </c:pt>
                <c:pt idx="29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6-7847-9123-22A6E401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7040"/>
        <c:axId val="73839344"/>
      </c:barChart>
      <c:catAx>
        <c:axId val="736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839344"/>
        <c:crosses val="autoZero"/>
        <c:auto val="1"/>
        <c:lblAlgn val="ctr"/>
        <c:lblOffset val="100"/>
        <c:noMultiLvlLbl val="0"/>
      </c:catAx>
      <c:valAx>
        <c:axId val="738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6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Hoja1!$E$4:$E$33</c:f>
              <c:strCache>
                <c:ptCount val="30"/>
                <c:pt idx="0">
                  <c:v>1/6/24 SABADO</c:v>
                </c:pt>
                <c:pt idx="1">
                  <c:v>2/6/24 DOMINGO</c:v>
                </c:pt>
                <c:pt idx="2">
                  <c:v>3/6/24 LUNES</c:v>
                </c:pt>
                <c:pt idx="3">
                  <c:v>4/6/24 MARTES</c:v>
                </c:pt>
                <c:pt idx="4">
                  <c:v>5/6/24 MIERCOLES</c:v>
                </c:pt>
                <c:pt idx="5">
                  <c:v>6/6/24 JUEVES</c:v>
                </c:pt>
                <c:pt idx="6">
                  <c:v>7/6/24 VIERNES</c:v>
                </c:pt>
                <c:pt idx="7">
                  <c:v>8/6/24 SABADO</c:v>
                </c:pt>
                <c:pt idx="8">
                  <c:v>9/6/24 DOMINGO</c:v>
                </c:pt>
                <c:pt idx="9">
                  <c:v>10/6/24 LUNES</c:v>
                </c:pt>
                <c:pt idx="10">
                  <c:v>11/6/24 MARTES</c:v>
                </c:pt>
                <c:pt idx="11">
                  <c:v>12/6/24 MIERCOLES</c:v>
                </c:pt>
                <c:pt idx="12">
                  <c:v>13/6/24 JUEVES</c:v>
                </c:pt>
                <c:pt idx="13">
                  <c:v>14/6/24 VIERNES</c:v>
                </c:pt>
                <c:pt idx="14">
                  <c:v>15/6/24 SABADO</c:v>
                </c:pt>
                <c:pt idx="15">
                  <c:v>16/6/24 DOMINGO</c:v>
                </c:pt>
                <c:pt idx="16">
                  <c:v>17/6/2024 LUNES</c:v>
                </c:pt>
                <c:pt idx="17">
                  <c:v>18/6/24 MARTES</c:v>
                </c:pt>
                <c:pt idx="18">
                  <c:v>19/6/24 MIERCOLES </c:v>
                </c:pt>
                <c:pt idx="19">
                  <c:v>20/6/24 JUEVES</c:v>
                </c:pt>
                <c:pt idx="20">
                  <c:v>21/6/24 VIERNES</c:v>
                </c:pt>
                <c:pt idx="21">
                  <c:v>22/6/24 SABADO</c:v>
                </c:pt>
                <c:pt idx="22">
                  <c:v>23/6/24 DOMINGO</c:v>
                </c:pt>
                <c:pt idx="23">
                  <c:v>24/6/24 LUNES</c:v>
                </c:pt>
                <c:pt idx="24">
                  <c:v>25/6/24 MARTES</c:v>
                </c:pt>
                <c:pt idx="25">
                  <c:v>26/5/24 MIERCOLES</c:v>
                </c:pt>
                <c:pt idx="26">
                  <c:v>27/6/24 JUEVES</c:v>
                </c:pt>
                <c:pt idx="27">
                  <c:v>28/6/24 VIERNES</c:v>
                </c:pt>
                <c:pt idx="28">
                  <c:v>29/6/24 SABADO</c:v>
                </c:pt>
                <c:pt idx="29">
                  <c:v>30/6/24 DOMINGO</c:v>
                </c:pt>
              </c:strCache>
            </c:strRef>
          </c:cat>
          <c:val>
            <c:numRef>
              <c:f>Hoja1!$F$4:$F$33</c:f>
              <c:numCache>
                <c:formatCode>General</c:formatCode>
                <c:ptCount val="30"/>
                <c:pt idx="0">
                  <c:v>438</c:v>
                </c:pt>
                <c:pt idx="1">
                  <c:v>0</c:v>
                </c:pt>
                <c:pt idx="2">
                  <c:v>105</c:v>
                </c:pt>
                <c:pt idx="3">
                  <c:v>245</c:v>
                </c:pt>
                <c:pt idx="4">
                  <c:v>186</c:v>
                </c:pt>
                <c:pt idx="5">
                  <c:v>302</c:v>
                </c:pt>
                <c:pt idx="6">
                  <c:v>950</c:v>
                </c:pt>
                <c:pt idx="7">
                  <c:v>328</c:v>
                </c:pt>
                <c:pt idx="8">
                  <c:v>0</c:v>
                </c:pt>
                <c:pt idx="9">
                  <c:v>75</c:v>
                </c:pt>
                <c:pt idx="10">
                  <c:v>285</c:v>
                </c:pt>
                <c:pt idx="11">
                  <c:v>545</c:v>
                </c:pt>
                <c:pt idx="12">
                  <c:v>226</c:v>
                </c:pt>
                <c:pt idx="13">
                  <c:v>833</c:v>
                </c:pt>
                <c:pt idx="14">
                  <c:v>1322</c:v>
                </c:pt>
                <c:pt idx="15">
                  <c:v>0</c:v>
                </c:pt>
                <c:pt idx="16">
                  <c:v>98</c:v>
                </c:pt>
                <c:pt idx="17">
                  <c:v>213</c:v>
                </c:pt>
                <c:pt idx="18">
                  <c:v>125</c:v>
                </c:pt>
                <c:pt idx="19">
                  <c:v>333</c:v>
                </c:pt>
                <c:pt idx="20">
                  <c:v>275</c:v>
                </c:pt>
                <c:pt idx="21">
                  <c:v>210</c:v>
                </c:pt>
                <c:pt idx="22">
                  <c:v>0</c:v>
                </c:pt>
                <c:pt idx="23">
                  <c:v>35</c:v>
                </c:pt>
                <c:pt idx="24">
                  <c:v>218</c:v>
                </c:pt>
                <c:pt idx="25">
                  <c:v>145</c:v>
                </c:pt>
                <c:pt idx="26">
                  <c:v>210</c:v>
                </c:pt>
                <c:pt idx="27">
                  <c:v>530</c:v>
                </c:pt>
                <c:pt idx="28">
                  <c:v>411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A-6E46-B03D-720BAEC2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65728"/>
        <c:axId val="261377584"/>
      </c:barChart>
      <c:catAx>
        <c:axId val="734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1377584"/>
        <c:crosses val="autoZero"/>
        <c:auto val="1"/>
        <c:lblAlgn val="ctr"/>
        <c:lblOffset val="100"/>
        <c:noMultiLvlLbl val="0"/>
      </c:catAx>
      <c:valAx>
        <c:axId val="2613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4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19050</xdr:rowOff>
    </xdr:from>
    <xdr:to>
      <xdr:col>15</xdr:col>
      <xdr:colOff>800100</xdr:colOff>
      <xdr:row>17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111C11-8021-F352-76AE-4A6164A3B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18</xdr:row>
      <xdr:rowOff>95250</xdr:rowOff>
    </xdr:from>
    <xdr:to>
      <xdr:col>15</xdr:col>
      <xdr:colOff>774700</xdr:colOff>
      <xdr:row>34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627864-F101-CA9A-952A-AAC10574C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0567-58E8-C348-9B0E-AADF714718D1}">
  <dimension ref="B2:I38"/>
  <sheetViews>
    <sheetView tabSelected="1" topLeftCell="A2" workbookViewId="0">
      <selection activeCell="G19" sqref="G19"/>
    </sheetView>
  </sheetViews>
  <sheetFormatPr baseColWidth="10" defaultRowHeight="16" x14ac:dyDescent="0.2"/>
  <cols>
    <col min="2" max="2" width="18.5" bestFit="1" customWidth="1"/>
    <col min="5" max="5" width="18.5" bestFit="1" customWidth="1"/>
    <col min="8" max="8" width="17.5" bestFit="1" customWidth="1"/>
  </cols>
  <sheetData>
    <row r="2" spans="2:6" x14ac:dyDescent="0.2">
      <c r="B2" s="3" t="s">
        <v>32</v>
      </c>
      <c r="C2" s="3"/>
      <c r="E2" s="3" t="s">
        <v>33</v>
      </c>
      <c r="F2" s="3"/>
    </row>
    <row r="3" spans="2:6" x14ac:dyDescent="0.2">
      <c r="B3" s="1" t="s">
        <v>30</v>
      </c>
      <c r="C3" s="1" t="s">
        <v>31</v>
      </c>
      <c r="E3" s="1" t="s">
        <v>30</v>
      </c>
      <c r="F3" s="1" t="s">
        <v>31</v>
      </c>
    </row>
    <row r="4" spans="2:6" x14ac:dyDescent="0.2">
      <c r="B4" s="1" t="s">
        <v>0</v>
      </c>
      <c r="C4" s="1">
        <f>140+40+40+65+100+98+45+100+53+65+55+55+40+38+110+40+30+50+85+130+30+167+120</f>
        <v>1696</v>
      </c>
      <c r="E4" s="1" t="s">
        <v>0</v>
      </c>
      <c r="F4" s="1">
        <f>68+80+45+45+200</f>
        <v>438</v>
      </c>
    </row>
    <row r="5" spans="2:6" x14ac:dyDescent="0.2">
      <c r="B5" s="1" t="s">
        <v>1</v>
      </c>
      <c r="C5" s="1">
        <v>0</v>
      </c>
      <c r="E5" s="1" t="s">
        <v>1</v>
      </c>
      <c r="F5" s="1">
        <v>0</v>
      </c>
    </row>
    <row r="6" spans="2:6" x14ac:dyDescent="0.2">
      <c r="B6" s="1" t="s">
        <v>3</v>
      </c>
      <c r="C6" s="1">
        <f>40+103+35+33+110+45+35+87+25+108+98+110+295+113+112</f>
        <v>1349</v>
      </c>
      <c r="E6" s="1" t="s">
        <v>3</v>
      </c>
      <c r="F6" s="1">
        <v>105</v>
      </c>
    </row>
    <row r="7" spans="2:6" x14ac:dyDescent="0.2">
      <c r="B7" s="1" t="s">
        <v>2</v>
      </c>
      <c r="C7" s="1">
        <v>1080</v>
      </c>
      <c r="E7" s="1" t="s">
        <v>2</v>
      </c>
      <c r="F7" s="1">
        <v>245</v>
      </c>
    </row>
    <row r="8" spans="2:6" x14ac:dyDescent="0.2">
      <c r="B8" s="1" t="s">
        <v>4</v>
      </c>
      <c r="C8" s="1">
        <f>68+150+53+215+57+55+180+290</f>
        <v>1068</v>
      </c>
      <c r="E8" s="1" t="s">
        <v>4</v>
      </c>
      <c r="F8" s="1">
        <v>186</v>
      </c>
    </row>
    <row r="9" spans="2:6" x14ac:dyDescent="0.2">
      <c r="B9" s="1" t="s">
        <v>5</v>
      </c>
      <c r="C9" s="1">
        <f>55+48+55+51+210+95+55+53+110+250</f>
        <v>982</v>
      </c>
      <c r="E9" s="1" t="s">
        <v>5</v>
      </c>
      <c r="F9" s="1">
        <f>52+95+95+60</f>
        <v>302</v>
      </c>
    </row>
    <row r="10" spans="2:6" x14ac:dyDescent="0.2">
      <c r="B10" s="1" t="s">
        <v>6</v>
      </c>
      <c r="C10" s="1">
        <f>110+110+100+275+55+225+290+163+165+240+200</f>
        <v>1933</v>
      </c>
      <c r="E10" s="1" t="s">
        <v>6</v>
      </c>
      <c r="F10" s="1">
        <f>150+190+75+65+470</f>
        <v>950</v>
      </c>
    </row>
    <row r="11" spans="2:6" x14ac:dyDescent="0.2">
      <c r="B11" s="1" t="s">
        <v>7</v>
      </c>
      <c r="C11" s="1">
        <f>150+70+45+210+245+65+43+170+93+360+180+565+265+225+48</f>
        <v>2734</v>
      </c>
      <c r="E11" s="1" t="s">
        <v>7</v>
      </c>
      <c r="F11" s="1">
        <f>48+105+175</f>
        <v>328</v>
      </c>
    </row>
    <row r="12" spans="2:6" x14ac:dyDescent="0.2">
      <c r="B12" s="1" t="s">
        <v>8</v>
      </c>
      <c r="C12" s="1">
        <v>0</v>
      </c>
      <c r="E12" s="1" t="s">
        <v>8</v>
      </c>
      <c r="F12" s="1">
        <v>0</v>
      </c>
    </row>
    <row r="13" spans="2:6" x14ac:dyDescent="0.2">
      <c r="B13" s="1" t="s">
        <v>9</v>
      </c>
      <c r="C13" s="1">
        <f>98+210+260+210+88+208+65</f>
        <v>1139</v>
      </c>
      <c r="E13" s="1" t="s">
        <v>9</v>
      </c>
      <c r="F13" s="1">
        <v>75</v>
      </c>
    </row>
    <row r="14" spans="2:6" x14ac:dyDescent="0.2">
      <c r="B14" s="1" t="s">
        <v>10</v>
      </c>
      <c r="C14" s="1">
        <f>130+85+48+300+450+240+195</f>
        <v>1448</v>
      </c>
      <c r="E14" s="1" t="s">
        <v>10</v>
      </c>
      <c r="F14" s="1">
        <v>285</v>
      </c>
    </row>
    <row r="15" spans="2:6" x14ac:dyDescent="0.2">
      <c r="B15" s="1" t="s">
        <v>11</v>
      </c>
      <c r="C15" s="1">
        <f>75+78+73+245+225+340+98+135+112</f>
        <v>1381</v>
      </c>
      <c r="E15" s="1" t="s">
        <v>11</v>
      </c>
      <c r="F15" s="1">
        <v>545</v>
      </c>
    </row>
    <row r="16" spans="2:6" x14ac:dyDescent="0.2">
      <c r="B16" s="1" t="s">
        <v>12</v>
      </c>
      <c r="C16" s="1">
        <f>43+68+83+93+188+165+127+52+240+210+175+368+105+140</f>
        <v>2057</v>
      </c>
      <c r="E16" s="1" t="s">
        <v>12</v>
      </c>
      <c r="F16" s="1">
        <v>226</v>
      </c>
    </row>
    <row r="17" spans="2:6" x14ac:dyDescent="0.2">
      <c r="B17" s="1" t="s">
        <v>13</v>
      </c>
      <c r="C17" s="1">
        <v>2999</v>
      </c>
      <c r="E17" s="1" t="s">
        <v>13</v>
      </c>
      <c r="F17" s="1">
        <v>833</v>
      </c>
    </row>
    <row r="18" spans="2:6" x14ac:dyDescent="0.2">
      <c r="B18" s="1" t="s">
        <v>14</v>
      </c>
      <c r="C18" s="1">
        <v>5030</v>
      </c>
      <c r="E18" s="1" t="s">
        <v>14</v>
      </c>
      <c r="F18" s="1">
        <v>1322</v>
      </c>
    </row>
    <row r="19" spans="2:6" x14ac:dyDescent="0.2">
      <c r="B19" s="1" t="s">
        <v>15</v>
      </c>
      <c r="C19" s="1">
        <f>116+120+120+145+130</f>
        <v>631</v>
      </c>
      <c r="E19" s="1" t="s">
        <v>15</v>
      </c>
      <c r="F19" s="1">
        <v>0</v>
      </c>
    </row>
    <row r="20" spans="2:6" x14ac:dyDescent="0.2">
      <c r="B20" s="2" t="s">
        <v>17</v>
      </c>
      <c r="C20" s="1">
        <f>310+53+29+123+115+50+98+55+48+95+65+50+75+28+195+125</f>
        <v>1514</v>
      </c>
      <c r="E20" s="2" t="s">
        <v>17</v>
      </c>
      <c r="F20" s="1">
        <v>98</v>
      </c>
    </row>
    <row r="21" spans="2:6" x14ac:dyDescent="0.2">
      <c r="B21" s="1" t="s">
        <v>16</v>
      </c>
      <c r="C21" s="1">
        <f>28+35+80+175+150</f>
        <v>468</v>
      </c>
      <c r="E21" s="1" t="s">
        <v>16</v>
      </c>
      <c r="F21" s="1">
        <f>123+90</f>
        <v>213</v>
      </c>
    </row>
    <row r="22" spans="2:6" x14ac:dyDescent="0.2">
      <c r="B22" s="1" t="s">
        <v>18</v>
      </c>
      <c r="C22" s="1">
        <f>35+160+95+65+150</f>
        <v>505</v>
      </c>
      <c r="E22" s="1" t="s">
        <v>18</v>
      </c>
      <c r="F22" s="1">
        <v>125</v>
      </c>
    </row>
    <row r="23" spans="2:6" x14ac:dyDescent="0.2">
      <c r="B23" s="1" t="s">
        <v>19</v>
      </c>
      <c r="C23" s="1">
        <f>98+110+160+195</f>
        <v>563</v>
      </c>
      <c r="E23" s="1" t="s">
        <v>19</v>
      </c>
      <c r="F23" s="1">
        <f>42+58+180+53</f>
        <v>333</v>
      </c>
    </row>
    <row r="24" spans="2:6" x14ac:dyDescent="0.2">
      <c r="B24" s="1" t="s">
        <v>20</v>
      </c>
      <c r="C24" s="1">
        <v>1000</v>
      </c>
      <c r="E24" s="1" t="s">
        <v>20</v>
      </c>
      <c r="F24" s="1">
        <v>275</v>
      </c>
    </row>
    <row r="25" spans="2:6" x14ac:dyDescent="0.2">
      <c r="B25" s="1" t="s">
        <v>21</v>
      </c>
      <c r="C25" s="1">
        <v>2805</v>
      </c>
      <c r="E25" s="1" t="s">
        <v>21</v>
      </c>
      <c r="F25" s="1">
        <v>210</v>
      </c>
    </row>
    <row r="26" spans="2:6" x14ac:dyDescent="0.2">
      <c r="B26" s="1" t="s">
        <v>22</v>
      </c>
      <c r="C26" s="1">
        <v>0</v>
      </c>
      <c r="D26" t="s">
        <v>37</v>
      </c>
      <c r="E26" s="1" t="s">
        <v>22</v>
      </c>
      <c r="F26" s="1">
        <v>0</v>
      </c>
    </row>
    <row r="27" spans="2:6" x14ac:dyDescent="0.2">
      <c r="B27" s="1" t="s">
        <v>23</v>
      </c>
      <c r="C27" s="1">
        <f>127+55+280</f>
        <v>462</v>
      </c>
      <c r="E27" s="1" t="s">
        <v>23</v>
      </c>
      <c r="F27" s="1">
        <v>35</v>
      </c>
    </row>
    <row r="28" spans="2:6" x14ac:dyDescent="0.2">
      <c r="B28" s="1" t="s">
        <v>24</v>
      </c>
      <c r="C28" s="1">
        <f>55+95+95+190+150+118+240+75</f>
        <v>1018</v>
      </c>
      <c r="E28" s="1" t="s">
        <v>24</v>
      </c>
      <c r="F28" s="1">
        <f>165+53</f>
        <v>218</v>
      </c>
    </row>
    <row r="29" spans="2:6" x14ac:dyDescent="0.2">
      <c r="B29" s="1" t="s">
        <v>25</v>
      </c>
      <c r="C29" s="1">
        <f>98+145+55+65+83</f>
        <v>446</v>
      </c>
      <c r="E29" s="1" t="s">
        <v>25</v>
      </c>
      <c r="F29" s="1">
        <v>145</v>
      </c>
    </row>
    <row r="30" spans="2:6" x14ac:dyDescent="0.2">
      <c r="B30" s="1" t="s">
        <v>26</v>
      </c>
      <c r="C30" s="1">
        <f>430+260+250</f>
        <v>940</v>
      </c>
      <c r="E30" s="1" t="s">
        <v>26</v>
      </c>
      <c r="F30" s="1">
        <v>210</v>
      </c>
    </row>
    <row r="31" spans="2:6" x14ac:dyDescent="0.2">
      <c r="B31" s="1" t="s">
        <v>27</v>
      </c>
      <c r="C31" s="1">
        <f>50+65+35+140+285+320+95+170+245+320</f>
        <v>1725</v>
      </c>
      <c r="E31" s="1" t="s">
        <v>27</v>
      </c>
      <c r="F31" s="1">
        <v>530</v>
      </c>
    </row>
    <row r="32" spans="2:6" x14ac:dyDescent="0.2">
      <c r="B32" s="1" t="s">
        <v>28</v>
      </c>
      <c r="C32" s="1">
        <f>110+150+83+108+288+310+68+135+145+30</f>
        <v>1427</v>
      </c>
      <c r="E32" s="1" t="s">
        <v>28</v>
      </c>
      <c r="F32" s="1">
        <v>411</v>
      </c>
    </row>
    <row r="33" spans="2:9" x14ac:dyDescent="0.2">
      <c r="B33" s="1" t="s">
        <v>29</v>
      </c>
      <c r="C33" s="1">
        <f>95+140+157+280+38+220+115</f>
        <v>1045</v>
      </c>
      <c r="E33" s="1" t="s">
        <v>29</v>
      </c>
      <c r="F33" s="1">
        <v>0</v>
      </c>
    </row>
    <row r="34" spans="2:9" x14ac:dyDescent="0.2">
      <c r="B34" s="1" t="s">
        <v>34</v>
      </c>
      <c r="C34" s="1">
        <f>SUM(C4:C33)</f>
        <v>39445</v>
      </c>
      <c r="E34" s="1" t="s">
        <v>34</v>
      </c>
      <c r="F34" s="1">
        <f>SUM(F4:F33)</f>
        <v>8643</v>
      </c>
    </row>
    <row r="35" spans="2:9" x14ac:dyDescent="0.2">
      <c r="B35" s="1" t="s">
        <v>35</v>
      </c>
      <c r="C35" s="1">
        <f>C34/2</f>
        <v>19722.5</v>
      </c>
      <c r="E35" s="1" t="s">
        <v>35</v>
      </c>
      <c r="F35" s="1">
        <f>F34/2</f>
        <v>4321.5</v>
      </c>
    </row>
    <row r="38" spans="2:9" x14ac:dyDescent="0.2">
      <c r="H38" t="s">
        <v>36</v>
      </c>
      <c r="I38">
        <f>C35+F35</f>
        <v>24044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2024-06-03T16:52:42Z</dcterms:created>
  <dcterms:modified xsi:type="dcterms:W3CDTF">2024-07-01T17:22:07Z</dcterms:modified>
</cp:coreProperties>
</file>