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struções" sheetId="1" r:id="rId4"/>
    <sheet state="visible" name="Input de Projetos" sheetId="2" r:id="rId5"/>
    <sheet state="visible" name="Previsão Projetos" sheetId="3" r:id="rId6"/>
    <sheet state="visible" name="Acompanhamento de Obra" sheetId="4" r:id="rId7"/>
    <sheet state="visible" name="Previsão RT" sheetId="5" r:id="rId8"/>
    <sheet state="visible" name="Custos" sheetId="6" r:id="rId9"/>
  </sheets>
  <definedNames>
    <definedName hidden="1" localSheetId="1" name="_xlnm._FilterDatabase">'Input de Projetos'!$A$2:$I$999</definedName>
    <definedName hidden="1" localSheetId="2" name="_xlnm._FilterDatabase">'Previsão Projetos'!$A$2:$N$1040</definedName>
    <definedName hidden="1" localSheetId="3" name="_xlnm._FilterDatabase">'Acompanhamento de Obra'!$A$2:$K$1039</definedName>
    <definedName hidden="1" localSheetId="4" name="_xlnm._FilterDatabase">'Previsão RT'!$A$2:$P$1009</definedName>
    <definedName hidden="1" localSheetId="5" name="_xlnm._FilterDatabase">Custos!$A$2:$F$999</definedName>
  </definedNames>
  <calcPr/>
</workbook>
</file>

<file path=xl/sharedStrings.xml><?xml version="1.0" encoding="utf-8"?>
<sst xmlns="http://schemas.openxmlformats.org/spreadsheetml/2006/main" count="1817" uniqueCount="309">
  <si>
    <t>Instruções de uso dessa planilha</t>
  </si>
  <si>
    <t>Tipo</t>
  </si>
  <si>
    <t>Sempre que entrar um novo projeto, incluir a previsão na aba "Previsão Projetos" e atualizar valores caso sejam alterados ao longo dos projetos</t>
  </si>
  <si>
    <t>Ação</t>
  </si>
  <si>
    <t>Compilar todas as entradas de dinheiro, RT ou parcelas, na aba "Pagamentos Recebidos"</t>
  </si>
  <si>
    <t>Compilar todos os custos na aba "Custos"</t>
  </si>
  <si>
    <t>Compilar todos os pagamentos feitos da TH para Paula W e vice versa na aba "Pagamentos TH - Paula W"</t>
  </si>
  <si>
    <t xml:space="preserve">A aba "Conciliação Paula W x TH" mostra qual foi a entrada e saída de dinheiro da Paula W e TH e qual deveria ter sido essa entrada e saída, baseada no rateio de lucro combinado para cada projeto - para cada montante recebido, é aplicado o rateio do respectivo projeto e o rateio resultante do mês é replicado para os custos. </t>
  </si>
  <si>
    <t>Consulta</t>
  </si>
  <si>
    <t xml:space="preserve">A diferença mensal entre o "lucro" esperado e o realizado mostra quanto deveriam ser os ajustes entre TH e Paula W para aquele dado mês isoladamente, em seguida, contabilizam-se os pagamentos feitos entre TH e Paula W e o saldo remanescente, se houver, para atingir a divisão perfeita para aquele dado mês isoladamente. </t>
  </si>
  <si>
    <t>Por questões de eficiência fiscal, pode-se escolher não fechar a contabilização entre TH e Paula W perfeitamente todo mês, nesse caso continuará contabilizado o saldo corrido entre as duas empresas (tabela "Diferença remanescente acumulada (negativo = a receber)") para ser liquidado a qualquer momento definido por ambas.</t>
  </si>
  <si>
    <t>As abas "Fluxo de Caixa Resumo" e "Fluxo de Caixa Detalhado" mostram o panorama geral de receitas, custos e lucro baseado nos inputs das demais abas, são apenas para consulta, não alterar</t>
  </si>
  <si>
    <t>Nome do Projeto</t>
  </si>
  <si>
    <t>Data Início</t>
  </si>
  <si>
    <t>Valor do Projeto</t>
  </si>
  <si>
    <t>% Esperado de RT</t>
  </si>
  <si>
    <t>Distribuição Paula W x TH</t>
  </si>
  <si>
    <t>Duração do Projeto (meses)</t>
  </si>
  <si>
    <t>Status</t>
  </si>
  <si>
    <t>Year</t>
  </si>
  <si>
    <t>Yearmonth</t>
  </si>
  <si>
    <t xml:space="preserve">LF - Livia Assan </t>
  </si>
  <si>
    <t>Finalizado</t>
  </si>
  <si>
    <t>PS - Paula Saad</t>
  </si>
  <si>
    <t>LF (BAN) - Livia Assan</t>
  </si>
  <si>
    <t>GM - Gustavo Tourinho</t>
  </si>
  <si>
    <t>PV - Positive Ventures</t>
  </si>
  <si>
    <t>SU - Sertão do Una</t>
  </si>
  <si>
    <t>RM - Renata Mayer</t>
  </si>
  <si>
    <t>AR - Andrea Rivetti</t>
  </si>
  <si>
    <t>VP - Villa Piva</t>
  </si>
  <si>
    <t>CB - Camila Borges</t>
  </si>
  <si>
    <t>LF - Louise Farias</t>
  </si>
  <si>
    <t>EM - Marcia e Eduardo</t>
  </si>
  <si>
    <t>JM - Juliana Ma</t>
  </si>
  <si>
    <t>FH - Fernando e Fernanda Hamaoui</t>
  </si>
  <si>
    <t xml:space="preserve">GL - Galeria Lume </t>
  </si>
  <si>
    <t>RYM - Ryan Martin</t>
  </si>
  <si>
    <t xml:space="preserve">PI - Penélope e Ivan </t>
  </si>
  <si>
    <t xml:space="preserve">FL - Fernando e Lais </t>
  </si>
  <si>
    <t>M3 - M3 Capital</t>
  </si>
  <si>
    <t>JM - Julia Melardi</t>
  </si>
  <si>
    <t>NM - Nidia</t>
  </si>
  <si>
    <t>GL - Galeria Lume Loja</t>
  </si>
  <si>
    <t>LM - Lais França</t>
  </si>
  <si>
    <t>ME - Maria Eduarda</t>
  </si>
  <si>
    <t>FL - Sauna</t>
  </si>
  <si>
    <t>HO - Helena Orlandi</t>
  </si>
  <si>
    <t>Em andamento</t>
  </si>
  <si>
    <t>ML - Mila e Lucas</t>
  </si>
  <si>
    <t>TC - Tais Campos</t>
  </si>
  <si>
    <t>HI - Hyde e Igor</t>
  </si>
  <si>
    <t>RL-IC - Rosa Lyra Isabel de Castela</t>
  </si>
  <si>
    <t>TC - Tais Campos Despensa</t>
  </si>
  <si>
    <t>JR - Jade e Rodrigo</t>
  </si>
  <si>
    <t>RL-DC - Rosa Lyra Dina Claire</t>
  </si>
  <si>
    <t>BB - Beatriz Bianco e Vitor Nagata</t>
  </si>
  <si>
    <t>RV - Renata e Victor</t>
  </si>
  <si>
    <t>RL-TI - Rosa Lyra Tietê</t>
  </si>
  <si>
    <t>GP - Giulianna e Pedro</t>
  </si>
  <si>
    <t>Preencher; template ok</t>
  </si>
  <si>
    <t>Parcela</t>
  </si>
  <si>
    <t>Valor da Parcela</t>
  </si>
  <si>
    <t>Data</t>
  </si>
  <si>
    <t>Pago?</t>
  </si>
  <si>
    <t>Recebido por?</t>
  </si>
  <si>
    <t>Sanity Check</t>
  </si>
  <si>
    <t>% PW</t>
  </si>
  <si>
    <t>% TH</t>
  </si>
  <si>
    <t>th</t>
  </si>
  <si>
    <t>pw</t>
  </si>
  <si>
    <t>Sim</t>
  </si>
  <si>
    <t>TH</t>
  </si>
  <si>
    <t>PW</t>
  </si>
  <si>
    <t>Não</t>
  </si>
  <si>
    <t>Falta preencher campos B, C, D e E</t>
  </si>
  <si>
    <t>Categoria</t>
  </si>
  <si>
    <t>Fornecedor</t>
  </si>
  <si>
    <t>Data Compra</t>
  </si>
  <si>
    <t>Valor do produto</t>
  </si>
  <si>
    <t>Valor RT</t>
  </si>
  <si>
    <t>% do projeto</t>
  </si>
  <si>
    <t>Acabamentos</t>
  </si>
  <si>
    <t>Concresteel - piso</t>
  </si>
  <si>
    <t>RB - piso em madeira</t>
  </si>
  <si>
    <t>Granidomus - piso</t>
  </si>
  <si>
    <t>Indusparquet - piso</t>
  </si>
  <si>
    <t>Mais revestimentos - acab banheiro master</t>
  </si>
  <si>
    <t>Portobello - acab. banheiros</t>
  </si>
  <si>
    <t>Ibiza Ladrilhos</t>
  </si>
  <si>
    <t>Ladrilar</t>
  </si>
  <si>
    <t>Monofloor</t>
  </si>
  <si>
    <t>indusparquet</t>
  </si>
  <si>
    <t>microcimento</t>
  </si>
  <si>
    <t>Melanie - papel de parede</t>
  </si>
  <si>
    <t>Microcimento</t>
  </si>
  <si>
    <t xml:space="preserve">Colormix </t>
  </si>
  <si>
    <t>Civil</t>
  </si>
  <si>
    <t>Ettore - portas</t>
  </si>
  <si>
    <t>Pintura</t>
  </si>
  <si>
    <t>Unicus - fase acabamentos</t>
  </si>
  <si>
    <t>Unicus - obra cinza</t>
  </si>
  <si>
    <t>Krial Engenharia - Edmilson</t>
  </si>
  <si>
    <t>Esc Construção</t>
  </si>
  <si>
    <t>Engenharia Plano</t>
  </si>
  <si>
    <t>Engenharia plano</t>
  </si>
  <si>
    <t>Krial Engenharia</t>
  </si>
  <si>
    <t>Decoração</t>
  </si>
  <si>
    <t>Cortinas</t>
  </si>
  <si>
    <t>Cortinas- Atelie das Cortinas</t>
  </si>
  <si>
    <t>Cortinas -  f decor</t>
  </si>
  <si>
    <t>Thais Peres - Papel de Parede</t>
  </si>
  <si>
    <t>A morada - cortinas</t>
  </si>
  <si>
    <t>Monteze Artes - galeria de arte</t>
  </si>
  <si>
    <t>Koord - tapetes</t>
  </si>
  <si>
    <t>cortineiro</t>
  </si>
  <si>
    <t>Equip/Eletro</t>
  </si>
  <si>
    <t>Camineto - Lareira</t>
  </si>
  <si>
    <t>Maxi Banhos - toalheiros elétricos</t>
  </si>
  <si>
    <t>Mekal - cuba inox</t>
  </si>
  <si>
    <t>9891.35</t>
  </si>
  <si>
    <t>enjoy house - eletrodomesticos</t>
  </si>
  <si>
    <t>Esquadrias</t>
  </si>
  <si>
    <t>ELS Esquadrias</t>
  </si>
  <si>
    <t>Big Mad</t>
  </si>
  <si>
    <t>Iluminação</t>
  </si>
  <si>
    <t>Armazem da Luz</t>
  </si>
  <si>
    <t>Maneco Quinderê</t>
  </si>
  <si>
    <t>ldarti</t>
  </si>
  <si>
    <t>Ldarti</t>
  </si>
  <si>
    <t>Itens</t>
  </si>
  <si>
    <t>Louças e Metais</t>
  </si>
  <si>
    <t>SPOT CASA - cuba banho gourmet</t>
  </si>
  <si>
    <t>Spot Casa- Cuba de cimento</t>
  </si>
  <si>
    <t>Marcenaria</t>
  </si>
  <si>
    <t>pró-moveleiro</t>
  </si>
  <si>
    <t>Ag Movelaria</t>
  </si>
  <si>
    <t>AG Movelaria</t>
  </si>
  <si>
    <t>Wood</t>
  </si>
  <si>
    <t>wood</t>
  </si>
  <si>
    <t>picchiarello</t>
  </si>
  <si>
    <t>Picchiarello</t>
  </si>
  <si>
    <t>Picchiarello - home office</t>
  </si>
  <si>
    <t>MPingo Marcenaria</t>
  </si>
  <si>
    <t xml:space="preserve">Ag </t>
  </si>
  <si>
    <t>marcenaria positive</t>
  </si>
  <si>
    <t>pró-moveleiro berço</t>
  </si>
  <si>
    <t>marcenaria pingo</t>
  </si>
  <si>
    <t>Marcenaria pingo</t>
  </si>
  <si>
    <t>marcenaria pingo (mesa)</t>
  </si>
  <si>
    <t>Mobiliário</t>
  </si>
  <si>
    <t>Breton - sofá</t>
  </si>
  <si>
    <t>Breton - sofá tecido impermeb.</t>
  </si>
  <si>
    <t>Boobam - mobiliario</t>
  </si>
  <si>
    <t>Unicus acabamentos</t>
  </si>
  <si>
    <t>Fernando Jaeger Sofá</t>
  </si>
  <si>
    <t xml:space="preserve">Escinter </t>
  </si>
  <si>
    <t>Escinter - 50-100</t>
  </si>
  <si>
    <t>escinter - gabinete</t>
  </si>
  <si>
    <t xml:space="preserve">Breton </t>
  </si>
  <si>
    <t xml:space="preserve">Jader almeida </t>
  </si>
  <si>
    <t>6113.20</t>
  </si>
  <si>
    <t xml:space="preserve">Quartos e etc </t>
  </si>
  <si>
    <t xml:space="preserve">Boobam </t>
  </si>
  <si>
    <t>Alessandra Delgado - aparador</t>
  </si>
  <si>
    <t>Boobam- mobiliario</t>
  </si>
  <si>
    <t xml:space="preserve">estar moveis </t>
  </si>
  <si>
    <t>mobiliario Clami</t>
  </si>
  <si>
    <t>Naturali - TAPETES</t>
  </si>
  <si>
    <t>Cremme - Sofá</t>
  </si>
  <si>
    <t>Pedras</t>
  </si>
  <si>
    <t>Imperatriz do Mármore</t>
  </si>
  <si>
    <t>Imperatriz do mármore</t>
  </si>
  <si>
    <t>imperatriz do marmore</t>
  </si>
  <si>
    <t>studio vitty corian</t>
  </si>
  <si>
    <t>Estúdio Marmores</t>
  </si>
  <si>
    <t>Imperatriz</t>
  </si>
  <si>
    <t>Vidros</t>
  </si>
  <si>
    <t>Reinaldo espelhos</t>
  </si>
  <si>
    <t>Reinaldo - Box e espelhos</t>
  </si>
  <si>
    <t>Reinaldo - divisória</t>
  </si>
  <si>
    <t>Microcimento mão de obra</t>
  </si>
  <si>
    <t>piso de madeira (quando pagar 50%)</t>
  </si>
  <si>
    <t>Concept Home</t>
  </si>
  <si>
    <t>Entreposto</t>
  </si>
  <si>
    <t>FDecor</t>
  </si>
  <si>
    <t>Portas - Valdemiro</t>
  </si>
  <si>
    <t>Serralheria</t>
  </si>
  <si>
    <t>Alox Projetos - Igor</t>
  </si>
  <si>
    <t>a2 vidros</t>
  </si>
  <si>
    <t>Não Preencher!</t>
  </si>
  <si>
    <t>Descrição</t>
  </si>
  <si>
    <t>Valor</t>
  </si>
  <si>
    <t>Pago por</t>
  </si>
  <si>
    <t>Yearmonth Data</t>
  </si>
  <si>
    <t>Tipos</t>
  </si>
  <si>
    <t>PS - 3D</t>
  </si>
  <si>
    <t>Terceirização</t>
  </si>
  <si>
    <t>Pessoas</t>
  </si>
  <si>
    <t>LF - Desenhos (parc. 01)</t>
  </si>
  <si>
    <t>Ferramentas</t>
  </si>
  <si>
    <t>LF - Desenhos (parc.02)</t>
  </si>
  <si>
    <t>Eventos</t>
  </si>
  <si>
    <t>PS - Plantas</t>
  </si>
  <si>
    <t>Transporte</t>
  </si>
  <si>
    <t>PS - Executivo (parc 01)</t>
  </si>
  <si>
    <t>Escritório</t>
  </si>
  <si>
    <t>PS - Executivo (parc 02)</t>
  </si>
  <si>
    <t>Laptop</t>
  </si>
  <si>
    <t>Impostos</t>
  </si>
  <si>
    <t>Sketch Up - licença</t>
  </si>
  <si>
    <t>Clientes</t>
  </si>
  <si>
    <t>Dani salário maio</t>
  </si>
  <si>
    <t>impressão</t>
  </si>
  <si>
    <t>Instalação de programas de arquitetura</t>
  </si>
  <si>
    <t>mídia/divulgação</t>
  </si>
  <si>
    <t>Dani salário junho</t>
  </si>
  <si>
    <t>DAS julho</t>
  </si>
  <si>
    <t>Dani salário julho</t>
  </si>
  <si>
    <t>Dani salário agosto</t>
  </si>
  <si>
    <t>DAS setembro</t>
  </si>
  <si>
    <t>DAS outubro</t>
  </si>
  <si>
    <t>EM - Freela Carol</t>
  </si>
  <si>
    <t>FF - Impressão de Plantas</t>
  </si>
  <si>
    <t>Alice salário nov/22</t>
  </si>
  <si>
    <t>Alice salário dez/22</t>
  </si>
  <si>
    <t>jorge computador allice</t>
  </si>
  <si>
    <t>Alice 13o</t>
  </si>
  <si>
    <t>Alice salário jan 23</t>
  </si>
  <si>
    <t>DAS dezembro</t>
  </si>
  <si>
    <t>Alice fev 23</t>
  </si>
  <si>
    <t>alice março 23</t>
  </si>
  <si>
    <t>computador nova contratação</t>
  </si>
  <si>
    <t>DAS fevereiro</t>
  </si>
  <si>
    <t>mouse alice + nova contratação</t>
  </si>
  <si>
    <t>Revisão computadores (3)</t>
  </si>
  <si>
    <t>Leva e traz computadores</t>
  </si>
  <si>
    <t>alice abril 23</t>
  </si>
  <si>
    <t>Fernanda - abril 23</t>
  </si>
  <si>
    <t>jorge computador nova contratação</t>
  </si>
  <si>
    <t>Licenças Sketch Up</t>
  </si>
  <si>
    <t>DAS março</t>
  </si>
  <si>
    <t>Fernanda maio 23</t>
  </si>
  <si>
    <t>Fernanda - maio 23</t>
  </si>
  <si>
    <t>DAS abril</t>
  </si>
  <si>
    <t>Fernanda - junho 23</t>
  </si>
  <si>
    <t>alice junho 23</t>
  </si>
  <si>
    <t>DAS maio</t>
  </si>
  <si>
    <t>notion</t>
  </si>
  <si>
    <t>Placker</t>
  </si>
  <si>
    <t>Fernanda - julho 23</t>
  </si>
  <si>
    <t>alice julho 23</t>
  </si>
  <si>
    <t>DAS - junho</t>
  </si>
  <si>
    <t>Flower Bar - RM</t>
  </si>
  <si>
    <t>Kuula</t>
  </si>
  <si>
    <t>Notion</t>
  </si>
  <si>
    <t>Fernanda - agosto 23</t>
  </si>
  <si>
    <t>Alice - agosto 23</t>
  </si>
  <si>
    <t>Ju copias</t>
  </si>
  <si>
    <t>Fernanda - setembro 23</t>
  </si>
  <si>
    <t>Alice - setembro 23</t>
  </si>
  <si>
    <t>GM Flower Bar</t>
  </si>
  <si>
    <t>DAS agosto</t>
  </si>
  <si>
    <t>Fernanda - outubro 23</t>
  </si>
  <si>
    <t>Alice - outubro 23</t>
  </si>
  <si>
    <t>PI</t>
  </si>
  <si>
    <t>FL</t>
  </si>
  <si>
    <t>Fernanda - novembro 23</t>
  </si>
  <si>
    <t>Alice - novembro 23</t>
  </si>
  <si>
    <t>Fernanda - Dezembro 23</t>
  </si>
  <si>
    <t>Alice - Dezembro 23</t>
  </si>
  <si>
    <t xml:space="preserve">13o equipe </t>
  </si>
  <si>
    <t>Alice - Janeiro 24</t>
  </si>
  <si>
    <t>Fernanda - Janeiro 24</t>
  </si>
  <si>
    <t>Alice - Fevereiro 24</t>
  </si>
  <si>
    <t>Fernanda - Fevereiro 24</t>
  </si>
  <si>
    <t>Alice - Março 24</t>
  </si>
  <si>
    <t>Fernanda - Março 24</t>
  </si>
  <si>
    <t>DAS - Fevereiro 24</t>
  </si>
  <si>
    <t>Julia Hermann - Fotos M3</t>
  </si>
  <si>
    <t>23/0/02/24</t>
  </si>
  <si>
    <t>Contador março</t>
  </si>
  <si>
    <t>Pro Midia abril</t>
  </si>
  <si>
    <t>Cobogo abril</t>
  </si>
  <si>
    <t>Alice Abril 24</t>
  </si>
  <si>
    <t>Fernanda Abril 24</t>
  </si>
  <si>
    <t>Tati abril 24</t>
  </si>
  <si>
    <t xml:space="preserve">Contador abril </t>
  </si>
  <si>
    <t>mercado pago ??</t>
  </si>
  <si>
    <t>Vivo</t>
  </si>
  <si>
    <t>Alice Maio 24</t>
  </si>
  <si>
    <t>Fernanda Maio 24</t>
  </si>
  <si>
    <t>Cobogó maio</t>
  </si>
  <si>
    <t>Tatiane maio 24</t>
  </si>
  <si>
    <t>Contador maio</t>
  </si>
  <si>
    <t>Alice Junho 24</t>
  </si>
  <si>
    <t>Fernanda Junho 24</t>
  </si>
  <si>
    <t>Cobogó Junho 24</t>
  </si>
  <si>
    <t>Tatiane Junho 24</t>
  </si>
  <si>
    <t>Contador Junho 24</t>
  </si>
  <si>
    <t>TFE 2024</t>
  </si>
  <si>
    <t>Alice Julho 24</t>
  </si>
  <si>
    <t>Fernanda Julho 24</t>
  </si>
  <si>
    <t>Cobogó Julho 24</t>
  </si>
  <si>
    <t>Tatiane Julho 24</t>
  </si>
  <si>
    <t>Contador Julho 24</t>
  </si>
  <si>
    <t>DAS Junho</t>
  </si>
  <si>
    <t>Vivo Junho</t>
  </si>
  <si>
    <t>Vivo Julho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</si>
</sst>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"/>
    <numFmt numFmtId="165" formatCode="dd&quot;/&quot;mmm&quot;/&quot;yy"/>
    <numFmt numFmtId="166" formatCode="dd/mm/yyyy"/>
    <numFmt numFmtId="167" formatCode="dd/mm/yy"/>
    <numFmt numFmtId="168" formatCode="d/m/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3" numFmtId="10" xfId="0" applyAlignment="1" applyFont="1" applyNumberFormat="1">
      <alignment horizontal="center" vertical="bottom"/>
    </xf>
    <xf borderId="0" fillId="3" fontId="3" numFmtId="0" xfId="0" applyAlignment="1" applyFill="1" applyFont="1">
      <alignment horizontal="center" shrinkToFit="0" wrapText="1"/>
    </xf>
    <xf borderId="0" fillId="3" fontId="3" numFmtId="164" xfId="0" applyAlignment="1" applyFont="1" applyNumberFormat="1">
      <alignment horizontal="center" shrinkToFit="0" wrapText="1"/>
    </xf>
    <xf borderId="0" fillId="3" fontId="3" numFmtId="9" xfId="0" applyAlignment="1" applyFont="1" applyNumberFormat="1">
      <alignment horizontal="center" shrinkToFit="0" wrapText="1"/>
    </xf>
    <xf borderId="0" fillId="3" fontId="3" numFmtId="0" xfId="0" applyAlignment="1" applyFont="1">
      <alignment horizontal="center" readingOrder="0" shrinkToFit="0" wrapText="1"/>
    </xf>
    <xf borderId="0" fillId="4" fontId="3" numFmtId="0" xfId="0" applyAlignment="1" applyFill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readingOrder="0" vertical="bottom"/>
    </xf>
    <xf borderId="0" fillId="5" fontId="2" numFmtId="0" xfId="0" applyFill="1" applyFont="1"/>
    <xf borderId="0" fillId="5" fontId="3" numFmtId="0" xfId="0" applyAlignment="1" applyFont="1">
      <alignment vertical="bottom"/>
    </xf>
    <xf borderId="0" fillId="0" fontId="3" numFmtId="9" xfId="0" applyAlignment="1" applyFont="1" applyNumberFormat="1">
      <alignment horizontal="right" vertical="bottom"/>
    </xf>
    <xf borderId="0" fillId="4" fontId="3" numFmtId="9" xfId="0" applyAlignment="1" applyFont="1" applyNumberFormat="1">
      <alignment horizontal="right" vertical="bottom"/>
    </xf>
    <xf borderId="0" fillId="4" fontId="3" numFmtId="0" xfId="0" applyAlignment="1" applyFon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10" xfId="0" applyAlignment="1" applyFont="1" applyNumberFormat="1">
      <alignment readingOrder="0" vertical="bottom"/>
    </xf>
    <xf borderId="0" fillId="0" fontId="3" numFmtId="9" xfId="0" applyAlignment="1" applyFont="1" applyNumberFormat="1">
      <alignment readingOrder="0" vertical="bottom"/>
    </xf>
    <xf borderId="0" fillId="0" fontId="3" numFmtId="9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vertical="bottom"/>
    </xf>
    <xf borderId="0" fillId="4" fontId="4" numFmtId="3" xfId="0" applyFont="1" applyNumberFormat="1"/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5" fontId="5" numFmtId="165" xfId="0" applyFont="1" applyNumberFormat="1"/>
    <xf borderId="0" fillId="5" fontId="3" numFmtId="165" xfId="0" applyAlignment="1" applyFont="1" applyNumberFormat="1">
      <alignment horizontal="right" vertical="bottom"/>
    </xf>
    <xf borderId="0" fillId="5" fontId="5" numFmtId="3" xfId="0" applyFont="1" applyNumberFormat="1"/>
    <xf borderId="0" fillId="0" fontId="3" numFmtId="0" xfId="0" applyAlignment="1" applyFon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5" fontId="3" numFmtId="0" xfId="0" applyAlignment="1" applyFont="1">
      <alignment readingOrder="0" vertical="bottom"/>
    </xf>
    <xf borderId="0" fillId="5" fontId="3" numFmtId="3" xfId="0" applyAlignment="1" applyFont="1" applyNumberFormat="1">
      <alignment readingOrder="0" vertical="bottom"/>
    </xf>
    <xf borderId="0" fillId="4" fontId="4" numFmtId="0" xfId="0" applyFont="1"/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center" wrapText="1"/>
    </xf>
    <xf borderId="0" fillId="0" fontId="3" numFmtId="4" xfId="0" applyAlignment="1" applyFont="1" applyNumberForma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4" fontId="3" numFmtId="4" xfId="0" applyAlignment="1" applyFont="1" applyNumberFormat="1">
      <alignment horizontal="right" readingOrder="0" vertical="bottom"/>
    </xf>
    <xf borderId="0" fillId="4" fontId="3" numFmtId="165" xfId="0" applyAlignment="1" applyFont="1" applyNumberFormat="1">
      <alignment horizontal="right" readingOrder="0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2" numFmtId="0" xfId="0" applyFont="1"/>
    <xf borderId="0" fillId="3" fontId="3" numFmtId="3" xfId="0" applyAlignment="1" applyFont="1" applyNumberFormat="1">
      <alignment horizontal="center" readingOrder="0" shrinkToFit="0" vertical="center" wrapText="1"/>
    </xf>
    <xf borderId="0" fillId="0" fontId="3" numFmtId="3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horizontal="right" vertical="bottom"/>
    </xf>
    <xf borderId="0" fillId="4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5" fontId="3" numFmtId="10" xfId="0" applyAlignment="1" applyFont="1" applyNumberFormat="1">
      <alignment readingOrder="0" vertical="bottom"/>
    </xf>
    <xf borderId="0" fillId="5" fontId="3" numFmtId="3" xfId="0" applyAlignment="1" applyFont="1" applyNumberFormat="1">
      <alignment horizontal="right" vertical="bottom"/>
    </xf>
    <xf borderId="0" fillId="4" fontId="3" numFmtId="165" xfId="0" applyAlignment="1" applyFont="1" applyNumberFormat="1">
      <alignment horizontal="right" vertical="bottom"/>
    </xf>
    <xf borderId="0" fillId="0" fontId="2" numFmtId="167" xfId="0" applyAlignment="1" applyFont="1" applyNumberFormat="1">
      <alignment readingOrder="0"/>
    </xf>
    <xf borderId="0" fillId="4" fontId="3" numFmtId="3" xfId="0" applyAlignment="1" applyFont="1" applyNumberFormat="1">
      <alignment horizontal="right" readingOrder="0" vertical="bottom"/>
    </xf>
    <xf borderId="0" fillId="0" fontId="3" numFmtId="168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167" xfId="0" applyAlignment="1" applyFont="1" applyNumberFormat="1">
      <alignment horizontal="right" readingOrder="0" vertical="bottom"/>
    </xf>
    <xf borderId="0" fillId="3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readingOrder="0" vertical="bottom"/>
    </xf>
    <xf borderId="0" fillId="0" fontId="3" numFmtId="166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1.38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5" t="s">
        <v>4</v>
      </c>
      <c r="B3" s="6" t="s">
        <v>3</v>
      </c>
    </row>
    <row r="4">
      <c r="A4" s="3" t="s">
        <v>5</v>
      </c>
      <c r="B4" s="4" t="s">
        <v>3</v>
      </c>
    </row>
    <row r="5">
      <c r="A5" s="5" t="s">
        <v>6</v>
      </c>
      <c r="B5" s="6" t="s">
        <v>3</v>
      </c>
    </row>
    <row r="6">
      <c r="A6" s="3" t="s">
        <v>7</v>
      </c>
      <c r="B6" s="4" t="s">
        <v>8</v>
      </c>
    </row>
    <row r="7">
      <c r="A7" s="5" t="s">
        <v>9</v>
      </c>
      <c r="B7" s="6" t="s">
        <v>8</v>
      </c>
    </row>
    <row r="8">
      <c r="A8" s="3" t="s">
        <v>10</v>
      </c>
      <c r="B8" s="4" t="s">
        <v>8</v>
      </c>
    </row>
    <row r="9">
      <c r="A9" s="7" t="s">
        <v>11</v>
      </c>
      <c r="B9" s="8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1.38"/>
    <col customWidth="1" min="2" max="7" width="17.25"/>
  </cols>
  <sheetData>
    <row r="1">
      <c r="A1" s="9">
        <v>18400.0</v>
      </c>
      <c r="B1" s="10"/>
      <c r="C1" s="11">
        <f>sum(C3:C18)</f>
        <v>224800</v>
      </c>
      <c r="D1" s="10"/>
      <c r="E1" s="12">
        <f>sumproduct(E3:E18,C3:C18)</f>
        <v>146240</v>
      </c>
      <c r="F1" s="13">
        <f>E1/C1</f>
        <v>0.6505338078</v>
      </c>
      <c r="G1" s="14"/>
      <c r="H1" s="10"/>
      <c r="I1" s="10"/>
      <c r="J1" s="10"/>
      <c r="K1" s="10"/>
      <c r="L1" s="10"/>
      <c r="M1" s="10"/>
      <c r="N1" s="10"/>
    </row>
    <row r="2">
      <c r="A2" s="15" t="s">
        <v>12</v>
      </c>
      <c r="B2" s="15" t="s">
        <v>13</v>
      </c>
      <c r="C2" s="16" t="s">
        <v>14</v>
      </c>
      <c r="D2" s="15" t="s">
        <v>15</v>
      </c>
      <c r="E2" s="17" t="s">
        <v>16</v>
      </c>
      <c r="F2" s="15" t="s">
        <v>17</v>
      </c>
      <c r="G2" s="18" t="s">
        <v>18</v>
      </c>
      <c r="H2" s="15" t="s">
        <v>19</v>
      </c>
      <c r="I2" s="15" t="s">
        <v>20</v>
      </c>
      <c r="J2" s="10"/>
      <c r="K2" s="10"/>
      <c r="L2" s="10"/>
      <c r="M2" s="10"/>
      <c r="N2" s="10"/>
    </row>
    <row r="3">
      <c r="A3" s="19" t="s">
        <v>21</v>
      </c>
      <c r="B3" s="20">
        <v>44127.0</v>
      </c>
      <c r="C3" s="11">
        <v>3500.0</v>
      </c>
      <c r="D3" s="21">
        <v>0.0</v>
      </c>
      <c r="E3" s="22">
        <v>0.6</v>
      </c>
      <c r="F3" s="23">
        <v>2.0</v>
      </c>
      <c r="G3" s="24" t="s">
        <v>22</v>
      </c>
      <c r="H3" s="25">
        <f t="shared" ref="H3:H992" si="1">if(A3="","",year(B3))</f>
        <v>2020</v>
      </c>
      <c r="I3" s="26">
        <f t="shared" ref="I3:I992" si="2">if(A3="","",H3*100+month(B3))</f>
        <v>202010</v>
      </c>
      <c r="J3" s="10"/>
      <c r="K3" s="10"/>
      <c r="L3" s="10"/>
      <c r="M3" s="10"/>
      <c r="N3" s="10"/>
    </row>
    <row r="4">
      <c r="A4" s="19" t="s">
        <v>23</v>
      </c>
      <c r="B4" s="20">
        <v>44132.0</v>
      </c>
      <c r="C4" s="11">
        <v>28560.0</v>
      </c>
      <c r="D4" s="21">
        <v>0.0</v>
      </c>
      <c r="E4" s="22">
        <v>0.6</v>
      </c>
      <c r="F4" s="23">
        <v>22.0</v>
      </c>
      <c r="G4" s="24" t="s">
        <v>22</v>
      </c>
      <c r="H4" s="25">
        <f t="shared" si="1"/>
        <v>2020</v>
      </c>
      <c r="I4" s="26">
        <f t="shared" si="2"/>
        <v>202010</v>
      </c>
      <c r="J4" s="10"/>
      <c r="K4" s="10"/>
      <c r="L4" s="10"/>
      <c r="M4" s="10"/>
      <c r="N4" s="10"/>
    </row>
    <row r="5">
      <c r="A5" s="19" t="s">
        <v>24</v>
      </c>
      <c r="B5" s="20">
        <v>44188.0</v>
      </c>
      <c r="C5" s="11">
        <v>1500.0</v>
      </c>
      <c r="D5" s="21">
        <v>0.0</v>
      </c>
      <c r="E5" s="27">
        <v>0.6</v>
      </c>
      <c r="F5" s="23">
        <v>3.0</v>
      </c>
      <c r="G5" s="24" t="s">
        <v>22</v>
      </c>
      <c r="H5" s="25">
        <f t="shared" si="1"/>
        <v>2020</v>
      </c>
      <c r="I5" s="26">
        <f t="shared" si="2"/>
        <v>202012</v>
      </c>
      <c r="J5" s="10"/>
      <c r="K5" s="10"/>
      <c r="L5" s="10"/>
      <c r="M5" s="10"/>
      <c r="N5" s="10"/>
    </row>
    <row r="6">
      <c r="A6" s="19" t="s">
        <v>25</v>
      </c>
      <c r="B6" s="20">
        <v>44216.0</v>
      </c>
      <c r="C6" s="11">
        <v>24600.0</v>
      </c>
      <c r="D6" s="21">
        <v>0.3</v>
      </c>
      <c r="E6" s="27">
        <v>0.6</v>
      </c>
      <c r="F6" s="23">
        <v>18.0</v>
      </c>
      <c r="G6" s="24" t="s">
        <v>22</v>
      </c>
      <c r="H6" s="25">
        <f t="shared" si="1"/>
        <v>2021</v>
      </c>
      <c r="I6" s="26">
        <f t="shared" si="2"/>
        <v>202101</v>
      </c>
      <c r="J6" s="10"/>
      <c r="K6" s="10"/>
      <c r="L6" s="10"/>
      <c r="M6" s="10"/>
      <c r="N6" s="10"/>
    </row>
    <row r="7">
      <c r="A7" s="19" t="s">
        <v>26</v>
      </c>
      <c r="B7" s="20">
        <v>44497.0</v>
      </c>
      <c r="C7" s="11">
        <v>1800.0</v>
      </c>
      <c r="D7" s="21">
        <v>1.0</v>
      </c>
      <c r="E7" s="27">
        <v>0.6</v>
      </c>
      <c r="F7" s="23">
        <v>8.0</v>
      </c>
      <c r="G7" s="24" t="s">
        <v>22</v>
      </c>
      <c r="H7" s="25">
        <f t="shared" si="1"/>
        <v>2021</v>
      </c>
      <c r="I7" s="26">
        <f t="shared" si="2"/>
        <v>202110</v>
      </c>
      <c r="J7" s="10"/>
      <c r="K7" s="10"/>
      <c r="L7" s="10"/>
      <c r="M7" s="10"/>
      <c r="N7" s="10"/>
    </row>
    <row r="8">
      <c r="A8" s="19" t="s">
        <v>27</v>
      </c>
      <c r="B8" s="20">
        <v>44599.0</v>
      </c>
      <c r="C8" s="11">
        <v>4500.0</v>
      </c>
      <c r="D8" s="21">
        <v>0.3</v>
      </c>
      <c r="E8" s="27">
        <v>0.6</v>
      </c>
      <c r="F8" s="23">
        <v>8.0</v>
      </c>
      <c r="G8" s="24" t="s">
        <v>22</v>
      </c>
      <c r="H8" s="25">
        <f t="shared" si="1"/>
        <v>2022</v>
      </c>
      <c r="I8" s="26">
        <f t="shared" si="2"/>
        <v>202202</v>
      </c>
      <c r="J8" s="10"/>
      <c r="K8" s="10"/>
      <c r="L8" s="10"/>
      <c r="M8" s="10"/>
      <c r="N8" s="10"/>
    </row>
    <row r="9">
      <c r="A9" s="19" t="s">
        <v>28</v>
      </c>
      <c r="B9" s="20">
        <v>44615.0</v>
      </c>
      <c r="C9" s="11">
        <v>17500.0</v>
      </c>
      <c r="D9" s="21">
        <v>0.5</v>
      </c>
      <c r="E9" s="28">
        <v>0.6</v>
      </c>
      <c r="F9" s="23">
        <v>8.0</v>
      </c>
      <c r="G9" s="24" t="s">
        <v>22</v>
      </c>
      <c r="H9" s="25">
        <f t="shared" si="1"/>
        <v>2022</v>
      </c>
      <c r="I9" s="26">
        <f t="shared" si="2"/>
        <v>202202</v>
      </c>
      <c r="J9" s="10"/>
      <c r="K9" s="10"/>
      <c r="L9" s="10"/>
      <c r="M9" s="10"/>
      <c r="N9" s="10"/>
    </row>
    <row r="10">
      <c r="A10" s="19" t="s">
        <v>29</v>
      </c>
      <c r="B10" s="20">
        <v>44665.0</v>
      </c>
      <c r="C10" s="11">
        <v>34600.0</v>
      </c>
      <c r="D10" s="21">
        <v>0.5</v>
      </c>
      <c r="E10" s="28">
        <v>0.6</v>
      </c>
      <c r="F10" s="23">
        <v>12.0</v>
      </c>
      <c r="G10" s="24" t="s">
        <v>22</v>
      </c>
      <c r="H10" s="25">
        <f t="shared" si="1"/>
        <v>2022</v>
      </c>
      <c r="I10" s="26">
        <f t="shared" si="2"/>
        <v>202204</v>
      </c>
      <c r="J10" s="10"/>
      <c r="K10" s="10"/>
      <c r="L10" s="10"/>
      <c r="M10" s="10"/>
      <c r="N10" s="10"/>
    </row>
    <row r="11">
      <c r="A11" s="19" t="s">
        <v>30</v>
      </c>
      <c r="B11" s="20">
        <v>44670.0</v>
      </c>
      <c r="C11" s="11">
        <v>8400.0</v>
      </c>
      <c r="D11" s="21">
        <v>0.3</v>
      </c>
      <c r="E11" s="28">
        <v>0.6</v>
      </c>
      <c r="F11" s="23">
        <v>5.0</v>
      </c>
      <c r="G11" s="24" t="s">
        <v>22</v>
      </c>
      <c r="H11" s="25">
        <f t="shared" si="1"/>
        <v>2022</v>
      </c>
      <c r="I11" s="26">
        <f t="shared" si="2"/>
        <v>202204</v>
      </c>
      <c r="J11" s="10"/>
      <c r="K11" s="10"/>
      <c r="L11" s="10"/>
      <c r="M11" s="10"/>
      <c r="N11" s="10"/>
    </row>
    <row r="12">
      <c r="A12" s="19" t="s">
        <v>31</v>
      </c>
      <c r="B12" s="20">
        <v>44677.0</v>
      </c>
      <c r="C12" s="11">
        <v>2250.0</v>
      </c>
      <c r="D12" s="21">
        <v>0.5</v>
      </c>
      <c r="E12" s="28">
        <v>0.6</v>
      </c>
      <c r="F12" s="23">
        <v>6.0</v>
      </c>
      <c r="G12" s="24" t="s">
        <v>22</v>
      </c>
      <c r="H12" s="25">
        <f t="shared" si="1"/>
        <v>2022</v>
      </c>
      <c r="I12" s="26">
        <f t="shared" si="2"/>
        <v>202204</v>
      </c>
      <c r="J12" s="10"/>
      <c r="K12" s="10"/>
      <c r="L12" s="10"/>
      <c r="M12" s="10"/>
      <c r="N12" s="10"/>
    </row>
    <row r="13">
      <c r="A13" s="29" t="s">
        <v>32</v>
      </c>
      <c r="B13" s="30">
        <v>44770.0</v>
      </c>
      <c r="C13" s="31">
        <v>6000.0</v>
      </c>
      <c r="D13" s="32">
        <v>0.0</v>
      </c>
      <c r="E13" s="33">
        <v>0.4</v>
      </c>
      <c r="F13" s="9">
        <v>3.0</v>
      </c>
      <c r="G13" s="24" t="s">
        <v>22</v>
      </c>
      <c r="H13" s="25">
        <f t="shared" si="1"/>
        <v>2022</v>
      </c>
      <c r="I13" s="26">
        <f t="shared" si="2"/>
        <v>202207</v>
      </c>
      <c r="J13" s="10"/>
      <c r="K13" s="10"/>
      <c r="L13" s="10"/>
      <c r="M13" s="10"/>
      <c r="N13" s="10"/>
    </row>
    <row r="14">
      <c r="A14" s="29" t="s">
        <v>33</v>
      </c>
      <c r="B14" s="30">
        <v>44774.0</v>
      </c>
      <c r="C14" s="31">
        <v>41500.0</v>
      </c>
      <c r="D14" s="32">
        <v>0.2</v>
      </c>
      <c r="E14" s="33">
        <v>0.89</v>
      </c>
      <c r="F14" s="9">
        <v>8.0</v>
      </c>
      <c r="G14" s="24" t="s">
        <v>22</v>
      </c>
      <c r="H14" s="25">
        <f t="shared" si="1"/>
        <v>2022</v>
      </c>
      <c r="I14" s="26">
        <f t="shared" si="2"/>
        <v>202208</v>
      </c>
      <c r="J14" s="10"/>
      <c r="K14" s="10"/>
      <c r="L14" s="10"/>
      <c r="M14" s="10"/>
      <c r="N14" s="10"/>
    </row>
    <row r="15">
      <c r="A15" s="29" t="s">
        <v>34</v>
      </c>
      <c r="B15" s="30">
        <v>44795.0</v>
      </c>
      <c r="C15" s="31">
        <v>3400.0</v>
      </c>
      <c r="D15" s="32">
        <v>1.0</v>
      </c>
      <c r="E15" s="33">
        <v>0.6</v>
      </c>
      <c r="F15" s="9">
        <v>4.0</v>
      </c>
      <c r="G15" s="24" t="s">
        <v>22</v>
      </c>
      <c r="H15" s="25">
        <f t="shared" si="1"/>
        <v>2022</v>
      </c>
      <c r="I15" s="26">
        <f t="shared" si="2"/>
        <v>202208</v>
      </c>
      <c r="J15" s="10"/>
      <c r="K15" s="10"/>
      <c r="L15" s="10"/>
      <c r="M15" s="10"/>
      <c r="N15" s="10"/>
    </row>
    <row r="16">
      <c r="A16" s="29" t="s">
        <v>35</v>
      </c>
      <c r="B16" s="30">
        <v>44837.0</v>
      </c>
      <c r="C16" s="31">
        <f>SUM(34900+4500)</f>
        <v>39400</v>
      </c>
      <c r="D16" s="32">
        <v>0.5</v>
      </c>
      <c r="E16" s="33">
        <v>0.6</v>
      </c>
      <c r="F16" s="9">
        <v>6.0</v>
      </c>
      <c r="G16" s="24" t="s">
        <v>22</v>
      </c>
      <c r="H16" s="25">
        <f t="shared" si="1"/>
        <v>2022</v>
      </c>
      <c r="I16" s="26">
        <f t="shared" si="2"/>
        <v>202210</v>
      </c>
      <c r="J16" s="10"/>
      <c r="K16" s="10"/>
      <c r="L16" s="10"/>
      <c r="M16" s="10"/>
      <c r="N16" s="10"/>
    </row>
    <row r="17">
      <c r="A17" s="29" t="s">
        <v>36</v>
      </c>
      <c r="B17" s="30">
        <v>44851.0</v>
      </c>
      <c r="C17" s="31">
        <v>2040.0</v>
      </c>
      <c r="D17" s="32">
        <v>1.0</v>
      </c>
      <c r="E17" s="33">
        <v>0.6</v>
      </c>
      <c r="F17" s="9">
        <v>5.0</v>
      </c>
      <c r="G17" s="24" t="s">
        <v>22</v>
      </c>
      <c r="H17" s="25">
        <f t="shared" si="1"/>
        <v>2022</v>
      </c>
      <c r="I17" s="26">
        <f t="shared" si="2"/>
        <v>202210</v>
      </c>
      <c r="J17" s="10"/>
      <c r="K17" s="10"/>
      <c r="L17" s="10"/>
      <c r="M17" s="10"/>
      <c r="N17" s="10"/>
    </row>
    <row r="18">
      <c r="A18" s="29" t="s">
        <v>37</v>
      </c>
      <c r="B18" s="30">
        <v>44880.0</v>
      </c>
      <c r="C18" s="31">
        <v>5250.0</v>
      </c>
      <c r="D18" s="32">
        <v>0.5</v>
      </c>
      <c r="E18" s="33">
        <v>0.7</v>
      </c>
      <c r="F18" s="9">
        <v>3.0</v>
      </c>
      <c r="G18" s="24" t="s">
        <v>22</v>
      </c>
      <c r="H18" s="25">
        <f t="shared" si="1"/>
        <v>2022</v>
      </c>
      <c r="I18" s="26">
        <f t="shared" si="2"/>
        <v>202211</v>
      </c>
      <c r="J18" s="10"/>
      <c r="K18" s="10"/>
      <c r="L18" s="10"/>
      <c r="M18" s="10"/>
      <c r="N18" s="10"/>
    </row>
    <row r="19">
      <c r="A19" s="29" t="s">
        <v>38</v>
      </c>
      <c r="B19" s="30">
        <v>44938.0</v>
      </c>
      <c r="C19" s="11">
        <f>29835+5265</f>
        <v>35100</v>
      </c>
      <c r="D19" s="32">
        <v>0.5</v>
      </c>
      <c r="E19" s="33">
        <v>0.7</v>
      </c>
      <c r="F19" s="9">
        <v>6.0</v>
      </c>
      <c r="G19" s="24" t="s">
        <v>22</v>
      </c>
      <c r="H19" s="25">
        <f t="shared" si="1"/>
        <v>2023</v>
      </c>
      <c r="I19" s="26">
        <f t="shared" si="2"/>
        <v>202301</v>
      </c>
      <c r="J19" s="10"/>
      <c r="K19" s="10"/>
      <c r="L19" s="10"/>
      <c r="M19" s="10"/>
      <c r="N19" s="10"/>
    </row>
    <row r="20">
      <c r="A20" s="29" t="s">
        <v>39</v>
      </c>
      <c r="B20" s="30">
        <v>44944.0</v>
      </c>
      <c r="C20" s="31">
        <f>(20000+2000)</f>
        <v>22000</v>
      </c>
      <c r="D20" s="32">
        <v>0.5</v>
      </c>
      <c r="E20" s="33">
        <v>0.7</v>
      </c>
      <c r="F20" s="9">
        <v>4.0</v>
      </c>
      <c r="G20" s="24" t="s">
        <v>22</v>
      </c>
      <c r="H20" s="25">
        <f t="shared" si="1"/>
        <v>2023</v>
      </c>
      <c r="I20" s="26">
        <f t="shared" si="2"/>
        <v>202301</v>
      </c>
      <c r="J20" s="10"/>
      <c r="K20" s="10"/>
      <c r="L20" s="10"/>
      <c r="M20" s="10"/>
      <c r="N20" s="10"/>
    </row>
    <row r="21">
      <c r="A21" s="9" t="s">
        <v>40</v>
      </c>
      <c r="B21" s="30">
        <v>44963.0</v>
      </c>
      <c r="C21" s="31">
        <v>15000.0</v>
      </c>
      <c r="D21" s="32">
        <v>0.3</v>
      </c>
      <c r="E21" s="33">
        <v>0.6</v>
      </c>
      <c r="F21" s="9">
        <v>5.0</v>
      </c>
      <c r="G21" s="24" t="s">
        <v>22</v>
      </c>
      <c r="H21" s="25">
        <f t="shared" si="1"/>
        <v>2023</v>
      </c>
      <c r="I21" s="26">
        <f t="shared" si="2"/>
        <v>202302</v>
      </c>
      <c r="J21" s="10"/>
      <c r="K21" s="10"/>
      <c r="L21" s="10"/>
      <c r="M21" s="10"/>
      <c r="N21" s="10"/>
    </row>
    <row r="22">
      <c r="A22" s="9" t="s">
        <v>41</v>
      </c>
      <c r="B22" s="30">
        <v>45041.0</v>
      </c>
      <c r="C22" s="31">
        <v>8250.0</v>
      </c>
      <c r="D22" s="32">
        <v>0.0</v>
      </c>
      <c r="E22" s="33">
        <v>1.0</v>
      </c>
      <c r="F22" s="10"/>
      <c r="G22" s="24" t="s">
        <v>22</v>
      </c>
      <c r="H22" s="25">
        <f t="shared" si="1"/>
        <v>2023</v>
      </c>
      <c r="I22" s="26">
        <f t="shared" si="2"/>
        <v>202304</v>
      </c>
      <c r="J22" s="10"/>
      <c r="K22" s="10"/>
      <c r="L22" s="10"/>
      <c r="M22" s="10"/>
      <c r="N22" s="10"/>
    </row>
    <row r="23">
      <c r="A23" s="9" t="s">
        <v>42</v>
      </c>
      <c r="B23" s="30">
        <v>45057.0</v>
      </c>
      <c r="C23" s="31">
        <v>18400.0</v>
      </c>
      <c r="D23" s="32">
        <v>0.3</v>
      </c>
      <c r="E23" s="33">
        <v>0.6</v>
      </c>
      <c r="F23" s="9">
        <v>6.0</v>
      </c>
      <c r="G23" s="24" t="s">
        <v>22</v>
      </c>
      <c r="H23" s="25">
        <f t="shared" si="1"/>
        <v>2023</v>
      </c>
      <c r="I23" s="26">
        <f t="shared" si="2"/>
        <v>202305</v>
      </c>
      <c r="J23" s="10"/>
      <c r="K23" s="10"/>
      <c r="L23" s="10"/>
      <c r="M23" s="10"/>
      <c r="N23" s="10"/>
    </row>
    <row r="24">
      <c r="A24" s="9" t="s">
        <v>43</v>
      </c>
      <c r="B24" s="30">
        <v>45111.0</v>
      </c>
      <c r="C24" s="31">
        <v>3825.0</v>
      </c>
      <c r="D24" s="32">
        <v>0.2</v>
      </c>
      <c r="E24" s="33">
        <v>0.6</v>
      </c>
      <c r="F24" s="9">
        <v>4.0</v>
      </c>
      <c r="G24" s="24" t="s">
        <v>22</v>
      </c>
      <c r="H24" s="25">
        <f t="shared" si="1"/>
        <v>2023</v>
      </c>
      <c r="I24" s="26">
        <f t="shared" si="2"/>
        <v>202307</v>
      </c>
      <c r="J24" s="10"/>
      <c r="K24" s="10"/>
      <c r="L24" s="10"/>
      <c r="M24" s="10"/>
      <c r="N24" s="10"/>
    </row>
    <row r="25">
      <c r="A25" s="9" t="s">
        <v>44</v>
      </c>
      <c r="B25" s="30">
        <v>45145.0</v>
      </c>
      <c r="C25" s="31">
        <v>7000.0</v>
      </c>
      <c r="D25" s="32">
        <v>0.0</v>
      </c>
      <c r="E25" s="33">
        <v>1.0</v>
      </c>
      <c r="F25" s="9">
        <v>3.0</v>
      </c>
      <c r="G25" s="24" t="s">
        <v>22</v>
      </c>
      <c r="H25" s="25">
        <f t="shared" si="1"/>
        <v>2023</v>
      </c>
      <c r="I25" s="26">
        <f t="shared" si="2"/>
        <v>202308</v>
      </c>
      <c r="J25" s="10"/>
      <c r="K25" s="10"/>
      <c r="L25" s="10"/>
      <c r="M25" s="10"/>
      <c r="N25" s="10"/>
    </row>
    <row r="26">
      <c r="A26" s="9" t="s">
        <v>45</v>
      </c>
      <c r="B26" s="30">
        <v>45217.0</v>
      </c>
      <c r="C26" s="31">
        <v>3325.0</v>
      </c>
      <c r="D26" s="32">
        <v>0.0</v>
      </c>
      <c r="E26" s="33">
        <v>1.0</v>
      </c>
      <c r="F26" s="9">
        <v>3.0</v>
      </c>
      <c r="G26" s="24" t="s">
        <v>22</v>
      </c>
      <c r="H26" s="25">
        <f t="shared" si="1"/>
        <v>2023</v>
      </c>
      <c r="I26" s="26">
        <f t="shared" si="2"/>
        <v>202310</v>
      </c>
      <c r="J26" s="10"/>
      <c r="K26" s="10"/>
      <c r="L26" s="10"/>
      <c r="M26" s="10"/>
      <c r="N26" s="10"/>
    </row>
    <row r="27">
      <c r="A27" s="9" t="s">
        <v>46</v>
      </c>
      <c r="B27" s="30">
        <v>45226.0</v>
      </c>
      <c r="C27" s="31">
        <v>1200.0</v>
      </c>
      <c r="D27" s="32">
        <v>0.0</v>
      </c>
      <c r="E27" s="33">
        <v>0.7</v>
      </c>
      <c r="F27" s="9">
        <v>1.0</v>
      </c>
      <c r="G27" s="24" t="s">
        <v>22</v>
      </c>
      <c r="H27" s="25">
        <f t="shared" si="1"/>
        <v>2023</v>
      </c>
      <c r="I27" s="26">
        <f t="shared" si="2"/>
        <v>202310</v>
      </c>
      <c r="J27" s="10"/>
      <c r="K27" s="10"/>
      <c r="L27" s="10"/>
      <c r="M27" s="10"/>
      <c r="N27" s="10"/>
    </row>
    <row r="28">
      <c r="A28" s="9" t="s">
        <v>47</v>
      </c>
      <c r="B28" s="30">
        <v>45231.0</v>
      </c>
      <c r="C28" s="31">
        <v>15150.0</v>
      </c>
      <c r="D28" s="32">
        <v>1.0</v>
      </c>
      <c r="E28" s="33">
        <v>1.0</v>
      </c>
      <c r="F28" s="9">
        <v>8.0</v>
      </c>
      <c r="G28" s="24" t="s">
        <v>48</v>
      </c>
      <c r="H28" s="25">
        <f t="shared" si="1"/>
        <v>2023</v>
      </c>
      <c r="I28" s="26">
        <f t="shared" si="2"/>
        <v>202311</v>
      </c>
      <c r="J28" s="10"/>
      <c r="K28" s="10"/>
      <c r="L28" s="10"/>
      <c r="M28" s="10"/>
      <c r="N28" s="10"/>
    </row>
    <row r="29">
      <c r="A29" s="9" t="s">
        <v>49</v>
      </c>
      <c r="B29" s="30">
        <v>45330.0</v>
      </c>
      <c r="C29" s="31">
        <v>15675.0</v>
      </c>
      <c r="D29" s="32">
        <v>1.0</v>
      </c>
      <c r="E29" s="33">
        <v>1.0</v>
      </c>
      <c r="F29" s="9">
        <v>6.0</v>
      </c>
      <c r="G29" s="24" t="s">
        <v>48</v>
      </c>
      <c r="H29" s="25">
        <f t="shared" si="1"/>
        <v>2024</v>
      </c>
      <c r="I29" s="26">
        <f t="shared" si="2"/>
        <v>202402</v>
      </c>
      <c r="J29" s="10"/>
      <c r="K29" s="10"/>
      <c r="L29" s="10"/>
      <c r="M29" s="10"/>
      <c r="N29" s="10"/>
    </row>
    <row r="30">
      <c r="A30" s="9" t="s">
        <v>50</v>
      </c>
      <c r="B30" s="30">
        <v>45359.0</v>
      </c>
      <c r="C30" s="31">
        <v>6200.0</v>
      </c>
      <c r="D30" s="32">
        <v>2.0</v>
      </c>
      <c r="E30" s="33">
        <v>1.0</v>
      </c>
      <c r="F30" s="9">
        <v>13.0</v>
      </c>
      <c r="G30" s="24" t="s">
        <v>48</v>
      </c>
      <c r="H30" s="25">
        <f t="shared" si="1"/>
        <v>2024</v>
      </c>
      <c r="I30" s="26">
        <f t="shared" si="2"/>
        <v>202403</v>
      </c>
      <c r="J30" s="10"/>
      <c r="K30" s="10"/>
      <c r="L30" s="10"/>
      <c r="M30" s="10"/>
      <c r="N30" s="10"/>
    </row>
    <row r="31">
      <c r="A31" s="9" t="s">
        <v>51</v>
      </c>
      <c r="B31" s="30">
        <v>45366.0</v>
      </c>
      <c r="C31" s="31">
        <v>5980.0</v>
      </c>
      <c r="D31" s="32">
        <v>0.5</v>
      </c>
      <c r="E31" s="33">
        <v>1.0</v>
      </c>
      <c r="F31" s="9">
        <v>3.0</v>
      </c>
      <c r="G31" s="24" t="s">
        <v>48</v>
      </c>
      <c r="H31" s="25">
        <f t="shared" si="1"/>
        <v>2024</v>
      </c>
      <c r="I31" s="26">
        <f t="shared" si="2"/>
        <v>202403</v>
      </c>
      <c r="J31" s="10"/>
      <c r="K31" s="10"/>
      <c r="L31" s="10"/>
      <c r="M31" s="10"/>
      <c r="N31" s="10"/>
    </row>
    <row r="32">
      <c r="A32" s="9" t="s">
        <v>52</v>
      </c>
      <c r="B32" s="30">
        <v>45383.0</v>
      </c>
      <c r="C32" s="31">
        <v>24480.0</v>
      </c>
      <c r="D32" s="32">
        <v>1.0</v>
      </c>
      <c r="E32" s="33">
        <v>1.0</v>
      </c>
      <c r="F32" s="9">
        <v>6.0</v>
      </c>
      <c r="G32" s="24" t="s">
        <v>48</v>
      </c>
      <c r="H32" s="25">
        <f t="shared" si="1"/>
        <v>2024</v>
      </c>
      <c r="I32" s="26">
        <f t="shared" si="2"/>
        <v>202404</v>
      </c>
      <c r="J32" s="10"/>
      <c r="K32" s="10"/>
      <c r="L32" s="10"/>
      <c r="M32" s="10"/>
      <c r="N32" s="10"/>
    </row>
    <row r="33">
      <c r="A33" s="9" t="s">
        <v>53</v>
      </c>
      <c r="B33" s="30">
        <v>45384.0</v>
      </c>
      <c r="C33" s="31">
        <v>1800.0</v>
      </c>
      <c r="D33" s="32">
        <v>1.0</v>
      </c>
      <c r="E33" s="33">
        <v>1.0</v>
      </c>
      <c r="F33" s="9">
        <v>2.0</v>
      </c>
      <c r="G33" s="24" t="s">
        <v>22</v>
      </c>
      <c r="H33" s="25">
        <f t="shared" si="1"/>
        <v>2024</v>
      </c>
      <c r="I33" s="26">
        <f t="shared" si="2"/>
        <v>202404</v>
      </c>
      <c r="J33" s="10"/>
      <c r="K33" s="10"/>
      <c r="L33" s="10"/>
      <c r="M33" s="10"/>
      <c r="N33" s="10"/>
    </row>
    <row r="34">
      <c r="A34" s="9" t="s">
        <v>54</v>
      </c>
      <c r="B34" s="30">
        <v>45387.0</v>
      </c>
      <c r="C34" s="31">
        <v>36765.0</v>
      </c>
      <c r="D34" s="32">
        <v>1.0</v>
      </c>
      <c r="E34" s="33">
        <v>1.0</v>
      </c>
      <c r="F34" s="9">
        <v>20.0</v>
      </c>
      <c r="G34" s="24" t="s">
        <v>48</v>
      </c>
      <c r="H34" s="25">
        <f t="shared" si="1"/>
        <v>2024</v>
      </c>
      <c r="I34" s="26">
        <f t="shared" si="2"/>
        <v>202404</v>
      </c>
      <c r="J34" s="10"/>
      <c r="K34" s="10"/>
      <c r="L34" s="10"/>
      <c r="M34" s="10"/>
      <c r="N34" s="10"/>
    </row>
    <row r="35">
      <c r="A35" s="9" t="s">
        <v>55</v>
      </c>
      <c r="B35" s="30">
        <v>45484.0</v>
      </c>
      <c r="C35" s="31">
        <v>33120.0</v>
      </c>
      <c r="D35" s="32">
        <v>0.75</v>
      </c>
      <c r="E35" s="33">
        <v>1.0</v>
      </c>
      <c r="F35" s="9">
        <v>12.0</v>
      </c>
      <c r="G35" s="24" t="s">
        <v>48</v>
      </c>
      <c r="H35" s="25">
        <f t="shared" si="1"/>
        <v>2024</v>
      </c>
      <c r="I35" s="26">
        <f t="shared" si="2"/>
        <v>202407</v>
      </c>
      <c r="J35" s="10"/>
      <c r="K35" s="10"/>
      <c r="L35" s="10"/>
      <c r="M35" s="10"/>
      <c r="N35" s="10"/>
    </row>
    <row r="36">
      <c r="A36" s="9" t="s">
        <v>56</v>
      </c>
      <c r="B36" s="30">
        <v>45518.0</v>
      </c>
      <c r="C36" s="31">
        <v>31040.0</v>
      </c>
      <c r="D36" s="32">
        <v>1.5</v>
      </c>
      <c r="E36" s="33">
        <v>1.0</v>
      </c>
      <c r="F36" s="9">
        <v>8.0</v>
      </c>
      <c r="G36" s="24" t="s">
        <v>48</v>
      </c>
      <c r="H36" s="25">
        <f t="shared" si="1"/>
        <v>2024</v>
      </c>
      <c r="I36" s="26">
        <f t="shared" si="2"/>
        <v>202408</v>
      </c>
      <c r="J36" s="10"/>
      <c r="K36" s="10"/>
      <c r="L36" s="10"/>
      <c r="M36" s="10"/>
      <c r="N36" s="10"/>
    </row>
    <row r="37">
      <c r="A37" s="9" t="s">
        <v>57</v>
      </c>
      <c r="B37" s="30">
        <v>45538.0</v>
      </c>
      <c r="C37" s="31">
        <v>23500.0</v>
      </c>
      <c r="D37" s="32">
        <v>1.5</v>
      </c>
      <c r="E37" s="33">
        <v>1.0</v>
      </c>
      <c r="F37" s="9">
        <v>6.0</v>
      </c>
      <c r="G37" s="24" t="s">
        <v>48</v>
      </c>
      <c r="H37" s="25">
        <f t="shared" si="1"/>
        <v>2024</v>
      </c>
      <c r="I37" s="26">
        <f t="shared" si="2"/>
        <v>202409</v>
      </c>
      <c r="J37" s="10"/>
      <c r="K37" s="10"/>
      <c r="L37" s="10"/>
      <c r="M37" s="10"/>
      <c r="N37" s="10"/>
    </row>
    <row r="38">
      <c r="A38" s="9" t="s">
        <v>58</v>
      </c>
      <c r="B38" s="30">
        <v>45541.0</v>
      </c>
      <c r="C38" s="31">
        <v>5000.0</v>
      </c>
      <c r="D38" s="32">
        <v>0.5</v>
      </c>
      <c r="E38" s="33">
        <v>1.0</v>
      </c>
      <c r="F38" s="9">
        <v>2.0</v>
      </c>
      <c r="G38" s="24" t="s">
        <v>22</v>
      </c>
      <c r="H38" s="25">
        <f t="shared" si="1"/>
        <v>2024</v>
      </c>
      <c r="I38" s="26">
        <f t="shared" si="2"/>
        <v>202409</v>
      </c>
      <c r="J38" s="10"/>
      <c r="K38" s="10"/>
      <c r="L38" s="10"/>
      <c r="M38" s="10"/>
      <c r="N38" s="10"/>
    </row>
    <row r="39">
      <c r="A39" s="9" t="s">
        <v>59</v>
      </c>
      <c r="B39" s="30">
        <v>45562.0</v>
      </c>
      <c r="C39" s="31">
        <v>9802.0</v>
      </c>
      <c r="D39" s="32">
        <v>1.0</v>
      </c>
      <c r="E39" s="33">
        <v>1.0</v>
      </c>
      <c r="F39" s="9">
        <v>8.0</v>
      </c>
      <c r="G39" s="24" t="s">
        <v>22</v>
      </c>
      <c r="H39" s="25">
        <f t="shared" si="1"/>
        <v>2024</v>
      </c>
      <c r="I39" s="26">
        <f t="shared" si="2"/>
        <v>202409</v>
      </c>
      <c r="J39" s="10"/>
      <c r="K39" s="10"/>
      <c r="L39" s="10"/>
      <c r="M39" s="10"/>
      <c r="N39" s="10"/>
    </row>
    <row r="40">
      <c r="A40" s="10"/>
      <c r="B40" s="30"/>
      <c r="C40" s="11"/>
      <c r="D40" s="13"/>
      <c r="E40" s="34"/>
      <c r="F40" s="10"/>
      <c r="G40" s="35"/>
      <c r="H40" s="25" t="str">
        <f t="shared" si="1"/>
        <v/>
      </c>
      <c r="I40" s="26" t="str">
        <f t="shared" si="2"/>
        <v/>
      </c>
      <c r="J40" s="10"/>
      <c r="K40" s="10"/>
      <c r="L40" s="10"/>
      <c r="M40" s="10"/>
      <c r="N40" s="10"/>
    </row>
    <row r="41">
      <c r="A41" s="10"/>
      <c r="B41" s="30"/>
      <c r="C41" s="11"/>
      <c r="D41" s="13"/>
      <c r="E41" s="34"/>
      <c r="F41" s="10"/>
      <c r="G41" s="35"/>
      <c r="H41" s="25" t="str">
        <f t="shared" si="1"/>
        <v/>
      </c>
      <c r="I41" s="26" t="str">
        <f t="shared" si="2"/>
        <v/>
      </c>
      <c r="J41" s="10"/>
      <c r="K41" s="10"/>
      <c r="L41" s="10"/>
      <c r="M41" s="10"/>
      <c r="N41" s="10"/>
    </row>
    <row r="42">
      <c r="A42" s="10"/>
      <c r="B42" s="30"/>
      <c r="C42" s="11"/>
      <c r="D42" s="13"/>
      <c r="E42" s="34"/>
      <c r="F42" s="10"/>
      <c r="G42" s="35"/>
      <c r="H42" s="25" t="str">
        <f t="shared" si="1"/>
        <v/>
      </c>
      <c r="I42" s="26" t="str">
        <f t="shared" si="2"/>
        <v/>
      </c>
      <c r="J42" s="10"/>
      <c r="K42" s="10"/>
      <c r="L42" s="10"/>
      <c r="M42" s="10"/>
      <c r="N42" s="10"/>
    </row>
    <row r="43">
      <c r="A43" s="10"/>
      <c r="B43" s="30"/>
      <c r="C43" s="11"/>
      <c r="D43" s="13"/>
      <c r="E43" s="34"/>
      <c r="F43" s="10"/>
      <c r="G43" s="35"/>
      <c r="H43" s="25" t="str">
        <f t="shared" si="1"/>
        <v/>
      </c>
      <c r="I43" s="26" t="str">
        <f t="shared" si="2"/>
        <v/>
      </c>
      <c r="J43" s="10"/>
      <c r="K43" s="10"/>
      <c r="L43" s="10"/>
      <c r="M43" s="10"/>
      <c r="N43" s="10"/>
    </row>
    <row r="44">
      <c r="A44" s="10"/>
      <c r="B44" s="30"/>
      <c r="C44" s="11"/>
      <c r="D44" s="13"/>
      <c r="E44" s="34"/>
      <c r="F44" s="10"/>
      <c r="G44" s="35"/>
      <c r="H44" s="25" t="str">
        <f t="shared" si="1"/>
        <v/>
      </c>
      <c r="I44" s="26" t="str">
        <f t="shared" si="2"/>
        <v/>
      </c>
      <c r="J44" s="10"/>
      <c r="K44" s="10"/>
      <c r="L44" s="10"/>
      <c r="M44" s="10"/>
      <c r="N44" s="10"/>
    </row>
    <row r="45">
      <c r="A45" s="10"/>
      <c r="B45" s="30"/>
      <c r="C45" s="11"/>
      <c r="D45" s="13"/>
      <c r="E45" s="34"/>
      <c r="F45" s="10"/>
      <c r="G45" s="35"/>
      <c r="H45" s="25" t="str">
        <f t="shared" si="1"/>
        <v/>
      </c>
      <c r="I45" s="26" t="str">
        <f t="shared" si="2"/>
        <v/>
      </c>
      <c r="J45" s="10"/>
      <c r="K45" s="10"/>
      <c r="L45" s="10"/>
      <c r="M45" s="10"/>
      <c r="N45" s="10"/>
    </row>
    <row r="46">
      <c r="A46" s="10"/>
      <c r="B46" s="30"/>
      <c r="C46" s="11"/>
      <c r="D46" s="13"/>
      <c r="E46" s="34"/>
      <c r="F46" s="10"/>
      <c r="G46" s="35"/>
      <c r="H46" s="25" t="str">
        <f t="shared" si="1"/>
        <v/>
      </c>
      <c r="I46" s="26" t="str">
        <f t="shared" si="2"/>
        <v/>
      </c>
      <c r="J46" s="10"/>
      <c r="K46" s="10"/>
      <c r="L46" s="10"/>
      <c r="M46" s="10"/>
      <c r="N46" s="10"/>
    </row>
    <row r="47">
      <c r="A47" s="10"/>
      <c r="B47" s="30"/>
      <c r="C47" s="11"/>
      <c r="D47" s="13"/>
      <c r="E47" s="34"/>
      <c r="F47" s="10"/>
      <c r="G47" s="35"/>
      <c r="H47" s="25" t="str">
        <f t="shared" si="1"/>
        <v/>
      </c>
      <c r="I47" s="26" t="str">
        <f t="shared" si="2"/>
        <v/>
      </c>
      <c r="J47" s="10"/>
      <c r="K47" s="10"/>
      <c r="L47" s="10"/>
      <c r="M47" s="10"/>
      <c r="N47" s="10"/>
    </row>
    <row r="48">
      <c r="A48" s="10"/>
      <c r="B48" s="30"/>
      <c r="C48" s="11"/>
      <c r="D48" s="13"/>
      <c r="E48" s="34"/>
      <c r="F48" s="10"/>
      <c r="G48" s="35"/>
      <c r="H48" s="25" t="str">
        <f t="shared" si="1"/>
        <v/>
      </c>
      <c r="I48" s="26" t="str">
        <f t="shared" si="2"/>
        <v/>
      </c>
      <c r="J48" s="10"/>
      <c r="K48" s="10"/>
      <c r="L48" s="10"/>
      <c r="M48" s="10"/>
      <c r="N48" s="10"/>
    </row>
    <row r="49">
      <c r="A49" s="10"/>
      <c r="B49" s="30"/>
      <c r="C49" s="11"/>
      <c r="D49" s="13"/>
      <c r="E49" s="34"/>
      <c r="F49" s="10"/>
      <c r="G49" s="35"/>
      <c r="H49" s="25" t="str">
        <f t="shared" si="1"/>
        <v/>
      </c>
      <c r="I49" s="26" t="str">
        <f t="shared" si="2"/>
        <v/>
      </c>
      <c r="J49" s="10"/>
      <c r="K49" s="10"/>
      <c r="L49" s="10"/>
      <c r="M49" s="10"/>
      <c r="N49" s="10"/>
    </row>
    <row r="50">
      <c r="A50" s="10"/>
      <c r="B50" s="30"/>
      <c r="C50" s="11"/>
      <c r="D50" s="13"/>
      <c r="E50" s="34"/>
      <c r="F50" s="10"/>
      <c r="G50" s="35"/>
      <c r="H50" s="25" t="str">
        <f t="shared" si="1"/>
        <v/>
      </c>
      <c r="I50" s="26" t="str">
        <f t="shared" si="2"/>
        <v/>
      </c>
      <c r="J50" s="10"/>
      <c r="K50" s="10"/>
      <c r="L50" s="10"/>
      <c r="M50" s="10"/>
      <c r="N50" s="10"/>
    </row>
    <row r="51">
      <c r="A51" s="10"/>
      <c r="B51" s="30"/>
      <c r="C51" s="11"/>
      <c r="D51" s="13"/>
      <c r="E51" s="34"/>
      <c r="F51" s="10"/>
      <c r="G51" s="35"/>
      <c r="H51" s="25" t="str">
        <f t="shared" si="1"/>
        <v/>
      </c>
      <c r="I51" s="26" t="str">
        <f t="shared" si="2"/>
        <v/>
      </c>
      <c r="J51" s="10"/>
      <c r="K51" s="10"/>
      <c r="L51" s="10"/>
      <c r="M51" s="10"/>
      <c r="N51" s="10"/>
    </row>
    <row r="52">
      <c r="A52" s="10"/>
      <c r="B52" s="30"/>
      <c r="C52" s="11"/>
      <c r="D52" s="13"/>
      <c r="E52" s="34"/>
      <c r="F52" s="10"/>
      <c r="G52" s="35"/>
      <c r="H52" s="25" t="str">
        <f t="shared" si="1"/>
        <v/>
      </c>
      <c r="I52" s="26" t="str">
        <f t="shared" si="2"/>
        <v/>
      </c>
      <c r="J52" s="10"/>
      <c r="K52" s="10"/>
      <c r="L52" s="10"/>
      <c r="M52" s="10"/>
      <c r="N52" s="10"/>
    </row>
    <row r="53">
      <c r="A53" s="10"/>
      <c r="B53" s="30"/>
      <c r="C53" s="11"/>
      <c r="D53" s="13"/>
      <c r="E53" s="34"/>
      <c r="F53" s="10"/>
      <c r="G53" s="35"/>
      <c r="H53" s="25" t="str">
        <f t="shared" si="1"/>
        <v/>
      </c>
      <c r="I53" s="26" t="str">
        <f t="shared" si="2"/>
        <v/>
      </c>
      <c r="J53" s="10"/>
      <c r="K53" s="10"/>
      <c r="L53" s="10"/>
      <c r="M53" s="10"/>
      <c r="N53" s="10"/>
    </row>
    <row r="54">
      <c r="A54" s="10"/>
      <c r="B54" s="30"/>
      <c r="C54" s="11"/>
      <c r="D54" s="13"/>
      <c r="E54" s="34"/>
      <c r="F54" s="10"/>
      <c r="G54" s="35"/>
      <c r="H54" s="25" t="str">
        <f t="shared" si="1"/>
        <v/>
      </c>
      <c r="I54" s="26" t="str">
        <f t="shared" si="2"/>
        <v/>
      </c>
      <c r="J54" s="10"/>
      <c r="K54" s="10"/>
      <c r="L54" s="10"/>
      <c r="M54" s="10"/>
      <c r="N54" s="10"/>
    </row>
    <row r="55">
      <c r="A55" s="10"/>
      <c r="B55" s="30"/>
      <c r="C55" s="11"/>
      <c r="D55" s="13"/>
      <c r="E55" s="34"/>
      <c r="F55" s="10"/>
      <c r="G55" s="35"/>
      <c r="H55" s="25" t="str">
        <f t="shared" si="1"/>
        <v/>
      </c>
      <c r="I55" s="26" t="str">
        <f t="shared" si="2"/>
        <v/>
      </c>
      <c r="J55" s="10"/>
      <c r="K55" s="10"/>
      <c r="L55" s="10"/>
      <c r="M55" s="10"/>
      <c r="N55" s="10"/>
    </row>
    <row r="56">
      <c r="A56" s="10"/>
      <c r="B56" s="30"/>
      <c r="C56" s="11"/>
      <c r="D56" s="13"/>
      <c r="E56" s="34"/>
      <c r="F56" s="10"/>
      <c r="G56" s="35"/>
      <c r="H56" s="25" t="str">
        <f t="shared" si="1"/>
        <v/>
      </c>
      <c r="I56" s="26" t="str">
        <f t="shared" si="2"/>
        <v/>
      </c>
      <c r="J56" s="10"/>
      <c r="K56" s="10"/>
      <c r="L56" s="10"/>
      <c r="M56" s="10"/>
      <c r="N56" s="10"/>
    </row>
    <row r="57">
      <c r="A57" s="10"/>
      <c r="B57" s="30"/>
      <c r="C57" s="11"/>
      <c r="D57" s="13"/>
      <c r="E57" s="34"/>
      <c r="F57" s="10"/>
      <c r="G57" s="35"/>
      <c r="H57" s="25" t="str">
        <f t="shared" si="1"/>
        <v/>
      </c>
      <c r="I57" s="26" t="str">
        <f t="shared" si="2"/>
        <v/>
      </c>
      <c r="J57" s="10"/>
      <c r="K57" s="10"/>
      <c r="L57" s="10"/>
      <c r="M57" s="10"/>
      <c r="N57" s="10"/>
    </row>
    <row r="58">
      <c r="A58" s="10"/>
      <c r="B58" s="30"/>
      <c r="C58" s="11"/>
      <c r="D58" s="13"/>
      <c r="E58" s="34"/>
      <c r="F58" s="10"/>
      <c r="G58" s="35"/>
      <c r="H58" s="25" t="str">
        <f t="shared" si="1"/>
        <v/>
      </c>
      <c r="I58" s="26" t="str">
        <f t="shared" si="2"/>
        <v/>
      </c>
      <c r="J58" s="10"/>
      <c r="K58" s="10"/>
      <c r="L58" s="10"/>
      <c r="M58" s="10"/>
      <c r="N58" s="10"/>
    </row>
    <row r="59">
      <c r="A59" s="10"/>
      <c r="B59" s="30"/>
      <c r="C59" s="11"/>
      <c r="D59" s="13"/>
      <c r="E59" s="34"/>
      <c r="F59" s="10"/>
      <c r="G59" s="35"/>
      <c r="H59" s="25" t="str">
        <f t="shared" si="1"/>
        <v/>
      </c>
      <c r="I59" s="26" t="str">
        <f t="shared" si="2"/>
        <v/>
      </c>
      <c r="J59" s="10"/>
      <c r="K59" s="10"/>
      <c r="L59" s="10"/>
      <c r="M59" s="10"/>
      <c r="N59" s="10"/>
    </row>
    <row r="60">
      <c r="A60" s="10"/>
      <c r="B60" s="30"/>
      <c r="C60" s="11"/>
      <c r="D60" s="13"/>
      <c r="E60" s="34"/>
      <c r="F60" s="10"/>
      <c r="G60" s="35"/>
      <c r="H60" s="25" t="str">
        <f t="shared" si="1"/>
        <v/>
      </c>
      <c r="I60" s="26" t="str">
        <f t="shared" si="2"/>
        <v/>
      </c>
      <c r="J60" s="10"/>
      <c r="K60" s="10"/>
      <c r="L60" s="10"/>
      <c r="M60" s="10"/>
      <c r="N60" s="10"/>
    </row>
    <row r="61">
      <c r="A61" s="10"/>
      <c r="B61" s="30"/>
      <c r="C61" s="11"/>
      <c r="D61" s="13"/>
      <c r="E61" s="34"/>
      <c r="F61" s="10"/>
      <c r="G61" s="35"/>
      <c r="H61" s="25" t="str">
        <f t="shared" si="1"/>
        <v/>
      </c>
      <c r="I61" s="26" t="str">
        <f t="shared" si="2"/>
        <v/>
      </c>
      <c r="J61" s="10"/>
      <c r="K61" s="10"/>
      <c r="L61" s="10"/>
      <c r="M61" s="10"/>
      <c r="N61" s="10"/>
    </row>
    <row r="62">
      <c r="A62" s="10"/>
      <c r="B62" s="30"/>
      <c r="C62" s="11"/>
      <c r="D62" s="13"/>
      <c r="E62" s="34"/>
      <c r="F62" s="10"/>
      <c r="G62" s="35"/>
      <c r="H62" s="25" t="str">
        <f t="shared" si="1"/>
        <v/>
      </c>
      <c r="I62" s="26" t="str">
        <f t="shared" si="2"/>
        <v/>
      </c>
      <c r="J62" s="10"/>
      <c r="K62" s="10"/>
      <c r="L62" s="10"/>
      <c r="M62" s="10"/>
      <c r="N62" s="10"/>
    </row>
    <row r="63">
      <c r="A63" s="10"/>
      <c r="B63" s="30"/>
      <c r="C63" s="11"/>
      <c r="D63" s="13"/>
      <c r="E63" s="34"/>
      <c r="F63" s="10"/>
      <c r="G63" s="35"/>
      <c r="H63" s="25" t="str">
        <f t="shared" si="1"/>
        <v/>
      </c>
      <c r="I63" s="26" t="str">
        <f t="shared" si="2"/>
        <v/>
      </c>
      <c r="J63" s="10"/>
      <c r="K63" s="10"/>
      <c r="L63" s="10"/>
      <c r="M63" s="10"/>
      <c r="N63" s="10"/>
    </row>
    <row r="64">
      <c r="A64" s="10"/>
      <c r="B64" s="30"/>
      <c r="C64" s="11"/>
      <c r="D64" s="13"/>
      <c r="E64" s="34"/>
      <c r="F64" s="10"/>
      <c r="G64" s="35"/>
      <c r="H64" s="25" t="str">
        <f t="shared" si="1"/>
        <v/>
      </c>
      <c r="I64" s="26" t="str">
        <f t="shared" si="2"/>
        <v/>
      </c>
      <c r="J64" s="10"/>
      <c r="K64" s="10"/>
      <c r="L64" s="10"/>
      <c r="M64" s="10"/>
      <c r="N64" s="10"/>
    </row>
    <row r="65">
      <c r="A65" s="10"/>
      <c r="B65" s="30"/>
      <c r="C65" s="11"/>
      <c r="D65" s="13"/>
      <c r="E65" s="34"/>
      <c r="F65" s="10"/>
      <c r="G65" s="35"/>
      <c r="H65" s="25" t="str">
        <f t="shared" si="1"/>
        <v/>
      </c>
      <c r="I65" s="26" t="str">
        <f t="shared" si="2"/>
        <v/>
      </c>
      <c r="J65" s="10"/>
      <c r="K65" s="10"/>
      <c r="L65" s="10"/>
      <c r="M65" s="10"/>
      <c r="N65" s="10"/>
    </row>
    <row r="66">
      <c r="A66" s="10"/>
      <c r="B66" s="30"/>
      <c r="C66" s="11"/>
      <c r="D66" s="13"/>
      <c r="E66" s="34"/>
      <c r="F66" s="10"/>
      <c r="G66" s="35"/>
      <c r="H66" s="25" t="str">
        <f t="shared" si="1"/>
        <v/>
      </c>
      <c r="I66" s="26" t="str">
        <f t="shared" si="2"/>
        <v/>
      </c>
      <c r="J66" s="10"/>
      <c r="K66" s="10"/>
      <c r="L66" s="10"/>
      <c r="M66" s="10"/>
      <c r="N66" s="10"/>
    </row>
    <row r="67">
      <c r="A67" s="10"/>
      <c r="B67" s="30"/>
      <c r="C67" s="11"/>
      <c r="D67" s="13"/>
      <c r="E67" s="34"/>
      <c r="F67" s="10"/>
      <c r="G67" s="35"/>
      <c r="H67" s="25" t="str">
        <f t="shared" si="1"/>
        <v/>
      </c>
      <c r="I67" s="26" t="str">
        <f t="shared" si="2"/>
        <v/>
      </c>
      <c r="J67" s="10"/>
      <c r="K67" s="10"/>
      <c r="L67" s="10"/>
      <c r="M67" s="10"/>
      <c r="N67" s="10"/>
    </row>
    <row r="68">
      <c r="A68" s="10"/>
      <c r="B68" s="30"/>
      <c r="C68" s="11"/>
      <c r="D68" s="13"/>
      <c r="E68" s="34"/>
      <c r="F68" s="10"/>
      <c r="G68" s="35"/>
      <c r="H68" s="25" t="str">
        <f t="shared" si="1"/>
        <v/>
      </c>
      <c r="I68" s="26" t="str">
        <f t="shared" si="2"/>
        <v/>
      </c>
      <c r="J68" s="10"/>
      <c r="K68" s="10"/>
      <c r="L68" s="10"/>
      <c r="M68" s="10"/>
      <c r="N68" s="10"/>
    </row>
    <row r="69">
      <c r="A69" s="10"/>
      <c r="B69" s="30"/>
      <c r="C69" s="11"/>
      <c r="D69" s="13"/>
      <c r="E69" s="34"/>
      <c r="F69" s="10"/>
      <c r="G69" s="35"/>
      <c r="H69" s="25" t="str">
        <f t="shared" si="1"/>
        <v/>
      </c>
      <c r="I69" s="26" t="str">
        <f t="shared" si="2"/>
        <v/>
      </c>
      <c r="J69" s="10"/>
      <c r="K69" s="10"/>
      <c r="L69" s="10"/>
      <c r="M69" s="10"/>
      <c r="N69" s="10"/>
    </row>
    <row r="70">
      <c r="A70" s="10"/>
      <c r="B70" s="30"/>
      <c r="C70" s="11"/>
      <c r="D70" s="13"/>
      <c r="E70" s="34"/>
      <c r="F70" s="10"/>
      <c r="G70" s="35"/>
      <c r="H70" s="25" t="str">
        <f t="shared" si="1"/>
        <v/>
      </c>
      <c r="I70" s="26" t="str">
        <f t="shared" si="2"/>
        <v/>
      </c>
      <c r="J70" s="10"/>
      <c r="K70" s="10"/>
      <c r="L70" s="10"/>
      <c r="M70" s="10"/>
      <c r="N70" s="10"/>
    </row>
    <row r="71">
      <c r="A71" s="10"/>
      <c r="B71" s="30"/>
      <c r="C71" s="11"/>
      <c r="D71" s="13"/>
      <c r="E71" s="34"/>
      <c r="F71" s="10"/>
      <c r="G71" s="35"/>
      <c r="H71" s="25" t="str">
        <f t="shared" si="1"/>
        <v/>
      </c>
      <c r="I71" s="26" t="str">
        <f t="shared" si="2"/>
        <v/>
      </c>
      <c r="J71" s="10"/>
      <c r="K71" s="10"/>
      <c r="L71" s="10"/>
      <c r="M71" s="10"/>
      <c r="N71" s="10"/>
    </row>
    <row r="72">
      <c r="A72" s="10"/>
      <c r="B72" s="30"/>
      <c r="C72" s="11"/>
      <c r="D72" s="13"/>
      <c r="E72" s="34"/>
      <c r="F72" s="10"/>
      <c r="G72" s="35"/>
      <c r="H72" s="25" t="str">
        <f t="shared" si="1"/>
        <v/>
      </c>
      <c r="I72" s="26" t="str">
        <f t="shared" si="2"/>
        <v/>
      </c>
      <c r="J72" s="10"/>
      <c r="K72" s="10"/>
      <c r="L72" s="10"/>
      <c r="M72" s="10"/>
      <c r="N72" s="10"/>
    </row>
    <row r="73">
      <c r="A73" s="10"/>
      <c r="B73" s="30"/>
      <c r="C73" s="11"/>
      <c r="D73" s="13"/>
      <c r="E73" s="34"/>
      <c r="F73" s="10"/>
      <c r="G73" s="35"/>
      <c r="H73" s="25" t="str">
        <f t="shared" si="1"/>
        <v/>
      </c>
      <c r="I73" s="26" t="str">
        <f t="shared" si="2"/>
        <v/>
      </c>
      <c r="J73" s="10"/>
      <c r="K73" s="10"/>
      <c r="L73" s="10"/>
      <c r="M73" s="10"/>
      <c r="N73" s="10"/>
    </row>
    <row r="74">
      <c r="A74" s="10"/>
      <c r="B74" s="30"/>
      <c r="C74" s="11"/>
      <c r="D74" s="13"/>
      <c r="E74" s="34"/>
      <c r="F74" s="10"/>
      <c r="G74" s="35"/>
      <c r="H74" s="25" t="str">
        <f t="shared" si="1"/>
        <v/>
      </c>
      <c r="I74" s="26" t="str">
        <f t="shared" si="2"/>
        <v/>
      </c>
      <c r="J74" s="10"/>
      <c r="K74" s="10"/>
      <c r="L74" s="10"/>
      <c r="M74" s="10"/>
      <c r="N74" s="10"/>
    </row>
    <row r="75">
      <c r="A75" s="10"/>
      <c r="B75" s="30"/>
      <c r="C75" s="11"/>
      <c r="D75" s="13"/>
      <c r="E75" s="34"/>
      <c r="F75" s="10"/>
      <c r="G75" s="35"/>
      <c r="H75" s="25" t="str">
        <f t="shared" si="1"/>
        <v/>
      </c>
      <c r="I75" s="26" t="str">
        <f t="shared" si="2"/>
        <v/>
      </c>
      <c r="J75" s="10"/>
      <c r="K75" s="10"/>
      <c r="L75" s="10"/>
      <c r="M75" s="10"/>
      <c r="N75" s="10"/>
    </row>
    <row r="76">
      <c r="A76" s="10"/>
      <c r="B76" s="30"/>
      <c r="C76" s="11"/>
      <c r="D76" s="13"/>
      <c r="E76" s="34"/>
      <c r="F76" s="10"/>
      <c r="G76" s="35"/>
      <c r="H76" s="25" t="str">
        <f t="shared" si="1"/>
        <v/>
      </c>
      <c r="I76" s="26" t="str">
        <f t="shared" si="2"/>
        <v/>
      </c>
      <c r="J76" s="10"/>
      <c r="K76" s="10"/>
      <c r="L76" s="10"/>
      <c r="M76" s="10"/>
      <c r="N76" s="10"/>
    </row>
    <row r="77">
      <c r="A77" s="10"/>
      <c r="B77" s="30"/>
      <c r="C77" s="11"/>
      <c r="D77" s="13"/>
      <c r="E77" s="34"/>
      <c r="F77" s="10"/>
      <c r="G77" s="35"/>
      <c r="H77" s="25" t="str">
        <f t="shared" si="1"/>
        <v/>
      </c>
      <c r="I77" s="26" t="str">
        <f t="shared" si="2"/>
        <v/>
      </c>
      <c r="J77" s="10"/>
      <c r="K77" s="10"/>
      <c r="L77" s="10"/>
      <c r="M77" s="10"/>
      <c r="N77" s="10"/>
    </row>
    <row r="78">
      <c r="A78" s="10"/>
      <c r="B78" s="30"/>
      <c r="C78" s="11"/>
      <c r="D78" s="13"/>
      <c r="E78" s="34"/>
      <c r="F78" s="10"/>
      <c r="G78" s="35"/>
      <c r="H78" s="25" t="str">
        <f t="shared" si="1"/>
        <v/>
      </c>
      <c r="I78" s="26" t="str">
        <f t="shared" si="2"/>
        <v/>
      </c>
      <c r="J78" s="10"/>
      <c r="K78" s="10"/>
      <c r="L78" s="10"/>
      <c r="M78" s="10"/>
      <c r="N78" s="10"/>
    </row>
    <row r="79">
      <c r="A79" s="10"/>
      <c r="B79" s="30"/>
      <c r="C79" s="11"/>
      <c r="D79" s="13"/>
      <c r="E79" s="34"/>
      <c r="F79" s="10"/>
      <c r="G79" s="35"/>
      <c r="H79" s="25" t="str">
        <f t="shared" si="1"/>
        <v/>
      </c>
      <c r="I79" s="26" t="str">
        <f t="shared" si="2"/>
        <v/>
      </c>
      <c r="J79" s="10"/>
      <c r="K79" s="10"/>
      <c r="L79" s="10"/>
      <c r="M79" s="10"/>
      <c r="N79" s="10"/>
    </row>
    <row r="80">
      <c r="A80" s="10"/>
      <c r="B80" s="30"/>
      <c r="C80" s="11"/>
      <c r="D80" s="13"/>
      <c r="E80" s="34"/>
      <c r="F80" s="10"/>
      <c r="G80" s="35"/>
      <c r="H80" s="25" t="str">
        <f t="shared" si="1"/>
        <v/>
      </c>
      <c r="I80" s="26" t="str">
        <f t="shared" si="2"/>
        <v/>
      </c>
      <c r="J80" s="10"/>
      <c r="K80" s="10"/>
      <c r="L80" s="10"/>
      <c r="M80" s="10"/>
      <c r="N80" s="10"/>
    </row>
    <row r="81">
      <c r="A81" s="10"/>
      <c r="B81" s="30"/>
      <c r="C81" s="11"/>
      <c r="D81" s="13"/>
      <c r="E81" s="34"/>
      <c r="F81" s="10"/>
      <c r="G81" s="35"/>
      <c r="H81" s="25" t="str">
        <f t="shared" si="1"/>
        <v/>
      </c>
      <c r="I81" s="26" t="str">
        <f t="shared" si="2"/>
        <v/>
      </c>
      <c r="J81" s="10"/>
      <c r="K81" s="10"/>
      <c r="L81" s="10"/>
      <c r="M81" s="10"/>
      <c r="N81" s="10"/>
    </row>
    <row r="82">
      <c r="A82" s="10"/>
      <c r="B82" s="30"/>
      <c r="C82" s="11"/>
      <c r="D82" s="13"/>
      <c r="E82" s="34"/>
      <c r="F82" s="10"/>
      <c r="G82" s="35"/>
      <c r="H82" s="25" t="str">
        <f t="shared" si="1"/>
        <v/>
      </c>
      <c r="I82" s="26" t="str">
        <f t="shared" si="2"/>
        <v/>
      </c>
      <c r="J82" s="10"/>
      <c r="K82" s="10"/>
      <c r="L82" s="10"/>
      <c r="M82" s="10"/>
      <c r="N82" s="10"/>
    </row>
    <row r="83">
      <c r="A83" s="10"/>
      <c r="B83" s="30"/>
      <c r="C83" s="11"/>
      <c r="D83" s="13"/>
      <c r="E83" s="34"/>
      <c r="F83" s="10"/>
      <c r="G83" s="35"/>
      <c r="H83" s="25" t="str">
        <f t="shared" si="1"/>
        <v/>
      </c>
      <c r="I83" s="26" t="str">
        <f t="shared" si="2"/>
        <v/>
      </c>
      <c r="J83" s="10"/>
      <c r="K83" s="10"/>
      <c r="L83" s="10"/>
      <c r="M83" s="10"/>
      <c r="N83" s="10"/>
    </row>
    <row r="84">
      <c r="A84" s="10"/>
      <c r="B84" s="30"/>
      <c r="C84" s="11"/>
      <c r="D84" s="13"/>
      <c r="E84" s="34"/>
      <c r="F84" s="10"/>
      <c r="G84" s="35"/>
      <c r="H84" s="25" t="str">
        <f t="shared" si="1"/>
        <v/>
      </c>
      <c r="I84" s="26" t="str">
        <f t="shared" si="2"/>
        <v/>
      </c>
      <c r="J84" s="10"/>
      <c r="K84" s="10"/>
      <c r="L84" s="10"/>
      <c r="M84" s="10"/>
      <c r="N84" s="10"/>
    </row>
    <row r="85">
      <c r="A85" s="10"/>
      <c r="B85" s="30"/>
      <c r="C85" s="11"/>
      <c r="D85" s="13"/>
      <c r="E85" s="34"/>
      <c r="F85" s="10"/>
      <c r="G85" s="35"/>
      <c r="H85" s="25" t="str">
        <f t="shared" si="1"/>
        <v/>
      </c>
      <c r="I85" s="26" t="str">
        <f t="shared" si="2"/>
        <v/>
      </c>
      <c r="J85" s="10"/>
      <c r="K85" s="10"/>
      <c r="L85" s="10"/>
      <c r="M85" s="10"/>
      <c r="N85" s="10"/>
    </row>
    <row r="86">
      <c r="A86" s="10"/>
      <c r="B86" s="30"/>
      <c r="C86" s="11"/>
      <c r="D86" s="13"/>
      <c r="E86" s="34"/>
      <c r="F86" s="10"/>
      <c r="G86" s="35"/>
      <c r="H86" s="25" t="str">
        <f t="shared" si="1"/>
        <v/>
      </c>
      <c r="I86" s="26" t="str">
        <f t="shared" si="2"/>
        <v/>
      </c>
      <c r="J86" s="10"/>
      <c r="K86" s="10"/>
      <c r="L86" s="10"/>
      <c r="M86" s="10"/>
      <c r="N86" s="10"/>
    </row>
    <row r="87">
      <c r="A87" s="10"/>
      <c r="B87" s="30"/>
      <c r="C87" s="11"/>
      <c r="D87" s="13"/>
      <c r="E87" s="34"/>
      <c r="F87" s="10"/>
      <c r="G87" s="35"/>
      <c r="H87" s="25" t="str">
        <f t="shared" si="1"/>
        <v/>
      </c>
      <c r="I87" s="26" t="str">
        <f t="shared" si="2"/>
        <v/>
      </c>
      <c r="J87" s="10"/>
      <c r="K87" s="10"/>
      <c r="L87" s="10"/>
      <c r="M87" s="10"/>
      <c r="N87" s="10"/>
    </row>
    <row r="88">
      <c r="A88" s="10"/>
      <c r="B88" s="30"/>
      <c r="C88" s="11"/>
      <c r="D88" s="13"/>
      <c r="E88" s="34"/>
      <c r="F88" s="10"/>
      <c r="G88" s="35"/>
      <c r="H88" s="25" t="str">
        <f t="shared" si="1"/>
        <v/>
      </c>
      <c r="I88" s="26" t="str">
        <f t="shared" si="2"/>
        <v/>
      </c>
      <c r="J88" s="10"/>
      <c r="K88" s="10"/>
      <c r="L88" s="10"/>
      <c r="M88" s="10"/>
      <c r="N88" s="10"/>
    </row>
    <row r="89">
      <c r="A89" s="10"/>
      <c r="B89" s="30"/>
      <c r="C89" s="11"/>
      <c r="D89" s="13"/>
      <c r="E89" s="34"/>
      <c r="F89" s="10"/>
      <c r="G89" s="35"/>
      <c r="H89" s="25" t="str">
        <f t="shared" si="1"/>
        <v/>
      </c>
      <c r="I89" s="26" t="str">
        <f t="shared" si="2"/>
        <v/>
      </c>
      <c r="J89" s="10"/>
      <c r="K89" s="10"/>
      <c r="L89" s="10"/>
      <c r="M89" s="10"/>
      <c r="N89" s="10"/>
    </row>
    <row r="90">
      <c r="A90" s="10"/>
      <c r="B90" s="30"/>
      <c r="C90" s="11"/>
      <c r="D90" s="13"/>
      <c r="E90" s="34"/>
      <c r="F90" s="10"/>
      <c r="G90" s="35"/>
      <c r="H90" s="25" t="str">
        <f t="shared" si="1"/>
        <v/>
      </c>
      <c r="I90" s="26" t="str">
        <f t="shared" si="2"/>
        <v/>
      </c>
      <c r="J90" s="10"/>
      <c r="K90" s="10"/>
      <c r="L90" s="10"/>
      <c r="M90" s="10"/>
      <c r="N90" s="10"/>
    </row>
    <row r="91">
      <c r="A91" s="10"/>
      <c r="B91" s="30"/>
      <c r="C91" s="11"/>
      <c r="D91" s="13"/>
      <c r="E91" s="34"/>
      <c r="F91" s="10"/>
      <c r="G91" s="35"/>
      <c r="H91" s="25" t="str">
        <f t="shared" si="1"/>
        <v/>
      </c>
      <c r="I91" s="26" t="str">
        <f t="shared" si="2"/>
        <v/>
      </c>
      <c r="J91" s="10"/>
      <c r="K91" s="10"/>
      <c r="L91" s="10"/>
      <c r="M91" s="10"/>
      <c r="N91" s="10"/>
    </row>
    <row r="92">
      <c r="A92" s="10"/>
      <c r="B92" s="30"/>
      <c r="C92" s="11"/>
      <c r="D92" s="13"/>
      <c r="E92" s="34"/>
      <c r="F92" s="10"/>
      <c r="G92" s="35"/>
      <c r="H92" s="25" t="str">
        <f t="shared" si="1"/>
        <v/>
      </c>
      <c r="I92" s="26" t="str">
        <f t="shared" si="2"/>
        <v/>
      </c>
      <c r="J92" s="10"/>
      <c r="K92" s="10"/>
      <c r="L92" s="10"/>
      <c r="M92" s="10"/>
      <c r="N92" s="10"/>
    </row>
    <row r="93">
      <c r="A93" s="10"/>
      <c r="B93" s="30"/>
      <c r="C93" s="11"/>
      <c r="D93" s="13"/>
      <c r="E93" s="34"/>
      <c r="F93" s="10"/>
      <c r="G93" s="35"/>
      <c r="H93" s="25" t="str">
        <f t="shared" si="1"/>
        <v/>
      </c>
      <c r="I93" s="26" t="str">
        <f t="shared" si="2"/>
        <v/>
      </c>
      <c r="J93" s="10"/>
      <c r="K93" s="10"/>
      <c r="L93" s="10"/>
      <c r="M93" s="10"/>
      <c r="N93" s="10"/>
    </row>
    <row r="94">
      <c r="A94" s="10"/>
      <c r="B94" s="30"/>
      <c r="C94" s="11"/>
      <c r="D94" s="13"/>
      <c r="E94" s="34"/>
      <c r="F94" s="10"/>
      <c r="G94" s="35"/>
      <c r="H94" s="25" t="str">
        <f t="shared" si="1"/>
        <v/>
      </c>
      <c r="I94" s="26" t="str">
        <f t="shared" si="2"/>
        <v/>
      </c>
      <c r="J94" s="10"/>
      <c r="K94" s="10"/>
      <c r="L94" s="10"/>
      <c r="M94" s="10"/>
      <c r="N94" s="10"/>
    </row>
    <row r="95">
      <c r="A95" s="10"/>
      <c r="B95" s="30"/>
      <c r="C95" s="11"/>
      <c r="D95" s="13"/>
      <c r="E95" s="34"/>
      <c r="F95" s="10"/>
      <c r="G95" s="35"/>
      <c r="H95" s="25" t="str">
        <f t="shared" si="1"/>
        <v/>
      </c>
      <c r="I95" s="26" t="str">
        <f t="shared" si="2"/>
        <v/>
      </c>
      <c r="J95" s="10"/>
      <c r="K95" s="10"/>
      <c r="L95" s="10"/>
      <c r="M95" s="10"/>
      <c r="N95" s="10"/>
    </row>
    <row r="96">
      <c r="A96" s="10"/>
      <c r="B96" s="30"/>
      <c r="C96" s="11"/>
      <c r="D96" s="13"/>
      <c r="E96" s="34"/>
      <c r="F96" s="10"/>
      <c r="G96" s="35"/>
      <c r="H96" s="25" t="str">
        <f t="shared" si="1"/>
        <v/>
      </c>
      <c r="I96" s="26" t="str">
        <f t="shared" si="2"/>
        <v/>
      </c>
      <c r="J96" s="10"/>
      <c r="K96" s="10"/>
      <c r="L96" s="10"/>
      <c r="M96" s="10"/>
      <c r="N96" s="10"/>
    </row>
    <row r="97">
      <c r="A97" s="10"/>
      <c r="B97" s="30"/>
      <c r="C97" s="11"/>
      <c r="D97" s="13"/>
      <c r="E97" s="34"/>
      <c r="F97" s="10"/>
      <c r="G97" s="35"/>
      <c r="H97" s="25" t="str">
        <f t="shared" si="1"/>
        <v/>
      </c>
      <c r="I97" s="26" t="str">
        <f t="shared" si="2"/>
        <v/>
      </c>
      <c r="J97" s="10"/>
      <c r="K97" s="10"/>
      <c r="L97" s="10"/>
      <c r="M97" s="10"/>
      <c r="N97" s="10"/>
    </row>
    <row r="98">
      <c r="A98" s="10"/>
      <c r="B98" s="30"/>
      <c r="C98" s="11"/>
      <c r="D98" s="13"/>
      <c r="E98" s="34"/>
      <c r="F98" s="10"/>
      <c r="G98" s="35"/>
      <c r="H98" s="25" t="str">
        <f t="shared" si="1"/>
        <v/>
      </c>
      <c r="I98" s="26" t="str">
        <f t="shared" si="2"/>
        <v/>
      </c>
      <c r="J98" s="10"/>
      <c r="K98" s="10"/>
      <c r="L98" s="10"/>
      <c r="M98" s="10"/>
      <c r="N98" s="10"/>
    </row>
    <row r="99">
      <c r="A99" s="10"/>
      <c r="B99" s="30"/>
      <c r="C99" s="11"/>
      <c r="D99" s="13"/>
      <c r="E99" s="34"/>
      <c r="F99" s="10"/>
      <c r="G99" s="35"/>
      <c r="H99" s="25" t="str">
        <f t="shared" si="1"/>
        <v/>
      </c>
      <c r="I99" s="26" t="str">
        <f t="shared" si="2"/>
        <v/>
      </c>
      <c r="J99" s="10"/>
      <c r="K99" s="10"/>
      <c r="L99" s="10"/>
      <c r="M99" s="10"/>
      <c r="N99" s="10"/>
    </row>
    <row r="100">
      <c r="A100" s="10"/>
      <c r="B100" s="30"/>
      <c r="C100" s="11"/>
      <c r="D100" s="13"/>
      <c r="E100" s="34"/>
      <c r="F100" s="10"/>
      <c r="G100" s="35"/>
      <c r="H100" s="25" t="str">
        <f t="shared" si="1"/>
        <v/>
      </c>
      <c r="I100" s="26" t="str">
        <f t="shared" si="2"/>
        <v/>
      </c>
      <c r="J100" s="10"/>
      <c r="K100" s="10"/>
      <c r="L100" s="10"/>
      <c r="M100" s="10"/>
      <c r="N100" s="10"/>
    </row>
    <row r="101">
      <c r="A101" s="10"/>
      <c r="B101" s="30"/>
      <c r="C101" s="11"/>
      <c r="D101" s="13"/>
      <c r="E101" s="34"/>
      <c r="F101" s="10"/>
      <c r="G101" s="35"/>
      <c r="H101" s="25" t="str">
        <f t="shared" si="1"/>
        <v/>
      </c>
      <c r="I101" s="26" t="str">
        <f t="shared" si="2"/>
        <v/>
      </c>
      <c r="J101" s="10"/>
      <c r="K101" s="10"/>
      <c r="L101" s="10"/>
      <c r="M101" s="10"/>
      <c r="N101" s="10"/>
    </row>
    <row r="102">
      <c r="A102" s="10"/>
      <c r="B102" s="30"/>
      <c r="C102" s="11"/>
      <c r="D102" s="13"/>
      <c r="E102" s="34"/>
      <c r="F102" s="10"/>
      <c r="G102" s="35"/>
      <c r="H102" s="25" t="str">
        <f t="shared" si="1"/>
        <v/>
      </c>
      <c r="I102" s="26" t="str">
        <f t="shared" si="2"/>
        <v/>
      </c>
      <c r="J102" s="10"/>
      <c r="K102" s="10"/>
      <c r="L102" s="10"/>
      <c r="M102" s="10"/>
      <c r="N102" s="10"/>
    </row>
    <row r="103">
      <c r="A103" s="10"/>
      <c r="B103" s="30"/>
      <c r="C103" s="11"/>
      <c r="D103" s="13"/>
      <c r="E103" s="34"/>
      <c r="F103" s="10"/>
      <c r="G103" s="35"/>
      <c r="H103" s="25" t="str">
        <f t="shared" si="1"/>
        <v/>
      </c>
      <c r="I103" s="26" t="str">
        <f t="shared" si="2"/>
        <v/>
      </c>
      <c r="J103" s="10"/>
      <c r="K103" s="10"/>
      <c r="L103" s="10"/>
      <c r="M103" s="10"/>
      <c r="N103" s="10"/>
    </row>
    <row r="104">
      <c r="A104" s="10"/>
      <c r="B104" s="30"/>
      <c r="C104" s="11"/>
      <c r="D104" s="13"/>
      <c r="E104" s="34"/>
      <c r="F104" s="10"/>
      <c r="G104" s="35"/>
      <c r="H104" s="25" t="str">
        <f t="shared" si="1"/>
        <v/>
      </c>
      <c r="I104" s="26" t="str">
        <f t="shared" si="2"/>
        <v/>
      </c>
      <c r="J104" s="10"/>
      <c r="K104" s="10"/>
      <c r="L104" s="10"/>
      <c r="M104" s="10"/>
      <c r="N104" s="10"/>
    </row>
    <row r="105">
      <c r="A105" s="10"/>
      <c r="B105" s="30"/>
      <c r="C105" s="11"/>
      <c r="D105" s="13"/>
      <c r="E105" s="34"/>
      <c r="F105" s="10"/>
      <c r="G105" s="35"/>
      <c r="H105" s="25" t="str">
        <f t="shared" si="1"/>
        <v/>
      </c>
      <c r="I105" s="26" t="str">
        <f t="shared" si="2"/>
        <v/>
      </c>
      <c r="J105" s="10"/>
      <c r="K105" s="10"/>
      <c r="L105" s="10"/>
      <c r="M105" s="10"/>
      <c r="N105" s="10"/>
    </row>
    <row r="106">
      <c r="A106" s="10"/>
      <c r="B106" s="30"/>
      <c r="C106" s="11"/>
      <c r="D106" s="13"/>
      <c r="E106" s="34"/>
      <c r="F106" s="10"/>
      <c r="G106" s="35"/>
      <c r="H106" s="25" t="str">
        <f t="shared" si="1"/>
        <v/>
      </c>
      <c r="I106" s="26" t="str">
        <f t="shared" si="2"/>
        <v/>
      </c>
      <c r="J106" s="10"/>
      <c r="K106" s="10"/>
      <c r="L106" s="10"/>
      <c r="M106" s="10"/>
      <c r="N106" s="10"/>
    </row>
    <row r="107">
      <c r="A107" s="10"/>
      <c r="B107" s="30"/>
      <c r="C107" s="11"/>
      <c r="D107" s="13"/>
      <c r="E107" s="34"/>
      <c r="F107" s="10"/>
      <c r="G107" s="35"/>
      <c r="H107" s="25" t="str">
        <f t="shared" si="1"/>
        <v/>
      </c>
      <c r="I107" s="26" t="str">
        <f t="shared" si="2"/>
        <v/>
      </c>
      <c r="J107" s="10"/>
      <c r="K107" s="10"/>
      <c r="L107" s="10"/>
      <c r="M107" s="10"/>
      <c r="N107" s="10"/>
    </row>
    <row r="108">
      <c r="A108" s="10"/>
      <c r="B108" s="30"/>
      <c r="C108" s="11"/>
      <c r="D108" s="13"/>
      <c r="E108" s="34"/>
      <c r="F108" s="10"/>
      <c r="G108" s="35"/>
      <c r="H108" s="25" t="str">
        <f t="shared" si="1"/>
        <v/>
      </c>
      <c r="I108" s="26" t="str">
        <f t="shared" si="2"/>
        <v/>
      </c>
      <c r="J108" s="10"/>
      <c r="K108" s="10"/>
      <c r="L108" s="10"/>
      <c r="M108" s="10"/>
      <c r="N108" s="10"/>
    </row>
    <row r="109">
      <c r="A109" s="10"/>
      <c r="B109" s="30"/>
      <c r="C109" s="11"/>
      <c r="D109" s="13"/>
      <c r="E109" s="34"/>
      <c r="F109" s="10"/>
      <c r="G109" s="35"/>
      <c r="H109" s="25" t="str">
        <f t="shared" si="1"/>
        <v/>
      </c>
      <c r="I109" s="26" t="str">
        <f t="shared" si="2"/>
        <v/>
      </c>
      <c r="J109" s="10"/>
      <c r="K109" s="10"/>
      <c r="L109" s="10"/>
      <c r="M109" s="10"/>
      <c r="N109" s="10"/>
    </row>
    <row r="110">
      <c r="A110" s="10"/>
      <c r="B110" s="30"/>
      <c r="C110" s="11"/>
      <c r="D110" s="13"/>
      <c r="E110" s="34"/>
      <c r="F110" s="10"/>
      <c r="G110" s="35"/>
      <c r="H110" s="25" t="str">
        <f t="shared" si="1"/>
        <v/>
      </c>
      <c r="I110" s="26" t="str">
        <f t="shared" si="2"/>
        <v/>
      </c>
      <c r="J110" s="10"/>
      <c r="K110" s="10"/>
      <c r="L110" s="10"/>
      <c r="M110" s="10"/>
      <c r="N110" s="10"/>
    </row>
    <row r="111">
      <c r="A111" s="10"/>
      <c r="B111" s="30"/>
      <c r="C111" s="11"/>
      <c r="D111" s="13"/>
      <c r="E111" s="34"/>
      <c r="F111" s="10"/>
      <c r="G111" s="35"/>
      <c r="H111" s="25" t="str">
        <f t="shared" si="1"/>
        <v/>
      </c>
      <c r="I111" s="26" t="str">
        <f t="shared" si="2"/>
        <v/>
      </c>
      <c r="J111" s="10"/>
      <c r="K111" s="10"/>
      <c r="L111" s="10"/>
      <c r="M111" s="10"/>
      <c r="N111" s="10"/>
    </row>
    <row r="112">
      <c r="A112" s="10"/>
      <c r="B112" s="30"/>
      <c r="C112" s="11"/>
      <c r="D112" s="13"/>
      <c r="E112" s="34"/>
      <c r="F112" s="10"/>
      <c r="G112" s="35"/>
      <c r="H112" s="25" t="str">
        <f t="shared" si="1"/>
        <v/>
      </c>
      <c r="I112" s="26" t="str">
        <f t="shared" si="2"/>
        <v/>
      </c>
      <c r="J112" s="10"/>
      <c r="K112" s="10"/>
      <c r="L112" s="10"/>
      <c r="M112" s="10"/>
      <c r="N112" s="10"/>
    </row>
    <row r="113">
      <c r="A113" s="10"/>
      <c r="B113" s="30"/>
      <c r="C113" s="11"/>
      <c r="D113" s="13"/>
      <c r="E113" s="34"/>
      <c r="F113" s="10"/>
      <c r="G113" s="35"/>
      <c r="H113" s="25" t="str">
        <f t="shared" si="1"/>
        <v/>
      </c>
      <c r="I113" s="26" t="str">
        <f t="shared" si="2"/>
        <v/>
      </c>
      <c r="J113" s="10"/>
      <c r="K113" s="10"/>
      <c r="L113" s="10"/>
      <c r="M113" s="10"/>
      <c r="N113" s="10"/>
    </row>
    <row r="114">
      <c r="A114" s="10"/>
      <c r="B114" s="30"/>
      <c r="C114" s="11"/>
      <c r="D114" s="13"/>
      <c r="E114" s="34"/>
      <c r="F114" s="10"/>
      <c r="G114" s="35"/>
      <c r="H114" s="25" t="str">
        <f t="shared" si="1"/>
        <v/>
      </c>
      <c r="I114" s="26" t="str">
        <f t="shared" si="2"/>
        <v/>
      </c>
      <c r="J114" s="10"/>
      <c r="K114" s="10"/>
      <c r="L114" s="10"/>
      <c r="M114" s="10"/>
      <c r="N114" s="10"/>
    </row>
    <row r="115">
      <c r="A115" s="10"/>
      <c r="B115" s="30"/>
      <c r="C115" s="11"/>
      <c r="D115" s="13"/>
      <c r="E115" s="34"/>
      <c r="F115" s="10"/>
      <c r="G115" s="35"/>
      <c r="H115" s="25" t="str">
        <f t="shared" si="1"/>
        <v/>
      </c>
      <c r="I115" s="26" t="str">
        <f t="shared" si="2"/>
        <v/>
      </c>
      <c r="J115" s="10"/>
      <c r="K115" s="10"/>
      <c r="L115" s="10"/>
      <c r="M115" s="10"/>
      <c r="N115" s="10"/>
    </row>
    <row r="116">
      <c r="A116" s="10"/>
      <c r="B116" s="30"/>
      <c r="C116" s="11"/>
      <c r="D116" s="13"/>
      <c r="E116" s="34"/>
      <c r="F116" s="10"/>
      <c r="G116" s="35"/>
      <c r="H116" s="25" t="str">
        <f t="shared" si="1"/>
        <v/>
      </c>
      <c r="I116" s="26" t="str">
        <f t="shared" si="2"/>
        <v/>
      </c>
      <c r="J116" s="10"/>
      <c r="K116" s="10"/>
      <c r="L116" s="10"/>
      <c r="M116" s="10"/>
      <c r="N116" s="10"/>
    </row>
    <row r="117">
      <c r="A117" s="10"/>
      <c r="B117" s="30"/>
      <c r="C117" s="11"/>
      <c r="D117" s="13"/>
      <c r="E117" s="34"/>
      <c r="F117" s="10"/>
      <c r="G117" s="35"/>
      <c r="H117" s="25" t="str">
        <f t="shared" si="1"/>
        <v/>
      </c>
      <c r="I117" s="26" t="str">
        <f t="shared" si="2"/>
        <v/>
      </c>
      <c r="J117" s="10"/>
      <c r="K117" s="10"/>
      <c r="L117" s="10"/>
      <c r="M117" s="10"/>
      <c r="N117" s="10"/>
    </row>
    <row r="118">
      <c r="A118" s="10"/>
      <c r="B118" s="30"/>
      <c r="C118" s="11"/>
      <c r="D118" s="13"/>
      <c r="E118" s="34"/>
      <c r="F118" s="10"/>
      <c r="G118" s="35"/>
      <c r="H118" s="25" t="str">
        <f t="shared" si="1"/>
        <v/>
      </c>
      <c r="I118" s="26" t="str">
        <f t="shared" si="2"/>
        <v/>
      </c>
      <c r="J118" s="10"/>
      <c r="K118" s="10"/>
      <c r="L118" s="10"/>
      <c r="M118" s="10"/>
      <c r="N118" s="10"/>
    </row>
    <row r="119">
      <c r="A119" s="10"/>
      <c r="B119" s="30"/>
      <c r="C119" s="11"/>
      <c r="D119" s="13"/>
      <c r="E119" s="34"/>
      <c r="F119" s="10"/>
      <c r="G119" s="35"/>
      <c r="H119" s="25" t="str">
        <f t="shared" si="1"/>
        <v/>
      </c>
      <c r="I119" s="26" t="str">
        <f t="shared" si="2"/>
        <v/>
      </c>
      <c r="J119" s="10"/>
      <c r="K119" s="10"/>
      <c r="L119" s="10"/>
      <c r="M119" s="10"/>
      <c r="N119" s="10"/>
    </row>
    <row r="120">
      <c r="A120" s="10"/>
      <c r="B120" s="30"/>
      <c r="C120" s="11"/>
      <c r="D120" s="13"/>
      <c r="E120" s="34"/>
      <c r="F120" s="10"/>
      <c r="G120" s="35"/>
      <c r="H120" s="25" t="str">
        <f t="shared" si="1"/>
        <v/>
      </c>
      <c r="I120" s="26" t="str">
        <f t="shared" si="2"/>
        <v/>
      </c>
      <c r="J120" s="10"/>
      <c r="K120" s="10"/>
      <c r="L120" s="10"/>
      <c r="M120" s="10"/>
      <c r="N120" s="10"/>
    </row>
    <row r="121">
      <c r="A121" s="10"/>
      <c r="B121" s="30"/>
      <c r="C121" s="11"/>
      <c r="D121" s="13"/>
      <c r="E121" s="34"/>
      <c r="F121" s="10"/>
      <c r="G121" s="35"/>
      <c r="H121" s="25" t="str">
        <f t="shared" si="1"/>
        <v/>
      </c>
      <c r="I121" s="26" t="str">
        <f t="shared" si="2"/>
        <v/>
      </c>
      <c r="J121" s="10"/>
      <c r="K121" s="10"/>
      <c r="L121" s="10"/>
      <c r="M121" s="10"/>
      <c r="N121" s="10"/>
    </row>
    <row r="122">
      <c r="A122" s="10"/>
      <c r="B122" s="30"/>
      <c r="C122" s="11"/>
      <c r="D122" s="13"/>
      <c r="E122" s="34"/>
      <c r="F122" s="10"/>
      <c r="G122" s="35"/>
      <c r="H122" s="25" t="str">
        <f t="shared" si="1"/>
        <v/>
      </c>
      <c r="I122" s="26" t="str">
        <f t="shared" si="2"/>
        <v/>
      </c>
      <c r="J122" s="10"/>
      <c r="K122" s="10"/>
      <c r="L122" s="10"/>
      <c r="M122" s="10"/>
      <c r="N122" s="10"/>
    </row>
    <row r="123">
      <c r="A123" s="10"/>
      <c r="B123" s="30"/>
      <c r="C123" s="11"/>
      <c r="D123" s="13"/>
      <c r="E123" s="34"/>
      <c r="F123" s="10"/>
      <c r="G123" s="35"/>
      <c r="H123" s="25" t="str">
        <f t="shared" si="1"/>
        <v/>
      </c>
      <c r="I123" s="26" t="str">
        <f t="shared" si="2"/>
        <v/>
      </c>
      <c r="J123" s="10"/>
      <c r="K123" s="10"/>
      <c r="L123" s="10"/>
      <c r="M123" s="10"/>
      <c r="N123" s="10"/>
    </row>
    <row r="124">
      <c r="A124" s="10"/>
      <c r="B124" s="30"/>
      <c r="C124" s="11"/>
      <c r="D124" s="13"/>
      <c r="E124" s="34"/>
      <c r="F124" s="10"/>
      <c r="G124" s="35"/>
      <c r="H124" s="25" t="str">
        <f t="shared" si="1"/>
        <v/>
      </c>
      <c r="I124" s="26" t="str">
        <f t="shared" si="2"/>
        <v/>
      </c>
      <c r="J124" s="10"/>
      <c r="K124" s="10"/>
      <c r="L124" s="10"/>
      <c r="M124" s="10"/>
      <c r="N124" s="10"/>
    </row>
    <row r="125">
      <c r="A125" s="10"/>
      <c r="B125" s="30"/>
      <c r="C125" s="11"/>
      <c r="D125" s="13"/>
      <c r="E125" s="34"/>
      <c r="F125" s="10"/>
      <c r="G125" s="35"/>
      <c r="H125" s="25" t="str">
        <f t="shared" si="1"/>
        <v/>
      </c>
      <c r="I125" s="26" t="str">
        <f t="shared" si="2"/>
        <v/>
      </c>
      <c r="J125" s="10"/>
      <c r="K125" s="10"/>
      <c r="L125" s="10"/>
      <c r="M125" s="10"/>
      <c r="N125" s="10"/>
    </row>
    <row r="126">
      <c r="A126" s="10"/>
      <c r="B126" s="30"/>
      <c r="C126" s="11"/>
      <c r="D126" s="13"/>
      <c r="E126" s="34"/>
      <c r="F126" s="10"/>
      <c r="G126" s="35"/>
      <c r="H126" s="25" t="str">
        <f t="shared" si="1"/>
        <v/>
      </c>
      <c r="I126" s="26" t="str">
        <f t="shared" si="2"/>
        <v/>
      </c>
      <c r="J126" s="10"/>
      <c r="K126" s="10"/>
      <c r="L126" s="10"/>
      <c r="M126" s="10"/>
      <c r="N126" s="10"/>
    </row>
    <row r="127">
      <c r="A127" s="10"/>
      <c r="B127" s="30"/>
      <c r="C127" s="11"/>
      <c r="D127" s="13"/>
      <c r="E127" s="34"/>
      <c r="F127" s="10"/>
      <c r="G127" s="35"/>
      <c r="H127" s="25" t="str">
        <f t="shared" si="1"/>
        <v/>
      </c>
      <c r="I127" s="26" t="str">
        <f t="shared" si="2"/>
        <v/>
      </c>
      <c r="J127" s="10"/>
      <c r="K127" s="10"/>
      <c r="L127" s="10"/>
      <c r="M127" s="10"/>
      <c r="N127" s="10"/>
    </row>
    <row r="128">
      <c r="A128" s="10"/>
      <c r="B128" s="30"/>
      <c r="C128" s="11"/>
      <c r="D128" s="13"/>
      <c r="E128" s="34"/>
      <c r="F128" s="10"/>
      <c r="G128" s="35"/>
      <c r="H128" s="25" t="str">
        <f t="shared" si="1"/>
        <v/>
      </c>
      <c r="I128" s="26" t="str">
        <f t="shared" si="2"/>
        <v/>
      </c>
      <c r="J128" s="10"/>
      <c r="K128" s="10"/>
      <c r="L128" s="10"/>
      <c r="M128" s="10"/>
      <c r="N128" s="10"/>
    </row>
    <row r="129">
      <c r="A129" s="10"/>
      <c r="B129" s="30"/>
      <c r="C129" s="11"/>
      <c r="D129" s="13"/>
      <c r="E129" s="34"/>
      <c r="F129" s="10"/>
      <c r="G129" s="35"/>
      <c r="H129" s="25" t="str">
        <f t="shared" si="1"/>
        <v/>
      </c>
      <c r="I129" s="26" t="str">
        <f t="shared" si="2"/>
        <v/>
      </c>
      <c r="J129" s="10"/>
      <c r="K129" s="10"/>
      <c r="L129" s="10"/>
      <c r="M129" s="10"/>
      <c r="N129" s="10"/>
    </row>
    <row r="130">
      <c r="A130" s="10"/>
      <c r="B130" s="30"/>
      <c r="C130" s="11"/>
      <c r="D130" s="13"/>
      <c r="E130" s="34"/>
      <c r="F130" s="10"/>
      <c r="G130" s="35"/>
      <c r="H130" s="25" t="str">
        <f t="shared" si="1"/>
        <v/>
      </c>
      <c r="I130" s="26" t="str">
        <f t="shared" si="2"/>
        <v/>
      </c>
      <c r="J130" s="10"/>
      <c r="K130" s="10"/>
      <c r="L130" s="10"/>
      <c r="M130" s="10"/>
      <c r="N130" s="10"/>
    </row>
    <row r="131">
      <c r="A131" s="10"/>
      <c r="B131" s="30"/>
      <c r="C131" s="11"/>
      <c r="D131" s="13"/>
      <c r="E131" s="34"/>
      <c r="F131" s="10"/>
      <c r="G131" s="35"/>
      <c r="H131" s="25" t="str">
        <f t="shared" si="1"/>
        <v/>
      </c>
      <c r="I131" s="26" t="str">
        <f t="shared" si="2"/>
        <v/>
      </c>
      <c r="J131" s="10"/>
      <c r="K131" s="10"/>
      <c r="L131" s="10"/>
      <c r="M131" s="10"/>
      <c r="N131" s="10"/>
    </row>
    <row r="132">
      <c r="A132" s="10"/>
      <c r="B132" s="30"/>
      <c r="C132" s="11"/>
      <c r="D132" s="13"/>
      <c r="E132" s="34"/>
      <c r="F132" s="10"/>
      <c r="G132" s="35"/>
      <c r="H132" s="25" t="str">
        <f t="shared" si="1"/>
        <v/>
      </c>
      <c r="I132" s="26" t="str">
        <f t="shared" si="2"/>
        <v/>
      </c>
      <c r="J132" s="10"/>
      <c r="K132" s="10"/>
      <c r="L132" s="10"/>
      <c r="M132" s="10"/>
      <c r="N132" s="10"/>
    </row>
    <row r="133">
      <c r="A133" s="10"/>
      <c r="B133" s="30"/>
      <c r="C133" s="11"/>
      <c r="D133" s="13"/>
      <c r="E133" s="34"/>
      <c r="F133" s="10"/>
      <c r="G133" s="35"/>
      <c r="H133" s="25" t="str">
        <f t="shared" si="1"/>
        <v/>
      </c>
      <c r="I133" s="26" t="str">
        <f t="shared" si="2"/>
        <v/>
      </c>
      <c r="J133" s="10"/>
      <c r="K133" s="10"/>
      <c r="L133" s="10"/>
      <c r="M133" s="10"/>
      <c r="N133" s="10"/>
    </row>
    <row r="134">
      <c r="A134" s="10"/>
      <c r="B134" s="30"/>
      <c r="C134" s="11"/>
      <c r="D134" s="13"/>
      <c r="E134" s="34"/>
      <c r="F134" s="10"/>
      <c r="G134" s="35"/>
      <c r="H134" s="25" t="str">
        <f t="shared" si="1"/>
        <v/>
      </c>
      <c r="I134" s="26" t="str">
        <f t="shared" si="2"/>
        <v/>
      </c>
      <c r="J134" s="10"/>
      <c r="K134" s="10"/>
      <c r="L134" s="10"/>
      <c r="M134" s="10"/>
      <c r="N134" s="10"/>
    </row>
    <row r="135">
      <c r="A135" s="10"/>
      <c r="B135" s="30"/>
      <c r="C135" s="11"/>
      <c r="D135" s="13"/>
      <c r="E135" s="34"/>
      <c r="F135" s="10"/>
      <c r="G135" s="35"/>
      <c r="H135" s="25" t="str">
        <f t="shared" si="1"/>
        <v/>
      </c>
      <c r="I135" s="26" t="str">
        <f t="shared" si="2"/>
        <v/>
      </c>
      <c r="J135" s="10"/>
      <c r="K135" s="10"/>
      <c r="L135" s="10"/>
      <c r="M135" s="10"/>
      <c r="N135" s="10"/>
    </row>
    <row r="136">
      <c r="A136" s="10"/>
      <c r="B136" s="30"/>
      <c r="C136" s="11"/>
      <c r="D136" s="13"/>
      <c r="E136" s="34"/>
      <c r="F136" s="10"/>
      <c r="G136" s="35"/>
      <c r="H136" s="25" t="str">
        <f t="shared" si="1"/>
        <v/>
      </c>
      <c r="I136" s="26" t="str">
        <f t="shared" si="2"/>
        <v/>
      </c>
      <c r="J136" s="10"/>
      <c r="K136" s="10"/>
      <c r="L136" s="10"/>
      <c r="M136" s="10"/>
      <c r="N136" s="10"/>
    </row>
    <row r="137">
      <c r="A137" s="10"/>
      <c r="B137" s="30"/>
      <c r="C137" s="11"/>
      <c r="D137" s="13"/>
      <c r="E137" s="34"/>
      <c r="F137" s="10"/>
      <c r="G137" s="35"/>
      <c r="H137" s="25" t="str">
        <f t="shared" si="1"/>
        <v/>
      </c>
      <c r="I137" s="26" t="str">
        <f t="shared" si="2"/>
        <v/>
      </c>
      <c r="J137" s="10"/>
      <c r="K137" s="10"/>
      <c r="L137" s="10"/>
      <c r="M137" s="10"/>
      <c r="N137" s="10"/>
    </row>
    <row r="138">
      <c r="A138" s="10"/>
      <c r="B138" s="30"/>
      <c r="C138" s="11"/>
      <c r="D138" s="13"/>
      <c r="E138" s="34"/>
      <c r="F138" s="10"/>
      <c r="G138" s="35"/>
      <c r="H138" s="25" t="str">
        <f t="shared" si="1"/>
        <v/>
      </c>
      <c r="I138" s="26" t="str">
        <f t="shared" si="2"/>
        <v/>
      </c>
      <c r="J138" s="10"/>
      <c r="K138" s="10"/>
      <c r="L138" s="10"/>
      <c r="M138" s="10"/>
      <c r="N138" s="10"/>
    </row>
    <row r="139">
      <c r="A139" s="10"/>
      <c r="B139" s="30"/>
      <c r="C139" s="11"/>
      <c r="D139" s="13"/>
      <c r="E139" s="34"/>
      <c r="F139" s="10"/>
      <c r="G139" s="35"/>
      <c r="H139" s="25" t="str">
        <f t="shared" si="1"/>
        <v/>
      </c>
      <c r="I139" s="26" t="str">
        <f t="shared" si="2"/>
        <v/>
      </c>
      <c r="J139" s="10"/>
      <c r="K139" s="10"/>
      <c r="L139" s="10"/>
      <c r="M139" s="10"/>
      <c r="N139" s="10"/>
    </row>
    <row r="140">
      <c r="A140" s="10"/>
      <c r="B140" s="30"/>
      <c r="C140" s="11"/>
      <c r="D140" s="13"/>
      <c r="E140" s="34"/>
      <c r="F140" s="10"/>
      <c r="G140" s="35"/>
      <c r="H140" s="25" t="str">
        <f t="shared" si="1"/>
        <v/>
      </c>
      <c r="I140" s="26" t="str">
        <f t="shared" si="2"/>
        <v/>
      </c>
      <c r="J140" s="10"/>
      <c r="K140" s="10"/>
      <c r="L140" s="10"/>
      <c r="M140" s="10"/>
      <c r="N140" s="10"/>
    </row>
    <row r="141">
      <c r="A141" s="10"/>
      <c r="B141" s="30"/>
      <c r="C141" s="11"/>
      <c r="D141" s="13"/>
      <c r="E141" s="34"/>
      <c r="F141" s="10"/>
      <c r="G141" s="35"/>
      <c r="H141" s="25" t="str">
        <f t="shared" si="1"/>
        <v/>
      </c>
      <c r="I141" s="26" t="str">
        <f t="shared" si="2"/>
        <v/>
      </c>
      <c r="J141" s="10"/>
      <c r="K141" s="10"/>
      <c r="L141" s="10"/>
      <c r="M141" s="10"/>
      <c r="N141" s="10"/>
    </row>
    <row r="142">
      <c r="A142" s="10"/>
      <c r="B142" s="30"/>
      <c r="C142" s="11"/>
      <c r="D142" s="13"/>
      <c r="E142" s="34"/>
      <c r="F142" s="10"/>
      <c r="G142" s="35"/>
      <c r="H142" s="25" t="str">
        <f t="shared" si="1"/>
        <v/>
      </c>
      <c r="I142" s="26" t="str">
        <f t="shared" si="2"/>
        <v/>
      </c>
      <c r="J142" s="10"/>
      <c r="K142" s="10"/>
      <c r="L142" s="10"/>
      <c r="M142" s="10"/>
      <c r="N142" s="10"/>
    </row>
    <row r="143">
      <c r="A143" s="10"/>
      <c r="B143" s="30"/>
      <c r="C143" s="11"/>
      <c r="D143" s="13"/>
      <c r="E143" s="34"/>
      <c r="F143" s="10"/>
      <c r="G143" s="35"/>
      <c r="H143" s="25" t="str">
        <f t="shared" si="1"/>
        <v/>
      </c>
      <c r="I143" s="26" t="str">
        <f t="shared" si="2"/>
        <v/>
      </c>
      <c r="J143" s="10"/>
      <c r="K143" s="10"/>
      <c r="L143" s="10"/>
      <c r="M143" s="10"/>
      <c r="N143" s="10"/>
    </row>
    <row r="144">
      <c r="A144" s="10"/>
      <c r="B144" s="30"/>
      <c r="C144" s="11"/>
      <c r="D144" s="13"/>
      <c r="E144" s="34"/>
      <c r="F144" s="10"/>
      <c r="G144" s="35"/>
      <c r="H144" s="25" t="str">
        <f t="shared" si="1"/>
        <v/>
      </c>
      <c r="I144" s="26" t="str">
        <f t="shared" si="2"/>
        <v/>
      </c>
      <c r="J144" s="10"/>
      <c r="K144" s="10"/>
      <c r="L144" s="10"/>
      <c r="M144" s="10"/>
      <c r="N144" s="10"/>
    </row>
    <row r="145">
      <c r="A145" s="10"/>
      <c r="B145" s="30"/>
      <c r="C145" s="11"/>
      <c r="D145" s="13"/>
      <c r="E145" s="34"/>
      <c r="F145" s="10"/>
      <c r="G145" s="35"/>
      <c r="H145" s="25" t="str">
        <f t="shared" si="1"/>
        <v/>
      </c>
      <c r="I145" s="26" t="str">
        <f t="shared" si="2"/>
        <v/>
      </c>
      <c r="J145" s="10"/>
      <c r="K145" s="10"/>
      <c r="L145" s="10"/>
      <c r="M145" s="10"/>
      <c r="N145" s="10"/>
    </row>
    <row r="146">
      <c r="A146" s="10"/>
      <c r="B146" s="30"/>
      <c r="C146" s="11"/>
      <c r="D146" s="13"/>
      <c r="E146" s="34"/>
      <c r="F146" s="10"/>
      <c r="G146" s="35"/>
      <c r="H146" s="25" t="str">
        <f t="shared" si="1"/>
        <v/>
      </c>
      <c r="I146" s="26" t="str">
        <f t="shared" si="2"/>
        <v/>
      </c>
      <c r="J146" s="10"/>
      <c r="K146" s="10"/>
      <c r="L146" s="10"/>
      <c r="M146" s="10"/>
      <c r="N146" s="10"/>
    </row>
    <row r="147">
      <c r="A147" s="10"/>
      <c r="B147" s="30"/>
      <c r="C147" s="11"/>
      <c r="D147" s="13"/>
      <c r="E147" s="34"/>
      <c r="F147" s="10"/>
      <c r="G147" s="35"/>
      <c r="H147" s="25" t="str">
        <f t="shared" si="1"/>
        <v/>
      </c>
      <c r="I147" s="26" t="str">
        <f t="shared" si="2"/>
        <v/>
      </c>
      <c r="J147" s="10"/>
      <c r="K147" s="10"/>
      <c r="L147" s="10"/>
      <c r="M147" s="10"/>
      <c r="N147" s="10"/>
    </row>
    <row r="148">
      <c r="A148" s="10"/>
      <c r="B148" s="30"/>
      <c r="C148" s="11"/>
      <c r="D148" s="13"/>
      <c r="E148" s="34"/>
      <c r="F148" s="10"/>
      <c r="G148" s="35"/>
      <c r="H148" s="25" t="str">
        <f t="shared" si="1"/>
        <v/>
      </c>
      <c r="I148" s="26" t="str">
        <f t="shared" si="2"/>
        <v/>
      </c>
      <c r="J148" s="10"/>
      <c r="K148" s="10"/>
      <c r="L148" s="10"/>
      <c r="M148" s="10"/>
      <c r="N148" s="10"/>
    </row>
    <row r="149">
      <c r="A149" s="10"/>
      <c r="B149" s="30"/>
      <c r="C149" s="11"/>
      <c r="D149" s="13"/>
      <c r="E149" s="34"/>
      <c r="F149" s="10"/>
      <c r="G149" s="35"/>
      <c r="H149" s="25" t="str">
        <f t="shared" si="1"/>
        <v/>
      </c>
      <c r="I149" s="26" t="str">
        <f t="shared" si="2"/>
        <v/>
      </c>
      <c r="J149" s="10"/>
      <c r="K149" s="10"/>
      <c r="L149" s="10"/>
      <c r="M149" s="10"/>
      <c r="N149" s="10"/>
    </row>
    <row r="150">
      <c r="A150" s="10"/>
      <c r="B150" s="30"/>
      <c r="C150" s="11"/>
      <c r="D150" s="13"/>
      <c r="E150" s="34"/>
      <c r="F150" s="10"/>
      <c r="G150" s="35"/>
      <c r="H150" s="25" t="str">
        <f t="shared" si="1"/>
        <v/>
      </c>
      <c r="I150" s="26" t="str">
        <f t="shared" si="2"/>
        <v/>
      </c>
      <c r="J150" s="10"/>
      <c r="K150" s="10"/>
      <c r="L150" s="10"/>
      <c r="M150" s="10"/>
      <c r="N150" s="10"/>
    </row>
    <row r="151">
      <c r="A151" s="10"/>
      <c r="B151" s="30"/>
      <c r="C151" s="11"/>
      <c r="D151" s="13"/>
      <c r="E151" s="34"/>
      <c r="F151" s="10"/>
      <c r="G151" s="35"/>
      <c r="H151" s="25" t="str">
        <f t="shared" si="1"/>
        <v/>
      </c>
      <c r="I151" s="26" t="str">
        <f t="shared" si="2"/>
        <v/>
      </c>
      <c r="J151" s="10"/>
      <c r="K151" s="10"/>
      <c r="L151" s="10"/>
      <c r="M151" s="10"/>
      <c r="N151" s="10"/>
    </row>
    <row r="152">
      <c r="A152" s="10"/>
      <c r="B152" s="30"/>
      <c r="C152" s="11"/>
      <c r="D152" s="13"/>
      <c r="E152" s="34"/>
      <c r="F152" s="10"/>
      <c r="G152" s="35"/>
      <c r="H152" s="25" t="str">
        <f t="shared" si="1"/>
        <v/>
      </c>
      <c r="I152" s="26" t="str">
        <f t="shared" si="2"/>
        <v/>
      </c>
      <c r="J152" s="10"/>
      <c r="K152" s="10"/>
      <c r="L152" s="10"/>
      <c r="M152" s="10"/>
      <c r="N152" s="10"/>
    </row>
    <row r="153">
      <c r="A153" s="10"/>
      <c r="B153" s="30"/>
      <c r="C153" s="11"/>
      <c r="D153" s="13"/>
      <c r="E153" s="34"/>
      <c r="F153" s="10"/>
      <c r="G153" s="35"/>
      <c r="H153" s="25" t="str">
        <f t="shared" si="1"/>
        <v/>
      </c>
      <c r="I153" s="26" t="str">
        <f t="shared" si="2"/>
        <v/>
      </c>
      <c r="J153" s="10"/>
      <c r="K153" s="10"/>
      <c r="L153" s="10"/>
      <c r="M153" s="10"/>
      <c r="N153" s="10"/>
    </row>
    <row r="154">
      <c r="A154" s="10"/>
      <c r="B154" s="30"/>
      <c r="C154" s="11"/>
      <c r="D154" s="13"/>
      <c r="E154" s="34"/>
      <c r="F154" s="10"/>
      <c r="G154" s="35"/>
      <c r="H154" s="25" t="str">
        <f t="shared" si="1"/>
        <v/>
      </c>
      <c r="I154" s="26" t="str">
        <f t="shared" si="2"/>
        <v/>
      </c>
      <c r="J154" s="10"/>
      <c r="K154" s="10"/>
      <c r="L154" s="10"/>
      <c r="M154" s="10"/>
      <c r="N154" s="10"/>
    </row>
    <row r="155">
      <c r="A155" s="10"/>
      <c r="B155" s="30"/>
      <c r="C155" s="11"/>
      <c r="D155" s="13"/>
      <c r="E155" s="34"/>
      <c r="F155" s="10"/>
      <c r="G155" s="35"/>
      <c r="H155" s="25" t="str">
        <f t="shared" si="1"/>
        <v/>
      </c>
      <c r="I155" s="26" t="str">
        <f t="shared" si="2"/>
        <v/>
      </c>
      <c r="J155" s="10"/>
      <c r="K155" s="10"/>
      <c r="L155" s="10"/>
      <c r="M155" s="10"/>
      <c r="N155" s="10"/>
    </row>
    <row r="156">
      <c r="A156" s="10"/>
      <c r="B156" s="30"/>
      <c r="C156" s="11"/>
      <c r="D156" s="13"/>
      <c r="E156" s="34"/>
      <c r="F156" s="10"/>
      <c r="G156" s="35"/>
      <c r="H156" s="25" t="str">
        <f t="shared" si="1"/>
        <v/>
      </c>
      <c r="I156" s="26" t="str">
        <f t="shared" si="2"/>
        <v/>
      </c>
      <c r="J156" s="10"/>
      <c r="K156" s="10"/>
      <c r="L156" s="10"/>
      <c r="M156" s="10"/>
      <c r="N156" s="10"/>
    </row>
    <row r="157">
      <c r="A157" s="10"/>
      <c r="B157" s="30"/>
      <c r="C157" s="11"/>
      <c r="D157" s="13"/>
      <c r="E157" s="34"/>
      <c r="F157" s="10"/>
      <c r="G157" s="35"/>
      <c r="H157" s="25" t="str">
        <f t="shared" si="1"/>
        <v/>
      </c>
      <c r="I157" s="26" t="str">
        <f t="shared" si="2"/>
        <v/>
      </c>
      <c r="J157" s="10"/>
      <c r="K157" s="10"/>
      <c r="L157" s="10"/>
      <c r="M157" s="10"/>
      <c r="N157" s="10"/>
    </row>
    <row r="158">
      <c r="A158" s="10"/>
      <c r="B158" s="30"/>
      <c r="C158" s="11"/>
      <c r="D158" s="13"/>
      <c r="E158" s="34"/>
      <c r="F158" s="10"/>
      <c r="G158" s="35"/>
      <c r="H158" s="25" t="str">
        <f t="shared" si="1"/>
        <v/>
      </c>
      <c r="I158" s="26" t="str">
        <f t="shared" si="2"/>
        <v/>
      </c>
      <c r="J158" s="10"/>
      <c r="K158" s="10"/>
      <c r="L158" s="10"/>
      <c r="M158" s="10"/>
      <c r="N158" s="10"/>
    </row>
    <row r="159">
      <c r="A159" s="10"/>
      <c r="B159" s="30"/>
      <c r="C159" s="11"/>
      <c r="D159" s="13"/>
      <c r="E159" s="34"/>
      <c r="F159" s="10"/>
      <c r="G159" s="35"/>
      <c r="H159" s="25" t="str">
        <f t="shared" si="1"/>
        <v/>
      </c>
      <c r="I159" s="26" t="str">
        <f t="shared" si="2"/>
        <v/>
      </c>
      <c r="J159" s="10"/>
      <c r="K159" s="10"/>
      <c r="L159" s="10"/>
      <c r="M159" s="10"/>
      <c r="N159" s="10"/>
    </row>
    <row r="160">
      <c r="A160" s="10"/>
      <c r="B160" s="30"/>
      <c r="C160" s="11"/>
      <c r="D160" s="13"/>
      <c r="E160" s="34"/>
      <c r="F160" s="10"/>
      <c r="G160" s="35"/>
      <c r="H160" s="25" t="str">
        <f t="shared" si="1"/>
        <v/>
      </c>
      <c r="I160" s="26" t="str">
        <f t="shared" si="2"/>
        <v/>
      </c>
      <c r="J160" s="10"/>
      <c r="K160" s="10"/>
      <c r="L160" s="10"/>
      <c r="M160" s="10"/>
      <c r="N160" s="10"/>
    </row>
    <row r="161">
      <c r="A161" s="10"/>
      <c r="B161" s="30"/>
      <c r="C161" s="11"/>
      <c r="D161" s="13"/>
      <c r="E161" s="34"/>
      <c r="F161" s="10"/>
      <c r="G161" s="35"/>
      <c r="H161" s="25" t="str">
        <f t="shared" si="1"/>
        <v/>
      </c>
      <c r="I161" s="26" t="str">
        <f t="shared" si="2"/>
        <v/>
      </c>
      <c r="J161" s="10"/>
      <c r="K161" s="10"/>
      <c r="L161" s="10"/>
      <c r="M161" s="10"/>
      <c r="N161" s="10"/>
    </row>
    <row r="162">
      <c r="A162" s="10"/>
      <c r="B162" s="30"/>
      <c r="C162" s="11"/>
      <c r="D162" s="13"/>
      <c r="E162" s="34"/>
      <c r="F162" s="10"/>
      <c r="G162" s="35"/>
      <c r="H162" s="25" t="str">
        <f t="shared" si="1"/>
        <v/>
      </c>
      <c r="I162" s="26" t="str">
        <f t="shared" si="2"/>
        <v/>
      </c>
      <c r="J162" s="10"/>
      <c r="K162" s="10"/>
      <c r="L162" s="10"/>
      <c r="M162" s="10"/>
      <c r="N162" s="10"/>
    </row>
    <row r="163">
      <c r="A163" s="10"/>
      <c r="B163" s="30"/>
      <c r="C163" s="11"/>
      <c r="D163" s="13"/>
      <c r="E163" s="34"/>
      <c r="F163" s="10"/>
      <c r="G163" s="35"/>
      <c r="H163" s="25" t="str">
        <f t="shared" si="1"/>
        <v/>
      </c>
      <c r="I163" s="26" t="str">
        <f t="shared" si="2"/>
        <v/>
      </c>
      <c r="J163" s="10"/>
      <c r="K163" s="10"/>
      <c r="L163" s="10"/>
      <c r="M163" s="10"/>
      <c r="N163" s="10"/>
    </row>
    <row r="164">
      <c r="A164" s="10"/>
      <c r="B164" s="30"/>
      <c r="C164" s="11"/>
      <c r="D164" s="13"/>
      <c r="E164" s="34"/>
      <c r="F164" s="10"/>
      <c r="G164" s="35"/>
      <c r="H164" s="25" t="str">
        <f t="shared" si="1"/>
        <v/>
      </c>
      <c r="I164" s="26" t="str">
        <f t="shared" si="2"/>
        <v/>
      </c>
      <c r="J164" s="10"/>
      <c r="K164" s="10"/>
      <c r="L164" s="10"/>
      <c r="M164" s="10"/>
      <c r="N164" s="10"/>
    </row>
    <row r="165">
      <c r="A165" s="10"/>
      <c r="B165" s="30"/>
      <c r="C165" s="11"/>
      <c r="D165" s="13"/>
      <c r="E165" s="34"/>
      <c r="F165" s="10"/>
      <c r="G165" s="35"/>
      <c r="H165" s="25" t="str">
        <f t="shared" si="1"/>
        <v/>
      </c>
      <c r="I165" s="26" t="str">
        <f t="shared" si="2"/>
        <v/>
      </c>
      <c r="J165" s="10"/>
      <c r="K165" s="10"/>
      <c r="L165" s="10"/>
      <c r="M165" s="10"/>
      <c r="N165" s="10"/>
    </row>
    <row r="166">
      <c r="A166" s="10"/>
      <c r="B166" s="30"/>
      <c r="C166" s="11"/>
      <c r="D166" s="13"/>
      <c r="E166" s="34"/>
      <c r="F166" s="10"/>
      <c r="G166" s="35"/>
      <c r="H166" s="25" t="str">
        <f t="shared" si="1"/>
        <v/>
      </c>
      <c r="I166" s="26" t="str">
        <f t="shared" si="2"/>
        <v/>
      </c>
      <c r="J166" s="10"/>
      <c r="K166" s="10"/>
      <c r="L166" s="10"/>
      <c r="M166" s="10"/>
      <c r="N166" s="10"/>
    </row>
    <row r="167">
      <c r="A167" s="10"/>
      <c r="B167" s="30"/>
      <c r="C167" s="11"/>
      <c r="D167" s="13"/>
      <c r="E167" s="34"/>
      <c r="F167" s="10"/>
      <c r="G167" s="35"/>
      <c r="H167" s="25" t="str">
        <f t="shared" si="1"/>
        <v/>
      </c>
      <c r="I167" s="26" t="str">
        <f t="shared" si="2"/>
        <v/>
      </c>
      <c r="J167" s="10"/>
      <c r="K167" s="10"/>
      <c r="L167" s="10"/>
      <c r="M167" s="10"/>
      <c r="N167" s="10"/>
    </row>
    <row r="168">
      <c r="A168" s="10"/>
      <c r="B168" s="30"/>
      <c r="C168" s="11"/>
      <c r="D168" s="13"/>
      <c r="E168" s="34"/>
      <c r="F168" s="10"/>
      <c r="G168" s="35"/>
      <c r="H168" s="25" t="str">
        <f t="shared" si="1"/>
        <v/>
      </c>
      <c r="I168" s="26" t="str">
        <f t="shared" si="2"/>
        <v/>
      </c>
      <c r="J168" s="10"/>
      <c r="K168" s="10"/>
      <c r="L168" s="10"/>
      <c r="M168" s="10"/>
      <c r="N168" s="10"/>
    </row>
    <row r="169">
      <c r="A169" s="10"/>
      <c r="B169" s="30"/>
      <c r="C169" s="11"/>
      <c r="D169" s="13"/>
      <c r="E169" s="34"/>
      <c r="F169" s="10"/>
      <c r="G169" s="35"/>
      <c r="H169" s="25" t="str">
        <f t="shared" si="1"/>
        <v/>
      </c>
      <c r="I169" s="26" t="str">
        <f t="shared" si="2"/>
        <v/>
      </c>
      <c r="J169" s="10"/>
      <c r="K169" s="10"/>
      <c r="L169" s="10"/>
      <c r="M169" s="10"/>
      <c r="N169" s="10"/>
    </row>
    <row r="170">
      <c r="A170" s="10"/>
      <c r="B170" s="30"/>
      <c r="C170" s="11"/>
      <c r="D170" s="13"/>
      <c r="E170" s="34"/>
      <c r="F170" s="10"/>
      <c r="G170" s="35"/>
      <c r="H170" s="25" t="str">
        <f t="shared" si="1"/>
        <v/>
      </c>
      <c r="I170" s="26" t="str">
        <f t="shared" si="2"/>
        <v/>
      </c>
      <c r="J170" s="10"/>
      <c r="K170" s="10"/>
      <c r="L170" s="10"/>
      <c r="M170" s="10"/>
      <c r="N170" s="10"/>
    </row>
    <row r="171">
      <c r="A171" s="10"/>
      <c r="B171" s="30"/>
      <c r="C171" s="11"/>
      <c r="D171" s="13"/>
      <c r="E171" s="34"/>
      <c r="F171" s="10"/>
      <c r="G171" s="35"/>
      <c r="H171" s="25" t="str">
        <f t="shared" si="1"/>
        <v/>
      </c>
      <c r="I171" s="26" t="str">
        <f t="shared" si="2"/>
        <v/>
      </c>
      <c r="J171" s="10"/>
      <c r="K171" s="10"/>
      <c r="L171" s="10"/>
      <c r="M171" s="10"/>
      <c r="N171" s="10"/>
    </row>
    <row r="172">
      <c r="A172" s="10"/>
      <c r="B172" s="30"/>
      <c r="C172" s="11"/>
      <c r="D172" s="13"/>
      <c r="E172" s="34"/>
      <c r="F172" s="10"/>
      <c r="G172" s="35"/>
      <c r="H172" s="25" t="str">
        <f t="shared" si="1"/>
        <v/>
      </c>
      <c r="I172" s="26" t="str">
        <f t="shared" si="2"/>
        <v/>
      </c>
      <c r="J172" s="10"/>
      <c r="K172" s="10"/>
      <c r="L172" s="10"/>
      <c r="M172" s="10"/>
      <c r="N172" s="10"/>
    </row>
    <row r="173">
      <c r="A173" s="10"/>
      <c r="B173" s="30"/>
      <c r="C173" s="11"/>
      <c r="D173" s="13"/>
      <c r="E173" s="34"/>
      <c r="F173" s="10"/>
      <c r="G173" s="35"/>
      <c r="H173" s="25" t="str">
        <f t="shared" si="1"/>
        <v/>
      </c>
      <c r="I173" s="26" t="str">
        <f t="shared" si="2"/>
        <v/>
      </c>
      <c r="J173" s="10"/>
      <c r="K173" s="10"/>
      <c r="L173" s="10"/>
      <c r="M173" s="10"/>
      <c r="N173" s="10"/>
    </row>
    <row r="174">
      <c r="A174" s="10"/>
      <c r="B174" s="30"/>
      <c r="C174" s="11"/>
      <c r="D174" s="13"/>
      <c r="E174" s="34"/>
      <c r="F174" s="10"/>
      <c r="G174" s="35"/>
      <c r="H174" s="25" t="str">
        <f t="shared" si="1"/>
        <v/>
      </c>
      <c r="I174" s="26" t="str">
        <f t="shared" si="2"/>
        <v/>
      </c>
      <c r="J174" s="10"/>
      <c r="K174" s="10"/>
      <c r="L174" s="10"/>
      <c r="M174" s="10"/>
      <c r="N174" s="10"/>
    </row>
    <row r="175">
      <c r="A175" s="10"/>
      <c r="B175" s="30"/>
      <c r="C175" s="11"/>
      <c r="D175" s="13"/>
      <c r="E175" s="34"/>
      <c r="F175" s="10"/>
      <c r="G175" s="35"/>
      <c r="H175" s="25" t="str">
        <f t="shared" si="1"/>
        <v/>
      </c>
      <c r="I175" s="26" t="str">
        <f t="shared" si="2"/>
        <v/>
      </c>
      <c r="J175" s="10"/>
      <c r="K175" s="10"/>
      <c r="L175" s="10"/>
      <c r="M175" s="10"/>
      <c r="N175" s="10"/>
    </row>
    <row r="176">
      <c r="A176" s="10"/>
      <c r="B176" s="30"/>
      <c r="C176" s="11"/>
      <c r="D176" s="13"/>
      <c r="E176" s="34"/>
      <c r="F176" s="10"/>
      <c r="G176" s="35"/>
      <c r="H176" s="25" t="str">
        <f t="shared" si="1"/>
        <v/>
      </c>
      <c r="I176" s="26" t="str">
        <f t="shared" si="2"/>
        <v/>
      </c>
      <c r="J176" s="10"/>
      <c r="K176" s="10"/>
      <c r="L176" s="10"/>
      <c r="M176" s="10"/>
      <c r="N176" s="10"/>
    </row>
    <row r="177">
      <c r="A177" s="10"/>
      <c r="B177" s="30"/>
      <c r="C177" s="11"/>
      <c r="D177" s="13"/>
      <c r="E177" s="34"/>
      <c r="F177" s="10"/>
      <c r="G177" s="35"/>
      <c r="H177" s="25" t="str">
        <f t="shared" si="1"/>
        <v/>
      </c>
      <c r="I177" s="26" t="str">
        <f t="shared" si="2"/>
        <v/>
      </c>
      <c r="J177" s="10"/>
      <c r="K177" s="10"/>
      <c r="L177" s="10"/>
      <c r="M177" s="10"/>
      <c r="N177" s="10"/>
    </row>
    <row r="178">
      <c r="A178" s="10"/>
      <c r="B178" s="30"/>
      <c r="C178" s="11"/>
      <c r="D178" s="13"/>
      <c r="E178" s="34"/>
      <c r="F178" s="10"/>
      <c r="G178" s="35"/>
      <c r="H178" s="25" t="str">
        <f t="shared" si="1"/>
        <v/>
      </c>
      <c r="I178" s="26" t="str">
        <f t="shared" si="2"/>
        <v/>
      </c>
      <c r="J178" s="10"/>
      <c r="K178" s="10"/>
      <c r="L178" s="10"/>
      <c r="M178" s="10"/>
      <c r="N178" s="10"/>
    </row>
    <row r="179">
      <c r="A179" s="10"/>
      <c r="B179" s="30"/>
      <c r="C179" s="11"/>
      <c r="D179" s="13"/>
      <c r="E179" s="34"/>
      <c r="F179" s="10"/>
      <c r="G179" s="35"/>
      <c r="H179" s="25" t="str">
        <f t="shared" si="1"/>
        <v/>
      </c>
      <c r="I179" s="26" t="str">
        <f t="shared" si="2"/>
        <v/>
      </c>
      <c r="J179" s="10"/>
      <c r="K179" s="10"/>
      <c r="L179" s="10"/>
      <c r="M179" s="10"/>
      <c r="N179" s="10"/>
    </row>
    <row r="180">
      <c r="A180" s="10"/>
      <c r="B180" s="30"/>
      <c r="C180" s="11"/>
      <c r="D180" s="13"/>
      <c r="E180" s="34"/>
      <c r="F180" s="10"/>
      <c r="G180" s="35"/>
      <c r="H180" s="25" t="str">
        <f t="shared" si="1"/>
        <v/>
      </c>
      <c r="I180" s="26" t="str">
        <f t="shared" si="2"/>
        <v/>
      </c>
      <c r="J180" s="10"/>
      <c r="K180" s="10"/>
      <c r="L180" s="10"/>
      <c r="M180" s="10"/>
      <c r="N180" s="10"/>
    </row>
    <row r="181">
      <c r="A181" s="10"/>
      <c r="B181" s="30"/>
      <c r="C181" s="11"/>
      <c r="D181" s="13"/>
      <c r="E181" s="34"/>
      <c r="F181" s="10"/>
      <c r="G181" s="35"/>
      <c r="H181" s="25" t="str">
        <f t="shared" si="1"/>
        <v/>
      </c>
      <c r="I181" s="26" t="str">
        <f t="shared" si="2"/>
        <v/>
      </c>
      <c r="J181" s="10"/>
      <c r="K181" s="10"/>
      <c r="L181" s="10"/>
      <c r="M181" s="10"/>
      <c r="N181" s="10"/>
    </row>
    <row r="182">
      <c r="A182" s="10"/>
      <c r="B182" s="30"/>
      <c r="C182" s="11"/>
      <c r="D182" s="13"/>
      <c r="E182" s="34"/>
      <c r="F182" s="10"/>
      <c r="G182" s="35"/>
      <c r="H182" s="25" t="str">
        <f t="shared" si="1"/>
        <v/>
      </c>
      <c r="I182" s="26" t="str">
        <f t="shared" si="2"/>
        <v/>
      </c>
      <c r="J182" s="10"/>
      <c r="K182" s="10"/>
      <c r="L182" s="10"/>
      <c r="M182" s="10"/>
      <c r="N182" s="10"/>
    </row>
    <row r="183">
      <c r="A183" s="10"/>
      <c r="B183" s="30"/>
      <c r="C183" s="11"/>
      <c r="D183" s="13"/>
      <c r="E183" s="34"/>
      <c r="F183" s="10"/>
      <c r="G183" s="35"/>
      <c r="H183" s="25" t="str">
        <f t="shared" si="1"/>
        <v/>
      </c>
      <c r="I183" s="26" t="str">
        <f t="shared" si="2"/>
        <v/>
      </c>
      <c r="J183" s="10"/>
      <c r="K183" s="10"/>
      <c r="L183" s="10"/>
      <c r="M183" s="10"/>
      <c r="N183" s="10"/>
    </row>
    <row r="184">
      <c r="A184" s="10"/>
      <c r="B184" s="30"/>
      <c r="C184" s="11"/>
      <c r="D184" s="13"/>
      <c r="E184" s="34"/>
      <c r="F184" s="10"/>
      <c r="G184" s="35"/>
      <c r="H184" s="25" t="str">
        <f t="shared" si="1"/>
        <v/>
      </c>
      <c r="I184" s="26" t="str">
        <f t="shared" si="2"/>
        <v/>
      </c>
      <c r="J184" s="10"/>
      <c r="K184" s="10"/>
      <c r="L184" s="10"/>
      <c r="M184" s="10"/>
      <c r="N184" s="10"/>
    </row>
    <row r="185">
      <c r="A185" s="10"/>
      <c r="B185" s="30"/>
      <c r="C185" s="11"/>
      <c r="D185" s="13"/>
      <c r="E185" s="34"/>
      <c r="F185" s="10"/>
      <c r="G185" s="35"/>
      <c r="H185" s="25" t="str">
        <f t="shared" si="1"/>
        <v/>
      </c>
      <c r="I185" s="26" t="str">
        <f t="shared" si="2"/>
        <v/>
      </c>
      <c r="J185" s="10"/>
      <c r="K185" s="10"/>
      <c r="L185" s="10"/>
      <c r="M185" s="10"/>
      <c r="N185" s="10"/>
    </row>
    <row r="186">
      <c r="A186" s="10"/>
      <c r="B186" s="30"/>
      <c r="C186" s="11"/>
      <c r="D186" s="13"/>
      <c r="E186" s="34"/>
      <c r="F186" s="10"/>
      <c r="G186" s="35"/>
      <c r="H186" s="25" t="str">
        <f t="shared" si="1"/>
        <v/>
      </c>
      <c r="I186" s="26" t="str">
        <f t="shared" si="2"/>
        <v/>
      </c>
      <c r="J186" s="10"/>
      <c r="K186" s="10"/>
      <c r="L186" s="10"/>
      <c r="M186" s="10"/>
      <c r="N186" s="10"/>
    </row>
    <row r="187">
      <c r="A187" s="10"/>
      <c r="B187" s="30"/>
      <c r="C187" s="11"/>
      <c r="D187" s="13"/>
      <c r="E187" s="34"/>
      <c r="F187" s="10"/>
      <c r="G187" s="35"/>
      <c r="H187" s="25" t="str">
        <f t="shared" si="1"/>
        <v/>
      </c>
      <c r="I187" s="26" t="str">
        <f t="shared" si="2"/>
        <v/>
      </c>
      <c r="J187" s="10"/>
      <c r="K187" s="10"/>
      <c r="L187" s="10"/>
      <c r="M187" s="10"/>
      <c r="N187" s="10"/>
    </row>
    <row r="188">
      <c r="A188" s="10"/>
      <c r="B188" s="30"/>
      <c r="C188" s="11"/>
      <c r="D188" s="13"/>
      <c r="E188" s="34"/>
      <c r="F188" s="10"/>
      <c r="G188" s="35"/>
      <c r="H188" s="25" t="str">
        <f t="shared" si="1"/>
        <v/>
      </c>
      <c r="I188" s="26" t="str">
        <f t="shared" si="2"/>
        <v/>
      </c>
      <c r="J188" s="10"/>
      <c r="K188" s="10"/>
      <c r="L188" s="10"/>
      <c r="M188" s="10"/>
      <c r="N188" s="10"/>
    </row>
    <row r="189">
      <c r="A189" s="10"/>
      <c r="B189" s="30"/>
      <c r="C189" s="11"/>
      <c r="D189" s="13"/>
      <c r="E189" s="34"/>
      <c r="F189" s="10"/>
      <c r="G189" s="35"/>
      <c r="H189" s="25" t="str">
        <f t="shared" si="1"/>
        <v/>
      </c>
      <c r="I189" s="26" t="str">
        <f t="shared" si="2"/>
        <v/>
      </c>
      <c r="J189" s="10"/>
      <c r="K189" s="10"/>
      <c r="L189" s="10"/>
      <c r="M189" s="10"/>
      <c r="N189" s="10"/>
    </row>
    <row r="190">
      <c r="A190" s="10"/>
      <c r="B190" s="30"/>
      <c r="C190" s="11"/>
      <c r="D190" s="13"/>
      <c r="E190" s="34"/>
      <c r="F190" s="10"/>
      <c r="G190" s="35"/>
      <c r="H190" s="25" t="str">
        <f t="shared" si="1"/>
        <v/>
      </c>
      <c r="I190" s="26" t="str">
        <f t="shared" si="2"/>
        <v/>
      </c>
      <c r="J190" s="10"/>
      <c r="K190" s="10"/>
      <c r="L190" s="10"/>
      <c r="M190" s="10"/>
      <c r="N190" s="10"/>
    </row>
    <row r="191">
      <c r="A191" s="10"/>
      <c r="B191" s="30"/>
      <c r="C191" s="11"/>
      <c r="D191" s="13"/>
      <c r="E191" s="34"/>
      <c r="F191" s="10"/>
      <c r="G191" s="35"/>
      <c r="H191" s="25" t="str">
        <f t="shared" si="1"/>
        <v/>
      </c>
      <c r="I191" s="26" t="str">
        <f t="shared" si="2"/>
        <v/>
      </c>
      <c r="J191" s="10"/>
      <c r="K191" s="10"/>
      <c r="L191" s="10"/>
      <c r="M191" s="10"/>
      <c r="N191" s="10"/>
    </row>
    <row r="192">
      <c r="A192" s="10"/>
      <c r="B192" s="30"/>
      <c r="C192" s="11"/>
      <c r="D192" s="13"/>
      <c r="E192" s="34"/>
      <c r="F192" s="10"/>
      <c r="G192" s="35"/>
      <c r="H192" s="25" t="str">
        <f t="shared" si="1"/>
        <v/>
      </c>
      <c r="I192" s="26" t="str">
        <f t="shared" si="2"/>
        <v/>
      </c>
      <c r="J192" s="10"/>
      <c r="K192" s="10"/>
      <c r="L192" s="10"/>
      <c r="M192" s="10"/>
      <c r="N192" s="10"/>
    </row>
    <row r="193">
      <c r="A193" s="10"/>
      <c r="B193" s="30"/>
      <c r="C193" s="11"/>
      <c r="D193" s="13"/>
      <c r="E193" s="34"/>
      <c r="F193" s="10"/>
      <c r="G193" s="35"/>
      <c r="H193" s="25" t="str">
        <f t="shared" si="1"/>
        <v/>
      </c>
      <c r="I193" s="26" t="str">
        <f t="shared" si="2"/>
        <v/>
      </c>
      <c r="J193" s="10"/>
      <c r="K193" s="10"/>
      <c r="L193" s="10"/>
      <c r="M193" s="10"/>
      <c r="N193" s="10"/>
    </row>
    <row r="194">
      <c r="A194" s="10"/>
      <c r="B194" s="30"/>
      <c r="C194" s="11"/>
      <c r="D194" s="13"/>
      <c r="E194" s="34"/>
      <c r="F194" s="10"/>
      <c r="G194" s="35"/>
      <c r="H194" s="25" t="str">
        <f t="shared" si="1"/>
        <v/>
      </c>
      <c r="I194" s="26" t="str">
        <f t="shared" si="2"/>
        <v/>
      </c>
      <c r="J194" s="10"/>
      <c r="K194" s="10"/>
      <c r="L194" s="10"/>
      <c r="M194" s="10"/>
      <c r="N194" s="10"/>
    </row>
    <row r="195">
      <c r="A195" s="10"/>
      <c r="B195" s="30"/>
      <c r="C195" s="11"/>
      <c r="D195" s="13"/>
      <c r="E195" s="34"/>
      <c r="F195" s="10"/>
      <c r="G195" s="35"/>
      <c r="H195" s="25" t="str">
        <f t="shared" si="1"/>
        <v/>
      </c>
      <c r="I195" s="26" t="str">
        <f t="shared" si="2"/>
        <v/>
      </c>
      <c r="J195" s="10"/>
      <c r="K195" s="10"/>
      <c r="L195" s="10"/>
      <c r="M195" s="10"/>
      <c r="N195" s="10"/>
    </row>
    <row r="196">
      <c r="A196" s="10"/>
      <c r="B196" s="30"/>
      <c r="C196" s="11"/>
      <c r="D196" s="13"/>
      <c r="E196" s="34"/>
      <c r="F196" s="10"/>
      <c r="G196" s="35"/>
      <c r="H196" s="25" t="str">
        <f t="shared" si="1"/>
        <v/>
      </c>
      <c r="I196" s="26" t="str">
        <f t="shared" si="2"/>
        <v/>
      </c>
      <c r="J196" s="10"/>
      <c r="K196" s="10"/>
      <c r="L196" s="10"/>
      <c r="M196" s="10"/>
      <c r="N196" s="10"/>
    </row>
    <row r="197">
      <c r="A197" s="10"/>
      <c r="B197" s="30"/>
      <c r="C197" s="11"/>
      <c r="D197" s="13"/>
      <c r="E197" s="34"/>
      <c r="F197" s="10"/>
      <c r="G197" s="35"/>
      <c r="H197" s="25" t="str">
        <f t="shared" si="1"/>
        <v/>
      </c>
      <c r="I197" s="26" t="str">
        <f t="shared" si="2"/>
        <v/>
      </c>
      <c r="J197" s="10"/>
      <c r="K197" s="10"/>
      <c r="L197" s="10"/>
      <c r="M197" s="10"/>
      <c r="N197" s="10"/>
    </row>
    <row r="198">
      <c r="A198" s="10"/>
      <c r="B198" s="30"/>
      <c r="C198" s="11"/>
      <c r="D198" s="13"/>
      <c r="E198" s="34"/>
      <c r="F198" s="10"/>
      <c r="G198" s="35"/>
      <c r="H198" s="25" t="str">
        <f t="shared" si="1"/>
        <v/>
      </c>
      <c r="I198" s="26" t="str">
        <f t="shared" si="2"/>
        <v/>
      </c>
      <c r="J198" s="10"/>
      <c r="K198" s="10"/>
      <c r="L198" s="10"/>
      <c r="M198" s="10"/>
      <c r="N198" s="10"/>
    </row>
    <row r="199">
      <c r="A199" s="10"/>
      <c r="B199" s="30"/>
      <c r="C199" s="11"/>
      <c r="D199" s="13"/>
      <c r="E199" s="34"/>
      <c r="F199" s="10"/>
      <c r="G199" s="35"/>
      <c r="H199" s="25" t="str">
        <f t="shared" si="1"/>
        <v/>
      </c>
      <c r="I199" s="26" t="str">
        <f t="shared" si="2"/>
        <v/>
      </c>
      <c r="J199" s="10"/>
      <c r="K199" s="10"/>
      <c r="L199" s="10"/>
      <c r="M199" s="10"/>
      <c r="N199" s="10"/>
    </row>
    <row r="200">
      <c r="A200" s="10"/>
      <c r="B200" s="30"/>
      <c r="C200" s="11"/>
      <c r="D200" s="13"/>
      <c r="E200" s="34"/>
      <c r="F200" s="10"/>
      <c r="G200" s="35"/>
      <c r="H200" s="25" t="str">
        <f t="shared" si="1"/>
        <v/>
      </c>
      <c r="I200" s="26" t="str">
        <f t="shared" si="2"/>
        <v/>
      </c>
      <c r="J200" s="10"/>
      <c r="K200" s="10"/>
      <c r="L200" s="10"/>
      <c r="M200" s="10"/>
      <c r="N200" s="10"/>
    </row>
    <row r="201">
      <c r="A201" s="10"/>
      <c r="B201" s="30"/>
      <c r="C201" s="11"/>
      <c r="D201" s="13"/>
      <c r="E201" s="34"/>
      <c r="F201" s="10"/>
      <c r="G201" s="35"/>
      <c r="H201" s="25" t="str">
        <f t="shared" si="1"/>
        <v/>
      </c>
      <c r="I201" s="26" t="str">
        <f t="shared" si="2"/>
        <v/>
      </c>
      <c r="J201" s="10"/>
      <c r="K201" s="10"/>
      <c r="L201" s="10"/>
      <c r="M201" s="10"/>
      <c r="N201" s="10"/>
    </row>
    <row r="202">
      <c r="A202" s="10"/>
      <c r="B202" s="30"/>
      <c r="C202" s="11"/>
      <c r="D202" s="13"/>
      <c r="E202" s="34"/>
      <c r="F202" s="10"/>
      <c r="G202" s="35"/>
      <c r="H202" s="25" t="str">
        <f t="shared" si="1"/>
        <v/>
      </c>
      <c r="I202" s="26" t="str">
        <f t="shared" si="2"/>
        <v/>
      </c>
      <c r="J202" s="10"/>
      <c r="K202" s="10"/>
      <c r="L202" s="10"/>
      <c r="M202" s="10"/>
      <c r="N202" s="10"/>
    </row>
    <row r="203">
      <c r="A203" s="10"/>
      <c r="B203" s="30"/>
      <c r="C203" s="11"/>
      <c r="D203" s="13"/>
      <c r="E203" s="34"/>
      <c r="F203" s="10"/>
      <c r="G203" s="35"/>
      <c r="H203" s="25" t="str">
        <f t="shared" si="1"/>
        <v/>
      </c>
      <c r="I203" s="26" t="str">
        <f t="shared" si="2"/>
        <v/>
      </c>
      <c r="J203" s="10"/>
      <c r="K203" s="10"/>
      <c r="L203" s="10"/>
      <c r="M203" s="10"/>
      <c r="N203" s="10"/>
    </row>
    <row r="204">
      <c r="A204" s="10"/>
      <c r="B204" s="30"/>
      <c r="C204" s="11"/>
      <c r="D204" s="13"/>
      <c r="E204" s="34"/>
      <c r="F204" s="10"/>
      <c r="G204" s="35"/>
      <c r="H204" s="25" t="str">
        <f t="shared" si="1"/>
        <v/>
      </c>
      <c r="I204" s="26" t="str">
        <f t="shared" si="2"/>
        <v/>
      </c>
      <c r="J204" s="10"/>
      <c r="K204" s="10"/>
      <c r="L204" s="10"/>
      <c r="M204" s="10"/>
      <c r="N204" s="10"/>
    </row>
    <row r="205">
      <c r="A205" s="10"/>
      <c r="B205" s="30"/>
      <c r="C205" s="11"/>
      <c r="D205" s="13"/>
      <c r="E205" s="34"/>
      <c r="F205" s="10"/>
      <c r="G205" s="35"/>
      <c r="H205" s="25" t="str">
        <f t="shared" si="1"/>
        <v/>
      </c>
      <c r="I205" s="26" t="str">
        <f t="shared" si="2"/>
        <v/>
      </c>
      <c r="J205" s="10"/>
      <c r="K205" s="10"/>
      <c r="L205" s="10"/>
      <c r="M205" s="10"/>
      <c r="N205" s="10"/>
    </row>
    <row r="206">
      <c r="A206" s="10"/>
      <c r="B206" s="30"/>
      <c r="C206" s="11"/>
      <c r="D206" s="13"/>
      <c r="E206" s="34"/>
      <c r="F206" s="10"/>
      <c r="G206" s="35"/>
      <c r="H206" s="25" t="str">
        <f t="shared" si="1"/>
        <v/>
      </c>
      <c r="I206" s="26" t="str">
        <f t="shared" si="2"/>
        <v/>
      </c>
      <c r="J206" s="10"/>
      <c r="K206" s="10"/>
      <c r="L206" s="10"/>
      <c r="M206" s="10"/>
      <c r="N206" s="10"/>
    </row>
    <row r="207">
      <c r="A207" s="10"/>
      <c r="B207" s="30"/>
      <c r="C207" s="11"/>
      <c r="D207" s="13"/>
      <c r="E207" s="34"/>
      <c r="F207" s="10"/>
      <c r="G207" s="35"/>
      <c r="H207" s="25" t="str">
        <f t="shared" si="1"/>
        <v/>
      </c>
      <c r="I207" s="26" t="str">
        <f t="shared" si="2"/>
        <v/>
      </c>
      <c r="J207" s="10"/>
      <c r="K207" s="10"/>
      <c r="L207" s="10"/>
      <c r="M207" s="10"/>
      <c r="N207" s="10"/>
    </row>
    <row r="208">
      <c r="A208" s="10"/>
      <c r="B208" s="30"/>
      <c r="C208" s="11"/>
      <c r="D208" s="13"/>
      <c r="E208" s="34"/>
      <c r="F208" s="10"/>
      <c r="G208" s="35"/>
      <c r="H208" s="25" t="str">
        <f t="shared" si="1"/>
        <v/>
      </c>
      <c r="I208" s="26" t="str">
        <f t="shared" si="2"/>
        <v/>
      </c>
      <c r="J208" s="10"/>
      <c r="K208" s="10"/>
      <c r="L208" s="10"/>
      <c r="M208" s="10"/>
      <c r="N208" s="10"/>
    </row>
    <row r="209">
      <c r="A209" s="10"/>
      <c r="B209" s="30"/>
      <c r="C209" s="11"/>
      <c r="D209" s="13"/>
      <c r="E209" s="34"/>
      <c r="F209" s="10"/>
      <c r="G209" s="35"/>
      <c r="H209" s="25" t="str">
        <f t="shared" si="1"/>
        <v/>
      </c>
      <c r="I209" s="26" t="str">
        <f t="shared" si="2"/>
        <v/>
      </c>
      <c r="J209" s="10"/>
      <c r="K209" s="10"/>
      <c r="L209" s="10"/>
      <c r="M209" s="10"/>
      <c r="N209" s="10"/>
    </row>
    <row r="210">
      <c r="A210" s="10"/>
      <c r="B210" s="30"/>
      <c r="C210" s="11"/>
      <c r="D210" s="13"/>
      <c r="E210" s="34"/>
      <c r="F210" s="10"/>
      <c r="G210" s="35"/>
      <c r="H210" s="25" t="str">
        <f t="shared" si="1"/>
        <v/>
      </c>
      <c r="I210" s="26" t="str">
        <f t="shared" si="2"/>
        <v/>
      </c>
      <c r="J210" s="10"/>
      <c r="K210" s="10"/>
      <c r="L210" s="10"/>
      <c r="M210" s="10"/>
      <c r="N210" s="10"/>
    </row>
    <row r="211">
      <c r="A211" s="10"/>
      <c r="B211" s="30"/>
      <c r="C211" s="11"/>
      <c r="D211" s="13"/>
      <c r="E211" s="34"/>
      <c r="F211" s="10"/>
      <c r="G211" s="35"/>
      <c r="H211" s="25" t="str">
        <f t="shared" si="1"/>
        <v/>
      </c>
      <c r="I211" s="26" t="str">
        <f t="shared" si="2"/>
        <v/>
      </c>
      <c r="J211" s="10"/>
      <c r="K211" s="10"/>
      <c r="L211" s="10"/>
      <c r="M211" s="10"/>
      <c r="N211" s="10"/>
    </row>
    <row r="212">
      <c r="A212" s="10"/>
      <c r="B212" s="30"/>
      <c r="C212" s="11"/>
      <c r="D212" s="13"/>
      <c r="E212" s="34"/>
      <c r="F212" s="10"/>
      <c r="G212" s="35"/>
      <c r="H212" s="25" t="str">
        <f t="shared" si="1"/>
        <v/>
      </c>
      <c r="I212" s="26" t="str">
        <f t="shared" si="2"/>
        <v/>
      </c>
      <c r="J212" s="10"/>
      <c r="K212" s="10"/>
      <c r="L212" s="10"/>
      <c r="M212" s="10"/>
      <c r="N212" s="10"/>
    </row>
    <row r="213">
      <c r="A213" s="10"/>
      <c r="B213" s="30"/>
      <c r="C213" s="11"/>
      <c r="D213" s="13"/>
      <c r="E213" s="34"/>
      <c r="F213" s="10"/>
      <c r="G213" s="35"/>
      <c r="H213" s="25" t="str">
        <f t="shared" si="1"/>
        <v/>
      </c>
      <c r="I213" s="26" t="str">
        <f t="shared" si="2"/>
        <v/>
      </c>
      <c r="J213" s="10"/>
      <c r="K213" s="10"/>
      <c r="L213" s="10"/>
      <c r="M213" s="10"/>
      <c r="N213" s="10"/>
    </row>
    <row r="214">
      <c r="A214" s="10"/>
      <c r="B214" s="30"/>
      <c r="C214" s="11"/>
      <c r="D214" s="13"/>
      <c r="E214" s="34"/>
      <c r="F214" s="10"/>
      <c r="G214" s="35"/>
      <c r="H214" s="25" t="str">
        <f t="shared" si="1"/>
        <v/>
      </c>
      <c r="I214" s="26" t="str">
        <f t="shared" si="2"/>
        <v/>
      </c>
      <c r="J214" s="10"/>
      <c r="K214" s="10"/>
      <c r="L214" s="10"/>
      <c r="M214" s="10"/>
      <c r="N214" s="10"/>
    </row>
    <row r="215">
      <c r="A215" s="10"/>
      <c r="B215" s="30"/>
      <c r="C215" s="11"/>
      <c r="D215" s="13"/>
      <c r="E215" s="34"/>
      <c r="F215" s="10"/>
      <c r="G215" s="35"/>
      <c r="H215" s="25" t="str">
        <f t="shared" si="1"/>
        <v/>
      </c>
      <c r="I215" s="26" t="str">
        <f t="shared" si="2"/>
        <v/>
      </c>
      <c r="J215" s="10"/>
      <c r="K215" s="10"/>
      <c r="L215" s="10"/>
      <c r="M215" s="10"/>
      <c r="N215" s="10"/>
    </row>
    <row r="216">
      <c r="A216" s="10"/>
      <c r="B216" s="30"/>
      <c r="C216" s="11"/>
      <c r="D216" s="13"/>
      <c r="E216" s="34"/>
      <c r="F216" s="10"/>
      <c r="G216" s="35"/>
      <c r="H216" s="25" t="str">
        <f t="shared" si="1"/>
        <v/>
      </c>
      <c r="I216" s="26" t="str">
        <f t="shared" si="2"/>
        <v/>
      </c>
      <c r="J216" s="10"/>
      <c r="K216" s="10"/>
      <c r="L216" s="10"/>
      <c r="M216" s="10"/>
      <c r="N216" s="10"/>
    </row>
    <row r="217">
      <c r="A217" s="10"/>
      <c r="B217" s="30"/>
      <c r="C217" s="11"/>
      <c r="D217" s="13"/>
      <c r="E217" s="34"/>
      <c r="F217" s="10"/>
      <c r="G217" s="35"/>
      <c r="H217" s="25" t="str">
        <f t="shared" si="1"/>
        <v/>
      </c>
      <c r="I217" s="26" t="str">
        <f t="shared" si="2"/>
        <v/>
      </c>
      <c r="J217" s="10"/>
      <c r="K217" s="10"/>
      <c r="L217" s="10"/>
      <c r="M217" s="10"/>
      <c r="N217" s="10"/>
    </row>
    <row r="218">
      <c r="A218" s="10"/>
      <c r="B218" s="30"/>
      <c r="C218" s="11"/>
      <c r="D218" s="13"/>
      <c r="E218" s="34"/>
      <c r="F218" s="10"/>
      <c r="G218" s="35"/>
      <c r="H218" s="25" t="str">
        <f t="shared" si="1"/>
        <v/>
      </c>
      <c r="I218" s="26" t="str">
        <f t="shared" si="2"/>
        <v/>
      </c>
      <c r="J218" s="10"/>
      <c r="K218" s="10"/>
      <c r="L218" s="10"/>
      <c r="M218" s="10"/>
      <c r="N218" s="10"/>
    </row>
    <row r="219">
      <c r="A219" s="10"/>
      <c r="B219" s="30"/>
      <c r="C219" s="11"/>
      <c r="D219" s="13"/>
      <c r="E219" s="34"/>
      <c r="F219" s="10"/>
      <c r="G219" s="35"/>
      <c r="H219" s="25" t="str">
        <f t="shared" si="1"/>
        <v/>
      </c>
      <c r="I219" s="26" t="str">
        <f t="shared" si="2"/>
        <v/>
      </c>
      <c r="J219" s="10"/>
      <c r="K219" s="10"/>
      <c r="L219" s="10"/>
      <c r="M219" s="10"/>
      <c r="N219" s="10"/>
    </row>
    <row r="220">
      <c r="A220" s="10"/>
      <c r="B220" s="30"/>
      <c r="C220" s="11"/>
      <c r="D220" s="13"/>
      <c r="E220" s="34"/>
      <c r="F220" s="10"/>
      <c r="G220" s="35"/>
      <c r="H220" s="25" t="str">
        <f t="shared" si="1"/>
        <v/>
      </c>
      <c r="I220" s="26" t="str">
        <f t="shared" si="2"/>
        <v/>
      </c>
      <c r="J220" s="10"/>
      <c r="K220" s="10"/>
      <c r="L220" s="10"/>
      <c r="M220" s="10"/>
      <c r="N220" s="10"/>
    </row>
    <row r="221">
      <c r="A221" s="10"/>
      <c r="B221" s="30"/>
      <c r="C221" s="11"/>
      <c r="D221" s="13"/>
      <c r="E221" s="34"/>
      <c r="F221" s="10"/>
      <c r="G221" s="35"/>
      <c r="H221" s="25" t="str">
        <f t="shared" si="1"/>
        <v/>
      </c>
      <c r="I221" s="26" t="str">
        <f t="shared" si="2"/>
        <v/>
      </c>
      <c r="J221" s="10"/>
      <c r="K221" s="10"/>
      <c r="L221" s="10"/>
      <c r="M221" s="10"/>
      <c r="N221" s="10"/>
    </row>
    <row r="222">
      <c r="A222" s="10"/>
      <c r="B222" s="30"/>
      <c r="C222" s="11"/>
      <c r="D222" s="13"/>
      <c r="E222" s="34"/>
      <c r="F222" s="10"/>
      <c r="G222" s="35"/>
      <c r="H222" s="25" t="str">
        <f t="shared" si="1"/>
        <v/>
      </c>
      <c r="I222" s="26" t="str">
        <f t="shared" si="2"/>
        <v/>
      </c>
      <c r="J222" s="10"/>
      <c r="K222" s="10"/>
      <c r="L222" s="10"/>
      <c r="M222" s="10"/>
      <c r="N222" s="10"/>
    </row>
    <row r="223">
      <c r="A223" s="10"/>
      <c r="B223" s="30"/>
      <c r="C223" s="11"/>
      <c r="D223" s="13"/>
      <c r="E223" s="34"/>
      <c r="F223" s="10"/>
      <c r="G223" s="35"/>
      <c r="H223" s="25" t="str">
        <f t="shared" si="1"/>
        <v/>
      </c>
      <c r="I223" s="26" t="str">
        <f t="shared" si="2"/>
        <v/>
      </c>
      <c r="J223" s="10"/>
      <c r="K223" s="10"/>
      <c r="L223" s="10"/>
      <c r="M223" s="10"/>
      <c r="N223" s="10"/>
    </row>
    <row r="224">
      <c r="A224" s="10"/>
      <c r="B224" s="30"/>
      <c r="C224" s="11"/>
      <c r="D224" s="13"/>
      <c r="E224" s="34"/>
      <c r="F224" s="10"/>
      <c r="G224" s="35"/>
      <c r="H224" s="25" t="str">
        <f t="shared" si="1"/>
        <v/>
      </c>
      <c r="I224" s="26" t="str">
        <f t="shared" si="2"/>
        <v/>
      </c>
      <c r="J224" s="10"/>
      <c r="K224" s="10"/>
      <c r="L224" s="10"/>
      <c r="M224" s="10"/>
      <c r="N224" s="10"/>
    </row>
    <row r="225">
      <c r="A225" s="10"/>
      <c r="B225" s="30"/>
      <c r="C225" s="11"/>
      <c r="D225" s="13"/>
      <c r="E225" s="34"/>
      <c r="F225" s="10"/>
      <c r="G225" s="35"/>
      <c r="H225" s="25" t="str">
        <f t="shared" si="1"/>
        <v/>
      </c>
      <c r="I225" s="26" t="str">
        <f t="shared" si="2"/>
        <v/>
      </c>
      <c r="J225" s="10"/>
      <c r="K225" s="10"/>
      <c r="L225" s="10"/>
      <c r="M225" s="10"/>
      <c r="N225" s="10"/>
    </row>
    <row r="226">
      <c r="A226" s="10"/>
      <c r="B226" s="30"/>
      <c r="C226" s="11"/>
      <c r="D226" s="13"/>
      <c r="E226" s="34"/>
      <c r="F226" s="10"/>
      <c r="G226" s="35"/>
      <c r="H226" s="25" t="str">
        <f t="shared" si="1"/>
        <v/>
      </c>
      <c r="I226" s="26" t="str">
        <f t="shared" si="2"/>
        <v/>
      </c>
      <c r="J226" s="10"/>
      <c r="K226" s="10"/>
      <c r="L226" s="10"/>
      <c r="M226" s="10"/>
      <c r="N226" s="10"/>
    </row>
    <row r="227">
      <c r="A227" s="10"/>
      <c r="B227" s="30"/>
      <c r="C227" s="11"/>
      <c r="D227" s="13"/>
      <c r="E227" s="34"/>
      <c r="F227" s="10"/>
      <c r="G227" s="35"/>
      <c r="H227" s="25" t="str">
        <f t="shared" si="1"/>
        <v/>
      </c>
      <c r="I227" s="26" t="str">
        <f t="shared" si="2"/>
        <v/>
      </c>
      <c r="J227" s="10"/>
      <c r="K227" s="10"/>
      <c r="L227" s="10"/>
      <c r="M227" s="10"/>
      <c r="N227" s="10"/>
    </row>
    <row r="228">
      <c r="A228" s="10"/>
      <c r="B228" s="30"/>
      <c r="C228" s="11"/>
      <c r="D228" s="13"/>
      <c r="E228" s="34"/>
      <c r="F228" s="10"/>
      <c r="G228" s="35"/>
      <c r="H228" s="25" t="str">
        <f t="shared" si="1"/>
        <v/>
      </c>
      <c r="I228" s="26" t="str">
        <f t="shared" si="2"/>
        <v/>
      </c>
      <c r="J228" s="10"/>
      <c r="K228" s="10"/>
      <c r="L228" s="10"/>
      <c r="M228" s="10"/>
      <c r="N228" s="10"/>
    </row>
    <row r="229">
      <c r="A229" s="10"/>
      <c r="B229" s="30"/>
      <c r="C229" s="11"/>
      <c r="D229" s="13"/>
      <c r="E229" s="34"/>
      <c r="F229" s="10"/>
      <c r="G229" s="35"/>
      <c r="H229" s="25" t="str">
        <f t="shared" si="1"/>
        <v/>
      </c>
      <c r="I229" s="26" t="str">
        <f t="shared" si="2"/>
        <v/>
      </c>
      <c r="J229" s="10"/>
      <c r="K229" s="10"/>
      <c r="L229" s="10"/>
      <c r="M229" s="10"/>
      <c r="N229" s="10"/>
    </row>
    <row r="230">
      <c r="A230" s="10"/>
      <c r="B230" s="30"/>
      <c r="C230" s="11"/>
      <c r="D230" s="13"/>
      <c r="E230" s="34"/>
      <c r="F230" s="10"/>
      <c r="G230" s="35"/>
      <c r="H230" s="25" t="str">
        <f t="shared" si="1"/>
        <v/>
      </c>
      <c r="I230" s="26" t="str">
        <f t="shared" si="2"/>
        <v/>
      </c>
      <c r="J230" s="10"/>
      <c r="K230" s="10"/>
      <c r="L230" s="10"/>
      <c r="M230" s="10"/>
      <c r="N230" s="10"/>
    </row>
    <row r="231">
      <c r="A231" s="10"/>
      <c r="B231" s="30"/>
      <c r="C231" s="11"/>
      <c r="D231" s="13"/>
      <c r="E231" s="34"/>
      <c r="F231" s="10"/>
      <c r="G231" s="35"/>
      <c r="H231" s="25" t="str">
        <f t="shared" si="1"/>
        <v/>
      </c>
      <c r="I231" s="26" t="str">
        <f t="shared" si="2"/>
        <v/>
      </c>
      <c r="J231" s="10"/>
      <c r="K231" s="10"/>
      <c r="L231" s="10"/>
      <c r="M231" s="10"/>
      <c r="N231" s="10"/>
    </row>
    <row r="232">
      <c r="A232" s="10"/>
      <c r="B232" s="30"/>
      <c r="C232" s="11"/>
      <c r="D232" s="13"/>
      <c r="E232" s="34"/>
      <c r="F232" s="10"/>
      <c r="G232" s="35"/>
      <c r="H232" s="25" t="str">
        <f t="shared" si="1"/>
        <v/>
      </c>
      <c r="I232" s="26" t="str">
        <f t="shared" si="2"/>
        <v/>
      </c>
      <c r="J232" s="10"/>
      <c r="K232" s="10"/>
      <c r="L232" s="10"/>
      <c r="M232" s="10"/>
      <c r="N232" s="10"/>
    </row>
    <row r="233">
      <c r="A233" s="10"/>
      <c r="B233" s="30"/>
      <c r="C233" s="11"/>
      <c r="D233" s="13"/>
      <c r="E233" s="34"/>
      <c r="F233" s="10"/>
      <c r="G233" s="35"/>
      <c r="H233" s="25" t="str">
        <f t="shared" si="1"/>
        <v/>
      </c>
      <c r="I233" s="26" t="str">
        <f t="shared" si="2"/>
        <v/>
      </c>
      <c r="J233" s="10"/>
      <c r="K233" s="10"/>
      <c r="L233" s="10"/>
      <c r="M233" s="10"/>
      <c r="N233" s="10"/>
    </row>
    <row r="234">
      <c r="A234" s="10"/>
      <c r="B234" s="30"/>
      <c r="C234" s="11"/>
      <c r="D234" s="13"/>
      <c r="E234" s="34"/>
      <c r="F234" s="10"/>
      <c r="G234" s="35"/>
      <c r="H234" s="25" t="str">
        <f t="shared" si="1"/>
        <v/>
      </c>
      <c r="I234" s="26" t="str">
        <f t="shared" si="2"/>
        <v/>
      </c>
      <c r="J234" s="10"/>
      <c r="K234" s="10"/>
      <c r="L234" s="10"/>
      <c r="M234" s="10"/>
      <c r="N234" s="10"/>
    </row>
    <row r="235">
      <c r="A235" s="10"/>
      <c r="B235" s="30"/>
      <c r="C235" s="11"/>
      <c r="D235" s="13"/>
      <c r="E235" s="34"/>
      <c r="F235" s="10"/>
      <c r="G235" s="35"/>
      <c r="H235" s="25" t="str">
        <f t="shared" si="1"/>
        <v/>
      </c>
      <c r="I235" s="26" t="str">
        <f t="shared" si="2"/>
        <v/>
      </c>
      <c r="J235" s="10"/>
      <c r="K235" s="10"/>
      <c r="L235" s="10"/>
      <c r="M235" s="10"/>
      <c r="N235" s="10"/>
    </row>
    <row r="236">
      <c r="A236" s="10"/>
      <c r="B236" s="30"/>
      <c r="C236" s="11"/>
      <c r="D236" s="13"/>
      <c r="E236" s="34"/>
      <c r="F236" s="10"/>
      <c r="G236" s="35"/>
      <c r="H236" s="25" t="str">
        <f t="shared" si="1"/>
        <v/>
      </c>
      <c r="I236" s="26" t="str">
        <f t="shared" si="2"/>
        <v/>
      </c>
      <c r="J236" s="10"/>
      <c r="K236" s="10"/>
      <c r="L236" s="10"/>
      <c r="M236" s="10"/>
      <c r="N236" s="10"/>
    </row>
    <row r="237">
      <c r="A237" s="10"/>
      <c r="B237" s="30"/>
      <c r="C237" s="11"/>
      <c r="D237" s="13"/>
      <c r="E237" s="34"/>
      <c r="F237" s="10"/>
      <c r="G237" s="35"/>
      <c r="H237" s="25" t="str">
        <f t="shared" si="1"/>
        <v/>
      </c>
      <c r="I237" s="26" t="str">
        <f t="shared" si="2"/>
        <v/>
      </c>
      <c r="J237" s="10"/>
      <c r="K237" s="10"/>
      <c r="L237" s="10"/>
      <c r="M237" s="10"/>
      <c r="N237" s="10"/>
    </row>
    <row r="238">
      <c r="A238" s="10"/>
      <c r="B238" s="30"/>
      <c r="C238" s="11"/>
      <c r="D238" s="13"/>
      <c r="E238" s="34"/>
      <c r="F238" s="10"/>
      <c r="G238" s="35"/>
      <c r="H238" s="25" t="str">
        <f t="shared" si="1"/>
        <v/>
      </c>
      <c r="I238" s="26" t="str">
        <f t="shared" si="2"/>
        <v/>
      </c>
      <c r="J238" s="10"/>
      <c r="K238" s="10"/>
      <c r="L238" s="10"/>
      <c r="M238" s="10"/>
      <c r="N238" s="10"/>
    </row>
    <row r="239">
      <c r="A239" s="10"/>
      <c r="B239" s="30"/>
      <c r="C239" s="11"/>
      <c r="D239" s="13"/>
      <c r="E239" s="34"/>
      <c r="F239" s="10"/>
      <c r="G239" s="35"/>
      <c r="H239" s="25" t="str">
        <f t="shared" si="1"/>
        <v/>
      </c>
      <c r="I239" s="26" t="str">
        <f t="shared" si="2"/>
        <v/>
      </c>
      <c r="J239" s="10"/>
      <c r="K239" s="10"/>
      <c r="L239" s="10"/>
      <c r="M239" s="10"/>
      <c r="N239" s="10"/>
    </row>
    <row r="240">
      <c r="A240" s="10"/>
      <c r="B240" s="30"/>
      <c r="C240" s="11"/>
      <c r="D240" s="13"/>
      <c r="E240" s="34"/>
      <c r="F240" s="10"/>
      <c r="G240" s="35"/>
      <c r="H240" s="25" t="str">
        <f t="shared" si="1"/>
        <v/>
      </c>
      <c r="I240" s="26" t="str">
        <f t="shared" si="2"/>
        <v/>
      </c>
      <c r="J240" s="10"/>
      <c r="K240" s="10"/>
      <c r="L240" s="10"/>
      <c r="M240" s="10"/>
      <c r="N240" s="10"/>
    </row>
    <row r="241">
      <c r="A241" s="10"/>
      <c r="B241" s="30"/>
      <c r="C241" s="11"/>
      <c r="D241" s="13"/>
      <c r="E241" s="34"/>
      <c r="F241" s="10"/>
      <c r="G241" s="35"/>
      <c r="H241" s="25" t="str">
        <f t="shared" si="1"/>
        <v/>
      </c>
      <c r="I241" s="26" t="str">
        <f t="shared" si="2"/>
        <v/>
      </c>
      <c r="J241" s="10"/>
      <c r="K241" s="10"/>
      <c r="L241" s="10"/>
      <c r="M241" s="10"/>
      <c r="N241" s="10"/>
    </row>
    <row r="242">
      <c r="A242" s="10"/>
      <c r="B242" s="30"/>
      <c r="C242" s="11"/>
      <c r="D242" s="13"/>
      <c r="E242" s="34"/>
      <c r="F242" s="10"/>
      <c r="G242" s="35"/>
      <c r="H242" s="25" t="str">
        <f t="shared" si="1"/>
        <v/>
      </c>
      <c r="I242" s="26" t="str">
        <f t="shared" si="2"/>
        <v/>
      </c>
      <c r="J242" s="10"/>
      <c r="K242" s="10"/>
      <c r="L242" s="10"/>
      <c r="M242" s="10"/>
      <c r="N242" s="10"/>
    </row>
    <row r="243">
      <c r="A243" s="10"/>
      <c r="B243" s="30"/>
      <c r="C243" s="11"/>
      <c r="D243" s="13"/>
      <c r="E243" s="34"/>
      <c r="F243" s="10"/>
      <c r="G243" s="35"/>
      <c r="H243" s="25" t="str">
        <f t="shared" si="1"/>
        <v/>
      </c>
      <c r="I243" s="26" t="str">
        <f t="shared" si="2"/>
        <v/>
      </c>
      <c r="J243" s="10"/>
      <c r="K243" s="10"/>
      <c r="L243" s="10"/>
      <c r="M243" s="10"/>
      <c r="N243" s="10"/>
    </row>
    <row r="244">
      <c r="A244" s="10"/>
      <c r="B244" s="30"/>
      <c r="C244" s="11"/>
      <c r="D244" s="13"/>
      <c r="E244" s="34"/>
      <c r="F244" s="10"/>
      <c r="G244" s="35"/>
      <c r="H244" s="25" t="str">
        <f t="shared" si="1"/>
        <v/>
      </c>
      <c r="I244" s="26" t="str">
        <f t="shared" si="2"/>
        <v/>
      </c>
      <c r="J244" s="10"/>
      <c r="K244" s="10"/>
      <c r="L244" s="10"/>
      <c r="M244" s="10"/>
      <c r="N244" s="10"/>
    </row>
    <row r="245">
      <c r="A245" s="10"/>
      <c r="B245" s="30"/>
      <c r="C245" s="11"/>
      <c r="D245" s="13"/>
      <c r="E245" s="34"/>
      <c r="F245" s="10"/>
      <c r="G245" s="35"/>
      <c r="H245" s="25" t="str">
        <f t="shared" si="1"/>
        <v/>
      </c>
      <c r="I245" s="26" t="str">
        <f t="shared" si="2"/>
        <v/>
      </c>
      <c r="J245" s="10"/>
      <c r="K245" s="10"/>
      <c r="L245" s="10"/>
      <c r="M245" s="10"/>
      <c r="N245" s="10"/>
    </row>
    <row r="246">
      <c r="A246" s="10"/>
      <c r="B246" s="30"/>
      <c r="C246" s="11"/>
      <c r="D246" s="13"/>
      <c r="E246" s="34"/>
      <c r="F246" s="10"/>
      <c r="G246" s="35"/>
      <c r="H246" s="25" t="str">
        <f t="shared" si="1"/>
        <v/>
      </c>
      <c r="I246" s="26" t="str">
        <f t="shared" si="2"/>
        <v/>
      </c>
      <c r="J246" s="10"/>
      <c r="K246" s="10"/>
      <c r="L246" s="10"/>
      <c r="M246" s="10"/>
      <c r="N246" s="10"/>
    </row>
    <row r="247">
      <c r="A247" s="10"/>
      <c r="B247" s="30"/>
      <c r="C247" s="11"/>
      <c r="D247" s="13"/>
      <c r="E247" s="34"/>
      <c r="F247" s="10"/>
      <c r="G247" s="35"/>
      <c r="H247" s="25" t="str">
        <f t="shared" si="1"/>
        <v/>
      </c>
      <c r="I247" s="26" t="str">
        <f t="shared" si="2"/>
        <v/>
      </c>
      <c r="J247" s="10"/>
      <c r="K247" s="10"/>
      <c r="L247" s="10"/>
      <c r="M247" s="10"/>
      <c r="N247" s="10"/>
    </row>
    <row r="248">
      <c r="A248" s="10"/>
      <c r="B248" s="30"/>
      <c r="C248" s="11"/>
      <c r="D248" s="13"/>
      <c r="E248" s="34"/>
      <c r="F248" s="10"/>
      <c r="G248" s="35"/>
      <c r="H248" s="25" t="str">
        <f t="shared" si="1"/>
        <v/>
      </c>
      <c r="I248" s="26" t="str">
        <f t="shared" si="2"/>
        <v/>
      </c>
      <c r="J248" s="10"/>
      <c r="K248" s="10"/>
      <c r="L248" s="10"/>
      <c r="M248" s="10"/>
      <c r="N248" s="10"/>
    </row>
    <row r="249">
      <c r="A249" s="10"/>
      <c r="B249" s="30"/>
      <c r="C249" s="11"/>
      <c r="D249" s="13"/>
      <c r="E249" s="34"/>
      <c r="F249" s="10"/>
      <c r="G249" s="35"/>
      <c r="H249" s="25" t="str">
        <f t="shared" si="1"/>
        <v/>
      </c>
      <c r="I249" s="26" t="str">
        <f t="shared" si="2"/>
        <v/>
      </c>
      <c r="J249" s="10"/>
      <c r="K249" s="10"/>
      <c r="L249" s="10"/>
      <c r="M249" s="10"/>
      <c r="N249" s="10"/>
    </row>
    <row r="250">
      <c r="A250" s="10"/>
      <c r="B250" s="30"/>
      <c r="C250" s="11"/>
      <c r="D250" s="13"/>
      <c r="E250" s="34"/>
      <c r="F250" s="10"/>
      <c r="G250" s="35"/>
      <c r="H250" s="25" t="str">
        <f t="shared" si="1"/>
        <v/>
      </c>
      <c r="I250" s="26" t="str">
        <f t="shared" si="2"/>
        <v/>
      </c>
      <c r="J250" s="10"/>
      <c r="K250" s="10"/>
      <c r="L250" s="10"/>
      <c r="M250" s="10"/>
      <c r="N250" s="10"/>
    </row>
    <row r="251">
      <c r="A251" s="10"/>
      <c r="B251" s="30"/>
      <c r="C251" s="11"/>
      <c r="D251" s="13"/>
      <c r="E251" s="34"/>
      <c r="F251" s="10"/>
      <c r="G251" s="35"/>
      <c r="H251" s="25" t="str">
        <f t="shared" si="1"/>
        <v/>
      </c>
      <c r="I251" s="26" t="str">
        <f t="shared" si="2"/>
        <v/>
      </c>
      <c r="J251" s="10"/>
      <c r="K251" s="10"/>
      <c r="L251" s="10"/>
      <c r="M251" s="10"/>
      <c r="N251" s="10"/>
    </row>
    <row r="252">
      <c r="A252" s="10"/>
      <c r="B252" s="30"/>
      <c r="C252" s="11"/>
      <c r="D252" s="13"/>
      <c r="E252" s="34"/>
      <c r="F252" s="10"/>
      <c r="G252" s="35"/>
      <c r="H252" s="25" t="str">
        <f t="shared" si="1"/>
        <v/>
      </c>
      <c r="I252" s="26" t="str">
        <f t="shared" si="2"/>
        <v/>
      </c>
      <c r="J252" s="10"/>
      <c r="K252" s="10"/>
      <c r="L252" s="10"/>
      <c r="M252" s="10"/>
      <c r="N252" s="10"/>
    </row>
    <row r="253">
      <c r="A253" s="10"/>
      <c r="B253" s="30"/>
      <c r="C253" s="11"/>
      <c r="D253" s="13"/>
      <c r="E253" s="34"/>
      <c r="F253" s="10"/>
      <c r="G253" s="35"/>
      <c r="H253" s="25" t="str">
        <f t="shared" si="1"/>
        <v/>
      </c>
      <c r="I253" s="26" t="str">
        <f t="shared" si="2"/>
        <v/>
      </c>
      <c r="J253" s="10"/>
      <c r="K253" s="10"/>
      <c r="L253" s="10"/>
      <c r="M253" s="10"/>
      <c r="N253" s="10"/>
    </row>
    <row r="254">
      <c r="A254" s="10"/>
      <c r="B254" s="30"/>
      <c r="C254" s="11"/>
      <c r="D254" s="13"/>
      <c r="E254" s="34"/>
      <c r="F254" s="10"/>
      <c r="G254" s="35"/>
      <c r="H254" s="25" t="str">
        <f t="shared" si="1"/>
        <v/>
      </c>
      <c r="I254" s="26" t="str">
        <f t="shared" si="2"/>
        <v/>
      </c>
      <c r="J254" s="10"/>
      <c r="K254" s="10"/>
      <c r="L254" s="10"/>
      <c r="M254" s="10"/>
      <c r="N254" s="10"/>
    </row>
    <row r="255">
      <c r="A255" s="10"/>
      <c r="B255" s="30"/>
      <c r="C255" s="11"/>
      <c r="D255" s="13"/>
      <c r="E255" s="34"/>
      <c r="F255" s="10"/>
      <c r="G255" s="35"/>
      <c r="H255" s="25" t="str">
        <f t="shared" si="1"/>
        <v/>
      </c>
      <c r="I255" s="26" t="str">
        <f t="shared" si="2"/>
        <v/>
      </c>
      <c r="J255" s="10"/>
      <c r="K255" s="10"/>
      <c r="L255" s="10"/>
      <c r="M255" s="10"/>
      <c r="N255" s="10"/>
    </row>
    <row r="256">
      <c r="A256" s="10"/>
      <c r="B256" s="30"/>
      <c r="C256" s="11"/>
      <c r="D256" s="13"/>
      <c r="E256" s="34"/>
      <c r="F256" s="10"/>
      <c r="G256" s="35"/>
      <c r="H256" s="25" t="str">
        <f t="shared" si="1"/>
        <v/>
      </c>
      <c r="I256" s="26" t="str">
        <f t="shared" si="2"/>
        <v/>
      </c>
      <c r="J256" s="10"/>
      <c r="K256" s="10"/>
      <c r="L256" s="10"/>
      <c r="M256" s="10"/>
      <c r="N256" s="10"/>
    </row>
    <row r="257">
      <c r="A257" s="10"/>
      <c r="B257" s="30"/>
      <c r="C257" s="11"/>
      <c r="D257" s="13"/>
      <c r="E257" s="34"/>
      <c r="F257" s="10"/>
      <c r="G257" s="35"/>
      <c r="H257" s="25" t="str">
        <f t="shared" si="1"/>
        <v/>
      </c>
      <c r="I257" s="26" t="str">
        <f t="shared" si="2"/>
        <v/>
      </c>
      <c r="J257" s="10"/>
      <c r="K257" s="10"/>
      <c r="L257" s="10"/>
      <c r="M257" s="10"/>
      <c r="N257" s="10"/>
    </row>
    <row r="258">
      <c r="A258" s="10"/>
      <c r="B258" s="30"/>
      <c r="C258" s="11"/>
      <c r="D258" s="13"/>
      <c r="E258" s="34"/>
      <c r="F258" s="10"/>
      <c r="G258" s="35"/>
      <c r="H258" s="25" t="str">
        <f t="shared" si="1"/>
        <v/>
      </c>
      <c r="I258" s="26" t="str">
        <f t="shared" si="2"/>
        <v/>
      </c>
      <c r="J258" s="10"/>
      <c r="K258" s="10"/>
      <c r="L258" s="10"/>
      <c r="M258" s="10"/>
      <c r="N258" s="10"/>
    </row>
    <row r="259">
      <c r="A259" s="10"/>
      <c r="B259" s="30"/>
      <c r="C259" s="11"/>
      <c r="D259" s="13"/>
      <c r="E259" s="34"/>
      <c r="F259" s="10"/>
      <c r="G259" s="35"/>
      <c r="H259" s="25" t="str">
        <f t="shared" si="1"/>
        <v/>
      </c>
      <c r="I259" s="26" t="str">
        <f t="shared" si="2"/>
        <v/>
      </c>
      <c r="J259" s="10"/>
      <c r="K259" s="10"/>
      <c r="L259" s="10"/>
      <c r="M259" s="10"/>
      <c r="N259" s="10"/>
    </row>
    <row r="260">
      <c r="A260" s="10"/>
      <c r="B260" s="30"/>
      <c r="C260" s="11"/>
      <c r="D260" s="13"/>
      <c r="E260" s="34"/>
      <c r="F260" s="10"/>
      <c r="G260" s="35"/>
      <c r="H260" s="25" t="str">
        <f t="shared" si="1"/>
        <v/>
      </c>
      <c r="I260" s="26" t="str">
        <f t="shared" si="2"/>
        <v/>
      </c>
      <c r="J260" s="10"/>
      <c r="K260" s="10"/>
      <c r="L260" s="10"/>
      <c r="M260" s="10"/>
      <c r="N260" s="10"/>
    </row>
    <row r="261">
      <c r="A261" s="10"/>
      <c r="B261" s="30"/>
      <c r="C261" s="11"/>
      <c r="D261" s="13"/>
      <c r="E261" s="34"/>
      <c r="F261" s="10"/>
      <c r="G261" s="35"/>
      <c r="H261" s="25" t="str">
        <f t="shared" si="1"/>
        <v/>
      </c>
      <c r="I261" s="26" t="str">
        <f t="shared" si="2"/>
        <v/>
      </c>
      <c r="J261" s="10"/>
      <c r="K261" s="10"/>
      <c r="L261" s="10"/>
      <c r="M261" s="10"/>
      <c r="N261" s="10"/>
    </row>
    <row r="262">
      <c r="A262" s="10"/>
      <c r="B262" s="30"/>
      <c r="C262" s="11"/>
      <c r="D262" s="13"/>
      <c r="E262" s="34"/>
      <c r="F262" s="10"/>
      <c r="G262" s="35"/>
      <c r="H262" s="25" t="str">
        <f t="shared" si="1"/>
        <v/>
      </c>
      <c r="I262" s="26" t="str">
        <f t="shared" si="2"/>
        <v/>
      </c>
      <c r="J262" s="10"/>
      <c r="K262" s="10"/>
      <c r="L262" s="10"/>
      <c r="M262" s="10"/>
      <c r="N262" s="10"/>
    </row>
    <row r="263">
      <c r="A263" s="10"/>
      <c r="B263" s="30"/>
      <c r="C263" s="11"/>
      <c r="D263" s="13"/>
      <c r="E263" s="34"/>
      <c r="F263" s="10"/>
      <c r="G263" s="35"/>
      <c r="H263" s="25" t="str">
        <f t="shared" si="1"/>
        <v/>
      </c>
      <c r="I263" s="26" t="str">
        <f t="shared" si="2"/>
        <v/>
      </c>
      <c r="J263" s="10"/>
      <c r="K263" s="10"/>
      <c r="L263" s="10"/>
      <c r="M263" s="10"/>
      <c r="N263" s="10"/>
    </row>
    <row r="264">
      <c r="A264" s="10"/>
      <c r="B264" s="30"/>
      <c r="C264" s="11"/>
      <c r="D264" s="13"/>
      <c r="E264" s="34"/>
      <c r="F264" s="10"/>
      <c r="G264" s="35"/>
      <c r="H264" s="25" t="str">
        <f t="shared" si="1"/>
        <v/>
      </c>
      <c r="I264" s="26" t="str">
        <f t="shared" si="2"/>
        <v/>
      </c>
      <c r="J264" s="10"/>
      <c r="K264" s="10"/>
      <c r="L264" s="10"/>
      <c r="M264" s="10"/>
      <c r="N264" s="10"/>
    </row>
    <row r="265">
      <c r="A265" s="10"/>
      <c r="B265" s="30"/>
      <c r="C265" s="11"/>
      <c r="D265" s="13"/>
      <c r="E265" s="34"/>
      <c r="F265" s="10"/>
      <c r="G265" s="35"/>
      <c r="H265" s="25" t="str">
        <f t="shared" si="1"/>
        <v/>
      </c>
      <c r="I265" s="26" t="str">
        <f t="shared" si="2"/>
        <v/>
      </c>
      <c r="J265" s="10"/>
      <c r="K265" s="10"/>
      <c r="L265" s="10"/>
      <c r="M265" s="10"/>
      <c r="N265" s="10"/>
    </row>
    <row r="266">
      <c r="A266" s="10"/>
      <c r="B266" s="30"/>
      <c r="C266" s="11"/>
      <c r="D266" s="13"/>
      <c r="E266" s="34"/>
      <c r="F266" s="10"/>
      <c r="G266" s="35"/>
      <c r="H266" s="25" t="str">
        <f t="shared" si="1"/>
        <v/>
      </c>
      <c r="I266" s="26" t="str">
        <f t="shared" si="2"/>
        <v/>
      </c>
      <c r="J266" s="10"/>
      <c r="K266" s="10"/>
      <c r="L266" s="10"/>
      <c r="M266" s="10"/>
      <c r="N266" s="10"/>
    </row>
    <row r="267">
      <c r="A267" s="10"/>
      <c r="B267" s="30"/>
      <c r="C267" s="11"/>
      <c r="D267" s="13"/>
      <c r="E267" s="34"/>
      <c r="F267" s="10"/>
      <c r="G267" s="35"/>
      <c r="H267" s="25" t="str">
        <f t="shared" si="1"/>
        <v/>
      </c>
      <c r="I267" s="26" t="str">
        <f t="shared" si="2"/>
        <v/>
      </c>
      <c r="J267" s="10"/>
      <c r="K267" s="10"/>
      <c r="L267" s="10"/>
      <c r="M267" s="10"/>
      <c r="N267" s="10"/>
    </row>
    <row r="268">
      <c r="A268" s="10"/>
      <c r="B268" s="30"/>
      <c r="C268" s="11"/>
      <c r="D268" s="13"/>
      <c r="E268" s="34"/>
      <c r="F268" s="10"/>
      <c r="G268" s="35"/>
      <c r="H268" s="25" t="str">
        <f t="shared" si="1"/>
        <v/>
      </c>
      <c r="I268" s="26" t="str">
        <f t="shared" si="2"/>
        <v/>
      </c>
      <c r="J268" s="10"/>
      <c r="K268" s="10"/>
      <c r="L268" s="10"/>
      <c r="M268" s="10"/>
      <c r="N268" s="10"/>
    </row>
    <row r="269">
      <c r="A269" s="10"/>
      <c r="B269" s="30"/>
      <c r="C269" s="11"/>
      <c r="D269" s="13"/>
      <c r="E269" s="34"/>
      <c r="F269" s="10"/>
      <c r="G269" s="35"/>
      <c r="H269" s="25" t="str">
        <f t="shared" si="1"/>
        <v/>
      </c>
      <c r="I269" s="26" t="str">
        <f t="shared" si="2"/>
        <v/>
      </c>
      <c r="J269" s="10"/>
      <c r="K269" s="10"/>
      <c r="L269" s="10"/>
      <c r="M269" s="10"/>
      <c r="N269" s="10"/>
    </row>
    <row r="270">
      <c r="A270" s="10"/>
      <c r="B270" s="30"/>
      <c r="C270" s="11"/>
      <c r="D270" s="13"/>
      <c r="E270" s="34"/>
      <c r="F270" s="10"/>
      <c r="G270" s="35"/>
      <c r="H270" s="25" t="str">
        <f t="shared" si="1"/>
        <v/>
      </c>
      <c r="I270" s="26" t="str">
        <f t="shared" si="2"/>
        <v/>
      </c>
      <c r="J270" s="10"/>
      <c r="K270" s="10"/>
      <c r="L270" s="10"/>
      <c r="M270" s="10"/>
      <c r="N270" s="10"/>
    </row>
    <row r="271">
      <c r="A271" s="10"/>
      <c r="B271" s="30"/>
      <c r="C271" s="11"/>
      <c r="D271" s="13"/>
      <c r="E271" s="34"/>
      <c r="F271" s="10"/>
      <c r="G271" s="35"/>
      <c r="H271" s="25" t="str">
        <f t="shared" si="1"/>
        <v/>
      </c>
      <c r="I271" s="26" t="str">
        <f t="shared" si="2"/>
        <v/>
      </c>
      <c r="J271" s="10"/>
      <c r="K271" s="10"/>
      <c r="L271" s="10"/>
      <c r="M271" s="10"/>
      <c r="N271" s="10"/>
    </row>
    <row r="272">
      <c r="A272" s="10"/>
      <c r="B272" s="30"/>
      <c r="C272" s="11"/>
      <c r="D272" s="13"/>
      <c r="E272" s="34"/>
      <c r="F272" s="10"/>
      <c r="G272" s="35"/>
      <c r="H272" s="25" t="str">
        <f t="shared" si="1"/>
        <v/>
      </c>
      <c r="I272" s="26" t="str">
        <f t="shared" si="2"/>
        <v/>
      </c>
      <c r="J272" s="10"/>
      <c r="K272" s="10"/>
      <c r="L272" s="10"/>
      <c r="M272" s="10"/>
      <c r="N272" s="10"/>
    </row>
    <row r="273">
      <c r="A273" s="10"/>
      <c r="B273" s="30"/>
      <c r="C273" s="11"/>
      <c r="D273" s="13"/>
      <c r="E273" s="34"/>
      <c r="F273" s="10"/>
      <c r="G273" s="35"/>
      <c r="H273" s="25" t="str">
        <f t="shared" si="1"/>
        <v/>
      </c>
      <c r="I273" s="26" t="str">
        <f t="shared" si="2"/>
        <v/>
      </c>
      <c r="J273" s="10"/>
      <c r="K273" s="10"/>
      <c r="L273" s="10"/>
      <c r="M273" s="10"/>
      <c r="N273" s="10"/>
    </row>
    <row r="274">
      <c r="A274" s="10"/>
      <c r="B274" s="30"/>
      <c r="C274" s="11"/>
      <c r="D274" s="13"/>
      <c r="E274" s="34"/>
      <c r="F274" s="10"/>
      <c r="G274" s="35"/>
      <c r="H274" s="25" t="str">
        <f t="shared" si="1"/>
        <v/>
      </c>
      <c r="I274" s="26" t="str">
        <f t="shared" si="2"/>
        <v/>
      </c>
      <c r="J274" s="10"/>
      <c r="K274" s="10"/>
      <c r="L274" s="10"/>
      <c r="M274" s="10"/>
      <c r="N274" s="10"/>
    </row>
    <row r="275">
      <c r="A275" s="10"/>
      <c r="B275" s="30"/>
      <c r="C275" s="11"/>
      <c r="D275" s="13"/>
      <c r="E275" s="34"/>
      <c r="F275" s="10"/>
      <c r="G275" s="35"/>
      <c r="H275" s="25" t="str">
        <f t="shared" si="1"/>
        <v/>
      </c>
      <c r="I275" s="26" t="str">
        <f t="shared" si="2"/>
        <v/>
      </c>
      <c r="J275" s="10"/>
      <c r="K275" s="10"/>
      <c r="L275" s="10"/>
      <c r="M275" s="10"/>
      <c r="N275" s="10"/>
    </row>
    <row r="276">
      <c r="A276" s="10"/>
      <c r="B276" s="30"/>
      <c r="C276" s="11"/>
      <c r="D276" s="13"/>
      <c r="E276" s="34"/>
      <c r="F276" s="10"/>
      <c r="G276" s="35"/>
      <c r="H276" s="25" t="str">
        <f t="shared" si="1"/>
        <v/>
      </c>
      <c r="I276" s="26" t="str">
        <f t="shared" si="2"/>
        <v/>
      </c>
      <c r="J276" s="10"/>
      <c r="K276" s="10"/>
      <c r="L276" s="10"/>
      <c r="M276" s="10"/>
      <c r="N276" s="10"/>
    </row>
    <row r="277">
      <c r="A277" s="10"/>
      <c r="B277" s="30"/>
      <c r="C277" s="11"/>
      <c r="D277" s="13"/>
      <c r="E277" s="34"/>
      <c r="F277" s="10"/>
      <c r="G277" s="35"/>
      <c r="H277" s="25" t="str">
        <f t="shared" si="1"/>
        <v/>
      </c>
      <c r="I277" s="26" t="str">
        <f t="shared" si="2"/>
        <v/>
      </c>
      <c r="J277" s="10"/>
      <c r="K277" s="10"/>
      <c r="L277" s="10"/>
      <c r="M277" s="10"/>
      <c r="N277" s="10"/>
    </row>
    <row r="278">
      <c r="A278" s="10"/>
      <c r="B278" s="30"/>
      <c r="C278" s="11"/>
      <c r="D278" s="13"/>
      <c r="E278" s="34"/>
      <c r="F278" s="10"/>
      <c r="G278" s="35"/>
      <c r="H278" s="25" t="str">
        <f t="shared" si="1"/>
        <v/>
      </c>
      <c r="I278" s="26" t="str">
        <f t="shared" si="2"/>
        <v/>
      </c>
      <c r="J278" s="10"/>
      <c r="K278" s="10"/>
      <c r="L278" s="10"/>
      <c r="M278" s="10"/>
      <c r="N278" s="10"/>
    </row>
    <row r="279">
      <c r="A279" s="10"/>
      <c r="B279" s="30"/>
      <c r="C279" s="11"/>
      <c r="D279" s="13"/>
      <c r="E279" s="34"/>
      <c r="F279" s="10"/>
      <c r="G279" s="35"/>
      <c r="H279" s="25" t="str">
        <f t="shared" si="1"/>
        <v/>
      </c>
      <c r="I279" s="26" t="str">
        <f t="shared" si="2"/>
        <v/>
      </c>
      <c r="J279" s="10"/>
      <c r="K279" s="10"/>
      <c r="L279" s="10"/>
      <c r="M279" s="10"/>
      <c r="N279" s="10"/>
    </row>
    <row r="280">
      <c r="A280" s="10"/>
      <c r="B280" s="30"/>
      <c r="C280" s="11"/>
      <c r="D280" s="13"/>
      <c r="E280" s="34"/>
      <c r="F280" s="10"/>
      <c r="G280" s="35"/>
      <c r="H280" s="25" t="str">
        <f t="shared" si="1"/>
        <v/>
      </c>
      <c r="I280" s="26" t="str">
        <f t="shared" si="2"/>
        <v/>
      </c>
      <c r="J280" s="10"/>
      <c r="K280" s="10"/>
      <c r="L280" s="10"/>
      <c r="M280" s="10"/>
      <c r="N280" s="10"/>
    </row>
    <row r="281">
      <c r="A281" s="10"/>
      <c r="B281" s="30"/>
      <c r="C281" s="11"/>
      <c r="D281" s="13"/>
      <c r="E281" s="34"/>
      <c r="F281" s="10"/>
      <c r="G281" s="35"/>
      <c r="H281" s="25" t="str">
        <f t="shared" si="1"/>
        <v/>
      </c>
      <c r="I281" s="26" t="str">
        <f t="shared" si="2"/>
        <v/>
      </c>
      <c r="J281" s="10"/>
      <c r="K281" s="10"/>
      <c r="L281" s="10"/>
      <c r="M281" s="10"/>
      <c r="N281" s="10"/>
    </row>
    <row r="282">
      <c r="A282" s="10"/>
      <c r="B282" s="30"/>
      <c r="C282" s="11"/>
      <c r="D282" s="13"/>
      <c r="E282" s="34"/>
      <c r="F282" s="10"/>
      <c r="G282" s="35"/>
      <c r="H282" s="25" t="str">
        <f t="shared" si="1"/>
        <v/>
      </c>
      <c r="I282" s="26" t="str">
        <f t="shared" si="2"/>
        <v/>
      </c>
      <c r="J282" s="10"/>
      <c r="K282" s="10"/>
      <c r="L282" s="10"/>
      <c r="M282" s="10"/>
      <c r="N282" s="10"/>
    </row>
    <row r="283">
      <c r="A283" s="10"/>
      <c r="B283" s="30"/>
      <c r="C283" s="11"/>
      <c r="D283" s="13"/>
      <c r="E283" s="34"/>
      <c r="F283" s="10"/>
      <c r="G283" s="35"/>
      <c r="H283" s="25" t="str">
        <f t="shared" si="1"/>
        <v/>
      </c>
      <c r="I283" s="26" t="str">
        <f t="shared" si="2"/>
        <v/>
      </c>
      <c r="J283" s="10"/>
      <c r="K283" s="10"/>
      <c r="L283" s="10"/>
      <c r="M283" s="10"/>
      <c r="N283" s="10"/>
    </row>
    <row r="284">
      <c r="A284" s="10"/>
      <c r="B284" s="30"/>
      <c r="C284" s="11"/>
      <c r="D284" s="13"/>
      <c r="E284" s="34"/>
      <c r="F284" s="10"/>
      <c r="G284" s="35"/>
      <c r="H284" s="25" t="str">
        <f t="shared" si="1"/>
        <v/>
      </c>
      <c r="I284" s="26" t="str">
        <f t="shared" si="2"/>
        <v/>
      </c>
      <c r="J284" s="10"/>
      <c r="K284" s="10"/>
      <c r="L284" s="10"/>
      <c r="M284" s="10"/>
      <c r="N284" s="10"/>
    </row>
    <row r="285">
      <c r="A285" s="10"/>
      <c r="B285" s="30"/>
      <c r="C285" s="11"/>
      <c r="D285" s="13"/>
      <c r="E285" s="34"/>
      <c r="F285" s="10"/>
      <c r="G285" s="35"/>
      <c r="H285" s="25" t="str">
        <f t="shared" si="1"/>
        <v/>
      </c>
      <c r="I285" s="26" t="str">
        <f t="shared" si="2"/>
        <v/>
      </c>
      <c r="J285" s="10"/>
      <c r="K285" s="10"/>
      <c r="L285" s="10"/>
      <c r="M285" s="10"/>
      <c r="N285" s="10"/>
    </row>
    <row r="286">
      <c r="A286" s="10"/>
      <c r="B286" s="30"/>
      <c r="C286" s="11"/>
      <c r="D286" s="13"/>
      <c r="E286" s="34"/>
      <c r="F286" s="10"/>
      <c r="G286" s="35"/>
      <c r="H286" s="25" t="str">
        <f t="shared" si="1"/>
        <v/>
      </c>
      <c r="I286" s="26" t="str">
        <f t="shared" si="2"/>
        <v/>
      </c>
      <c r="J286" s="10"/>
      <c r="K286" s="10"/>
      <c r="L286" s="10"/>
      <c r="M286" s="10"/>
      <c r="N286" s="10"/>
    </row>
    <row r="287">
      <c r="A287" s="10"/>
      <c r="B287" s="30"/>
      <c r="C287" s="11"/>
      <c r="D287" s="13"/>
      <c r="E287" s="34"/>
      <c r="F287" s="10"/>
      <c r="G287" s="35"/>
      <c r="H287" s="25" t="str">
        <f t="shared" si="1"/>
        <v/>
      </c>
      <c r="I287" s="26" t="str">
        <f t="shared" si="2"/>
        <v/>
      </c>
      <c r="J287" s="10"/>
      <c r="K287" s="10"/>
      <c r="L287" s="10"/>
      <c r="M287" s="10"/>
      <c r="N287" s="10"/>
    </row>
    <row r="288">
      <c r="A288" s="10"/>
      <c r="B288" s="30"/>
      <c r="C288" s="11"/>
      <c r="D288" s="13"/>
      <c r="E288" s="34"/>
      <c r="F288" s="10"/>
      <c r="G288" s="35"/>
      <c r="H288" s="25" t="str">
        <f t="shared" si="1"/>
        <v/>
      </c>
      <c r="I288" s="26" t="str">
        <f t="shared" si="2"/>
        <v/>
      </c>
      <c r="J288" s="10"/>
      <c r="K288" s="10"/>
      <c r="L288" s="10"/>
      <c r="M288" s="10"/>
      <c r="N288" s="10"/>
    </row>
    <row r="289">
      <c r="A289" s="10"/>
      <c r="B289" s="30"/>
      <c r="C289" s="11"/>
      <c r="D289" s="13"/>
      <c r="E289" s="34"/>
      <c r="F289" s="10"/>
      <c r="G289" s="35"/>
      <c r="H289" s="25" t="str">
        <f t="shared" si="1"/>
        <v/>
      </c>
      <c r="I289" s="26" t="str">
        <f t="shared" si="2"/>
        <v/>
      </c>
      <c r="J289" s="10"/>
      <c r="K289" s="10"/>
      <c r="L289" s="10"/>
      <c r="M289" s="10"/>
      <c r="N289" s="10"/>
    </row>
    <row r="290">
      <c r="A290" s="10"/>
      <c r="B290" s="30"/>
      <c r="C290" s="11"/>
      <c r="D290" s="13"/>
      <c r="E290" s="34"/>
      <c r="F290" s="10"/>
      <c r="G290" s="35"/>
      <c r="H290" s="25" t="str">
        <f t="shared" si="1"/>
        <v/>
      </c>
      <c r="I290" s="26" t="str">
        <f t="shared" si="2"/>
        <v/>
      </c>
      <c r="J290" s="10"/>
      <c r="K290" s="10"/>
      <c r="L290" s="10"/>
      <c r="M290" s="10"/>
      <c r="N290" s="10"/>
    </row>
    <row r="291">
      <c r="A291" s="10"/>
      <c r="B291" s="30"/>
      <c r="C291" s="11"/>
      <c r="D291" s="13"/>
      <c r="E291" s="34"/>
      <c r="F291" s="10"/>
      <c r="G291" s="35"/>
      <c r="H291" s="25" t="str">
        <f t="shared" si="1"/>
        <v/>
      </c>
      <c r="I291" s="26" t="str">
        <f t="shared" si="2"/>
        <v/>
      </c>
      <c r="J291" s="10"/>
      <c r="K291" s="10"/>
      <c r="L291" s="10"/>
      <c r="M291" s="10"/>
      <c r="N291" s="10"/>
    </row>
    <row r="292">
      <c r="A292" s="10"/>
      <c r="B292" s="30"/>
      <c r="C292" s="11"/>
      <c r="D292" s="13"/>
      <c r="E292" s="34"/>
      <c r="F292" s="10"/>
      <c r="G292" s="35"/>
      <c r="H292" s="25" t="str">
        <f t="shared" si="1"/>
        <v/>
      </c>
      <c r="I292" s="26" t="str">
        <f t="shared" si="2"/>
        <v/>
      </c>
      <c r="J292" s="10"/>
      <c r="K292" s="10"/>
      <c r="L292" s="10"/>
      <c r="M292" s="10"/>
      <c r="N292" s="10"/>
    </row>
    <row r="293">
      <c r="A293" s="10"/>
      <c r="B293" s="30"/>
      <c r="C293" s="11"/>
      <c r="D293" s="13"/>
      <c r="E293" s="34"/>
      <c r="F293" s="10"/>
      <c r="G293" s="35"/>
      <c r="H293" s="25" t="str">
        <f t="shared" si="1"/>
        <v/>
      </c>
      <c r="I293" s="26" t="str">
        <f t="shared" si="2"/>
        <v/>
      </c>
      <c r="J293" s="10"/>
      <c r="K293" s="10"/>
      <c r="L293" s="10"/>
      <c r="M293" s="10"/>
      <c r="N293" s="10"/>
    </row>
    <row r="294">
      <c r="A294" s="10"/>
      <c r="B294" s="30"/>
      <c r="C294" s="11"/>
      <c r="D294" s="13"/>
      <c r="E294" s="34"/>
      <c r="F294" s="10"/>
      <c r="G294" s="35"/>
      <c r="H294" s="25" t="str">
        <f t="shared" si="1"/>
        <v/>
      </c>
      <c r="I294" s="26" t="str">
        <f t="shared" si="2"/>
        <v/>
      </c>
      <c r="J294" s="10"/>
      <c r="K294" s="10"/>
      <c r="L294" s="10"/>
      <c r="M294" s="10"/>
      <c r="N294" s="10"/>
    </row>
    <row r="295">
      <c r="A295" s="10"/>
      <c r="B295" s="30"/>
      <c r="C295" s="11"/>
      <c r="D295" s="13"/>
      <c r="E295" s="34"/>
      <c r="F295" s="10"/>
      <c r="G295" s="35"/>
      <c r="H295" s="25" t="str">
        <f t="shared" si="1"/>
        <v/>
      </c>
      <c r="I295" s="26" t="str">
        <f t="shared" si="2"/>
        <v/>
      </c>
      <c r="J295" s="10"/>
      <c r="K295" s="10"/>
      <c r="L295" s="10"/>
      <c r="M295" s="10"/>
      <c r="N295" s="10"/>
    </row>
    <row r="296">
      <c r="A296" s="10"/>
      <c r="B296" s="30"/>
      <c r="C296" s="11"/>
      <c r="D296" s="13"/>
      <c r="E296" s="34"/>
      <c r="F296" s="10"/>
      <c r="G296" s="35"/>
      <c r="H296" s="25" t="str">
        <f t="shared" si="1"/>
        <v/>
      </c>
      <c r="I296" s="26" t="str">
        <f t="shared" si="2"/>
        <v/>
      </c>
      <c r="J296" s="10"/>
      <c r="K296" s="10"/>
      <c r="L296" s="10"/>
      <c r="M296" s="10"/>
      <c r="N296" s="10"/>
    </row>
    <row r="297">
      <c r="A297" s="10"/>
      <c r="B297" s="30"/>
      <c r="C297" s="11"/>
      <c r="D297" s="13"/>
      <c r="E297" s="34"/>
      <c r="F297" s="10"/>
      <c r="G297" s="35"/>
      <c r="H297" s="25" t="str">
        <f t="shared" si="1"/>
        <v/>
      </c>
      <c r="I297" s="26" t="str">
        <f t="shared" si="2"/>
        <v/>
      </c>
      <c r="J297" s="10"/>
      <c r="K297" s="10"/>
      <c r="L297" s="10"/>
      <c r="M297" s="10"/>
      <c r="N297" s="10"/>
    </row>
    <row r="298">
      <c r="A298" s="10"/>
      <c r="B298" s="30"/>
      <c r="C298" s="11"/>
      <c r="D298" s="13"/>
      <c r="E298" s="34"/>
      <c r="F298" s="10"/>
      <c r="G298" s="35"/>
      <c r="H298" s="25" t="str">
        <f t="shared" si="1"/>
        <v/>
      </c>
      <c r="I298" s="26" t="str">
        <f t="shared" si="2"/>
        <v/>
      </c>
      <c r="J298" s="10"/>
      <c r="K298" s="10"/>
      <c r="L298" s="10"/>
      <c r="M298" s="10"/>
      <c r="N298" s="10"/>
    </row>
    <row r="299">
      <c r="A299" s="10"/>
      <c r="B299" s="30"/>
      <c r="C299" s="11"/>
      <c r="D299" s="13"/>
      <c r="E299" s="34"/>
      <c r="F299" s="10"/>
      <c r="G299" s="35"/>
      <c r="H299" s="25" t="str">
        <f t="shared" si="1"/>
        <v/>
      </c>
      <c r="I299" s="26" t="str">
        <f t="shared" si="2"/>
        <v/>
      </c>
      <c r="J299" s="10"/>
      <c r="K299" s="10"/>
      <c r="L299" s="10"/>
      <c r="M299" s="10"/>
      <c r="N299" s="10"/>
    </row>
    <row r="300">
      <c r="A300" s="10"/>
      <c r="B300" s="30"/>
      <c r="C300" s="11"/>
      <c r="D300" s="13"/>
      <c r="E300" s="34"/>
      <c r="F300" s="10"/>
      <c r="G300" s="35"/>
      <c r="H300" s="25" t="str">
        <f t="shared" si="1"/>
        <v/>
      </c>
      <c r="I300" s="26" t="str">
        <f t="shared" si="2"/>
        <v/>
      </c>
      <c r="J300" s="10"/>
      <c r="K300" s="10"/>
      <c r="L300" s="10"/>
      <c r="M300" s="10"/>
      <c r="N300" s="10"/>
    </row>
    <row r="301">
      <c r="A301" s="10"/>
      <c r="B301" s="30"/>
      <c r="C301" s="11"/>
      <c r="D301" s="13"/>
      <c r="E301" s="34"/>
      <c r="F301" s="10"/>
      <c r="G301" s="35"/>
      <c r="H301" s="25" t="str">
        <f t="shared" si="1"/>
        <v/>
      </c>
      <c r="I301" s="26" t="str">
        <f t="shared" si="2"/>
        <v/>
      </c>
      <c r="J301" s="10"/>
      <c r="K301" s="10"/>
      <c r="L301" s="10"/>
      <c r="M301" s="10"/>
      <c r="N301" s="10"/>
    </row>
    <row r="302">
      <c r="A302" s="10"/>
      <c r="B302" s="30"/>
      <c r="C302" s="11"/>
      <c r="D302" s="13"/>
      <c r="E302" s="34"/>
      <c r="F302" s="10"/>
      <c r="G302" s="35"/>
      <c r="H302" s="25" t="str">
        <f t="shared" si="1"/>
        <v/>
      </c>
      <c r="I302" s="26" t="str">
        <f t="shared" si="2"/>
        <v/>
      </c>
      <c r="J302" s="10"/>
      <c r="K302" s="10"/>
      <c r="L302" s="10"/>
      <c r="M302" s="10"/>
      <c r="N302" s="10"/>
    </row>
    <row r="303">
      <c r="A303" s="10"/>
      <c r="B303" s="30"/>
      <c r="C303" s="11"/>
      <c r="D303" s="13"/>
      <c r="E303" s="34"/>
      <c r="F303" s="10"/>
      <c r="G303" s="35"/>
      <c r="H303" s="25" t="str">
        <f t="shared" si="1"/>
        <v/>
      </c>
      <c r="I303" s="26" t="str">
        <f t="shared" si="2"/>
        <v/>
      </c>
      <c r="J303" s="10"/>
      <c r="K303" s="10"/>
      <c r="L303" s="10"/>
      <c r="M303" s="10"/>
      <c r="N303" s="10"/>
    </row>
    <row r="304">
      <c r="A304" s="10"/>
      <c r="B304" s="30"/>
      <c r="C304" s="11"/>
      <c r="D304" s="13"/>
      <c r="E304" s="34"/>
      <c r="F304" s="10"/>
      <c r="G304" s="35"/>
      <c r="H304" s="25" t="str">
        <f t="shared" si="1"/>
        <v/>
      </c>
      <c r="I304" s="26" t="str">
        <f t="shared" si="2"/>
        <v/>
      </c>
      <c r="J304" s="10"/>
      <c r="K304" s="10"/>
      <c r="L304" s="10"/>
      <c r="M304" s="10"/>
      <c r="N304" s="10"/>
    </row>
    <row r="305">
      <c r="A305" s="10"/>
      <c r="B305" s="30"/>
      <c r="C305" s="11"/>
      <c r="D305" s="13"/>
      <c r="E305" s="34"/>
      <c r="F305" s="10"/>
      <c r="G305" s="35"/>
      <c r="H305" s="25" t="str">
        <f t="shared" si="1"/>
        <v/>
      </c>
      <c r="I305" s="26" t="str">
        <f t="shared" si="2"/>
        <v/>
      </c>
      <c r="J305" s="10"/>
      <c r="K305" s="10"/>
      <c r="L305" s="10"/>
      <c r="M305" s="10"/>
      <c r="N305" s="10"/>
    </row>
    <row r="306">
      <c r="A306" s="10"/>
      <c r="B306" s="30"/>
      <c r="C306" s="11"/>
      <c r="D306" s="13"/>
      <c r="E306" s="34"/>
      <c r="F306" s="10"/>
      <c r="G306" s="35"/>
      <c r="H306" s="25" t="str">
        <f t="shared" si="1"/>
        <v/>
      </c>
      <c r="I306" s="26" t="str">
        <f t="shared" si="2"/>
        <v/>
      </c>
      <c r="J306" s="10"/>
      <c r="K306" s="10"/>
      <c r="L306" s="10"/>
      <c r="M306" s="10"/>
      <c r="N306" s="10"/>
    </row>
    <row r="307">
      <c r="A307" s="10"/>
      <c r="B307" s="30"/>
      <c r="C307" s="11"/>
      <c r="D307" s="13"/>
      <c r="E307" s="34"/>
      <c r="F307" s="10"/>
      <c r="G307" s="35"/>
      <c r="H307" s="25" t="str">
        <f t="shared" si="1"/>
        <v/>
      </c>
      <c r="I307" s="26" t="str">
        <f t="shared" si="2"/>
        <v/>
      </c>
      <c r="J307" s="10"/>
      <c r="K307" s="10"/>
      <c r="L307" s="10"/>
      <c r="M307" s="10"/>
      <c r="N307" s="10"/>
    </row>
    <row r="308">
      <c r="A308" s="10"/>
      <c r="B308" s="30"/>
      <c r="C308" s="11"/>
      <c r="D308" s="13"/>
      <c r="E308" s="34"/>
      <c r="F308" s="10"/>
      <c r="G308" s="35"/>
      <c r="H308" s="25" t="str">
        <f t="shared" si="1"/>
        <v/>
      </c>
      <c r="I308" s="26" t="str">
        <f t="shared" si="2"/>
        <v/>
      </c>
      <c r="J308" s="10"/>
      <c r="K308" s="10"/>
      <c r="L308" s="10"/>
      <c r="M308" s="10"/>
      <c r="N308" s="10"/>
    </row>
    <row r="309">
      <c r="A309" s="10"/>
      <c r="B309" s="30"/>
      <c r="C309" s="11"/>
      <c r="D309" s="13"/>
      <c r="E309" s="34"/>
      <c r="F309" s="10"/>
      <c r="G309" s="35"/>
      <c r="H309" s="25" t="str">
        <f t="shared" si="1"/>
        <v/>
      </c>
      <c r="I309" s="26" t="str">
        <f t="shared" si="2"/>
        <v/>
      </c>
      <c r="J309" s="10"/>
      <c r="K309" s="10"/>
      <c r="L309" s="10"/>
      <c r="M309" s="10"/>
      <c r="N309" s="10"/>
    </row>
    <row r="310">
      <c r="A310" s="10"/>
      <c r="B310" s="30"/>
      <c r="C310" s="11"/>
      <c r="D310" s="13"/>
      <c r="E310" s="34"/>
      <c r="F310" s="10"/>
      <c r="G310" s="35"/>
      <c r="H310" s="25" t="str">
        <f t="shared" si="1"/>
        <v/>
      </c>
      <c r="I310" s="26" t="str">
        <f t="shared" si="2"/>
        <v/>
      </c>
      <c r="J310" s="10"/>
      <c r="K310" s="10"/>
      <c r="L310" s="10"/>
      <c r="M310" s="10"/>
      <c r="N310" s="10"/>
    </row>
    <row r="311">
      <c r="A311" s="10"/>
      <c r="B311" s="30"/>
      <c r="C311" s="11"/>
      <c r="D311" s="13"/>
      <c r="E311" s="34"/>
      <c r="F311" s="10"/>
      <c r="G311" s="35"/>
      <c r="H311" s="25" t="str">
        <f t="shared" si="1"/>
        <v/>
      </c>
      <c r="I311" s="26" t="str">
        <f t="shared" si="2"/>
        <v/>
      </c>
      <c r="J311" s="10"/>
      <c r="K311" s="10"/>
      <c r="L311" s="10"/>
      <c r="M311" s="10"/>
      <c r="N311" s="10"/>
    </row>
    <row r="312">
      <c r="A312" s="10"/>
      <c r="B312" s="30"/>
      <c r="C312" s="11"/>
      <c r="D312" s="13"/>
      <c r="E312" s="34"/>
      <c r="F312" s="10"/>
      <c r="G312" s="35"/>
      <c r="H312" s="25" t="str">
        <f t="shared" si="1"/>
        <v/>
      </c>
      <c r="I312" s="26" t="str">
        <f t="shared" si="2"/>
        <v/>
      </c>
      <c r="J312" s="10"/>
      <c r="K312" s="10"/>
      <c r="L312" s="10"/>
      <c r="M312" s="10"/>
      <c r="N312" s="10"/>
    </row>
    <row r="313">
      <c r="A313" s="10"/>
      <c r="B313" s="30"/>
      <c r="C313" s="11"/>
      <c r="D313" s="13"/>
      <c r="E313" s="34"/>
      <c r="F313" s="10"/>
      <c r="G313" s="35"/>
      <c r="H313" s="25" t="str">
        <f t="shared" si="1"/>
        <v/>
      </c>
      <c r="I313" s="26" t="str">
        <f t="shared" si="2"/>
        <v/>
      </c>
      <c r="J313" s="10"/>
      <c r="K313" s="10"/>
      <c r="L313" s="10"/>
      <c r="M313" s="10"/>
      <c r="N313" s="10"/>
    </row>
    <row r="314">
      <c r="A314" s="10"/>
      <c r="B314" s="30"/>
      <c r="C314" s="11"/>
      <c r="D314" s="13"/>
      <c r="E314" s="34"/>
      <c r="F314" s="10"/>
      <c r="G314" s="35"/>
      <c r="H314" s="25" t="str">
        <f t="shared" si="1"/>
        <v/>
      </c>
      <c r="I314" s="26" t="str">
        <f t="shared" si="2"/>
        <v/>
      </c>
      <c r="J314" s="10"/>
      <c r="K314" s="10"/>
      <c r="L314" s="10"/>
      <c r="M314" s="10"/>
      <c r="N314" s="10"/>
    </row>
    <row r="315">
      <c r="A315" s="10"/>
      <c r="B315" s="30"/>
      <c r="C315" s="11"/>
      <c r="D315" s="13"/>
      <c r="E315" s="34"/>
      <c r="F315" s="10"/>
      <c r="G315" s="35"/>
      <c r="H315" s="25" t="str">
        <f t="shared" si="1"/>
        <v/>
      </c>
      <c r="I315" s="26" t="str">
        <f t="shared" si="2"/>
        <v/>
      </c>
      <c r="J315" s="10"/>
      <c r="K315" s="10"/>
      <c r="L315" s="10"/>
      <c r="M315" s="10"/>
      <c r="N315" s="10"/>
    </row>
    <row r="316">
      <c r="A316" s="10"/>
      <c r="B316" s="30"/>
      <c r="C316" s="11"/>
      <c r="D316" s="13"/>
      <c r="E316" s="34"/>
      <c r="F316" s="10"/>
      <c r="G316" s="35"/>
      <c r="H316" s="25" t="str">
        <f t="shared" si="1"/>
        <v/>
      </c>
      <c r="I316" s="26" t="str">
        <f t="shared" si="2"/>
        <v/>
      </c>
      <c r="J316" s="10"/>
      <c r="K316" s="10"/>
      <c r="L316" s="10"/>
      <c r="M316" s="10"/>
      <c r="N316" s="10"/>
    </row>
    <row r="317">
      <c r="A317" s="10"/>
      <c r="B317" s="30"/>
      <c r="C317" s="11"/>
      <c r="D317" s="13"/>
      <c r="E317" s="34"/>
      <c r="F317" s="10"/>
      <c r="G317" s="35"/>
      <c r="H317" s="25" t="str">
        <f t="shared" si="1"/>
        <v/>
      </c>
      <c r="I317" s="26" t="str">
        <f t="shared" si="2"/>
        <v/>
      </c>
      <c r="J317" s="10"/>
      <c r="K317" s="10"/>
      <c r="L317" s="10"/>
      <c r="M317" s="10"/>
      <c r="N317" s="10"/>
    </row>
    <row r="318">
      <c r="A318" s="10"/>
      <c r="B318" s="30"/>
      <c r="C318" s="11"/>
      <c r="D318" s="13"/>
      <c r="E318" s="34"/>
      <c r="F318" s="10"/>
      <c r="G318" s="35"/>
      <c r="H318" s="25" t="str">
        <f t="shared" si="1"/>
        <v/>
      </c>
      <c r="I318" s="26" t="str">
        <f t="shared" si="2"/>
        <v/>
      </c>
      <c r="J318" s="10"/>
      <c r="K318" s="10"/>
      <c r="L318" s="10"/>
      <c r="M318" s="10"/>
      <c r="N318" s="10"/>
    </row>
    <row r="319">
      <c r="A319" s="10"/>
      <c r="B319" s="30"/>
      <c r="C319" s="11"/>
      <c r="D319" s="13"/>
      <c r="E319" s="34"/>
      <c r="F319" s="10"/>
      <c r="G319" s="35"/>
      <c r="H319" s="25" t="str">
        <f t="shared" si="1"/>
        <v/>
      </c>
      <c r="I319" s="26" t="str">
        <f t="shared" si="2"/>
        <v/>
      </c>
      <c r="J319" s="10"/>
      <c r="K319" s="10"/>
      <c r="L319" s="10"/>
      <c r="M319" s="10"/>
      <c r="N319" s="10"/>
    </row>
    <row r="320">
      <c r="A320" s="10"/>
      <c r="B320" s="30"/>
      <c r="C320" s="11"/>
      <c r="D320" s="13"/>
      <c r="E320" s="34"/>
      <c r="F320" s="10"/>
      <c r="G320" s="35"/>
      <c r="H320" s="25" t="str">
        <f t="shared" si="1"/>
        <v/>
      </c>
      <c r="I320" s="26" t="str">
        <f t="shared" si="2"/>
        <v/>
      </c>
      <c r="J320" s="10"/>
      <c r="K320" s="10"/>
      <c r="L320" s="10"/>
      <c r="M320" s="10"/>
      <c r="N320" s="10"/>
    </row>
    <row r="321">
      <c r="A321" s="10"/>
      <c r="B321" s="30"/>
      <c r="C321" s="11"/>
      <c r="D321" s="13"/>
      <c r="E321" s="34"/>
      <c r="F321" s="10"/>
      <c r="G321" s="35"/>
      <c r="H321" s="25" t="str">
        <f t="shared" si="1"/>
        <v/>
      </c>
      <c r="I321" s="26" t="str">
        <f t="shared" si="2"/>
        <v/>
      </c>
      <c r="J321" s="10"/>
      <c r="K321" s="10"/>
      <c r="L321" s="10"/>
      <c r="M321" s="10"/>
      <c r="N321" s="10"/>
    </row>
    <row r="322">
      <c r="A322" s="10"/>
      <c r="B322" s="30"/>
      <c r="C322" s="11"/>
      <c r="D322" s="13"/>
      <c r="E322" s="34"/>
      <c r="F322" s="10"/>
      <c r="G322" s="35"/>
      <c r="H322" s="25" t="str">
        <f t="shared" si="1"/>
        <v/>
      </c>
      <c r="I322" s="26" t="str">
        <f t="shared" si="2"/>
        <v/>
      </c>
      <c r="J322" s="10"/>
      <c r="K322" s="10"/>
      <c r="L322" s="10"/>
      <c r="M322" s="10"/>
      <c r="N322" s="10"/>
    </row>
    <row r="323">
      <c r="A323" s="10"/>
      <c r="B323" s="30"/>
      <c r="C323" s="11"/>
      <c r="D323" s="13"/>
      <c r="E323" s="34"/>
      <c r="F323" s="10"/>
      <c r="G323" s="35"/>
      <c r="H323" s="25" t="str">
        <f t="shared" si="1"/>
        <v/>
      </c>
      <c r="I323" s="26" t="str">
        <f t="shared" si="2"/>
        <v/>
      </c>
      <c r="J323" s="10"/>
      <c r="K323" s="10"/>
      <c r="L323" s="10"/>
      <c r="M323" s="10"/>
      <c r="N323" s="10"/>
    </row>
    <row r="324">
      <c r="A324" s="10"/>
      <c r="B324" s="30"/>
      <c r="C324" s="11"/>
      <c r="D324" s="13"/>
      <c r="E324" s="34"/>
      <c r="F324" s="10"/>
      <c r="G324" s="35"/>
      <c r="H324" s="25" t="str">
        <f t="shared" si="1"/>
        <v/>
      </c>
      <c r="I324" s="26" t="str">
        <f t="shared" si="2"/>
        <v/>
      </c>
      <c r="J324" s="10"/>
      <c r="K324" s="10"/>
      <c r="L324" s="10"/>
      <c r="M324" s="10"/>
      <c r="N324" s="10"/>
    </row>
    <row r="325">
      <c r="A325" s="10"/>
      <c r="B325" s="30"/>
      <c r="C325" s="11"/>
      <c r="D325" s="13"/>
      <c r="E325" s="34"/>
      <c r="F325" s="10"/>
      <c r="G325" s="35"/>
      <c r="H325" s="25" t="str">
        <f t="shared" si="1"/>
        <v/>
      </c>
      <c r="I325" s="26" t="str">
        <f t="shared" si="2"/>
        <v/>
      </c>
      <c r="J325" s="10"/>
      <c r="K325" s="10"/>
      <c r="L325" s="10"/>
      <c r="M325" s="10"/>
      <c r="N325" s="10"/>
    </row>
    <row r="326">
      <c r="A326" s="10"/>
      <c r="B326" s="30"/>
      <c r="C326" s="11"/>
      <c r="D326" s="13"/>
      <c r="E326" s="34"/>
      <c r="F326" s="10"/>
      <c r="G326" s="35"/>
      <c r="H326" s="25" t="str">
        <f t="shared" si="1"/>
        <v/>
      </c>
      <c r="I326" s="26" t="str">
        <f t="shared" si="2"/>
        <v/>
      </c>
      <c r="J326" s="10"/>
      <c r="K326" s="10"/>
      <c r="L326" s="10"/>
      <c r="M326" s="10"/>
      <c r="N326" s="10"/>
    </row>
    <row r="327">
      <c r="A327" s="10"/>
      <c r="B327" s="30"/>
      <c r="C327" s="11"/>
      <c r="D327" s="13"/>
      <c r="E327" s="34"/>
      <c r="F327" s="10"/>
      <c r="G327" s="35"/>
      <c r="H327" s="25" t="str">
        <f t="shared" si="1"/>
        <v/>
      </c>
      <c r="I327" s="26" t="str">
        <f t="shared" si="2"/>
        <v/>
      </c>
      <c r="J327" s="10"/>
      <c r="K327" s="10"/>
      <c r="L327" s="10"/>
      <c r="M327" s="10"/>
      <c r="N327" s="10"/>
    </row>
    <row r="328">
      <c r="A328" s="10"/>
      <c r="B328" s="30"/>
      <c r="C328" s="11"/>
      <c r="D328" s="13"/>
      <c r="E328" s="34"/>
      <c r="F328" s="10"/>
      <c r="G328" s="35"/>
      <c r="H328" s="25" t="str">
        <f t="shared" si="1"/>
        <v/>
      </c>
      <c r="I328" s="26" t="str">
        <f t="shared" si="2"/>
        <v/>
      </c>
      <c r="J328" s="10"/>
      <c r="K328" s="10"/>
      <c r="L328" s="10"/>
      <c r="M328" s="10"/>
      <c r="N328" s="10"/>
    </row>
    <row r="329">
      <c r="A329" s="10"/>
      <c r="B329" s="30"/>
      <c r="C329" s="11"/>
      <c r="D329" s="13"/>
      <c r="E329" s="34"/>
      <c r="F329" s="10"/>
      <c r="G329" s="35"/>
      <c r="H329" s="25" t="str">
        <f t="shared" si="1"/>
        <v/>
      </c>
      <c r="I329" s="26" t="str">
        <f t="shared" si="2"/>
        <v/>
      </c>
      <c r="J329" s="10"/>
      <c r="K329" s="10"/>
      <c r="L329" s="10"/>
      <c r="M329" s="10"/>
      <c r="N329" s="10"/>
    </row>
    <row r="330">
      <c r="A330" s="10"/>
      <c r="B330" s="30"/>
      <c r="C330" s="11"/>
      <c r="D330" s="13"/>
      <c r="E330" s="34"/>
      <c r="F330" s="10"/>
      <c r="G330" s="35"/>
      <c r="H330" s="25" t="str">
        <f t="shared" si="1"/>
        <v/>
      </c>
      <c r="I330" s="26" t="str">
        <f t="shared" si="2"/>
        <v/>
      </c>
      <c r="J330" s="10"/>
      <c r="K330" s="10"/>
      <c r="L330" s="10"/>
      <c r="M330" s="10"/>
      <c r="N330" s="10"/>
    </row>
    <row r="331">
      <c r="A331" s="10"/>
      <c r="B331" s="30"/>
      <c r="C331" s="11"/>
      <c r="D331" s="13"/>
      <c r="E331" s="34"/>
      <c r="F331" s="10"/>
      <c r="G331" s="35"/>
      <c r="H331" s="25" t="str">
        <f t="shared" si="1"/>
        <v/>
      </c>
      <c r="I331" s="26" t="str">
        <f t="shared" si="2"/>
        <v/>
      </c>
      <c r="J331" s="10"/>
      <c r="K331" s="10"/>
      <c r="L331" s="10"/>
      <c r="M331" s="10"/>
      <c r="N331" s="10"/>
    </row>
    <row r="332">
      <c r="A332" s="10"/>
      <c r="B332" s="30"/>
      <c r="C332" s="11"/>
      <c r="D332" s="13"/>
      <c r="E332" s="34"/>
      <c r="F332" s="10"/>
      <c r="G332" s="35"/>
      <c r="H332" s="25" t="str">
        <f t="shared" si="1"/>
        <v/>
      </c>
      <c r="I332" s="26" t="str">
        <f t="shared" si="2"/>
        <v/>
      </c>
      <c r="J332" s="10"/>
      <c r="K332" s="10"/>
      <c r="L332" s="10"/>
      <c r="M332" s="10"/>
      <c r="N332" s="10"/>
    </row>
    <row r="333">
      <c r="A333" s="10"/>
      <c r="B333" s="30"/>
      <c r="C333" s="11"/>
      <c r="D333" s="13"/>
      <c r="E333" s="34"/>
      <c r="F333" s="10"/>
      <c r="G333" s="35"/>
      <c r="H333" s="25" t="str">
        <f t="shared" si="1"/>
        <v/>
      </c>
      <c r="I333" s="26" t="str">
        <f t="shared" si="2"/>
        <v/>
      </c>
      <c r="J333" s="10"/>
      <c r="K333" s="10"/>
      <c r="L333" s="10"/>
      <c r="M333" s="10"/>
      <c r="N333" s="10"/>
    </row>
    <row r="334">
      <c r="A334" s="10"/>
      <c r="B334" s="30"/>
      <c r="C334" s="11"/>
      <c r="D334" s="13"/>
      <c r="E334" s="34"/>
      <c r="F334" s="10"/>
      <c r="G334" s="35"/>
      <c r="H334" s="25" t="str">
        <f t="shared" si="1"/>
        <v/>
      </c>
      <c r="I334" s="26" t="str">
        <f t="shared" si="2"/>
        <v/>
      </c>
      <c r="J334" s="10"/>
      <c r="K334" s="10"/>
      <c r="L334" s="10"/>
      <c r="M334" s="10"/>
      <c r="N334" s="10"/>
    </row>
    <row r="335">
      <c r="A335" s="10"/>
      <c r="B335" s="30"/>
      <c r="C335" s="11"/>
      <c r="D335" s="13"/>
      <c r="E335" s="34"/>
      <c r="F335" s="10"/>
      <c r="G335" s="35"/>
      <c r="H335" s="25" t="str">
        <f t="shared" si="1"/>
        <v/>
      </c>
      <c r="I335" s="26" t="str">
        <f t="shared" si="2"/>
        <v/>
      </c>
      <c r="J335" s="10"/>
      <c r="K335" s="10"/>
      <c r="L335" s="10"/>
      <c r="M335" s="10"/>
      <c r="N335" s="10"/>
    </row>
    <row r="336">
      <c r="A336" s="10"/>
      <c r="B336" s="30"/>
      <c r="C336" s="11"/>
      <c r="D336" s="13"/>
      <c r="E336" s="34"/>
      <c r="F336" s="10"/>
      <c r="G336" s="35"/>
      <c r="H336" s="25" t="str">
        <f t="shared" si="1"/>
        <v/>
      </c>
      <c r="I336" s="26" t="str">
        <f t="shared" si="2"/>
        <v/>
      </c>
      <c r="J336" s="10"/>
      <c r="K336" s="10"/>
      <c r="L336" s="10"/>
      <c r="M336" s="10"/>
      <c r="N336" s="10"/>
    </row>
    <row r="337">
      <c r="A337" s="10"/>
      <c r="B337" s="30"/>
      <c r="C337" s="11"/>
      <c r="D337" s="13"/>
      <c r="E337" s="34"/>
      <c r="F337" s="10"/>
      <c r="G337" s="35"/>
      <c r="H337" s="25" t="str">
        <f t="shared" si="1"/>
        <v/>
      </c>
      <c r="I337" s="26" t="str">
        <f t="shared" si="2"/>
        <v/>
      </c>
      <c r="J337" s="10"/>
      <c r="K337" s="10"/>
      <c r="L337" s="10"/>
      <c r="M337" s="10"/>
      <c r="N337" s="10"/>
    </row>
    <row r="338">
      <c r="A338" s="10"/>
      <c r="B338" s="30"/>
      <c r="C338" s="11"/>
      <c r="D338" s="13"/>
      <c r="E338" s="34"/>
      <c r="F338" s="10"/>
      <c r="G338" s="35"/>
      <c r="H338" s="25" t="str">
        <f t="shared" si="1"/>
        <v/>
      </c>
      <c r="I338" s="26" t="str">
        <f t="shared" si="2"/>
        <v/>
      </c>
      <c r="J338" s="10"/>
      <c r="K338" s="10"/>
      <c r="L338" s="10"/>
      <c r="M338" s="10"/>
      <c r="N338" s="10"/>
    </row>
    <row r="339">
      <c r="A339" s="10"/>
      <c r="B339" s="30"/>
      <c r="C339" s="11"/>
      <c r="D339" s="13"/>
      <c r="E339" s="34"/>
      <c r="F339" s="10"/>
      <c r="G339" s="35"/>
      <c r="H339" s="25" t="str">
        <f t="shared" si="1"/>
        <v/>
      </c>
      <c r="I339" s="26" t="str">
        <f t="shared" si="2"/>
        <v/>
      </c>
      <c r="J339" s="10"/>
      <c r="K339" s="10"/>
      <c r="L339" s="10"/>
      <c r="M339" s="10"/>
      <c r="N339" s="10"/>
    </row>
    <row r="340">
      <c r="A340" s="10"/>
      <c r="B340" s="30"/>
      <c r="C340" s="11"/>
      <c r="D340" s="13"/>
      <c r="E340" s="34"/>
      <c r="F340" s="10"/>
      <c r="G340" s="35"/>
      <c r="H340" s="25" t="str">
        <f t="shared" si="1"/>
        <v/>
      </c>
      <c r="I340" s="26" t="str">
        <f t="shared" si="2"/>
        <v/>
      </c>
      <c r="J340" s="10"/>
      <c r="K340" s="10"/>
      <c r="L340" s="10"/>
      <c r="M340" s="10"/>
      <c r="N340" s="10"/>
    </row>
    <row r="341">
      <c r="A341" s="10"/>
      <c r="B341" s="30"/>
      <c r="C341" s="11"/>
      <c r="D341" s="13"/>
      <c r="E341" s="34"/>
      <c r="F341" s="10"/>
      <c r="G341" s="35"/>
      <c r="H341" s="25" t="str">
        <f t="shared" si="1"/>
        <v/>
      </c>
      <c r="I341" s="26" t="str">
        <f t="shared" si="2"/>
        <v/>
      </c>
      <c r="J341" s="10"/>
      <c r="K341" s="10"/>
      <c r="L341" s="10"/>
      <c r="M341" s="10"/>
      <c r="N341" s="10"/>
    </row>
    <row r="342">
      <c r="A342" s="10"/>
      <c r="B342" s="30"/>
      <c r="C342" s="11"/>
      <c r="D342" s="13"/>
      <c r="E342" s="34"/>
      <c r="F342" s="10"/>
      <c r="G342" s="35"/>
      <c r="H342" s="25" t="str">
        <f t="shared" si="1"/>
        <v/>
      </c>
      <c r="I342" s="26" t="str">
        <f t="shared" si="2"/>
        <v/>
      </c>
      <c r="J342" s="10"/>
      <c r="K342" s="10"/>
      <c r="L342" s="10"/>
      <c r="M342" s="10"/>
      <c r="N342" s="10"/>
    </row>
    <row r="343">
      <c r="A343" s="10"/>
      <c r="B343" s="30"/>
      <c r="C343" s="11"/>
      <c r="D343" s="13"/>
      <c r="E343" s="34"/>
      <c r="F343" s="10"/>
      <c r="G343" s="35"/>
      <c r="H343" s="25" t="str">
        <f t="shared" si="1"/>
        <v/>
      </c>
      <c r="I343" s="26" t="str">
        <f t="shared" si="2"/>
        <v/>
      </c>
      <c r="J343" s="10"/>
      <c r="K343" s="10"/>
      <c r="L343" s="10"/>
      <c r="M343" s="10"/>
      <c r="N343" s="10"/>
    </row>
    <row r="344">
      <c r="A344" s="10"/>
      <c r="B344" s="30"/>
      <c r="C344" s="11"/>
      <c r="D344" s="13"/>
      <c r="E344" s="34"/>
      <c r="F344" s="10"/>
      <c r="G344" s="35"/>
      <c r="H344" s="25" t="str">
        <f t="shared" si="1"/>
        <v/>
      </c>
      <c r="I344" s="26" t="str">
        <f t="shared" si="2"/>
        <v/>
      </c>
      <c r="J344" s="10"/>
      <c r="K344" s="10"/>
      <c r="L344" s="10"/>
      <c r="M344" s="10"/>
      <c r="N344" s="10"/>
    </row>
    <row r="345">
      <c r="A345" s="10"/>
      <c r="B345" s="30"/>
      <c r="C345" s="11"/>
      <c r="D345" s="13"/>
      <c r="E345" s="34"/>
      <c r="F345" s="10"/>
      <c r="G345" s="35"/>
      <c r="H345" s="25" t="str">
        <f t="shared" si="1"/>
        <v/>
      </c>
      <c r="I345" s="26" t="str">
        <f t="shared" si="2"/>
        <v/>
      </c>
      <c r="J345" s="10"/>
      <c r="K345" s="10"/>
      <c r="L345" s="10"/>
      <c r="M345" s="10"/>
      <c r="N345" s="10"/>
    </row>
    <row r="346">
      <c r="A346" s="10"/>
      <c r="B346" s="30"/>
      <c r="C346" s="11"/>
      <c r="D346" s="13"/>
      <c r="E346" s="34"/>
      <c r="F346" s="10"/>
      <c r="G346" s="35"/>
      <c r="H346" s="25" t="str">
        <f t="shared" si="1"/>
        <v/>
      </c>
      <c r="I346" s="26" t="str">
        <f t="shared" si="2"/>
        <v/>
      </c>
      <c r="J346" s="10"/>
      <c r="K346" s="10"/>
      <c r="L346" s="10"/>
      <c r="M346" s="10"/>
      <c r="N346" s="10"/>
    </row>
    <row r="347">
      <c r="A347" s="10"/>
      <c r="B347" s="30"/>
      <c r="C347" s="11"/>
      <c r="D347" s="13"/>
      <c r="E347" s="34"/>
      <c r="F347" s="10"/>
      <c r="G347" s="35"/>
      <c r="H347" s="25" t="str">
        <f t="shared" si="1"/>
        <v/>
      </c>
      <c r="I347" s="26" t="str">
        <f t="shared" si="2"/>
        <v/>
      </c>
      <c r="J347" s="10"/>
      <c r="K347" s="10"/>
      <c r="L347" s="10"/>
      <c r="M347" s="10"/>
      <c r="N347" s="10"/>
    </row>
    <row r="348">
      <c r="A348" s="10"/>
      <c r="B348" s="30"/>
      <c r="C348" s="11"/>
      <c r="D348" s="13"/>
      <c r="E348" s="34"/>
      <c r="F348" s="10"/>
      <c r="G348" s="35"/>
      <c r="H348" s="25" t="str">
        <f t="shared" si="1"/>
        <v/>
      </c>
      <c r="I348" s="26" t="str">
        <f t="shared" si="2"/>
        <v/>
      </c>
      <c r="J348" s="10"/>
      <c r="K348" s="10"/>
      <c r="L348" s="10"/>
      <c r="M348" s="10"/>
      <c r="N348" s="10"/>
    </row>
    <row r="349">
      <c r="A349" s="10"/>
      <c r="B349" s="30"/>
      <c r="C349" s="11"/>
      <c r="D349" s="13"/>
      <c r="E349" s="34"/>
      <c r="F349" s="10"/>
      <c r="G349" s="35"/>
      <c r="H349" s="25" t="str">
        <f t="shared" si="1"/>
        <v/>
      </c>
      <c r="I349" s="26" t="str">
        <f t="shared" si="2"/>
        <v/>
      </c>
      <c r="J349" s="10"/>
      <c r="K349" s="10"/>
      <c r="L349" s="10"/>
      <c r="M349" s="10"/>
      <c r="N349" s="10"/>
    </row>
    <row r="350">
      <c r="A350" s="10"/>
      <c r="B350" s="30"/>
      <c r="C350" s="11"/>
      <c r="D350" s="13"/>
      <c r="E350" s="34"/>
      <c r="F350" s="10"/>
      <c r="G350" s="35"/>
      <c r="H350" s="25" t="str">
        <f t="shared" si="1"/>
        <v/>
      </c>
      <c r="I350" s="26" t="str">
        <f t="shared" si="2"/>
        <v/>
      </c>
      <c r="J350" s="10"/>
      <c r="K350" s="10"/>
      <c r="L350" s="10"/>
      <c r="M350" s="10"/>
      <c r="N350" s="10"/>
    </row>
    <row r="351">
      <c r="A351" s="10"/>
      <c r="B351" s="30"/>
      <c r="C351" s="11"/>
      <c r="D351" s="13"/>
      <c r="E351" s="34"/>
      <c r="F351" s="10"/>
      <c r="G351" s="35"/>
      <c r="H351" s="25" t="str">
        <f t="shared" si="1"/>
        <v/>
      </c>
      <c r="I351" s="26" t="str">
        <f t="shared" si="2"/>
        <v/>
      </c>
      <c r="J351" s="10"/>
      <c r="K351" s="10"/>
      <c r="L351" s="10"/>
      <c r="M351" s="10"/>
      <c r="N351" s="10"/>
    </row>
    <row r="352">
      <c r="A352" s="10"/>
      <c r="B352" s="30"/>
      <c r="C352" s="11"/>
      <c r="D352" s="13"/>
      <c r="E352" s="34"/>
      <c r="F352" s="10"/>
      <c r="G352" s="35"/>
      <c r="H352" s="25" t="str">
        <f t="shared" si="1"/>
        <v/>
      </c>
      <c r="I352" s="26" t="str">
        <f t="shared" si="2"/>
        <v/>
      </c>
      <c r="J352" s="10"/>
      <c r="K352" s="10"/>
      <c r="L352" s="10"/>
      <c r="M352" s="10"/>
      <c r="N352" s="10"/>
    </row>
    <row r="353">
      <c r="A353" s="10"/>
      <c r="B353" s="30"/>
      <c r="C353" s="11"/>
      <c r="D353" s="13"/>
      <c r="E353" s="34"/>
      <c r="F353" s="10"/>
      <c r="G353" s="35"/>
      <c r="H353" s="25" t="str">
        <f t="shared" si="1"/>
        <v/>
      </c>
      <c r="I353" s="26" t="str">
        <f t="shared" si="2"/>
        <v/>
      </c>
      <c r="J353" s="10"/>
      <c r="K353" s="10"/>
      <c r="L353" s="10"/>
      <c r="M353" s="10"/>
      <c r="N353" s="10"/>
    </row>
    <row r="354">
      <c r="A354" s="10"/>
      <c r="B354" s="30"/>
      <c r="C354" s="11"/>
      <c r="D354" s="13"/>
      <c r="E354" s="34"/>
      <c r="F354" s="10"/>
      <c r="G354" s="35"/>
      <c r="H354" s="25" t="str">
        <f t="shared" si="1"/>
        <v/>
      </c>
      <c r="I354" s="26" t="str">
        <f t="shared" si="2"/>
        <v/>
      </c>
      <c r="J354" s="10"/>
      <c r="K354" s="10"/>
      <c r="L354" s="10"/>
      <c r="M354" s="10"/>
      <c r="N354" s="10"/>
    </row>
    <row r="355">
      <c r="A355" s="10"/>
      <c r="B355" s="30"/>
      <c r="C355" s="11"/>
      <c r="D355" s="13"/>
      <c r="E355" s="34"/>
      <c r="F355" s="10"/>
      <c r="G355" s="35"/>
      <c r="H355" s="25" t="str">
        <f t="shared" si="1"/>
        <v/>
      </c>
      <c r="I355" s="26" t="str">
        <f t="shared" si="2"/>
        <v/>
      </c>
      <c r="J355" s="10"/>
      <c r="K355" s="10"/>
      <c r="L355" s="10"/>
      <c r="M355" s="10"/>
      <c r="N355" s="10"/>
    </row>
    <row r="356">
      <c r="A356" s="10"/>
      <c r="B356" s="30"/>
      <c r="C356" s="11"/>
      <c r="D356" s="13"/>
      <c r="E356" s="34"/>
      <c r="F356" s="10"/>
      <c r="G356" s="35"/>
      <c r="H356" s="25" t="str">
        <f t="shared" si="1"/>
        <v/>
      </c>
      <c r="I356" s="26" t="str">
        <f t="shared" si="2"/>
        <v/>
      </c>
      <c r="J356" s="10"/>
      <c r="K356" s="10"/>
      <c r="L356" s="10"/>
      <c r="M356" s="10"/>
      <c r="N356" s="10"/>
    </row>
    <row r="357">
      <c r="A357" s="10"/>
      <c r="B357" s="30"/>
      <c r="C357" s="11"/>
      <c r="D357" s="13"/>
      <c r="E357" s="34"/>
      <c r="F357" s="10"/>
      <c r="G357" s="35"/>
      <c r="H357" s="25" t="str">
        <f t="shared" si="1"/>
        <v/>
      </c>
      <c r="I357" s="26" t="str">
        <f t="shared" si="2"/>
        <v/>
      </c>
      <c r="J357" s="10"/>
      <c r="K357" s="10"/>
      <c r="L357" s="10"/>
      <c r="M357" s="10"/>
      <c r="N357" s="10"/>
    </row>
    <row r="358">
      <c r="A358" s="10"/>
      <c r="B358" s="30"/>
      <c r="C358" s="11"/>
      <c r="D358" s="13"/>
      <c r="E358" s="34"/>
      <c r="F358" s="10"/>
      <c r="G358" s="35"/>
      <c r="H358" s="25" t="str">
        <f t="shared" si="1"/>
        <v/>
      </c>
      <c r="I358" s="26" t="str">
        <f t="shared" si="2"/>
        <v/>
      </c>
      <c r="J358" s="10"/>
      <c r="K358" s="10"/>
      <c r="L358" s="10"/>
      <c r="M358" s="10"/>
      <c r="N358" s="10"/>
    </row>
    <row r="359">
      <c r="A359" s="10"/>
      <c r="B359" s="30"/>
      <c r="C359" s="11"/>
      <c r="D359" s="13"/>
      <c r="E359" s="34"/>
      <c r="F359" s="10"/>
      <c r="G359" s="35"/>
      <c r="H359" s="25" t="str">
        <f t="shared" si="1"/>
        <v/>
      </c>
      <c r="I359" s="26" t="str">
        <f t="shared" si="2"/>
        <v/>
      </c>
      <c r="J359" s="10"/>
      <c r="K359" s="10"/>
      <c r="L359" s="10"/>
      <c r="M359" s="10"/>
      <c r="N359" s="10"/>
    </row>
    <row r="360">
      <c r="A360" s="10"/>
      <c r="B360" s="30"/>
      <c r="C360" s="11"/>
      <c r="D360" s="13"/>
      <c r="E360" s="34"/>
      <c r="F360" s="10"/>
      <c r="G360" s="35"/>
      <c r="H360" s="25" t="str">
        <f t="shared" si="1"/>
        <v/>
      </c>
      <c r="I360" s="26" t="str">
        <f t="shared" si="2"/>
        <v/>
      </c>
      <c r="J360" s="10"/>
      <c r="K360" s="10"/>
      <c r="L360" s="10"/>
      <c r="M360" s="10"/>
      <c r="N360" s="10"/>
    </row>
    <row r="361">
      <c r="A361" s="10"/>
      <c r="B361" s="30"/>
      <c r="C361" s="11"/>
      <c r="D361" s="13"/>
      <c r="E361" s="34"/>
      <c r="F361" s="10"/>
      <c r="G361" s="35"/>
      <c r="H361" s="25" t="str">
        <f t="shared" si="1"/>
        <v/>
      </c>
      <c r="I361" s="26" t="str">
        <f t="shared" si="2"/>
        <v/>
      </c>
      <c r="J361" s="10"/>
      <c r="K361" s="10"/>
      <c r="L361" s="10"/>
      <c r="M361" s="10"/>
      <c r="N361" s="10"/>
    </row>
    <row r="362">
      <c r="A362" s="10"/>
      <c r="B362" s="30"/>
      <c r="C362" s="11"/>
      <c r="D362" s="13"/>
      <c r="E362" s="34"/>
      <c r="F362" s="10"/>
      <c r="G362" s="35"/>
      <c r="H362" s="25" t="str">
        <f t="shared" si="1"/>
        <v/>
      </c>
      <c r="I362" s="26" t="str">
        <f t="shared" si="2"/>
        <v/>
      </c>
      <c r="J362" s="10"/>
      <c r="K362" s="10"/>
      <c r="L362" s="10"/>
      <c r="M362" s="10"/>
      <c r="N362" s="10"/>
    </row>
    <row r="363">
      <c r="A363" s="10"/>
      <c r="B363" s="30"/>
      <c r="C363" s="11"/>
      <c r="D363" s="13"/>
      <c r="E363" s="34"/>
      <c r="F363" s="10"/>
      <c r="G363" s="35"/>
      <c r="H363" s="25" t="str">
        <f t="shared" si="1"/>
        <v/>
      </c>
      <c r="I363" s="26" t="str">
        <f t="shared" si="2"/>
        <v/>
      </c>
      <c r="J363" s="10"/>
      <c r="K363" s="10"/>
      <c r="L363" s="10"/>
      <c r="M363" s="10"/>
      <c r="N363" s="10"/>
    </row>
    <row r="364">
      <c r="A364" s="10"/>
      <c r="B364" s="30"/>
      <c r="C364" s="11"/>
      <c r="D364" s="13"/>
      <c r="E364" s="34"/>
      <c r="F364" s="10"/>
      <c r="G364" s="35"/>
      <c r="H364" s="25" t="str">
        <f t="shared" si="1"/>
        <v/>
      </c>
      <c r="I364" s="26" t="str">
        <f t="shared" si="2"/>
        <v/>
      </c>
      <c r="J364" s="10"/>
      <c r="K364" s="10"/>
      <c r="L364" s="10"/>
      <c r="M364" s="10"/>
      <c r="N364" s="10"/>
    </row>
    <row r="365">
      <c r="A365" s="10"/>
      <c r="B365" s="30"/>
      <c r="C365" s="11"/>
      <c r="D365" s="13"/>
      <c r="E365" s="34"/>
      <c r="F365" s="10"/>
      <c r="G365" s="35"/>
      <c r="H365" s="25" t="str">
        <f t="shared" si="1"/>
        <v/>
      </c>
      <c r="I365" s="26" t="str">
        <f t="shared" si="2"/>
        <v/>
      </c>
      <c r="J365" s="10"/>
      <c r="K365" s="10"/>
      <c r="L365" s="10"/>
      <c r="M365" s="10"/>
      <c r="N365" s="10"/>
    </row>
    <row r="366">
      <c r="A366" s="10"/>
      <c r="B366" s="30"/>
      <c r="C366" s="11"/>
      <c r="D366" s="13"/>
      <c r="E366" s="34"/>
      <c r="F366" s="10"/>
      <c r="G366" s="35"/>
      <c r="H366" s="25" t="str">
        <f t="shared" si="1"/>
        <v/>
      </c>
      <c r="I366" s="26" t="str">
        <f t="shared" si="2"/>
        <v/>
      </c>
      <c r="J366" s="10"/>
      <c r="K366" s="10"/>
      <c r="L366" s="10"/>
      <c r="M366" s="10"/>
      <c r="N366" s="10"/>
    </row>
    <row r="367">
      <c r="A367" s="10"/>
      <c r="B367" s="30"/>
      <c r="C367" s="11"/>
      <c r="D367" s="13"/>
      <c r="E367" s="34"/>
      <c r="F367" s="10"/>
      <c r="G367" s="35"/>
      <c r="H367" s="25" t="str">
        <f t="shared" si="1"/>
        <v/>
      </c>
      <c r="I367" s="26" t="str">
        <f t="shared" si="2"/>
        <v/>
      </c>
      <c r="J367" s="10"/>
      <c r="K367" s="10"/>
      <c r="L367" s="10"/>
      <c r="M367" s="10"/>
      <c r="N367" s="10"/>
    </row>
    <row r="368">
      <c r="A368" s="10"/>
      <c r="B368" s="30"/>
      <c r="C368" s="11"/>
      <c r="D368" s="13"/>
      <c r="E368" s="34"/>
      <c r="F368" s="10"/>
      <c r="G368" s="35"/>
      <c r="H368" s="25" t="str">
        <f t="shared" si="1"/>
        <v/>
      </c>
      <c r="I368" s="26" t="str">
        <f t="shared" si="2"/>
        <v/>
      </c>
      <c r="J368" s="10"/>
      <c r="K368" s="10"/>
      <c r="L368" s="10"/>
      <c r="M368" s="10"/>
      <c r="N368" s="10"/>
    </row>
    <row r="369">
      <c r="A369" s="10"/>
      <c r="B369" s="30"/>
      <c r="C369" s="11"/>
      <c r="D369" s="13"/>
      <c r="E369" s="34"/>
      <c r="F369" s="10"/>
      <c r="G369" s="35"/>
      <c r="H369" s="25" t="str">
        <f t="shared" si="1"/>
        <v/>
      </c>
      <c r="I369" s="26" t="str">
        <f t="shared" si="2"/>
        <v/>
      </c>
      <c r="J369" s="10"/>
      <c r="K369" s="10"/>
      <c r="L369" s="10"/>
      <c r="M369" s="10"/>
      <c r="N369" s="10"/>
    </row>
    <row r="370">
      <c r="A370" s="10"/>
      <c r="B370" s="30"/>
      <c r="C370" s="11"/>
      <c r="D370" s="13"/>
      <c r="E370" s="34"/>
      <c r="F370" s="10"/>
      <c r="G370" s="35"/>
      <c r="H370" s="25" t="str">
        <f t="shared" si="1"/>
        <v/>
      </c>
      <c r="I370" s="26" t="str">
        <f t="shared" si="2"/>
        <v/>
      </c>
      <c r="J370" s="10"/>
      <c r="K370" s="10"/>
      <c r="L370" s="10"/>
      <c r="M370" s="10"/>
      <c r="N370" s="10"/>
    </row>
    <row r="371">
      <c r="A371" s="10"/>
      <c r="B371" s="30"/>
      <c r="C371" s="11"/>
      <c r="D371" s="13"/>
      <c r="E371" s="34"/>
      <c r="F371" s="10"/>
      <c r="G371" s="35"/>
      <c r="H371" s="25" t="str">
        <f t="shared" si="1"/>
        <v/>
      </c>
      <c r="I371" s="26" t="str">
        <f t="shared" si="2"/>
        <v/>
      </c>
      <c r="J371" s="10"/>
      <c r="K371" s="10"/>
      <c r="L371" s="10"/>
      <c r="M371" s="10"/>
      <c r="N371" s="10"/>
    </row>
    <row r="372">
      <c r="A372" s="10"/>
      <c r="B372" s="30"/>
      <c r="C372" s="11"/>
      <c r="D372" s="13"/>
      <c r="E372" s="34"/>
      <c r="F372" s="10"/>
      <c r="G372" s="35"/>
      <c r="H372" s="25" t="str">
        <f t="shared" si="1"/>
        <v/>
      </c>
      <c r="I372" s="26" t="str">
        <f t="shared" si="2"/>
        <v/>
      </c>
      <c r="J372" s="10"/>
      <c r="K372" s="10"/>
      <c r="L372" s="10"/>
      <c r="M372" s="10"/>
      <c r="N372" s="10"/>
    </row>
    <row r="373">
      <c r="A373" s="10"/>
      <c r="B373" s="30"/>
      <c r="C373" s="11"/>
      <c r="D373" s="13"/>
      <c r="E373" s="34"/>
      <c r="F373" s="10"/>
      <c r="G373" s="35"/>
      <c r="H373" s="25" t="str">
        <f t="shared" si="1"/>
        <v/>
      </c>
      <c r="I373" s="26" t="str">
        <f t="shared" si="2"/>
        <v/>
      </c>
      <c r="J373" s="10"/>
      <c r="K373" s="10"/>
      <c r="L373" s="10"/>
      <c r="M373" s="10"/>
      <c r="N373" s="10"/>
    </row>
    <row r="374">
      <c r="A374" s="10"/>
      <c r="B374" s="30"/>
      <c r="C374" s="11"/>
      <c r="D374" s="13"/>
      <c r="E374" s="34"/>
      <c r="F374" s="10"/>
      <c r="G374" s="35"/>
      <c r="H374" s="25" t="str">
        <f t="shared" si="1"/>
        <v/>
      </c>
      <c r="I374" s="26" t="str">
        <f t="shared" si="2"/>
        <v/>
      </c>
      <c r="J374" s="10"/>
      <c r="K374" s="10"/>
      <c r="L374" s="10"/>
      <c r="M374" s="10"/>
      <c r="N374" s="10"/>
    </row>
    <row r="375">
      <c r="A375" s="10"/>
      <c r="B375" s="30"/>
      <c r="C375" s="11"/>
      <c r="D375" s="13"/>
      <c r="E375" s="34"/>
      <c r="F375" s="10"/>
      <c r="G375" s="35"/>
      <c r="H375" s="25" t="str">
        <f t="shared" si="1"/>
        <v/>
      </c>
      <c r="I375" s="26" t="str">
        <f t="shared" si="2"/>
        <v/>
      </c>
      <c r="J375" s="10"/>
      <c r="K375" s="10"/>
      <c r="L375" s="10"/>
      <c r="M375" s="10"/>
      <c r="N375" s="10"/>
    </row>
    <row r="376">
      <c r="A376" s="10"/>
      <c r="B376" s="30"/>
      <c r="C376" s="11"/>
      <c r="D376" s="13"/>
      <c r="E376" s="34"/>
      <c r="F376" s="10"/>
      <c r="G376" s="35"/>
      <c r="H376" s="25" t="str">
        <f t="shared" si="1"/>
        <v/>
      </c>
      <c r="I376" s="26" t="str">
        <f t="shared" si="2"/>
        <v/>
      </c>
      <c r="J376" s="10"/>
      <c r="K376" s="10"/>
      <c r="L376" s="10"/>
      <c r="M376" s="10"/>
      <c r="N376" s="10"/>
    </row>
    <row r="377">
      <c r="A377" s="10"/>
      <c r="B377" s="30"/>
      <c r="C377" s="11"/>
      <c r="D377" s="13"/>
      <c r="E377" s="34"/>
      <c r="F377" s="10"/>
      <c r="G377" s="35"/>
      <c r="H377" s="25" t="str">
        <f t="shared" si="1"/>
        <v/>
      </c>
      <c r="I377" s="26" t="str">
        <f t="shared" si="2"/>
        <v/>
      </c>
      <c r="J377" s="10"/>
      <c r="K377" s="10"/>
      <c r="L377" s="10"/>
      <c r="M377" s="10"/>
      <c r="N377" s="10"/>
    </row>
    <row r="378">
      <c r="A378" s="10"/>
      <c r="B378" s="30"/>
      <c r="C378" s="11"/>
      <c r="D378" s="13"/>
      <c r="E378" s="34"/>
      <c r="F378" s="10"/>
      <c r="G378" s="35"/>
      <c r="H378" s="25" t="str">
        <f t="shared" si="1"/>
        <v/>
      </c>
      <c r="I378" s="26" t="str">
        <f t="shared" si="2"/>
        <v/>
      </c>
      <c r="J378" s="10"/>
      <c r="K378" s="10"/>
      <c r="L378" s="10"/>
      <c r="M378" s="10"/>
      <c r="N378" s="10"/>
    </row>
    <row r="379">
      <c r="A379" s="10"/>
      <c r="B379" s="30"/>
      <c r="C379" s="11"/>
      <c r="D379" s="13"/>
      <c r="E379" s="34"/>
      <c r="F379" s="10"/>
      <c r="G379" s="35"/>
      <c r="H379" s="25" t="str">
        <f t="shared" si="1"/>
        <v/>
      </c>
      <c r="I379" s="26" t="str">
        <f t="shared" si="2"/>
        <v/>
      </c>
      <c r="J379" s="10"/>
      <c r="K379" s="10"/>
      <c r="L379" s="10"/>
      <c r="M379" s="10"/>
      <c r="N379" s="10"/>
    </row>
    <row r="380">
      <c r="A380" s="10"/>
      <c r="B380" s="30"/>
      <c r="C380" s="11"/>
      <c r="D380" s="13"/>
      <c r="E380" s="34"/>
      <c r="F380" s="10"/>
      <c r="G380" s="35"/>
      <c r="H380" s="25" t="str">
        <f t="shared" si="1"/>
        <v/>
      </c>
      <c r="I380" s="26" t="str">
        <f t="shared" si="2"/>
        <v/>
      </c>
      <c r="J380" s="10"/>
      <c r="K380" s="10"/>
      <c r="L380" s="10"/>
      <c r="M380" s="10"/>
      <c r="N380" s="10"/>
    </row>
    <row r="381">
      <c r="A381" s="10"/>
      <c r="B381" s="30"/>
      <c r="C381" s="11"/>
      <c r="D381" s="13"/>
      <c r="E381" s="34"/>
      <c r="F381" s="10"/>
      <c r="G381" s="35"/>
      <c r="H381" s="25" t="str">
        <f t="shared" si="1"/>
        <v/>
      </c>
      <c r="I381" s="26" t="str">
        <f t="shared" si="2"/>
        <v/>
      </c>
      <c r="J381" s="10"/>
      <c r="K381" s="10"/>
      <c r="L381" s="10"/>
      <c r="M381" s="10"/>
      <c r="N381" s="10"/>
    </row>
    <row r="382">
      <c r="A382" s="10"/>
      <c r="B382" s="30"/>
      <c r="C382" s="11"/>
      <c r="D382" s="13"/>
      <c r="E382" s="34"/>
      <c r="F382" s="10"/>
      <c r="G382" s="35"/>
      <c r="H382" s="25" t="str">
        <f t="shared" si="1"/>
        <v/>
      </c>
      <c r="I382" s="26" t="str">
        <f t="shared" si="2"/>
        <v/>
      </c>
      <c r="J382" s="10"/>
      <c r="K382" s="10"/>
      <c r="L382" s="10"/>
      <c r="M382" s="10"/>
      <c r="N382" s="10"/>
    </row>
    <row r="383">
      <c r="A383" s="10"/>
      <c r="B383" s="30"/>
      <c r="C383" s="11"/>
      <c r="D383" s="13"/>
      <c r="E383" s="34"/>
      <c r="F383" s="10"/>
      <c r="G383" s="35"/>
      <c r="H383" s="25" t="str">
        <f t="shared" si="1"/>
        <v/>
      </c>
      <c r="I383" s="26" t="str">
        <f t="shared" si="2"/>
        <v/>
      </c>
      <c r="J383" s="10"/>
      <c r="K383" s="10"/>
      <c r="L383" s="10"/>
      <c r="M383" s="10"/>
      <c r="N383" s="10"/>
    </row>
    <row r="384">
      <c r="A384" s="10"/>
      <c r="B384" s="30"/>
      <c r="C384" s="11"/>
      <c r="D384" s="13"/>
      <c r="E384" s="34"/>
      <c r="F384" s="10"/>
      <c r="G384" s="35"/>
      <c r="H384" s="25" t="str">
        <f t="shared" si="1"/>
        <v/>
      </c>
      <c r="I384" s="26" t="str">
        <f t="shared" si="2"/>
        <v/>
      </c>
      <c r="J384" s="10"/>
      <c r="K384" s="10"/>
      <c r="L384" s="10"/>
      <c r="M384" s="10"/>
      <c r="N384" s="10"/>
    </row>
    <row r="385">
      <c r="A385" s="10"/>
      <c r="B385" s="30"/>
      <c r="C385" s="11"/>
      <c r="D385" s="13"/>
      <c r="E385" s="34"/>
      <c r="F385" s="10"/>
      <c r="G385" s="35"/>
      <c r="H385" s="25" t="str">
        <f t="shared" si="1"/>
        <v/>
      </c>
      <c r="I385" s="26" t="str">
        <f t="shared" si="2"/>
        <v/>
      </c>
      <c r="J385" s="10"/>
      <c r="K385" s="10"/>
      <c r="L385" s="10"/>
      <c r="M385" s="10"/>
      <c r="N385" s="10"/>
    </row>
    <row r="386">
      <c r="A386" s="10"/>
      <c r="B386" s="30"/>
      <c r="C386" s="11"/>
      <c r="D386" s="13"/>
      <c r="E386" s="34"/>
      <c r="F386" s="10"/>
      <c r="G386" s="35"/>
      <c r="H386" s="25" t="str">
        <f t="shared" si="1"/>
        <v/>
      </c>
      <c r="I386" s="26" t="str">
        <f t="shared" si="2"/>
        <v/>
      </c>
      <c r="J386" s="10"/>
      <c r="K386" s="10"/>
      <c r="L386" s="10"/>
      <c r="M386" s="10"/>
      <c r="N386" s="10"/>
    </row>
    <row r="387">
      <c r="A387" s="10"/>
      <c r="B387" s="30"/>
      <c r="C387" s="11"/>
      <c r="D387" s="13"/>
      <c r="E387" s="34"/>
      <c r="F387" s="10"/>
      <c r="G387" s="35"/>
      <c r="H387" s="25" t="str">
        <f t="shared" si="1"/>
        <v/>
      </c>
      <c r="I387" s="26" t="str">
        <f t="shared" si="2"/>
        <v/>
      </c>
      <c r="J387" s="10"/>
      <c r="K387" s="10"/>
      <c r="L387" s="10"/>
      <c r="M387" s="10"/>
      <c r="N387" s="10"/>
    </row>
    <row r="388">
      <c r="A388" s="10"/>
      <c r="B388" s="30"/>
      <c r="C388" s="11"/>
      <c r="D388" s="13"/>
      <c r="E388" s="34"/>
      <c r="F388" s="10"/>
      <c r="G388" s="35"/>
      <c r="H388" s="25" t="str">
        <f t="shared" si="1"/>
        <v/>
      </c>
      <c r="I388" s="26" t="str">
        <f t="shared" si="2"/>
        <v/>
      </c>
      <c r="J388" s="10"/>
      <c r="K388" s="10"/>
      <c r="L388" s="10"/>
      <c r="M388" s="10"/>
      <c r="N388" s="10"/>
    </row>
    <row r="389">
      <c r="A389" s="10"/>
      <c r="B389" s="30"/>
      <c r="C389" s="11"/>
      <c r="D389" s="13"/>
      <c r="E389" s="34"/>
      <c r="F389" s="10"/>
      <c r="G389" s="35"/>
      <c r="H389" s="25" t="str">
        <f t="shared" si="1"/>
        <v/>
      </c>
      <c r="I389" s="26" t="str">
        <f t="shared" si="2"/>
        <v/>
      </c>
      <c r="J389" s="10"/>
      <c r="K389" s="10"/>
      <c r="L389" s="10"/>
      <c r="M389" s="10"/>
      <c r="N389" s="10"/>
    </row>
    <row r="390">
      <c r="A390" s="10"/>
      <c r="B390" s="30"/>
      <c r="C390" s="11"/>
      <c r="D390" s="13"/>
      <c r="E390" s="34"/>
      <c r="F390" s="10"/>
      <c r="G390" s="35"/>
      <c r="H390" s="25" t="str">
        <f t="shared" si="1"/>
        <v/>
      </c>
      <c r="I390" s="26" t="str">
        <f t="shared" si="2"/>
        <v/>
      </c>
      <c r="J390" s="10"/>
      <c r="K390" s="10"/>
      <c r="L390" s="10"/>
      <c r="M390" s="10"/>
      <c r="N390" s="10"/>
    </row>
    <row r="391">
      <c r="A391" s="10"/>
      <c r="B391" s="30"/>
      <c r="C391" s="11"/>
      <c r="D391" s="13"/>
      <c r="E391" s="34"/>
      <c r="F391" s="10"/>
      <c r="G391" s="35"/>
      <c r="H391" s="25" t="str">
        <f t="shared" si="1"/>
        <v/>
      </c>
      <c r="I391" s="26" t="str">
        <f t="shared" si="2"/>
        <v/>
      </c>
      <c r="J391" s="10"/>
      <c r="K391" s="10"/>
      <c r="L391" s="10"/>
      <c r="M391" s="10"/>
      <c r="N391" s="10"/>
    </row>
    <row r="392">
      <c r="A392" s="10"/>
      <c r="B392" s="30"/>
      <c r="C392" s="11"/>
      <c r="D392" s="13"/>
      <c r="E392" s="34"/>
      <c r="F392" s="10"/>
      <c r="G392" s="35"/>
      <c r="H392" s="25" t="str">
        <f t="shared" si="1"/>
        <v/>
      </c>
      <c r="I392" s="26" t="str">
        <f t="shared" si="2"/>
        <v/>
      </c>
      <c r="J392" s="10"/>
      <c r="K392" s="10"/>
      <c r="L392" s="10"/>
      <c r="M392" s="10"/>
      <c r="N392" s="10"/>
    </row>
    <row r="393">
      <c r="A393" s="10"/>
      <c r="B393" s="30"/>
      <c r="C393" s="11"/>
      <c r="D393" s="13"/>
      <c r="E393" s="34"/>
      <c r="F393" s="10"/>
      <c r="G393" s="35"/>
      <c r="H393" s="25" t="str">
        <f t="shared" si="1"/>
        <v/>
      </c>
      <c r="I393" s="26" t="str">
        <f t="shared" si="2"/>
        <v/>
      </c>
      <c r="J393" s="10"/>
      <c r="K393" s="10"/>
      <c r="L393" s="10"/>
      <c r="M393" s="10"/>
      <c r="N393" s="10"/>
    </row>
    <row r="394">
      <c r="A394" s="10"/>
      <c r="B394" s="30"/>
      <c r="C394" s="11"/>
      <c r="D394" s="13"/>
      <c r="E394" s="34"/>
      <c r="F394" s="10"/>
      <c r="G394" s="35"/>
      <c r="H394" s="25" t="str">
        <f t="shared" si="1"/>
        <v/>
      </c>
      <c r="I394" s="26" t="str">
        <f t="shared" si="2"/>
        <v/>
      </c>
      <c r="J394" s="10"/>
      <c r="K394" s="10"/>
      <c r="L394" s="10"/>
      <c r="M394" s="10"/>
      <c r="N394" s="10"/>
    </row>
    <row r="395">
      <c r="A395" s="10"/>
      <c r="B395" s="30"/>
      <c r="C395" s="11"/>
      <c r="D395" s="13"/>
      <c r="E395" s="34"/>
      <c r="F395" s="10"/>
      <c r="G395" s="35"/>
      <c r="H395" s="25" t="str">
        <f t="shared" si="1"/>
        <v/>
      </c>
      <c r="I395" s="26" t="str">
        <f t="shared" si="2"/>
        <v/>
      </c>
      <c r="J395" s="10"/>
      <c r="K395" s="10"/>
      <c r="L395" s="10"/>
      <c r="M395" s="10"/>
      <c r="N395" s="10"/>
    </row>
    <row r="396">
      <c r="A396" s="10"/>
      <c r="B396" s="30"/>
      <c r="C396" s="11"/>
      <c r="D396" s="13"/>
      <c r="E396" s="34"/>
      <c r="F396" s="10"/>
      <c r="G396" s="35"/>
      <c r="H396" s="25" t="str">
        <f t="shared" si="1"/>
        <v/>
      </c>
      <c r="I396" s="26" t="str">
        <f t="shared" si="2"/>
        <v/>
      </c>
      <c r="J396" s="10"/>
      <c r="K396" s="10"/>
      <c r="L396" s="10"/>
      <c r="M396" s="10"/>
      <c r="N396" s="10"/>
    </row>
    <row r="397">
      <c r="A397" s="10"/>
      <c r="B397" s="30"/>
      <c r="C397" s="11"/>
      <c r="D397" s="13"/>
      <c r="E397" s="34"/>
      <c r="F397" s="10"/>
      <c r="G397" s="35"/>
      <c r="H397" s="25" t="str">
        <f t="shared" si="1"/>
        <v/>
      </c>
      <c r="I397" s="26" t="str">
        <f t="shared" si="2"/>
        <v/>
      </c>
      <c r="J397" s="10"/>
      <c r="K397" s="10"/>
      <c r="L397" s="10"/>
      <c r="M397" s="10"/>
      <c r="N397" s="10"/>
    </row>
    <row r="398">
      <c r="A398" s="10"/>
      <c r="B398" s="30"/>
      <c r="C398" s="11"/>
      <c r="D398" s="13"/>
      <c r="E398" s="34"/>
      <c r="F398" s="10"/>
      <c r="G398" s="35"/>
      <c r="H398" s="25" t="str">
        <f t="shared" si="1"/>
        <v/>
      </c>
      <c r="I398" s="26" t="str">
        <f t="shared" si="2"/>
        <v/>
      </c>
      <c r="J398" s="10"/>
      <c r="K398" s="10"/>
      <c r="L398" s="10"/>
      <c r="M398" s="10"/>
      <c r="N398" s="10"/>
    </row>
    <row r="399">
      <c r="A399" s="10"/>
      <c r="B399" s="30"/>
      <c r="C399" s="11"/>
      <c r="D399" s="13"/>
      <c r="E399" s="34"/>
      <c r="F399" s="10"/>
      <c r="G399" s="35"/>
      <c r="H399" s="25" t="str">
        <f t="shared" si="1"/>
        <v/>
      </c>
      <c r="I399" s="26" t="str">
        <f t="shared" si="2"/>
        <v/>
      </c>
      <c r="J399" s="10"/>
      <c r="K399" s="10"/>
      <c r="L399" s="10"/>
      <c r="M399" s="10"/>
      <c r="N399" s="10"/>
    </row>
    <row r="400">
      <c r="A400" s="10"/>
      <c r="B400" s="30"/>
      <c r="C400" s="11"/>
      <c r="D400" s="13"/>
      <c r="E400" s="34"/>
      <c r="F400" s="10"/>
      <c r="G400" s="35"/>
      <c r="H400" s="25" t="str">
        <f t="shared" si="1"/>
        <v/>
      </c>
      <c r="I400" s="26" t="str">
        <f t="shared" si="2"/>
        <v/>
      </c>
      <c r="J400" s="10"/>
      <c r="K400" s="10"/>
      <c r="L400" s="10"/>
      <c r="M400" s="10"/>
      <c r="N400" s="10"/>
    </row>
    <row r="401">
      <c r="A401" s="10"/>
      <c r="B401" s="30"/>
      <c r="C401" s="11"/>
      <c r="D401" s="13"/>
      <c r="E401" s="34"/>
      <c r="F401" s="10"/>
      <c r="G401" s="35"/>
      <c r="H401" s="25" t="str">
        <f t="shared" si="1"/>
        <v/>
      </c>
      <c r="I401" s="26" t="str">
        <f t="shared" si="2"/>
        <v/>
      </c>
      <c r="J401" s="10"/>
      <c r="K401" s="10"/>
      <c r="L401" s="10"/>
      <c r="M401" s="10"/>
      <c r="N401" s="10"/>
    </row>
    <row r="402">
      <c r="A402" s="10"/>
      <c r="B402" s="30"/>
      <c r="C402" s="11"/>
      <c r="D402" s="13"/>
      <c r="E402" s="34"/>
      <c r="F402" s="10"/>
      <c r="G402" s="35"/>
      <c r="H402" s="25" t="str">
        <f t="shared" si="1"/>
        <v/>
      </c>
      <c r="I402" s="26" t="str">
        <f t="shared" si="2"/>
        <v/>
      </c>
      <c r="J402" s="10"/>
      <c r="K402" s="10"/>
      <c r="L402" s="10"/>
      <c r="M402" s="10"/>
      <c r="N402" s="10"/>
    </row>
    <row r="403">
      <c r="A403" s="10"/>
      <c r="B403" s="30"/>
      <c r="C403" s="11"/>
      <c r="D403" s="13"/>
      <c r="E403" s="34"/>
      <c r="F403" s="10"/>
      <c r="G403" s="35"/>
      <c r="H403" s="25" t="str">
        <f t="shared" si="1"/>
        <v/>
      </c>
      <c r="I403" s="26" t="str">
        <f t="shared" si="2"/>
        <v/>
      </c>
      <c r="J403" s="10"/>
      <c r="K403" s="10"/>
      <c r="L403" s="10"/>
      <c r="M403" s="10"/>
      <c r="N403" s="10"/>
    </row>
    <row r="404">
      <c r="A404" s="10"/>
      <c r="B404" s="30"/>
      <c r="C404" s="11"/>
      <c r="D404" s="13"/>
      <c r="E404" s="34"/>
      <c r="F404" s="10"/>
      <c r="G404" s="35"/>
      <c r="H404" s="25" t="str">
        <f t="shared" si="1"/>
        <v/>
      </c>
      <c r="I404" s="26" t="str">
        <f t="shared" si="2"/>
        <v/>
      </c>
      <c r="J404" s="10"/>
      <c r="K404" s="10"/>
      <c r="L404" s="10"/>
      <c r="M404" s="10"/>
      <c r="N404" s="10"/>
    </row>
    <row r="405">
      <c r="A405" s="10"/>
      <c r="B405" s="30"/>
      <c r="C405" s="11"/>
      <c r="D405" s="13"/>
      <c r="E405" s="34"/>
      <c r="F405" s="10"/>
      <c r="G405" s="35"/>
      <c r="H405" s="25" t="str">
        <f t="shared" si="1"/>
        <v/>
      </c>
      <c r="I405" s="26" t="str">
        <f t="shared" si="2"/>
        <v/>
      </c>
      <c r="J405" s="10"/>
      <c r="K405" s="10"/>
      <c r="L405" s="10"/>
      <c r="M405" s="10"/>
      <c r="N405" s="10"/>
    </row>
    <row r="406">
      <c r="A406" s="10"/>
      <c r="B406" s="30"/>
      <c r="C406" s="11"/>
      <c r="D406" s="13"/>
      <c r="E406" s="34"/>
      <c r="F406" s="10"/>
      <c r="G406" s="35"/>
      <c r="H406" s="25" t="str">
        <f t="shared" si="1"/>
        <v/>
      </c>
      <c r="I406" s="26" t="str">
        <f t="shared" si="2"/>
        <v/>
      </c>
      <c r="J406" s="10"/>
      <c r="K406" s="10"/>
      <c r="L406" s="10"/>
      <c r="M406" s="10"/>
      <c r="N406" s="10"/>
    </row>
    <row r="407">
      <c r="A407" s="10"/>
      <c r="B407" s="30"/>
      <c r="C407" s="11"/>
      <c r="D407" s="13"/>
      <c r="E407" s="34"/>
      <c r="F407" s="10"/>
      <c r="G407" s="35"/>
      <c r="H407" s="25" t="str">
        <f t="shared" si="1"/>
        <v/>
      </c>
      <c r="I407" s="26" t="str">
        <f t="shared" si="2"/>
        <v/>
      </c>
      <c r="J407" s="10"/>
      <c r="K407" s="10"/>
      <c r="L407" s="10"/>
      <c r="M407" s="10"/>
      <c r="N407" s="10"/>
    </row>
    <row r="408">
      <c r="A408" s="10"/>
      <c r="B408" s="30"/>
      <c r="C408" s="11"/>
      <c r="D408" s="13"/>
      <c r="E408" s="34"/>
      <c r="F408" s="10"/>
      <c r="G408" s="35"/>
      <c r="H408" s="25" t="str">
        <f t="shared" si="1"/>
        <v/>
      </c>
      <c r="I408" s="26" t="str">
        <f t="shared" si="2"/>
        <v/>
      </c>
      <c r="J408" s="10"/>
      <c r="K408" s="10"/>
      <c r="L408" s="10"/>
      <c r="M408" s="10"/>
      <c r="N408" s="10"/>
    </row>
    <row r="409">
      <c r="A409" s="10"/>
      <c r="B409" s="30"/>
      <c r="C409" s="11"/>
      <c r="D409" s="13"/>
      <c r="E409" s="34"/>
      <c r="F409" s="10"/>
      <c r="G409" s="35"/>
      <c r="H409" s="25" t="str">
        <f t="shared" si="1"/>
        <v/>
      </c>
      <c r="I409" s="26" t="str">
        <f t="shared" si="2"/>
        <v/>
      </c>
      <c r="J409" s="10"/>
      <c r="K409" s="10"/>
      <c r="L409" s="10"/>
      <c r="M409" s="10"/>
      <c r="N409" s="10"/>
    </row>
    <row r="410">
      <c r="A410" s="10"/>
      <c r="B410" s="30"/>
      <c r="C410" s="11"/>
      <c r="D410" s="13"/>
      <c r="E410" s="34"/>
      <c r="F410" s="10"/>
      <c r="G410" s="35"/>
      <c r="H410" s="25" t="str">
        <f t="shared" si="1"/>
        <v/>
      </c>
      <c r="I410" s="26" t="str">
        <f t="shared" si="2"/>
        <v/>
      </c>
      <c r="J410" s="10"/>
      <c r="K410" s="10"/>
      <c r="L410" s="10"/>
      <c r="M410" s="10"/>
      <c r="N410" s="10"/>
    </row>
    <row r="411">
      <c r="A411" s="10"/>
      <c r="B411" s="30"/>
      <c r="C411" s="11"/>
      <c r="D411" s="13"/>
      <c r="E411" s="34"/>
      <c r="F411" s="10"/>
      <c r="G411" s="35"/>
      <c r="H411" s="25" t="str">
        <f t="shared" si="1"/>
        <v/>
      </c>
      <c r="I411" s="26" t="str">
        <f t="shared" si="2"/>
        <v/>
      </c>
      <c r="J411" s="10"/>
      <c r="K411" s="10"/>
      <c r="L411" s="10"/>
      <c r="M411" s="10"/>
      <c r="N411" s="10"/>
    </row>
    <row r="412">
      <c r="A412" s="10"/>
      <c r="B412" s="30"/>
      <c r="C412" s="11"/>
      <c r="D412" s="13"/>
      <c r="E412" s="34"/>
      <c r="F412" s="10"/>
      <c r="G412" s="35"/>
      <c r="H412" s="25" t="str">
        <f t="shared" si="1"/>
        <v/>
      </c>
      <c r="I412" s="26" t="str">
        <f t="shared" si="2"/>
        <v/>
      </c>
      <c r="J412" s="10"/>
      <c r="K412" s="10"/>
      <c r="L412" s="10"/>
      <c r="M412" s="10"/>
      <c r="N412" s="10"/>
    </row>
    <row r="413">
      <c r="A413" s="10"/>
      <c r="B413" s="30"/>
      <c r="C413" s="11"/>
      <c r="D413" s="13"/>
      <c r="E413" s="34"/>
      <c r="F413" s="10"/>
      <c r="G413" s="35"/>
      <c r="H413" s="25" t="str">
        <f t="shared" si="1"/>
        <v/>
      </c>
      <c r="I413" s="26" t="str">
        <f t="shared" si="2"/>
        <v/>
      </c>
      <c r="J413" s="10"/>
      <c r="K413" s="10"/>
      <c r="L413" s="10"/>
      <c r="M413" s="10"/>
      <c r="N413" s="10"/>
    </row>
    <row r="414">
      <c r="A414" s="10"/>
      <c r="B414" s="30"/>
      <c r="C414" s="11"/>
      <c r="D414" s="13"/>
      <c r="E414" s="34"/>
      <c r="F414" s="10"/>
      <c r="G414" s="35"/>
      <c r="H414" s="25" t="str">
        <f t="shared" si="1"/>
        <v/>
      </c>
      <c r="I414" s="26" t="str">
        <f t="shared" si="2"/>
        <v/>
      </c>
      <c r="J414" s="10"/>
      <c r="K414" s="10"/>
      <c r="L414" s="10"/>
      <c r="M414" s="10"/>
      <c r="N414" s="10"/>
    </row>
    <row r="415">
      <c r="A415" s="10"/>
      <c r="B415" s="30"/>
      <c r="C415" s="11"/>
      <c r="D415" s="13"/>
      <c r="E415" s="34"/>
      <c r="F415" s="10"/>
      <c r="G415" s="35"/>
      <c r="H415" s="25" t="str">
        <f t="shared" si="1"/>
        <v/>
      </c>
      <c r="I415" s="26" t="str">
        <f t="shared" si="2"/>
        <v/>
      </c>
      <c r="J415" s="10"/>
      <c r="K415" s="10"/>
      <c r="L415" s="10"/>
      <c r="M415" s="10"/>
      <c r="N415" s="10"/>
    </row>
    <row r="416">
      <c r="A416" s="10"/>
      <c r="B416" s="30"/>
      <c r="C416" s="11"/>
      <c r="D416" s="13"/>
      <c r="E416" s="34"/>
      <c r="F416" s="10"/>
      <c r="G416" s="35"/>
      <c r="H416" s="25" t="str">
        <f t="shared" si="1"/>
        <v/>
      </c>
      <c r="I416" s="26" t="str">
        <f t="shared" si="2"/>
        <v/>
      </c>
      <c r="J416" s="10"/>
      <c r="K416" s="10"/>
      <c r="L416" s="10"/>
      <c r="M416" s="10"/>
      <c r="N416" s="10"/>
    </row>
    <row r="417">
      <c r="A417" s="10"/>
      <c r="B417" s="30"/>
      <c r="C417" s="11"/>
      <c r="D417" s="13"/>
      <c r="E417" s="34"/>
      <c r="F417" s="10"/>
      <c r="G417" s="35"/>
      <c r="H417" s="25" t="str">
        <f t="shared" si="1"/>
        <v/>
      </c>
      <c r="I417" s="26" t="str">
        <f t="shared" si="2"/>
        <v/>
      </c>
      <c r="J417" s="10"/>
      <c r="K417" s="10"/>
      <c r="L417" s="10"/>
      <c r="M417" s="10"/>
      <c r="N417" s="10"/>
    </row>
    <row r="418">
      <c r="A418" s="10"/>
      <c r="B418" s="30"/>
      <c r="C418" s="11"/>
      <c r="D418" s="13"/>
      <c r="E418" s="34"/>
      <c r="F418" s="10"/>
      <c r="G418" s="35"/>
      <c r="H418" s="25" t="str">
        <f t="shared" si="1"/>
        <v/>
      </c>
      <c r="I418" s="26" t="str">
        <f t="shared" si="2"/>
        <v/>
      </c>
      <c r="J418" s="10"/>
      <c r="K418" s="10"/>
      <c r="L418" s="10"/>
      <c r="M418" s="10"/>
      <c r="N418" s="10"/>
    </row>
    <row r="419">
      <c r="A419" s="10"/>
      <c r="B419" s="30"/>
      <c r="C419" s="11"/>
      <c r="D419" s="13"/>
      <c r="E419" s="34"/>
      <c r="F419" s="10"/>
      <c r="G419" s="35"/>
      <c r="H419" s="25" t="str">
        <f t="shared" si="1"/>
        <v/>
      </c>
      <c r="I419" s="26" t="str">
        <f t="shared" si="2"/>
        <v/>
      </c>
      <c r="J419" s="10"/>
      <c r="K419" s="10"/>
      <c r="L419" s="10"/>
      <c r="M419" s="10"/>
      <c r="N419" s="10"/>
    </row>
    <row r="420">
      <c r="A420" s="10"/>
      <c r="B420" s="30"/>
      <c r="C420" s="11"/>
      <c r="D420" s="13"/>
      <c r="E420" s="34"/>
      <c r="F420" s="10"/>
      <c r="G420" s="35"/>
      <c r="H420" s="25" t="str">
        <f t="shared" si="1"/>
        <v/>
      </c>
      <c r="I420" s="26" t="str">
        <f t="shared" si="2"/>
        <v/>
      </c>
      <c r="J420" s="10"/>
      <c r="K420" s="10"/>
      <c r="L420" s="10"/>
      <c r="M420" s="10"/>
      <c r="N420" s="10"/>
    </row>
    <row r="421">
      <c r="A421" s="10"/>
      <c r="B421" s="30"/>
      <c r="C421" s="11"/>
      <c r="D421" s="13"/>
      <c r="E421" s="34"/>
      <c r="F421" s="10"/>
      <c r="G421" s="35"/>
      <c r="H421" s="25" t="str">
        <f t="shared" si="1"/>
        <v/>
      </c>
      <c r="I421" s="26" t="str">
        <f t="shared" si="2"/>
        <v/>
      </c>
      <c r="J421" s="10"/>
      <c r="K421" s="10"/>
      <c r="L421" s="10"/>
      <c r="M421" s="10"/>
      <c r="N421" s="10"/>
    </row>
    <row r="422">
      <c r="A422" s="10"/>
      <c r="B422" s="30"/>
      <c r="C422" s="11"/>
      <c r="D422" s="13"/>
      <c r="E422" s="34"/>
      <c r="F422" s="10"/>
      <c r="G422" s="35"/>
      <c r="H422" s="25" t="str">
        <f t="shared" si="1"/>
        <v/>
      </c>
      <c r="I422" s="26" t="str">
        <f t="shared" si="2"/>
        <v/>
      </c>
      <c r="J422" s="10"/>
      <c r="K422" s="10"/>
      <c r="L422" s="10"/>
      <c r="M422" s="10"/>
      <c r="N422" s="10"/>
    </row>
    <row r="423">
      <c r="A423" s="10"/>
      <c r="B423" s="30"/>
      <c r="C423" s="11"/>
      <c r="D423" s="13"/>
      <c r="E423" s="34"/>
      <c r="F423" s="10"/>
      <c r="G423" s="35"/>
      <c r="H423" s="25" t="str">
        <f t="shared" si="1"/>
        <v/>
      </c>
      <c r="I423" s="26" t="str">
        <f t="shared" si="2"/>
        <v/>
      </c>
      <c r="J423" s="10"/>
      <c r="K423" s="10"/>
      <c r="L423" s="10"/>
      <c r="M423" s="10"/>
      <c r="N423" s="10"/>
    </row>
    <row r="424">
      <c r="A424" s="10"/>
      <c r="B424" s="30"/>
      <c r="C424" s="11"/>
      <c r="D424" s="13"/>
      <c r="E424" s="34"/>
      <c r="F424" s="10"/>
      <c r="G424" s="35"/>
      <c r="H424" s="25" t="str">
        <f t="shared" si="1"/>
        <v/>
      </c>
      <c r="I424" s="26" t="str">
        <f t="shared" si="2"/>
        <v/>
      </c>
      <c r="J424" s="10"/>
      <c r="K424" s="10"/>
      <c r="L424" s="10"/>
      <c r="M424" s="10"/>
      <c r="N424" s="10"/>
    </row>
    <row r="425">
      <c r="A425" s="10"/>
      <c r="B425" s="30"/>
      <c r="C425" s="11"/>
      <c r="D425" s="13"/>
      <c r="E425" s="34"/>
      <c r="F425" s="10"/>
      <c r="G425" s="35"/>
      <c r="H425" s="25" t="str">
        <f t="shared" si="1"/>
        <v/>
      </c>
      <c r="I425" s="26" t="str">
        <f t="shared" si="2"/>
        <v/>
      </c>
      <c r="J425" s="10"/>
      <c r="K425" s="10"/>
      <c r="L425" s="10"/>
      <c r="M425" s="10"/>
      <c r="N425" s="10"/>
    </row>
    <row r="426">
      <c r="A426" s="10"/>
      <c r="B426" s="30"/>
      <c r="C426" s="11"/>
      <c r="D426" s="13"/>
      <c r="E426" s="34"/>
      <c r="F426" s="10"/>
      <c r="G426" s="35"/>
      <c r="H426" s="25" t="str">
        <f t="shared" si="1"/>
        <v/>
      </c>
      <c r="I426" s="26" t="str">
        <f t="shared" si="2"/>
        <v/>
      </c>
      <c r="J426" s="10"/>
      <c r="K426" s="10"/>
      <c r="L426" s="10"/>
      <c r="M426" s="10"/>
      <c r="N426" s="10"/>
    </row>
    <row r="427">
      <c r="A427" s="10"/>
      <c r="B427" s="30"/>
      <c r="C427" s="11"/>
      <c r="D427" s="13"/>
      <c r="E427" s="34"/>
      <c r="F427" s="10"/>
      <c r="G427" s="35"/>
      <c r="H427" s="25" t="str">
        <f t="shared" si="1"/>
        <v/>
      </c>
      <c r="I427" s="26" t="str">
        <f t="shared" si="2"/>
        <v/>
      </c>
      <c r="J427" s="10"/>
      <c r="K427" s="10"/>
      <c r="L427" s="10"/>
      <c r="M427" s="10"/>
      <c r="N427" s="10"/>
    </row>
    <row r="428">
      <c r="A428" s="10"/>
      <c r="B428" s="30"/>
      <c r="C428" s="11"/>
      <c r="D428" s="13"/>
      <c r="E428" s="34"/>
      <c r="F428" s="10"/>
      <c r="G428" s="35"/>
      <c r="H428" s="25" t="str">
        <f t="shared" si="1"/>
        <v/>
      </c>
      <c r="I428" s="26" t="str">
        <f t="shared" si="2"/>
        <v/>
      </c>
      <c r="J428" s="10"/>
      <c r="K428" s="10"/>
      <c r="L428" s="10"/>
      <c r="M428" s="10"/>
      <c r="N428" s="10"/>
    </row>
    <row r="429">
      <c r="A429" s="10"/>
      <c r="B429" s="30"/>
      <c r="C429" s="11"/>
      <c r="D429" s="13"/>
      <c r="E429" s="34"/>
      <c r="F429" s="10"/>
      <c r="G429" s="35"/>
      <c r="H429" s="25" t="str">
        <f t="shared" si="1"/>
        <v/>
      </c>
      <c r="I429" s="26" t="str">
        <f t="shared" si="2"/>
        <v/>
      </c>
      <c r="J429" s="10"/>
      <c r="K429" s="10"/>
      <c r="L429" s="10"/>
      <c r="M429" s="10"/>
      <c r="N429" s="10"/>
    </row>
    <row r="430">
      <c r="A430" s="10"/>
      <c r="B430" s="30"/>
      <c r="C430" s="11"/>
      <c r="D430" s="13"/>
      <c r="E430" s="34"/>
      <c r="F430" s="10"/>
      <c r="G430" s="35"/>
      <c r="H430" s="25" t="str">
        <f t="shared" si="1"/>
        <v/>
      </c>
      <c r="I430" s="26" t="str">
        <f t="shared" si="2"/>
        <v/>
      </c>
      <c r="J430" s="10"/>
      <c r="K430" s="10"/>
      <c r="L430" s="10"/>
      <c r="M430" s="10"/>
      <c r="N430" s="10"/>
    </row>
    <row r="431">
      <c r="A431" s="10"/>
      <c r="B431" s="30"/>
      <c r="C431" s="11"/>
      <c r="D431" s="13"/>
      <c r="E431" s="34"/>
      <c r="F431" s="10"/>
      <c r="G431" s="35"/>
      <c r="H431" s="25" t="str">
        <f t="shared" si="1"/>
        <v/>
      </c>
      <c r="I431" s="26" t="str">
        <f t="shared" si="2"/>
        <v/>
      </c>
      <c r="J431" s="10"/>
      <c r="K431" s="10"/>
      <c r="L431" s="10"/>
      <c r="M431" s="10"/>
      <c r="N431" s="10"/>
    </row>
    <row r="432">
      <c r="A432" s="10"/>
      <c r="B432" s="30"/>
      <c r="C432" s="11"/>
      <c r="D432" s="13"/>
      <c r="E432" s="34"/>
      <c r="F432" s="10"/>
      <c r="G432" s="35"/>
      <c r="H432" s="25" t="str">
        <f t="shared" si="1"/>
        <v/>
      </c>
      <c r="I432" s="26" t="str">
        <f t="shared" si="2"/>
        <v/>
      </c>
      <c r="J432" s="10"/>
      <c r="K432" s="10"/>
      <c r="L432" s="10"/>
      <c r="M432" s="10"/>
      <c r="N432" s="10"/>
    </row>
    <row r="433">
      <c r="A433" s="10"/>
      <c r="B433" s="30"/>
      <c r="C433" s="11"/>
      <c r="D433" s="13"/>
      <c r="E433" s="34"/>
      <c r="F433" s="10"/>
      <c r="G433" s="35"/>
      <c r="H433" s="25" t="str">
        <f t="shared" si="1"/>
        <v/>
      </c>
      <c r="I433" s="26" t="str">
        <f t="shared" si="2"/>
        <v/>
      </c>
      <c r="J433" s="10"/>
      <c r="K433" s="10"/>
      <c r="L433" s="10"/>
      <c r="M433" s="10"/>
      <c r="N433" s="10"/>
    </row>
    <row r="434">
      <c r="A434" s="10"/>
      <c r="B434" s="30"/>
      <c r="C434" s="11"/>
      <c r="D434" s="13"/>
      <c r="E434" s="34"/>
      <c r="F434" s="10"/>
      <c r="G434" s="35"/>
      <c r="H434" s="25" t="str">
        <f t="shared" si="1"/>
        <v/>
      </c>
      <c r="I434" s="26" t="str">
        <f t="shared" si="2"/>
        <v/>
      </c>
      <c r="J434" s="10"/>
      <c r="K434" s="10"/>
      <c r="L434" s="10"/>
      <c r="M434" s="10"/>
      <c r="N434" s="10"/>
    </row>
    <row r="435">
      <c r="A435" s="10"/>
      <c r="B435" s="30"/>
      <c r="C435" s="11"/>
      <c r="D435" s="13"/>
      <c r="E435" s="34"/>
      <c r="F435" s="10"/>
      <c r="G435" s="35"/>
      <c r="H435" s="25" t="str">
        <f t="shared" si="1"/>
        <v/>
      </c>
      <c r="I435" s="26" t="str">
        <f t="shared" si="2"/>
        <v/>
      </c>
      <c r="J435" s="10"/>
      <c r="K435" s="10"/>
      <c r="L435" s="10"/>
      <c r="M435" s="10"/>
      <c r="N435" s="10"/>
    </row>
    <row r="436">
      <c r="A436" s="10"/>
      <c r="B436" s="30"/>
      <c r="C436" s="11"/>
      <c r="D436" s="13"/>
      <c r="E436" s="34"/>
      <c r="F436" s="10"/>
      <c r="G436" s="35"/>
      <c r="H436" s="25" t="str">
        <f t="shared" si="1"/>
        <v/>
      </c>
      <c r="I436" s="26" t="str">
        <f t="shared" si="2"/>
        <v/>
      </c>
      <c r="J436" s="10"/>
      <c r="K436" s="10"/>
      <c r="L436" s="10"/>
      <c r="M436" s="10"/>
      <c r="N436" s="10"/>
    </row>
    <row r="437">
      <c r="A437" s="10"/>
      <c r="B437" s="30"/>
      <c r="C437" s="11"/>
      <c r="D437" s="13"/>
      <c r="E437" s="34"/>
      <c r="F437" s="10"/>
      <c r="G437" s="35"/>
      <c r="H437" s="25" t="str">
        <f t="shared" si="1"/>
        <v/>
      </c>
      <c r="I437" s="26" t="str">
        <f t="shared" si="2"/>
        <v/>
      </c>
      <c r="J437" s="10"/>
      <c r="K437" s="10"/>
      <c r="L437" s="10"/>
      <c r="M437" s="10"/>
      <c r="N437" s="10"/>
    </row>
    <row r="438">
      <c r="A438" s="10"/>
      <c r="B438" s="30"/>
      <c r="C438" s="11"/>
      <c r="D438" s="13"/>
      <c r="E438" s="34"/>
      <c r="F438" s="10"/>
      <c r="G438" s="35"/>
      <c r="H438" s="25" t="str">
        <f t="shared" si="1"/>
        <v/>
      </c>
      <c r="I438" s="26" t="str">
        <f t="shared" si="2"/>
        <v/>
      </c>
      <c r="J438" s="10"/>
      <c r="K438" s="10"/>
      <c r="L438" s="10"/>
      <c r="M438" s="10"/>
      <c r="N438" s="10"/>
    </row>
    <row r="439">
      <c r="A439" s="10"/>
      <c r="B439" s="30"/>
      <c r="C439" s="11"/>
      <c r="D439" s="13"/>
      <c r="E439" s="34"/>
      <c r="F439" s="10"/>
      <c r="G439" s="35"/>
      <c r="H439" s="25" t="str">
        <f t="shared" si="1"/>
        <v/>
      </c>
      <c r="I439" s="26" t="str">
        <f t="shared" si="2"/>
        <v/>
      </c>
      <c r="J439" s="10"/>
      <c r="K439" s="10"/>
      <c r="L439" s="10"/>
      <c r="M439" s="10"/>
      <c r="N439" s="10"/>
    </row>
    <row r="440">
      <c r="A440" s="10"/>
      <c r="B440" s="30"/>
      <c r="C440" s="11"/>
      <c r="D440" s="13"/>
      <c r="E440" s="34"/>
      <c r="F440" s="10"/>
      <c r="G440" s="35"/>
      <c r="H440" s="25" t="str">
        <f t="shared" si="1"/>
        <v/>
      </c>
      <c r="I440" s="26" t="str">
        <f t="shared" si="2"/>
        <v/>
      </c>
      <c r="J440" s="10"/>
      <c r="K440" s="10"/>
      <c r="L440" s="10"/>
      <c r="M440" s="10"/>
      <c r="N440" s="10"/>
    </row>
    <row r="441">
      <c r="A441" s="10"/>
      <c r="B441" s="30"/>
      <c r="C441" s="11"/>
      <c r="D441" s="13"/>
      <c r="E441" s="34"/>
      <c r="F441" s="10"/>
      <c r="G441" s="35"/>
      <c r="H441" s="25" t="str">
        <f t="shared" si="1"/>
        <v/>
      </c>
      <c r="I441" s="26" t="str">
        <f t="shared" si="2"/>
        <v/>
      </c>
      <c r="J441" s="10"/>
      <c r="K441" s="10"/>
      <c r="L441" s="10"/>
      <c r="M441" s="10"/>
      <c r="N441" s="10"/>
    </row>
    <row r="442">
      <c r="A442" s="10"/>
      <c r="B442" s="30"/>
      <c r="C442" s="11"/>
      <c r="D442" s="13"/>
      <c r="E442" s="34"/>
      <c r="F442" s="10"/>
      <c r="G442" s="35"/>
      <c r="H442" s="25" t="str">
        <f t="shared" si="1"/>
        <v/>
      </c>
      <c r="I442" s="26" t="str">
        <f t="shared" si="2"/>
        <v/>
      </c>
      <c r="J442" s="10"/>
      <c r="K442" s="10"/>
      <c r="L442" s="10"/>
      <c r="M442" s="10"/>
      <c r="N442" s="10"/>
    </row>
    <row r="443">
      <c r="A443" s="10"/>
      <c r="B443" s="30"/>
      <c r="C443" s="11"/>
      <c r="D443" s="13"/>
      <c r="E443" s="34"/>
      <c r="F443" s="10"/>
      <c r="G443" s="35"/>
      <c r="H443" s="25" t="str">
        <f t="shared" si="1"/>
        <v/>
      </c>
      <c r="I443" s="26" t="str">
        <f t="shared" si="2"/>
        <v/>
      </c>
      <c r="J443" s="10"/>
      <c r="K443" s="10"/>
      <c r="L443" s="10"/>
      <c r="M443" s="10"/>
      <c r="N443" s="10"/>
    </row>
    <row r="444">
      <c r="A444" s="10"/>
      <c r="B444" s="30"/>
      <c r="C444" s="11"/>
      <c r="D444" s="13"/>
      <c r="E444" s="34"/>
      <c r="F444" s="10"/>
      <c r="G444" s="35"/>
      <c r="H444" s="25" t="str">
        <f t="shared" si="1"/>
        <v/>
      </c>
      <c r="I444" s="26" t="str">
        <f t="shared" si="2"/>
        <v/>
      </c>
      <c r="J444" s="10"/>
      <c r="K444" s="10"/>
      <c r="L444" s="10"/>
      <c r="M444" s="10"/>
      <c r="N444" s="10"/>
    </row>
    <row r="445">
      <c r="A445" s="10"/>
      <c r="B445" s="30"/>
      <c r="C445" s="11"/>
      <c r="D445" s="13"/>
      <c r="E445" s="34"/>
      <c r="F445" s="10"/>
      <c r="G445" s="35"/>
      <c r="H445" s="25" t="str">
        <f t="shared" si="1"/>
        <v/>
      </c>
      <c r="I445" s="26" t="str">
        <f t="shared" si="2"/>
        <v/>
      </c>
      <c r="J445" s="10"/>
      <c r="K445" s="10"/>
      <c r="L445" s="10"/>
      <c r="M445" s="10"/>
      <c r="N445" s="10"/>
    </row>
    <row r="446">
      <c r="A446" s="10"/>
      <c r="B446" s="30"/>
      <c r="C446" s="11"/>
      <c r="D446" s="13"/>
      <c r="E446" s="34"/>
      <c r="F446" s="10"/>
      <c r="G446" s="35"/>
      <c r="H446" s="25" t="str">
        <f t="shared" si="1"/>
        <v/>
      </c>
      <c r="I446" s="26" t="str">
        <f t="shared" si="2"/>
        <v/>
      </c>
      <c r="J446" s="10"/>
      <c r="K446" s="10"/>
      <c r="L446" s="10"/>
      <c r="M446" s="10"/>
      <c r="N446" s="10"/>
    </row>
    <row r="447">
      <c r="A447" s="10"/>
      <c r="B447" s="30"/>
      <c r="C447" s="11"/>
      <c r="D447" s="13"/>
      <c r="E447" s="34"/>
      <c r="F447" s="10"/>
      <c r="G447" s="35"/>
      <c r="H447" s="25" t="str">
        <f t="shared" si="1"/>
        <v/>
      </c>
      <c r="I447" s="26" t="str">
        <f t="shared" si="2"/>
        <v/>
      </c>
      <c r="J447" s="10"/>
      <c r="K447" s="10"/>
      <c r="L447" s="10"/>
      <c r="M447" s="10"/>
      <c r="N447" s="10"/>
    </row>
    <row r="448">
      <c r="A448" s="10"/>
      <c r="B448" s="30"/>
      <c r="C448" s="11"/>
      <c r="D448" s="13"/>
      <c r="E448" s="34"/>
      <c r="F448" s="10"/>
      <c r="G448" s="35"/>
      <c r="H448" s="25" t="str">
        <f t="shared" si="1"/>
        <v/>
      </c>
      <c r="I448" s="26" t="str">
        <f t="shared" si="2"/>
        <v/>
      </c>
      <c r="J448" s="10"/>
      <c r="K448" s="10"/>
      <c r="L448" s="10"/>
      <c r="M448" s="10"/>
      <c r="N448" s="10"/>
    </row>
    <row r="449">
      <c r="A449" s="10"/>
      <c r="B449" s="30"/>
      <c r="C449" s="11"/>
      <c r="D449" s="13"/>
      <c r="E449" s="34"/>
      <c r="F449" s="10"/>
      <c r="G449" s="35"/>
      <c r="H449" s="25" t="str">
        <f t="shared" si="1"/>
        <v/>
      </c>
      <c r="I449" s="26" t="str">
        <f t="shared" si="2"/>
        <v/>
      </c>
      <c r="J449" s="10"/>
      <c r="K449" s="10"/>
      <c r="L449" s="10"/>
      <c r="M449" s="10"/>
      <c r="N449" s="10"/>
    </row>
    <row r="450">
      <c r="A450" s="10"/>
      <c r="B450" s="30"/>
      <c r="C450" s="11"/>
      <c r="D450" s="13"/>
      <c r="E450" s="34"/>
      <c r="F450" s="10"/>
      <c r="G450" s="35"/>
      <c r="H450" s="25" t="str">
        <f t="shared" si="1"/>
        <v/>
      </c>
      <c r="I450" s="26" t="str">
        <f t="shared" si="2"/>
        <v/>
      </c>
      <c r="J450" s="10"/>
      <c r="K450" s="10"/>
      <c r="L450" s="10"/>
      <c r="M450" s="10"/>
      <c r="N450" s="10"/>
    </row>
    <row r="451">
      <c r="A451" s="10"/>
      <c r="B451" s="30"/>
      <c r="C451" s="11"/>
      <c r="D451" s="13"/>
      <c r="E451" s="34"/>
      <c r="F451" s="10"/>
      <c r="G451" s="35"/>
      <c r="H451" s="25" t="str">
        <f t="shared" si="1"/>
        <v/>
      </c>
      <c r="I451" s="26" t="str">
        <f t="shared" si="2"/>
        <v/>
      </c>
      <c r="J451" s="10"/>
      <c r="K451" s="10"/>
      <c r="L451" s="10"/>
      <c r="M451" s="10"/>
      <c r="N451" s="10"/>
    </row>
    <row r="452">
      <c r="A452" s="10"/>
      <c r="B452" s="30"/>
      <c r="C452" s="11"/>
      <c r="D452" s="13"/>
      <c r="E452" s="34"/>
      <c r="F452" s="10"/>
      <c r="G452" s="35"/>
      <c r="H452" s="25" t="str">
        <f t="shared" si="1"/>
        <v/>
      </c>
      <c r="I452" s="26" t="str">
        <f t="shared" si="2"/>
        <v/>
      </c>
      <c r="J452" s="10"/>
      <c r="K452" s="10"/>
      <c r="L452" s="10"/>
      <c r="M452" s="10"/>
      <c r="N452" s="10"/>
    </row>
    <row r="453">
      <c r="A453" s="10"/>
      <c r="B453" s="30"/>
      <c r="C453" s="11"/>
      <c r="D453" s="13"/>
      <c r="E453" s="34"/>
      <c r="F453" s="10"/>
      <c r="G453" s="35"/>
      <c r="H453" s="25" t="str">
        <f t="shared" si="1"/>
        <v/>
      </c>
      <c r="I453" s="26" t="str">
        <f t="shared" si="2"/>
        <v/>
      </c>
      <c r="J453" s="10"/>
      <c r="K453" s="10"/>
      <c r="L453" s="10"/>
      <c r="M453" s="10"/>
      <c r="N453" s="10"/>
    </row>
    <row r="454">
      <c r="A454" s="10"/>
      <c r="B454" s="30"/>
      <c r="C454" s="11"/>
      <c r="D454" s="13"/>
      <c r="E454" s="34"/>
      <c r="F454" s="10"/>
      <c r="G454" s="35"/>
      <c r="H454" s="25" t="str">
        <f t="shared" si="1"/>
        <v/>
      </c>
      <c r="I454" s="26" t="str">
        <f t="shared" si="2"/>
        <v/>
      </c>
      <c r="J454" s="10"/>
      <c r="K454" s="10"/>
      <c r="L454" s="10"/>
      <c r="M454" s="10"/>
      <c r="N454" s="10"/>
    </row>
    <row r="455">
      <c r="A455" s="10"/>
      <c r="B455" s="30"/>
      <c r="C455" s="11"/>
      <c r="D455" s="13"/>
      <c r="E455" s="34"/>
      <c r="F455" s="10"/>
      <c r="G455" s="35"/>
      <c r="H455" s="25" t="str">
        <f t="shared" si="1"/>
        <v/>
      </c>
      <c r="I455" s="26" t="str">
        <f t="shared" si="2"/>
        <v/>
      </c>
      <c r="J455" s="10"/>
      <c r="K455" s="10"/>
      <c r="L455" s="10"/>
      <c r="M455" s="10"/>
      <c r="N455" s="10"/>
    </row>
    <row r="456">
      <c r="A456" s="10"/>
      <c r="B456" s="30"/>
      <c r="C456" s="11"/>
      <c r="D456" s="13"/>
      <c r="E456" s="34"/>
      <c r="F456" s="10"/>
      <c r="G456" s="35"/>
      <c r="H456" s="25" t="str">
        <f t="shared" si="1"/>
        <v/>
      </c>
      <c r="I456" s="26" t="str">
        <f t="shared" si="2"/>
        <v/>
      </c>
      <c r="J456" s="10"/>
      <c r="K456" s="10"/>
      <c r="L456" s="10"/>
      <c r="M456" s="10"/>
      <c r="N456" s="10"/>
    </row>
    <row r="457">
      <c r="A457" s="10"/>
      <c r="B457" s="30"/>
      <c r="C457" s="11"/>
      <c r="D457" s="13"/>
      <c r="E457" s="34"/>
      <c r="F457" s="10"/>
      <c r="G457" s="35"/>
      <c r="H457" s="25" t="str">
        <f t="shared" si="1"/>
        <v/>
      </c>
      <c r="I457" s="26" t="str">
        <f t="shared" si="2"/>
        <v/>
      </c>
      <c r="J457" s="10"/>
      <c r="K457" s="10"/>
      <c r="L457" s="10"/>
      <c r="M457" s="10"/>
      <c r="N457" s="10"/>
    </row>
    <row r="458">
      <c r="A458" s="10"/>
      <c r="B458" s="30"/>
      <c r="C458" s="11"/>
      <c r="D458" s="13"/>
      <c r="E458" s="34"/>
      <c r="F458" s="10"/>
      <c r="G458" s="35"/>
      <c r="H458" s="25" t="str">
        <f t="shared" si="1"/>
        <v/>
      </c>
      <c r="I458" s="26" t="str">
        <f t="shared" si="2"/>
        <v/>
      </c>
      <c r="J458" s="10"/>
      <c r="K458" s="10"/>
      <c r="L458" s="10"/>
      <c r="M458" s="10"/>
      <c r="N458" s="10"/>
    </row>
    <row r="459">
      <c r="A459" s="10"/>
      <c r="B459" s="30"/>
      <c r="C459" s="11"/>
      <c r="D459" s="13"/>
      <c r="E459" s="34"/>
      <c r="F459" s="10"/>
      <c r="G459" s="35"/>
      <c r="H459" s="25" t="str">
        <f t="shared" si="1"/>
        <v/>
      </c>
      <c r="I459" s="26" t="str">
        <f t="shared" si="2"/>
        <v/>
      </c>
      <c r="J459" s="10"/>
      <c r="K459" s="10"/>
      <c r="L459" s="10"/>
      <c r="M459" s="10"/>
      <c r="N459" s="10"/>
    </row>
    <row r="460">
      <c r="A460" s="10"/>
      <c r="B460" s="30"/>
      <c r="C460" s="11"/>
      <c r="D460" s="13"/>
      <c r="E460" s="34"/>
      <c r="F460" s="10"/>
      <c r="G460" s="35"/>
      <c r="H460" s="25" t="str">
        <f t="shared" si="1"/>
        <v/>
      </c>
      <c r="I460" s="26" t="str">
        <f t="shared" si="2"/>
        <v/>
      </c>
      <c r="J460" s="10"/>
      <c r="K460" s="10"/>
      <c r="L460" s="10"/>
      <c r="M460" s="10"/>
      <c r="N460" s="10"/>
    </row>
    <row r="461">
      <c r="A461" s="10"/>
      <c r="B461" s="30"/>
      <c r="C461" s="11"/>
      <c r="D461" s="13"/>
      <c r="E461" s="34"/>
      <c r="F461" s="10"/>
      <c r="G461" s="35"/>
      <c r="H461" s="25" t="str">
        <f t="shared" si="1"/>
        <v/>
      </c>
      <c r="I461" s="26" t="str">
        <f t="shared" si="2"/>
        <v/>
      </c>
      <c r="J461" s="10"/>
      <c r="K461" s="10"/>
      <c r="L461" s="10"/>
      <c r="M461" s="10"/>
      <c r="N461" s="10"/>
    </row>
    <row r="462">
      <c r="A462" s="10"/>
      <c r="B462" s="30"/>
      <c r="C462" s="11"/>
      <c r="D462" s="13"/>
      <c r="E462" s="34"/>
      <c r="F462" s="10"/>
      <c r="G462" s="35"/>
      <c r="H462" s="25" t="str">
        <f t="shared" si="1"/>
        <v/>
      </c>
      <c r="I462" s="26" t="str">
        <f t="shared" si="2"/>
        <v/>
      </c>
      <c r="J462" s="10"/>
      <c r="K462" s="10"/>
      <c r="L462" s="10"/>
      <c r="M462" s="10"/>
      <c r="N462" s="10"/>
    </row>
    <row r="463">
      <c r="A463" s="10"/>
      <c r="B463" s="30"/>
      <c r="C463" s="11"/>
      <c r="D463" s="13"/>
      <c r="E463" s="34"/>
      <c r="F463" s="10"/>
      <c r="G463" s="35"/>
      <c r="H463" s="25" t="str">
        <f t="shared" si="1"/>
        <v/>
      </c>
      <c r="I463" s="26" t="str">
        <f t="shared" si="2"/>
        <v/>
      </c>
      <c r="J463" s="10"/>
      <c r="K463" s="10"/>
      <c r="L463" s="10"/>
      <c r="M463" s="10"/>
      <c r="N463" s="10"/>
    </row>
    <row r="464">
      <c r="A464" s="10"/>
      <c r="B464" s="30"/>
      <c r="C464" s="11"/>
      <c r="D464" s="13"/>
      <c r="E464" s="34"/>
      <c r="F464" s="10"/>
      <c r="G464" s="35"/>
      <c r="H464" s="25" t="str">
        <f t="shared" si="1"/>
        <v/>
      </c>
      <c r="I464" s="26" t="str">
        <f t="shared" si="2"/>
        <v/>
      </c>
      <c r="J464" s="10"/>
      <c r="K464" s="10"/>
      <c r="L464" s="10"/>
      <c r="M464" s="10"/>
      <c r="N464" s="10"/>
    </row>
    <row r="465">
      <c r="A465" s="10"/>
      <c r="B465" s="30"/>
      <c r="C465" s="11"/>
      <c r="D465" s="13"/>
      <c r="E465" s="34"/>
      <c r="F465" s="10"/>
      <c r="G465" s="35"/>
      <c r="H465" s="25" t="str">
        <f t="shared" si="1"/>
        <v/>
      </c>
      <c r="I465" s="26" t="str">
        <f t="shared" si="2"/>
        <v/>
      </c>
      <c r="J465" s="10"/>
      <c r="K465" s="10"/>
      <c r="L465" s="10"/>
      <c r="M465" s="10"/>
      <c r="N465" s="10"/>
    </row>
    <row r="466">
      <c r="A466" s="10"/>
      <c r="B466" s="30"/>
      <c r="C466" s="11"/>
      <c r="D466" s="13"/>
      <c r="E466" s="34"/>
      <c r="F466" s="10"/>
      <c r="G466" s="35"/>
      <c r="H466" s="25" t="str">
        <f t="shared" si="1"/>
        <v/>
      </c>
      <c r="I466" s="26" t="str">
        <f t="shared" si="2"/>
        <v/>
      </c>
      <c r="J466" s="10"/>
      <c r="K466" s="10"/>
      <c r="L466" s="10"/>
      <c r="M466" s="10"/>
      <c r="N466" s="10"/>
    </row>
    <row r="467">
      <c r="A467" s="10"/>
      <c r="B467" s="30"/>
      <c r="C467" s="11"/>
      <c r="D467" s="13"/>
      <c r="E467" s="34"/>
      <c r="F467" s="10"/>
      <c r="G467" s="35"/>
      <c r="H467" s="25" t="str">
        <f t="shared" si="1"/>
        <v/>
      </c>
      <c r="I467" s="26" t="str">
        <f t="shared" si="2"/>
        <v/>
      </c>
      <c r="J467" s="10"/>
      <c r="K467" s="10"/>
      <c r="L467" s="10"/>
      <c r="M467" s="10"/>
      <c r="N467" s="10"/>
    </row>
    <row r="468">
      <c r="A468" s="10"/>
      <c r="B468" s="30"/>
      <c r="C468" s="11"/>
      <c r="D468" s="13"/>
      <c r="E468" s="34"/>
      <c r="F468" s="10"/>
      <c r="G468" s="35"/>
      <c r="H468" s="25" t="str">
        <f t="shared" si="1"/>
        <v/>
      </c>
      <c r="I468" s="26" t="str">
        <f t="shared" si="2"/>
        <v/>
      </c>
      <c r="J468" s="10"/>
      <c r="K468" s="10"/>
      <c r="L468" s="10"/>
      <c r="M468" s="10"/>
      <c r="N468" s="10"/>
    </row>
    <row r="469">
      <c r="A469" s="10"/>
      <c r="B469" s="30"/>
      <c r="C469" s="11"/>
      <c r="D469" s="13"/>
      <c r="E469" s="34"/>
      <c r="F469" s="10"/>
      <c r="G469" s="35"/>
      <c r="H469" s="25" t="str">
        <f t="shared" si="1"/>
        <v/>
      </c>
      <c r="I469" s="26" t="str">
        <f t="shared" si="2"/>
        <v/>
      </c>
      <c r="J469" s="10"/>
      <c r="K469" s="10"/>
      <c r="L469" s="10"/>
      <c r="M469" s="10"/>
      <c r="N469" s="10"/>
    </row>
    <row r="470">
      <c r="A470" s="10"/>
      <c r="B470" s="30"/>
      <c r="C470" s="11"/>
      <c r="D470" s="13"/>
      <c r="E470" s="34"/>
      <c r="F470" s="10"/>
      <c r="G470" s="35"/>
      <c r="H470" s="25" t="str">
        <f t="shared" si="1"/>
        <v/>
      </c>
      <c r="I470" s="26" t="str">
        <f t="shared" si="2"/>
        <v/>
      </c>
      <c r="J470" s="10"/>
      <c r="K470" s="10"/>
      <c r="L470" s="10"/>
      <c r="M470" s="10"/>
      <c r="N470" s="10"/>
    </row>
    <row r="471">
      <c r="A471" s="10"/>
      <c r="B471" s="30"/>
      <c r="C471" s="11"/>
      <c r="D471" s="13"/>
      <c r="E471" s="34"/>
      <c r="F471" s="10"/>
      <c r="G471" s="35"/>
      <c r="H471" s="25" t="str">
        <f t="shared" si="1"/>
        <v/>
      </c>
      <c r="I471" s="26" t="str">
        <f t="shared" si="2"/>
        <v/>
      </c>
      <c r="J471" s="10"/>
      <c r="K471" s="10"/>
      <c r="L471" s="10"/>
      <c r="M471" s="10"/>
      <c r="N471" s="10"/>
    </row>
    <row r="472">
      <c r="A472" s="10"/>
      <c r="B472" s="30"/>
      <c r="C472" s="11"/>
      <c r="D472" s="13"/>
      <c r="E472" s="34"/>
      <c r="F472" s="10"/>
      <c r="G472" s="35"/>
      <c r="H472" s="25" t="str">
        <f t="shared" si="1"/>
        <v/>
      </c>
      <c r="I472" s="26" t="str">
        <f t="shared" si="2"/>
        <v/>
      </c>
      <c r="J472" s="10"/>
      <c r="K472" s="10"/>
      <c r="L472" s="10"/>
      <c r="M472" s="10"/>
      <c r="N472" s="10"/>
    </row>
    <row r="473">
      <c r="A473" s="10"/>
      <c r="B473" s="30"/>
      <c r="C473" s="11"/>
      <c r="D473" s="13"/>
      <c r="E473" s="34"/>
      <c r="F473" s="10"/>
      <c r="G473" s="35"/>
      <c r="H473" s="25" t="str">
        <f t="shared" si="1"/>
        <v/>
      </c>
      <c r="I473" s="26" t="str">
        <f t="shared" si="2"/>
        <v/>
      </c>
      <c r="J473" s="10"/>
      <c r="K473" s="10"/>
      <c r="L473" s="10"/>
      <c r="M473" s="10"/>
      <c r="N473" s="10"/>
    </row>
    <row r="474">
      <c r="A474" s="10"/>
      <c r="B474" s="30"/>
      <c r="C474" s="11"/>
      <c r="D474" s="13"/>
      <c r="E474" s="34"/>
      <c r="F474" s="10"/>
      <c r="G474" s="35"/>
      <c r="H474" s="25" t="str">
        <f t="shared" si="1"/>
        <v/>
      </c>
      <c r="I474" s="26" t="str">
        <f t="shared" si="2"/>
        <v/>
      </c>
      <c r="J474" s="10"/>
      <c r="K474" s="10"/>
      <c r="L474" s="10"/>
      <c r="M474" s="10"/>
      <c r="N474" s="10"/>
    </row>
    <row r="475">
      <c r="A475" s="10"/>
      <c r="B475" s="30"/>
      <c r="C475" s="11"/>
      <c r="D475" s="13"/>
      <c r="E475" s="34"/>
      <c r="F475" s="10"/>
      <c r="G475" s="35"/>
      <c r="H475" s="25" t="str">
        <f t="shared" si="1"/>
        <v/>
      </c>
      <c r="I475" s="26" t="str">
        <f t="shared" si="2"/>
        <v/>
      </c>
      <c r="J475" s="10"/>
      <c r="K475" s="10"/>
      <c r="L475" s="10"/>
      <c r="M475" s="10"/>
      <c r="N475" s="10"/>
    </row>
    <row r="476">
      <c r="A476" s="10"/>
      <c r="B476" s="30"/>
      <c r="C476" s="11"/>
      <c r="D476" s="13"/>
      <c r="E476" s="34"/>
      <c r="F476" s="10"/>
      <c r="G476" s="35"/>
      <c r="H476" s="25" t="str">
        <f t="shared" si="1"/>
        <v/>
      </c>
      <c r="I476" s="26" t="str">
        <f t="shared" si="2"/>
        <v/>
      </c>
      <c r="J476" s="10"/>
      <c r="K476" s="10"/>
      <c r="L476" s="10"/>
      <c r="M476" s="10"/>
      <c r="N476" s="10"/>
    </row>
    <row r="477">
      <c r="A477" s="10"/>
      <c r="B477" s="30"/>
      <c r="C477" s="11"/>
      <c r="D477" s="13"/>
      <c r="E477" s="34"/>
      <c r="F477" s="10"/>
      <c r="G477" s="35"/>
      <c r="H477" s="25" t="str">
        <f t="shared" si="1"/>
        <v/>
      </c>
      <c r="I477" s="26" t="str">
        <f t="shared" si="2"/>
        <v/>
      </c>
      <c r="J477" s="10"/>
      <c r="K477" s="10"/>
      <c r="L477" s="10"/>
      <c r="M477" s="10"/>
      <c r="N477" s="10"/>
    </row>
    <row r="478">
      <c r="A478" s="10"/>
      <c r="B478" s="30"/>
      <c r="C478" s="11"/>
      <c r="D478" s="13"/>
      <c r="E478" s="34"/>
      <c r="F478" s="10"/>
      <c r="G478" s="35"/>
      <c r="H478" s="25" t="str">
        <f t="shared" si="1"/>
        <v/>
      </c>
      <c r="I478" s="26" t="str">
        <f t="shared" si="2"/>
        <v/>
      </c>
      <c r="J478" s="10"/>
      <c r="K478" s="10"/>
      <c r="L478" s="10"/>
      <c r="M478" s="10"/>
      <c r="N478" s="10"/>
    </row>
    <row r="479">
      <c r="A479" s="10"/>
      <c r="B479" s="30"/>
      <c r="C479" s="11"/>
      <c r="D479" s="13"/>
      <c r="E479" s="34"/>
      <c r="F479" s="10"/>
      <c r="G479" s="35"/>
      <c r="H479" s="25" t="str">
        <f t="shared" si="1"/>
        <v/>
      </c>
      <c r="I479" s="26" t="str">
        <f t="shared" si="2"/>
        <v/>
      </c>
      <c r="J479" s="10"/>
      <c r="K479" s="10"/>
      <c r="L479" s="10"/>
      <c r="M479" s="10"/>
      <c r="N479" s="10"/>
    </row>
    <row r="480">
      <c r="A480" s="10"/>
      <c r="B480" s="30"/>
      <c r="C480" s="11"/>
      <c r="D480" s="13"/>
      <c r="E480" s="34"/>
      <c r="F480" s="10"/>
      <c r="G480" s="35"/>
      <c r="H480" s="25" t="str">
        <f t="shared" si="1"/>
        <v/>
      </c>
      <c r="I480" s="26" t="str">
        <f t="shared" si="2"/>
        <v/>
      </c>
      <c r="J480" s="10"/>
      <c r="K480" s="10"/>
      <c r="L480" s="10"/>
      <c r="M480" s="10"/>
      <c r="N480" s="10"/>
    </row>
    <row r="481">
      <c r="A481" s="10"/>
      <c r="B481" s="30"/>
      <c r="C481" s="11"/>
      <c r="D481" s="13"/>
      <c r="E481" s="34"/>
      <c r="F481" s="10"/>
      <c r="G481" s="35"/>
      <c r="H481" s="25" t="str">
        <f t="shared" si="1"/>
        <v/>
      </c>
      <c r="I481" s="26" t="str">
        <f t="shared" si="2"/>
        <v/>
      </c>
      <c r="J481" s="10"/>
      <c r="K481" s="10"/>
      <c r="L481" s="10"/>
      <c r="M481" s="10"/>
      <c r="N481" s="10"/>
    </row>
    <row r="482">
      <c r="A482" s="10"/>
      <c r="B482" s="30"/>
      <c r="C482" s="11"/>
      <c r="D482" s="13"/>
      <c r="E482" s="34"/>
      <c r="F482" s="10"/>
      <c r="G482" s="35"/>
      <c r="H482" s="25" t="str">
        <f t="shared" si="1"/>
        <v/>
      </c>
      <c r="I482" s="26" t="str">
        <f t="shared" si="2"/>
        <v/>
      </c>
      <c r="J482" s="10"/>
      <c r="K482" s="10"/>
      <c r="L482" s="10"/>
      <c r="M482" s="10"/>
      <c r="N482" s="10"/>
    </row>
    <row r="483">
      <c r="A483" s="10"/>
      <c r="B483" s="30"/>
      <c r="C483" s="11"/>
      <c r="D483" s="13"/>
      <c r="E483" s="34"/>
      <c r="F483" s="10"/>
      <c r="G483" s="35"/>
      <c r="H483" s="25" t="str">
        <f t="shared" si="1"/>
        <v/>
      </c>
      <c r="I483" s="26" t="str">
        <f t="shared" si="2"/>
        <v/>
      </c>
      <c r="J483" s="10"/>
      <c r="K483" s="10"/>
      <c r="L483" s="10"/>
      <c r="M483" s="10"/>
      <c r="N483" s="10"/>
    </row>
    <row r="484">
      <c r="A484" s="10"/>
      <c r="B484" s="30"/>
      <c r="C484" s="11"/>
      <c r="D484" s="13"/>
      <c r="E484" s="34"/>
      <c r="F484" s="10"/>
      <c r="G484" s="35"/>
      <c r="H484" s="25" t="str">
        <f t="shared" si="1"/>
        <v/>
      </c>
      <c r="I484" s="26" t="str">
        <f t="shared" si="2"/>
        <v/>
      </c>
      <c r="J484" s="10"/>
      <c r="K484" s="10"/>
      <c r="L484" s="10"/>
      <c r="M484" s="10"/>
      <c r="N484" s="10"/>
    </row>
    <row r="485">
      <c r="A485" s="10"/>
      <c r="B485" s="30"/>
      <c r="C485" s="11"/>
      <c r="D485" s="13"/>
      <c r="E485" s="34"/>
      <c r="F485" s="10"/>
      <c r="G485" s="35"/>
      <c r="H485" s="25" t="str">
        <f t="shared" si="1"/>
        <v/>
      </c>
      <c r="I485" s="26" t="str">
        <f t="shared" si="2"/>
        <v/>
      </c>
      <c r="J485" s="10"/>
      <c r="K485" s="10"/>
      <c r="L485" s="10"/>
      <c r="M485" s="10"/>
      <c r="N485" s="10"/>
    </row>
    <row r="486">
      <c r="A486" s="10"/>
      <c r="B486" s="30"/>
      <c r="C486" s="11"/>
      <c r="D486" s="13"/>
      <c r="E486" s="34"/>
      <c r="F486" s="10"/>
      <c r="G486" s="35"/>
      <c r="H486" s="25" t="str">
        <f t="shared" si="1"/>
        <v/>
      </c>
      <c r="I486" s="26" t="str">
        <f t="shared" si="2"/>
        <v/>
      </c>
      <c r="J486" s="10"/>
      <c r="K486" s="10"/>
      <c r="L486" s="10"/>
      <c r="M486" s="10"/>
      <c r="N486" s="10"/>
    </row>
    <row r="487">
      <c r="A487" s="10"/>
      <c r="B487" s="30"/>
      <c r="C487" s="11"/>
      <c r="D487" s="13"/>
      <c r="E487" s="34"/>
      <c r="F487" s="10"/>
      <c r="G487" s="35"/>
      <c r="H487" s="25" t="str">
        <f t="shared" si="1"/>
        <v/>
      </c>
      <c r="I487" s="26" t="str">
        <f t="shared" si="2"/>
        <v/>
      </c>
      <c r="J487" s="10"/>
      <c r="K487" s="10"/>
      <c r="L487" s="10"/>
      <c r="M487" s="10"/>
      <c r="N487" s="10"/>
    </row>
    <row r="488">
      <c r="A488" s="10"/>
      <c r="B488" s="30"/>
      <c r="C488" s="11"/>
      <c r="D488" s="13"/>
      <c r="E488" s="34"/>
      <c r="F488" s="10"/>
      <c r="G488" s="35"/>
      <c r="H488" s="25" t="str">
        <f t="shared" si="1"/>
        <v/>
      </c>
      <c r="I488" s="26" t="str">
        <f t="shared" si="2"/>
        <v/>
      </c>
      <c r="J488" s="10"/>
      <c r="K488" s="10"/>
      <c r="L488" s="10"/>
      <c r="M488" s="10"/>
      <c r="N488" s="10"/>
    </row>
    <row r="489">
      <c r="A489" s="10"/>
      <c r="B489" s="30"/>
      <c r="C489" s="11"/>
      <c r="D489" s="13"/>
      <c r="E489" s="34"/>
      <c r="F489" s="10"/>
      <c r="G489" s="35"/>
      <c r="H489" s="25" t="str">
        <f t="shared" si="1"/>
        <v/>
      </c>
      <c r="I489" s="26" t="str">
        <f t="shared" si="2"/>
        <v/>
      </c>
      <c r="J489" s="10"/>
      <c r="K489" s="10"/>
      <c r="L489" s="10"/>
      <c r="M489" s="10"/>
      <c r="N489" s="10"/>
    </row>
    <row r="490">
      <c r="A490" s="10"/>
      <c r="B490" s="30"/>
      <c r="C490" s="11"/>
      <c r="D490" s="13"/>
      <c r="E490" s="34"/>
      <c r="F490" s="10"/>
      <c r="G490" s="35"/>
      <c r="H490" s="25" t="str">
        <f t="shared" si="1"/>
        <v/>
      </c>
      <c r="I490" s="26" t="str">
        <f t="shared" si="2"/>
        <v/>
      </c>
      <c r="J490" s="10"/>
      <c r="K490" s="10"/>
      <c r="L490" s="10"/>
      <c r="M490" s="10"/>
      <c r="N490" s="10"/>
    </row>
    <row r="491">
      <c r="A491" s="10"/>
      <c r="B491" s="30"/>
      <c r="C491" s="11"/>
      <c r="D491" s="13"/>
      <c r="E491" s="34"/>
      <c r="F491" s="10"/>
      <c r="G491" s="35"/>
      <c r="H491" s="25" t="str">
        <f t="shared" si="1"/>
        <v/>
      </c>
      <c r="I491" s="26" t="str">
        <f t="shared" si="2"/>
        <v/>
      </c>
      <c r="J491" s="10"/>
      <c r="K491" s="10"/>
      <c r="L491" s="10"/>
      <c r="M491" s="10"/>
      <c r="N491" s="10"/>
    </row>
    <row r="492">
      <c r="A492" s="10"/>
      <c r="B492" s="30"/>
      <c r="C492" s="11"/>
      <c r="D492" s="13"/>
      <c r="E492" s="34"/>
      <c r="F492" s="10"/>
      <c r="G492" s="35"/>
      <c r="H492" s="25" t="str">
        <f t="shared" si="1"/>
        <v/>
      </c>
      <c r="I492" s="26" t="str">
        <f t="shared" si="2"/>
        <v/>
      </c>
      <c r="J492" s="10"/>
      <c r="K492" s="10"/>
      <c r="L492" s="10"/>
      <c r="M492" s="10"/>
      <c r="N492" s="10"/>
    </row>
    <row r="493">
      <c r="A493" s="10"/>
      <c r="B493" s="30"/>
      <c r="C493" s="11"/>
      <c r="D493" s="13"/>
      <c r="E493" s="34"/>
      <c r="F493" s="10"/>
      <c r="G493" s="35"/>
      <c r="H493" s="25" t="str">
        <f t="shared" si="1"/>
        <v/>
      </c>
      <c r="I493" s="26" t="str">
        <f t="shared" si="2"/>
        <v/>
      </c>
      <c r="J493" s="10"/>
      <c r="K493" s="10"/>
      <c r="L493" s="10"/>
      <c r="M493" s="10"/>
      <c r="N493" s="10"/>
    </row>
    <row r="494">
      <c r="A494" s="10"/>
      <c r="B494" s="30"/>
      <c r="C494" s="11"/>
      <c r="D494" s="13"/>
      <c r="E494" s="34"/>
      <c r="F494" s="10"/>
      <c r="G494" s="35"/>
      <c r="H494" s="25" t="str">
        <f t="shared" si="1"/>
        <v/>
      </c>
      <c r="I494" s="26" t="str">
        <f t="shared" si="2"/>
        <v/>
      </c>
      <c r="J494" s="10"/>
      <c r="K494" s="10"/>
      <c r="L494" s="10"/>
      <c r="M494" s="10"/>
      <c r="N494" s="10"/>
    </row>
    <row r="495">
      <c r="A495" s="10"/>
      <c r="B495" s="30"/>
      <c r="C495" s="11"/>
      <c r="D495" s="13"/>
      <c r="E495" s="34"/>
      <c r="F495" s="10"/>
      <c r="G495" s="35"/>
      <c r="H495" s="25" t="str">
        <f t="shared" si="1"/>
        <v/>
      </c>
      <c r="I495" s="26" t="str">
        <f t="shared" si="2"/>
        <v/>
      </c>
      <c r="J495" s="10"/>
      <c r="K495" s="10"/>
      <c r="L495" s="10"/>
      <c r="M495" s="10"/>
      <c r="N495" s="10"/>
    </row>
    <row r="496">
      <c r="A496" s="10"/>
      <c r="B496" s="30"/>
      <c r="C496" s="11"/>
      <c r="D496" s="13"/>
      <c r="E496" s="34"/>
      <c r="F496" s="10"/>
      <c r="G496" s="35"/>
      <c r="H496" s="25" t="str">
        <f t="shared" si="1"/>
        <v/>
      </c>
      <c r="I496" s="26" t="str">
        <f t="shared" si="2"/>
        <v/>
      </c>
      <c r="J496" s="10"/>
      <c r="K496" s="10"/>
      <c r="L496" s="10"/>
      <c r="M496" s="10"/>
      <c r="N496" s="10"/>
    </row>
    <row r="497">
      <c r="A497" s="10"/>
      <c r="B497" s="30"/>
      <c r="C497" s="11"/>
      <c r="D497" s="13"/>
      <c r="E497" s="34"/>
      <c r="F497" s="10"/>
      <c r="G497" s="35"/>
      <c r="H497" s="25" t="str">
        <f t="shared" si="1"/>
        <v/>
      </c>
      <c r="I497" s="26" t="str">
        <f t="shared" si="2"/>
        <v/>
      </c>
      <c r="J497" s="10"/>
      <c r="K497" s="10"/>
      <c r="L497" s="10"/>
      <c r="M497" s="10"/>
      <c r="N497" s="10"/>
    </row>
    <row r="498">
      <c r="A498" s="10"/>
      <c r="B498" s="30"/>
      <c r="C498" s="11"/>
      <c r="D498" s="13"/>
      <c r="E498" s="34"/>
      <c r="F498" s="10"/>
      <c r="G498" s="35"/>
      <c r="H498" s="25" t="str">
        <f t="shared" si="1"/>
        <v/>
      </c>
      <c r="I498" s="26" t="str">
        <f t="shared" si="2"/>
        <v/>
      </c>
      <c r="J498" s="10"/>
      <c r="K498" s="10"/>
      <c r="L498" s="10"/>
      <c r="M498" s="10"/>
      <c r="N498" s="10"/>
    </row>
    <row r="499">
      <c r="A499" s="10"/>
      <c r="B499" s="30"/>
      <c r="C499" s="11"/>
      <c r="D499" s="13"/>
      <c r="E499" s="34"/>
      <c r="F499" s="10"/>
      <c r="G499" s="35"/>
      <c r="H499" s="25" t="str">
        <f t="shared" si="1"/>
        <v/>
      </c>
      <c r="I499" s="26" t="str">
        <f t="shared" si="2"/>
        <v/>
      </c>
      <c r="J499" s="10"/>
      <c r="K499" s="10"/>
      <c r="L499" s="10"/>
      <c r="M499" s="10"/>
      <c r="N499" s="10"/>
    </row>
    <row r="500">
      <c r="A500" s="10"/>
      <c r="B500" s="30"/>
      <c r="C500" s="11"/>
      <c r="D500" s="13"/>
      <c r="E500" s="34"/>
      <c r="F500" s="10"/>
      <c r="G500" s="35"/>
      <c r="H500" s="25" t="str">
        <f t="shared" si="1"/>
        <v/>
      </c>
      <c r="I500" s="26" t="str">
        <f t="shared" si="2"/>
        <v/>
      </c>
      <c r="J500" s="10"/>
      <c r="K500" s="10"/>
      <c r="L500" s="10"/>
      <c r="M500" s="10"/>
      <c r="N500" s="10"/>
    </row>
    <row r="501">
      <c r="A501" s="10"/>
      <c r="B501" s="30"/>
      <c r="C501" s="11"/>
      <c r="D501" s="13"/>
      <c r="E501" s="34"/>
      <c r="F501" s="10"/>
      <c r="G501" s="35"/>
      <c r="H501" s="25" t="str">
        <f t="shared" si="1"/>
        <v/>
      </c>
      <c r="I501" s="26" t="str">
        <f t="shared" si="2"/>
        <v/>
      </c>
      <c r="J501" s="10"/>
      <c r="K501" s="10"/>
      <c r="L501" s="10"/>
      <c r="M501" s="10"/>
      <c r="N501" s="10"/>
    </row>
    <row r="502">
      <c r="A502" s="10"/>
      <c r="B502" s="30"/>
      <c r="C502" s="11"/>
      <c r="D502" s="13"/>
      <c r="E502" s="34"/>
      <c r="F502" s="10"/>
      <c r="G502" s="35"/>
      <c r="H502" s="25" t="str">
        <f t="shared" si="1"/>
        <v/>
      </c>
      <c r="I502" s="26" t="str">
        <f t="shared" si="2"/>
        <v/>
      </c>
      <c r="J502" s="10"/>
      <c r="K502" s="10"/>
      <c r="L502" s="10"/>
      <c r="M502" s="10"/>
      <c r="N502" s="10"/>
    </row>
    <row r="503">
      <c r="A503" s="10"/>
      <c r="B503" s="30"/>
      <c r="C503" s="11"/>
      <c r="D503" s="13"/>
      <c r="E503" s="34"/>
      <c r="F503" s="10"/>
      <c r="G503" s="35"/>
      <c r="H503" s="25" t="str">
        <f t="shared" si="1"/>
        <v/>
      </c>
      <c r="I503" s="26" t="str">
        <f t="shared" si="2"/>
        <v/>
      </c>
      <c r="J503" s="10"/>
      <c r="K503" s="10"/>
      <c r="L503" s="10"/>
      <c r="M503" s="10"/>
      <c r="N503" s="10"/>
    </row>
    <row r="504">
      <c r="A504" s="10"/>
      <c r="B504" s="30"/>
      <c r="C504" s="11"/>
      <c r="D504" s="13"/>
      <c r="E504" s="34"/>
      <c r="F504" s="10"/>
      <c r="G504" s="35"/>
      <c r="H504" s="25" t="str">
        <f t="shared" si="1"/>
        <v/>
      </c>
      <c r="I504" s="26" t="str">
        <f t="shared" si="2"/>
        <v/>
      </c>
      <c r="J504" s="10"/>
      <c r="K504" s="10"/>
      <c r="L504" s="10"/>
      <c r="M504" s="10"/>
      <c r="N504" s="10"/>
    </row>
    <row r="505">
      <c r="A505" s="10"/>
      <c r="B505" s="30"/>
      <c r="C505" s="11"/>
      <c r="D505" s="13"/>
      <c r="E505" s="34"/>
      <c r="F505" s="10"/>
      <c r="G505" s="35"/>
      <c r="H505" s="25" t="str">
        <f t="shared" si="1"/>
        <v/>
      </c>
      <c r="I505" s="26" t="str">
        <f t="shared" si="2"/>
        <v/>
      </c>
      <c r="J505" s="10"/>
      <c r="K505" s="10"/>
      <c r="L505" s="10"/>
      <c r="M505" s="10"/>
      <c r="N505" s="10"/>
    </row>
    <row r="506">
      <c r="A506" s="10"/>
      <c r="B506" s="30"/>
      <c r="C506" s="11"/>
      <c r="D506" s="13"/>
      <c r="E506" s="34"/>
      <c r="F506" s="10"/>
      <c r="G506" s="35"/>
      <c r="H506" s="25" t="str">
        <f t="shared" si="1"/>
        <v/>
      </c>
      <c r="I506" s="26" t="str">
        <f t="shared" si="2"/>
        <v/>
      </c>
      <c r="J506" s="10"/>
      <c r="K506" s="10"/>
      <c r="L506" s="10"/>
      <c r="M506" s="10"/>
      <c r="N506" s="10"/>
    </row>
    <row r="507">
      <c r="A507" s="10"/>
      <c r="B507" s="30"/>
      <c r="C507" s="11"/>
      <c r="D507" s="13"/>
      <c r="E507" s="34"/>
      <c r="F507" s="10"/>
      <c r="G507" s="35"/>
      <c r="H507" s="25" t="str">
        <f t="shared" si="1"/>
        <v/>
      </c>
      <c r="I507" s="26" t="str">
        <f t="shared" si="2"/>
        <v/>
      </c>
      <c r="J507" s="10"/>
      <c r="K507" s="10"/>
      <c r="L507" s="10"/>
      <c r="M507" s="10"/>
      <c r="N507" s="10"/>
    </row>
    <row r="508">
      <c r="A508" s="10"/>
      <c r="B508" s="30"/>
      <c r="C508" s="11"/>
      <c r="D508" s="13"/>
      <c r="E508" s="34"/>
      <c r="F508" s="10"/>
      <c r="G508" s="35"/>
      <c r="H508" s="25" t="str">
        <f t="shared" si="1"/>
        <v/>
      </c>
      <c r="I508" s="26" t="str">
        <f t="shared" si="2"/>
        <v/>
      </c>
      <c r="J508" s="10"/>
      <c r="K508" s="10"/>
      <c r="L508" s="10"/>
      <c r="M508" s="10"/>
      <c r="N508" s="10"/>
    </row>
    <row r="509">
      <c r="A509" s="10"/>
      <c r="B509" s="30"/>
      <c r="C509" s="11"/>
      <c r="D509" s="13"/>
      <c r="E509" s="34"/>
      <c r="F509" s="10"/>
      <c r="G509" s="35"/>
      <c r="H509" s="25" t="str">
        <f t="shared" si="1"/>
        <v/>
      </c>
      <c r="I509" s="26" t="str">
        <f t="shared" si="2"/>
        <v/>
      </c>
      <c r="J509" s="10"/>
      <c r="K509" s="10"/>
      <c r="L509" s="10"/>
      <c r="M509" s="10"/>
      <c r="N509" s="10"/>
    </row>
    <row r="510">
      <c r="A510" s="10"/>
      <c r="B510" s="30"/>
      <c r="C510" s="11"/>
      <c r="D510" s="13"/>
      <c r="E510" s="34"/>
      <c r="F510" s="10"/>
      <c r="G510" s="35"/>
      <c r="H510" s="25" t="str">
        <f t="shared" si="1"/>
        <v/>
      </c>
      <c r="I510" s="26" t="str">
        <f t="shared" si="2"/>
        <v/>
      </c>
      <c r="J510" s="10"/>
      <c r="K510" s="10"/>
      <c r="L510" s="10"/>
      <c r="M510" s="10"/>
      <c r="N510" s="10"/>
    </row>
    <row r="511">
      <c r="A511" s="10"/>
      <c r="B511" s="30"/>
      <c r="C511" s="11"/>
      <c r="D511" s="13"/>
      <c r="E511" s="34"/>
      <c r="F511" s="10"/>
      <c r="G511" s="35"/>
      <c r="H511" s="25" t="str">
        <f t="shared" si="1"/>
        <v/>
      </c>
      <c r="I511" s="26" t="str">
        <f t="shared" si="2"/>
        <v/>
      </c>
      <c r="J511" s="10"/>
      <c r="K511" s="10"/>
      <c r="L511" s="10"/>
      <c r="M511" s="10"/>
      <c r="N511" s="10"/>
    </row>
    <row r="512">
      <c r="A512" s="10"/>
      <c r="B512" s="30"/>
      <c r="C512" s="11"/>
      <c r="D512" s="13"/>
      <c r="E512" s="34"/>
      <c r="F512" s="10"/>
      <c r="G512" s="35"/>
      <c r="H512" s="25" t="str">
        <f t="shared" si="1"/>
        <v/>
      </c>
      <c r="I512" s="26" t="str">
        <f t="shared" si="2"/>
        <v/>
      </c>
      <c r="J512" s="10"/>
      <c r="K512" s="10"/>
      <c r="L512" s="10"/>
      <c r="M512" s="10"/>
      <c r="N512" s="10"/>
    </row>
    <row r="513">
      <c r="A513" s="10"/>
      <c r="B513" s="30"/>
      <c r="C513" s="11"/>
      <c r="D513" s="13"/>
      <c r="E513" s="34"/>
      <c r="F513" s="10"/>
      <c r="G513" s="35"/>
      <c r="H513" s="25" t="str">
        <f t="shared" si="1"/>
        <v/>
      </c>
      <c r="I513" s="26" t="str">
        <f t="shared" si="2"/>
        <v/>
      </c>
      <c r="J513" s="10"/>
      <c r="K513" s="10"/>
      <c r="L513" s="10"/>
      <c r="M513" s="10"/>
      <c r="N513" s="10"/>
    </row>
    <row r="514">
      <c r="A514" s="10"/>
      <c r="B514" s="30"/>
      <c r="C514" s="11"/>
      <c r="D514" s="13"/>
      <c r="E514" s="34"/>
      <c r="F514" s="10"/>
      <c r="G514" s="35"/>
      <c r="H514" s="25" t="str">
        <f t="shared" si="1"/>
        <v/>
      </c>
      <c r="I514" s="26" t="str">
        <f t="shared" si="2"/>
        <v/>
      </c>
      <c r="J514" s="10"/>
      <c r="K514" s="10"/>
      <c r="L514" s="10"/>
      <c r="M514" s="10"/>
      <c r="N514" s="10"/>
    </row>
    <row r="515">
      <c r="A515" s="10"/>
      <c r="B515" s="30"/>
      <c r="C515" s="11"/>
      <c r="D515" s="13"/>
      <c r="E515" s="34"/>
      <c r="F515" s="10"/>
      <c r="G515" s="35"/>
      <c r="H515" s="25" t="str">
        <f t="shared" si="1"/>
        <v/>
      </c>
      <c r="I515" s="26" t="str">
        <f t="shared" si="2"/>
        <v/>
      </c>
      <c r="J515" s="10"/>
      <c r="K515" s="10"/>
      <c r="L515" s="10"/>
      <c r="M515" s="10"/>
      <c r="N515" s="10"/>
    </row>
    <row r="516">
      <c r="A516" s="10"/>
      <c r="B516" s="30"/>
      <c r="C516" s="11"/>
      <c r="D516" s="13"/>
      <c r="E516" s="34"/>
      <c r="F516" s="10"/>
      <c r="G516" s="35"/>
      <c r="H516" s="25" t="str">
        <f t="shared" si="1"/>
        <v/>
      </c>
      <c r="I516" s="26" t="str">
        <f t="shared" si="2"/>
        <v/>
      </c>
      <c r="J516" s="10"/>
      <c r="K516" s="10"/>
      <c r="L516" s="10"/>
      <c r="M516" s="10"/>
      <c r="N516" s="10"/>
    </row>
    <row r="517">
      <c r="A517" s="10"/>
      <c r="B517" s="30"/>
      <c r="C517" s="11"/>
      <c r="D517" s="13"/>
      <c r="E517" s="34"/>
      <c r="F517" s="10"/>
      <c r="G517" s="35"/>
      <c r="H517" s="25" t="str">
        <f t="shared" si="1"/>
        <v/>
      </c>
      <c r="I517" s="26" t="str">
        <f t="shared" si="2"/>
        <v/>
      </c>
      <c r="J517" s="10"/>
      <c r="K517" s="10"/>
      <c r="L517" s="10"/>
      <c r="M517" s="10"/>
      <c r="N517" s="10"/>
    </row>
    <row r="518">
      <c r="A518" s="10"/>
      <c r="B518" s="30"/>
      <c r="C518" s="11"/>
      <c r="D518" s="13"/>
      <c r="E518" s="34"/>
      <c r="F518" s="10"/>
      <c r="G518" s="35"/>
      <c r="H518" s="25" t="str">
        <f t="shared" si="1"/>
        <v/>
      </c>
      <c r="I518" s="26" t="str">
        <f t="shared" si="2"/>
        <v/>
      </c>
      <c r="J518" s="10"/>
      <c r="K518" s="10"/>
      <c r="L518" s="10"/>
      <c r="M518" s="10"/>
      <c r="N518" s="10"/>
    </row>
    <row r="519">
      <c r="A519" s="10"/>
      <c r="B519" s="30"/>
      <c r="C519" s="11"/>
      <c r="D519" s="13"/>
      <c r="E519" s="34"/>
      <c r="F519" s="10"/>
      <c r="G519" s="35"/>
      <c r="H519" s="25" t="str">
        <f t="shared" si="1"/>
        <v/>
      </c>
      <c r="I519" s="26" t="str">
        <f t="shared" si="2"/>
        <v/>
      </c>
      <c r="J519" s="10"/>
      <c r="K519" s="10"/>
      <c r="L519" s="10"/>
      <c r="M519" s="10"/>
      <c r="N519" s="10"/>
    </row>
    <row r="520">
      <c r="A520" s="10"/>
      <c r="B520" s="30"/>
      <c r="C520" s="11"/>
      <c r="D520" s="13"/>
      <c r="E520" s="34"/>
      <c r="F520" s="10"/>
      <c r="G520" s="35"/>
      <c r="H520" s="25" t="str">
        <f t="shared" si="1"/>
        <v/>
      </c>
      <c r="I520" s="26" t="str">
        <f t="shared" si="2"/>
        <v/>
      </c>
      <c r="J520" s="10"/>
      <c r="K520" s="10"/>
      <c r="L520" s="10"/>
      <c r="M520" s="10"/>
      <c r="N520" s="10"/>
    </row>
    <row r="521">
      <c r="A521" s="10"/>
      <c r="B521" s="30"/>
      <c r="C521" s="11"/>
      <c r="D521" s="13"/>
      <c r="E521" s="34"/>
      <c r="F521" s="10"/>
      <c r="G521" s="35"/>
      <c r="H521" s="25" t="str">
        <f t="shared" si="1"/>
        <v/>
      </c>
      <c r="I521" s="26" t="str">
        <f t="shared" si="2"/>
        <v/>
      </c>
      <c r="J521" s="10"/>
      <c r="K521" s="10"/>
      <c r="L521" s="10"/>
      <c r="M521" s="10"/>
      <c r="N521" s="10"/>
    </row>
    <row r="522">
      <c r="A522" s="10"/>
      <c r="B522" s="30"/>
      <c r="C522" s="11"/>
      <c r="D522" s="13"/>
      <c r="E522" s="34"/>
      <c r="F522" s="10"/>
      <c r="G522" s="35"/>
      <c r="H522" s="25" t="str">
        <f t="shared" si="1"/>
        <v/>
      </c>
      <c r="I522" s="26" t="str">
        <f t="shared" si="2"/>
        <v/>
      </c>
      <c r="J522" s="10"/>
      <c r="K522" s="10"/>
      <c r="L522" s="10"/>
      <c r="M522" s="10"/>
      <c r="N522" s="10"/>
    </row>
    <row r="523">
      <c r="A523" s="10"/>
      <c r="B523" s="30"/>
      <c r="C523" s="11"/>
      <c r="D523" s="13"/>
      <c r="E523" s="34"/>
      <c r="F523" s="10"/>
      <c r="G523" s="35"/>
      <c r="H523" s="25" t="str">
        <f t="shared" si="1"/>
        <v/>
      </c>
      <c r="I523" s="26" t="str">
        <f t="shared" si="2"/>
        <v/>
      </c>
      <c r="J523" s="10"/>
      <c r="K523" s="10"/>
      <c r="L523" s="10"/>
      <c r="M523" s="10"/>
      <c r="N523" s="10"/>
    </row>
    <row r="524">
      <c r="A524" s="10"/>
      <c r="B524" s="30"/>
      <c r="C524" s="11"/>
      <c r="D524" s="13"/>
      <c r="E524" s="34"/>
      <c r="F524" s="10"/>
      <c r="G524" s="35"/>
      <c r="H524" s="25" t="str">
        <f t="shared" si="1"/>
        <v/>
      </c>
      <c r="I524" s="26" t="str">
        <f t="shared" si="2"/>
        <v/>
      </c>
      <c r="J524" s="10"/>
      <c r="K524" s="10"/>
      <c r="L524" s="10"/>
      <c r="M524" s="10"/>
      <c r="N524" s="10"/>
    </row>
    <row r="525">
      <c r="A525" s="10"/>
      <c r="B525" s="30"/>
      <c r="C525" s="11"/>
      <c r="D525" s="13"/>
      <c r="E525" s="34"/>
      <c r="F525" s="10"/>
      <c r="G525" s="35"/>
      <c r="H525" s="25" t="str">
        <f t="shared" si="1"/>
        <v/>
      </c>
      <c r="I525" s="26" t="str">
        <f t="shared" si="2"/>
        <v/>
      </c>
      <c r="J525" s="10"/>
      <c r="K525" s="10"/>
      <c r="L525" s="10"/>
      <c r="M525" s="10"/>
      <c r="N525" s="10"/>
    </row>
    <row r="526">
      <c r="A526" s="10"/>
      <c r="B526" s="30"/>
      <c r="C526" s="11"/>
      <c r="D526" s="13"/>
      <c r="E526" s="34"/>
      <c r="F526" s="10"/>
      <c r="G526" s="35"/>
      <c r="H526" s="25" t="str">
        <f t="shared" si="1"/>
        <v/>
      </c>
      <c r="I526" s="26" t="str">
        <f t="shared" si="2"/>
        <v/>
      </c>
      <c r="J526" s="10"/>
      <c r="K526" s="10"/>
      <c r="L526" s="10"/>
      <c r="M526" s="10"/>
      <c r="N526" s="10"/>
    </row>
    <row r="527">
      <c r="A527" s="10"/>
      <c r="B527" s="30"/>
      <c r="C527" s="11"/>
      <c r="D527" s="13"/>
      <c r="E527" s="34"/>
      <c r="F527" s="10"/>
      <c r="G527" s="35"/>
      <c r="H527" s="25" t="str">
        <f t="shared" si="1"/>
        <v/>
      </c>
      <c r="I527" s="26" t="str">
        <f t="shared" si="2"/>
        <v/>
      </c>
      <c r="J527" s="10"/>
      <c r="K527" s="10"/>
      <c r="L527" s="10"/>
      <c r="M527" s="10"/>
      <c r="N527" s="10"/>
    </row>
    <row r="528">
      <c r="A528" s="10"/>
      <c r="B528" s="30"/>
      <c r="C528" s="11"/>
      <c r="D528" s="13"/>
      <c r="E528" s="34"/>
      <c r="F528" s="10"/>
      <c r="G528" s="35"/>
      <c r="H528" s="25" t="str">
        <f t="shared" si="1"/>
        <v/>
      </c>
      <c r="I528" s="26" t="str">
        <f t="shared" si="2"/>
        <v/>
      </c>
      <c r="J528" s="10"/>
      <c r="K528" s="10"/>
      <c r="L528" s="10"/>
      <c r="M528" s="10"/>
      <c r="N528" s="10"/>
    </row>
    <row r="529">
      <c r="A529" s="10"/>
      <c r="B529" s="30"/>
      <c r="C529" s="11"/>
      <c r="D529" s="13"/>
      <c r="E529" s="34"/>
      <c r="F529" s="10"/>
      <c r="G529" s="35"/>
      <c r="H529" s="25" t="str">
        <f t="shared" si="1"/>
        <v/>
      </c>
      <c r="I529" s="26" t="str">
        <f t="shared" si="2"/>
        <v/>
      </c>
      <c r="J529" s="10"/>
      <c r="K529" s="10"/>
      <c r="L529" s="10"/>
      <c r="M529" s="10"/>
      <c r="N529" s="10"/>
    </row>
    <row r="530">
      <c r="A530" s="10"/>
      <c r="B530" s="30"/>
      <c r="C530" s="11"/>
      <c r="D530" s="13"/>
      <c r="E530" s="34"/>
      <c r="F530" s="10"/>
      <c r="G530" s="35"/>
      <c r="H530" s="25" t="str">
        <f t="shared" si="1"/>
        <v/>
      </c>
      <c r="I530" s="26" t="str">
        <f t="shared" si="2"/>
        <v/>
      </c>
      <c r="J530" s="10"/>
      <c r="K530" s="10"/>
      <c r="L530" s="10"/>
      <c r="M530" s="10"/>
      <c r="N530" s="10"/>
    </row>
    <row r="531">
      <c r="A531" s="10"/>
      <c r="B531" s="30"/>
      <c r="C531" s="11"/>
      <c r="D531" s="13"/>
      <c r="E531" s="34"/>
      <c r="F531" s="10"/>
      <c r="G531" s="35"/>
      <c r="H531" s="25" t="str">
        <f t="shared" si="1"/>
        <v/>
      </c>
      <c r="I531" s="26" t="str">
        <f t="shared" si="2"/>
        <v/>
      </c>
      <c r="J531" s="10"/>
      <c r="K531" s="10"/>
      <c r="L531" s="10"/>
      <c r="M531" s="10"/>
      <c r="N531" s="10"/>
    </row>
    <row r="532">
      <c r="A532" s="10"/>
      <c r="B532" s="30"/>
      <c r="C532" s="11"/>
      <c r="D532" s="13"/>
      <c r="E532" s="34"/>
      <c r="F532" s="10"/>
      <c r="G532" s="35"/>
      <c r="H532" s="25" t="str">
        <f t="shared" si="1"/>
        <v/>
      </c>
      <c r="I532" s="26" t="str">
        <f t="shared" si="2"/>
        <v/>
      </c>
      <c r="J532" s="10"/>
      <c r="K532" s="10"/>
      <c r="L532" s="10"/>
      <c r="M532" s="10"/>
      <c r="N532" s="10"/>
    </row>
    <row r="533">
      <c r="A533" s="10"/>
      <c r="B533" s="30"/>
      <c r="C533" s="11"/>
      <c r="D533" s="13"/>
      <c r="E533" s="34"/>
      <c r="F533" s="10"/>
      <c r="G533" s="35"/>
      <c r="H533" s="25" t="str">
        <f t="shared" si="1"/>
        <v/>
      </c>
      <c r="I533" s="26" t="str">
        <f t="shared" si="2"/>
        <v/>
      </c>
      <c r="J533" s="10"/>
      <c r="K533" s="10"/>
      <c r="L533" s="10"/>
      <c r="M533" s="10"/>
      <c r="N533" s="10"/>
    </row>
    <row r="534">
      <c r="A534" s="10"/>
      <c r="B534" s="30"/>
      <c r="C534" s="11"/>
      <c r="D534" s="13"/>
      <c r="E534" s="34"/>
      <c r="F534" s="10"/>
      <c r="G534" s="35"/>
      <c r="H534" s="25" t="str">
        <f t="shared" si="1"/>
        <v/>
      </c>
      <c r="I534" s="26" t="str">
        <f t="shared" si="2"/>
        <v/>
      </c>
      <c r="J534" s="10"/>
      <c r="K534" s="10"/>
      <c r="L534" s="10"/>
      <c r="M534" s="10"/>
      <c r="N534" s="10"/>
    </row>
    <row r="535">
      <c r="A535" s="10"/>
      <c r="B535" s="30"/>
      <c r="C535" s="11"/>
      <c r="D535" s="13"/>
      <c r="E535" s="34"/>
      <c r="F535" s="10"/>
      <c r="G535" s="35"/>
      <c r="H535" s="25" t="str">
        <f t="shared" si="1"/>
        <v/>
      </c>
      <c r="I535" s="26" t="str">
        <f t="shared" si="2"/>
        <v/>
      </c>
      <c r="J535" s="10"/>
      <c r="K535" s="10"/>
      <c r="L535" s="10"/>
      <c r="M535" s="10"/>
      <c r="N535" s="10"/>
    </row>
    <row r="536">
      <c r="A536" s="10"/>
      <c r="B536" s="30"/>
      <c r="C536" s="11"/>
      <c r="D536" s="13"/>
      <c r="E536" s="34"/>
      <c r="F536" s="10"/>
      <c r="G536" s="35"/>
      <c r="H536" s="25" t="str">
        <f t="shared" si="1"/>
        <v/>
      </c>
      <c r="I536" s="26" t="str">
        <f t="shared" si="2"/>
        <v/>
      </c>
      <c r="J536" s="10"/>
      <c r="K536" s="10"/>
      <c r="L536" s="10"/>
      <c r="M536" s="10"/>
      <c r="N536" s="10"/>
    </row>
    <row r="537">
      <c r="A537" s="10"/>
      <c r="B537" s="30"/>
      <c r="C537" s="11"/>
      <c r="D537" s="13"/>
      <c r="E537" s="34"/>
      <c r="F537" s="10"/>
      <c r="G537" s="35"/>
      <c r="H537" s="25" t="str">
        <f t="shared" si="1"/>
        <v/>
      </c>
      <c r="I537" s="26" t="str">
        <f t="shared" si="2"/>
        <v/>
      </c>
      <c r="J537" s="10"/>
      <c r="K537" s="10"/>
      <c r="L537" s="10"/>
      <c r="M537" s="10"/>
      <c r="N537" s="10"/>
    </row>
    <row r="538">
      <c r="A538" s="10"/>
      <c r="B538" s="30"/>
      <c r="C538" s="11"/>
      <c r="D538" s="13"/>
      <c r="E538" s="34"/>
      <c r="F538" s="10"/>
      <c r="G538" s="35"/>
      <c r="H538" s="25" t="str">
        <f t="shared" si="1"/>
        <v/>
      </c>
      <c r="I538" s="26" t="str">
        <f t="shared" si="2"/>
        <v/>
      </c>
      <c r="J538" s="10"/>
      <c r="K538" s="10"/>
      <c r="L538" s="10"/>
      <c r="M538" s="10"/>
      <c r="N538" s="10"/>
    </row>
    <row r="539">
      <c r="A539" s="10"/>
      <c r="B539" s="30"/>
      <c r="C539" s="11"/>
      <c r="D539" s="13"/>
      <c r="E539" s="34"/>
      <c r="F539" s="10"/>
      <c r="G539" s="35"/>
      <c r="H539" s="25" t="str">
        <f t="shared" si="1"/>
        <v/>
      </c>
      <c r="I539" s="26" t="str">
        <f t="shared" si="2"/>
        <v/>
      </c>
      <c r="J539" s="10"/>
      <c r="K539" s="10"/>
      <c r="L539" s="10"/>
      <c r="M539" s="10"/>
      <c r="N539" s="10"/>
    </row>
    <row r="540">
      <c r="A540" s="10"/>
      <c r="B540" s="30"/>
      <c r="C540" s="11"/>
      <c r="D540" s="13"/>
      <c r="E540" s="34"/>
      <c r="F540" s="10"/>
      <c r="G540" s="35"/>
      <c r="H540" s="25" t="str">
        <f t="shared" si="1"/>
        <v/>
      </c>
      <c r="I540" s="26" t="str">
        <f t="shared" si="2"/>
        <v/>
      </c>
      <c r="J540" s="10"/>
      <c r="K540" s="10"/>
      <c r="L540" s="10"/>
      <c r="M540" s="10"/>
      <c r="N540" s="10"/>
    </row>
    <row r="541">
      <c r="A541" s="10"/>
      <c r="B541" s="30"/>
      <c r="C541" s="11"/>
      <c r="D541" s="13"/>
      <c r="E541" s="34"/>
      <c r="F541" s="10"/>
      <c r="G541" s="35"/>
      <c r="H541" s="25" t="str">
        <f t="shared" si="1"/>
        <v/>
      </c>
      <c r="I541" s="26" t="str">
        <f t="shared" si="2"/>
        <v/>
      </c>
      <c r="J541" s="10"/>
      <c r="K541" s="10"/>
      <c r="L541" s="10"/>
      <c r="M541" s="10"/>
      <c r="N541" s="10"/>
    </row>
    <row r="542">
      <c r="A542" s="10"/>
      <c r="B542" s="30"/>
      <c r="C542" s="11"/>
      <c r="D542" s="13"/>
      <c r="E542" s="34"/>
      <c r="F542" s="10"/>
      <c r="G542" s="35"/>
      <c r="H542" s="25" t="str">
        <f t="shared" si="1"/>
        <v/>
      </c>
      <c r="I542" s="26" t="str">
        <f t="shared" si="2"/>
        <v/>
      </c>
      <c r="J542" s="10"/>
      <c r="K542" s="10"/>
      <c r="L542" s="10"/>
      <c r="M542" s="10"/>
      <c r="N542" s="10"/>
    </row>
    <row r="543">
      <c r="A543" s="10"/>
      <c r="B543" s="30"/>
      <c r="C543" s="11"/>
      <c r="D543" s="13"/>
      <c r="E543" s="34"/>
      <c r="F543" s="10"/>
      <c r="G543" s="35"/>
      <c r="H543" s="25" t="str">
        <f t="shared" si="1"/>
        <v/>
      </c>
      <c r="I543" s="26" t="str">
        <f t="shared" si="2"/>
        <v/>
      </c>
      <c r="J543" s="10"/>
      <c r="K543" s="10"/>
      <c r="L543" s="10"/>
      <c r="M543" s="10"/>
      <c r="N543" s="10"/>
    </row>
    <row r="544">
      <c r="A544" s="10"/>
      <c r="B544" s="30"/>
      <c r="C544" s="11"/>
      <c r="D544" s="13"/>
      <c r="E544" s="34"/>
      <c r="F544" s="10"/>
      <c r="G544" s="35"/>
      <c r="H544" s="25" t="str">
        <f t="shared" si="1"/>
        <v/>
      </c>
      <c r="I544" s="26" t="str">
        <f t="shared" si="2"/>
        <v/>
      </c>
      <c r="J544" s="10"/>
      <c r="K544" s="10"/>
      <c r="L544" s="10"/>
      <c r="M544" s="10"/>
      <c r="N544" s="10"/>
    </row>
    <row r="545">
      <c r="A545" s="10"/>
      <c r="B545" s="30"/>
      <c r="C545" s="11"/>
      <c r="D545" s="13"/>
      <c r="E545" s="34"/>
      <c r="F545" s="10"/>
      <c r="G545" s="35"/>
      <c r="H545" s="25" t="str">
        <f t="shared" si="1"/>
        <v/>
      </c>
      <c r="I545" s="26" t="str">
        <f t="shared" si="2"/>
        <v/>
      </c>
      <c r="J545" s="10"/>
      <c r="K545" s="10"/>
      <c r="L545" s="10"/>
      <c r="M545" s="10"/>
      <c r="N545" s="10"/>
    </row>
    <row r="546">
      <c r="A546" s="10"/>
      <c r="B546" s="30"/>
      <c r="C546" s="11"/>
      <c r="D546" s="13"/>
      <c r="E546" s="34"/>
      <c r="F546" s="10"/>
      <c r="G546" s="35"/>
      <c r="H546" s="25" t="str">
        <f t="shared" si="1"/>
        <v/>
      </c>
      <c r="I546" s="26" t="str">
        <f t="shared" si="2"/>
        <v/>
      </c>
      <c r="J546" s="10"/>
      <c r="K546" s="10"/>
      <c r="L546" s="10"/>
      <c r="M546" s="10"/>
      <c r="N546" s="10"/>
    </row>
    <row r="547">
      <c r="A547" s="10"/>
      <c r="B547" s="30"/>
      <c r="C547" s="11"/>
      <c r="D547" s="13"/>
      <c r="E547" s="34"/>
      <c r="F547" s="10"/>
      <c r="G547" s="35"/>
      <c r="H547" s="25" t="str">
        <f t="shared" si="1"/>
        <v/>
      </c>
      <c r="I547" s="26" t="str">
        <f t="shared" si="2"/>
        <v/>
      </c>
      <c r="J547" s="10"/>
      <c r="K547" s="10"/>
      <c r="L547" s="10"/>
      <c r="M547" s="10"/>
      <c r="N547" s="10"/>
    </row>
    <row r="548">
      <c r="A548" s="10"/>
      <c r="B548" s="30"/>
      <c r="C548" s="11"/>
      <c r="D548" s="13"/>
      <c r="E548" s="34"/>
      <c r="F548" s="10"/>
      <c r="G548" s="35"/>
      <c r="H548" s="25" t="str">
        <f t="shared" si="1"/>
        <v/>
      </c>
      <c r="I548" s="26" t="str">
        <f t="shared" si="2"/>
        <v/>
      </c>
      <c r="J548" s="10"/>
      <c r="K548" s="10"/>
      <c r="L548" s="10"/>
      <c r="M548" s="10"/>
      <c r="N548" s="10"/>
    </row>
    <row r="549">
      <c r="A549" s="10"/>
      <c r="B549" s="30"/>
      <c r="C549" s="11"/>
      <c r="D549" s="13"/>
      <c r="E549" s="34"/>
      <c r="F549" s="10"/>
      <c r="G549" s="35"/>
      <c r="H549" s="25" t="str">
        <f t="shared" si="1"/>
        <v/>
      </c>
      <c r="I549" s="26" t="str">
        <f t="shared" si="2"/>
        <v/>
      </c>
      <c r="J549" s="10"/>
      <c r="K549" s="10"/>
      <c r="L549" s="10"/>
      <c r="M549" s="10"/>
      <c r="N549" s="10"/>
    </row>
    <row r="550">
      <c r="A550" s="10"/>
      <c r="B550" s="30"/>
      <c r="C550" s="11"/>
      <c r="D550" s="13"/>
      <c r="E550" s="34"/>
      <c r="F550" s="10"/>
      <c r="G550" s="35"/>
      <c r="H550" s="25" t="str">
        <f t="shared" si="1"/>
        <v/>
      </c>
      <c r="I550" s="26" t="str">
        <f t="shared" si="2"/>
        <v/>
      </c>
      <c r="J550" s="10"/>
      <c r="K550" s="10"/>
      <c r="L550" s="10"/>
      <c r="M550" s="10"/>
      <c r="N550" s="10"/>
    </row>
    <row r="551">
      <c r="A551" s="10"/>
      <c r="B551" s="30"/>
      <c r="C551" s="11"/>
      <c r="D551" s="13"/>
      <c r="E551" s="34"/>
      <c r="F551" s="10"/>
      <c r="G551" s="35"/>
      <c r="H551" s="25" t="str">
        <f t="shared" si="1"/>
        <v/>
      </c>
      <c r="I551" s="26" t="str">
        <f t="shared" si="2"/>
        <v/>
      </c>
      <c r="J551" s="10"/>
      <c r="K551" s="10"/>
      <c r="L551" s="10"/>
      <c r="M551" s="10"/>
      <c r="N551" s="10"/>
    </row>
    <row r="552">
      <c r="A552" s="10"/>
      <c r="B552" s="30"/>
      <c r="C552" s="11"/>
      <c r="D552" s="13"/>
      <c r="E552" s="34"/>
      <c r="F552" s="10"/>
      <c r="G552" s="35"/>
      <c r="H552" s="25" t="str">
        <f t="shared" si="1"/>
        <v/>
      </c>
      <c r="I552" s="26" t="str">
        <f t="shared" si="2"/>
        <v/>
      </c>
      <c r="J552" s="10"/>
      <c r="K552" s="10"/>
      <c r="L552" s="10"/>
      <c r="M552" s="10"/>
      <c r="N552" s="10"/>
    </row>
    <row r="553">
      <c r="A553" s="10"/>
      <c r="B553" s="30"/>
      <c r="C553" s="11"/>
      <c r="D553" s="13"/>
      <c r="E553" s="34"/>
      <c r="F553" s="10"/>
      <c r="G553" s="35"/>
      <c r="H553" s="25" t="str">
        <f t="shared" si="1"/>
        <v/>
      </c>
      <c r="I553" s="26" t="str">
        <f t="shared" si="2"/>
        <v/>
      </c>
      <c r="J553" s="10"/>
      <c r="K553" s="10"/>
      <c r="L553" s="10"/>
      <c r="M553" s="10"/>
      <c r="N553" s="10"/>
    </row>
    <row r="554">
      <c r="A554" s="10"/>
      <c r="B554" s="30"/>
      <c r="C554" s="11"/>
      <c r="D554" s="13"/>
      <c r="E554" s="34"/>
      <c r="F554" s="10"/>
      <c r="G554" s="35"/>
      <c r="H554" s="25" t="str">
        <f t="shared" si="1"/>
        <v/>
      </c>
      <c r="I554" s="26" t="str">
        <f t="shared" si="2"/>
        <v/>
      </c>
      <c r="J554" s="10"/>
      <c r="K554" s="10"/>
      <c r="L554" s="10"/>
      <c r="M554" s="10"/>
      <c r="N554" s="10"/>
    </row>
    <row r="555">
      <c r="A555" s="10"/>
      <c r="B555" s="30"/>
      <c r="C555" s="11"/>
      <c r="D555" s="13"/>
      <c r="E555" s="34"/>
      <c r="F555" s="10"/>
      <c r="G555" s="35"/>
      <c r="H555" s="25" t="str">
        <f t="shared" si="1"/>
        <v/>
      </c>
      <c r="I555" s="26" t="str">
        <f t="shared" si="2"/>
        <v/>
      </c>
      <c r="J555" s="10"/>
      <c r="K555" s="10"/>
      <c r="L555" s="10"/>
      <c r="M555" s="10"/>
      <c r="N555" s="10"/>
    </row>
    <row r="556">
      <c r="A556" s="10"/>
      <c r="B556" s="30"/>
      <c r="C556" s="11"/>
      <c r="D556" s="13"/>
      <c r="E556" s="34"/>
      <c r="F556" s="10"/>
      <c r="G556" s="35"/>
      <c r="H556" s="25" t="str">
        <f t="shared" si="1"/>
        <v/>
      </c>
      <c r="I556" s="26" t="str">
        <f t="shared" si="2"/>
        <v/>
      </c>
      <c r="J556" s="10"/>
      <c r="K556" s="10"/>
      <c r="L556" s="10"/>
      <c r="M556" s="10"/>
      <c r="N556" s="10"/>
    </row>
    <row r="557">
      <c r="A557" s="10"/>
      <c r="B557" s="30"/>
      <c r="C557" s="11"/>
      <c r="D557" s="13"/>
      <c r="E557" s="34"/>
      <c r="F557" s="10"/>
      <c r="G557" s="35"/>
      <c r="H557" s="25" t="str">
        <f t="shared" si="1"/>
        <v/>
      </c>
      <c r="I557" s="26" t="str">
        <f t="shared" si="2"/>
        <v/>
      </c>
      <c r="J557" s="10"/>
      <c r="K557" s="10"/>
      <c r="L557" s="10"/>
      <c r="M557" s="10"/>
      <c r="N557" s="10"/>
    </row>
    <row r="558">
      <c r="A558" s="10"/>
      <c r="B558" s="30"/>
      <c r="C558" s="11"/>
      <c r="D558" s="13"/>
      <c r="E558" s="34"/>
      <c r="F558" s="10"/>
      <c r="G558" s="35"/>
      <c r="H558" s="25" t="str">
        <f t="shared" si="1"/>
        <v/>
      </c>
      <c r="I558" s="26" t="str">
        <f t="shared" si="2"/>
        <v/>
      </c>
      <c r="J558" s="10"/>
      <c r="K558" s="10"/>
      <c r="L558" s="10"/>
      <c r="M558" s="10"/>
      <c r="N558" s="10"/>
    </row>
    <row r="559">
      <c r="A559" s="10"/>
      <c r="B559" s="30"/>
      <c r="C559" s="11"/>
      <c r="D559" s="13"/>
      <c r="E559" s="34"/>
      <c r="F559" s="10"/>
      <c r="G559" s="35"/>
      <c r="H559" s="25" t="str">
        <f t="shared" si="1"/>
        <v/>
      </c>
      <c r="I559" s="26" t="str">
        <f t="shared" si="2"/>
        <v/>
      </c>
      <c r="J559" s="10"/>
      <c r="K559" s="10"/>
      <c r="L559" s="10"/>
      <c r="M559" s="10"/>
      <c r="N559" s="10"/>
    </row>
    <row r="560">
      <c r="A560" s="10"/>
      <c r="B560" s="30"/>
      <c r="C560" s="11"/>
      <c r="D560" s="13"/>
      <c r="E560" s="34"/>
      <c r="F560" s="10"/>
      <c r="G560" s="35"/>
      <c r="H560" s="25" t="str">
        <f t="shared" si="1"/>
        <v/>
      </c>
      <c r="I560" s="26" t="str">
        <f t="shared" si="2"/>
        <v/>
      </c>
      <c r="J560" s="10"/>
      <c r="K560" s="10"/>
      <c r="L560" s="10"/>
      <c r="M560" s="10"/>
      <c r="N560" s="10"/>
    </row>
    <row r="561">
      <c r="A561" s="10"/>
      <c r="B561" s="30"/>
      <c r="C561" s="11"/>
      <c r="D561" s="13"/>
      <c r="E561" s="34"/>
      <c r="F561" s="10"/>
      <c r="G561" s="35"/>
      <c r="H561" s="25" t="str">
        <f t="shared" si="1"/>
        <v/>
      </c>
      <c r="I561" s="26" t="str">
        <f t="shared" si="2"/>
        <v/>
      </c>
      <c r="J561" s="10"/>
      <c r="K561" s="10"/>
      <c r="L561" s="10"/>
      <c r="M561" s="10"/>
      <c r="N561" s="10"/>
    </row>
    <row r="562">
      <c r="A562" s="10"/>
      <c r="B562" s="30"/>
      <c r="C562" s="11"/>
      <c r="D562" s="13"/>
      <c r="E562" s="34"/>
      <c r="F562" s="10"/>
      <c r="G562" s="35"/>
      <c r="H562" s="25" t="str">
        <f t="shared" si="1"/>
        <v/>
      </c>
      <c r="I562" s="26" t="str">
        <f t="shared" si="2"/>
        <v/>
      </c>
      <c r="J562" s="10"/>
      <c r="K562" s="10"/>
      <c r="L562" s="10"/>
      <c r="M562" s="10"/>
      <c r="N562" s="10"/>
    </row>
    <row r="563">
      <c r="A563" s="10"/>
      <c r="B563" s="30"/>
      <c r="C563" s="11"/>
      <c r="D563" s="13"/>
      <c r="E563" s="34"/>
      <c r="F563" s="10"/>
      <c r="G563" s="35"/>
      <c r="H563" s="25" t="str">
        <f t="shared" si="1"/>
        <v/>
      </c>
      <c r="I563" s="26" t="str">
        <f t="shared" si="2"/>
        <v/>
      </c>
      <c r="J563" s="10"/>
      <c r="K563" s="10"/>
      <c r="L563" s="10"/>
      <c r="M563" s="10"/>
      <c r="N563" s="10"/>
    </row>
    <row r="564">
      <c r="A564" s="10"/>
      <c r="B564" s="30"/>
      <c r="C564" s="11"/>
      <c r="D564" s="13"/>
      <c r="E564" s="34"/>
      <c r="F564" s="10"/>
      <c r="G564" s="35"/>
      <c r="H564" s="25" t="str">
        <f t="shared" si="1"/>
        <v/>
      </c>
      <c r="I564" s="26" t="str">
        <f t="shared" si="2"/>
        <v/>
      </c>
      <c r="J564" s="10"/>
      <c r="K564" s="10"/>
      <c r="L564" s="10"/>
      <c r="M564" s="10"/>
      <c r="N564" s="10"/>
    </row>
    <row r="565">
      <c r="A565" s="10"/>
      <c r="B565" s="30"/>
      <c r="C565" s="11"/>
      <c r="D565" s="13"/>
      <c r="E565" s="34"/>
      <c r="F565" s="10"/>
      <c r="G565" s="35"/>
      <c r="H565" s="25" t="str">
        <f t="shared" si="1"/>
        <v/>
      </c>
      <c r="I565" s="26" t="str">
        <f t="shared" si="2"/>
        <v/>
      </c>
      <c r="J565" s="10"/>
      <c r="K565" s="10"/>
      <c r="L565" s="10"/>
      <c r="M565" s="10"/>
      <c r="N565" s="10"/>
    </row>
    <row r="566">
      <c r="A566" s="10"/>
      <c r="B566" s="30"/>
      <c r="C566" s="11"/>
      <c r="D566" s="13"/>
      <c r="E566" s="34"/>
      <c r="F566" s="10"/>
      <c r="G566" s="35"/>
      <c r="H566" s="25" t="str">
        <f t="shared" si="1"/>
        <v/>
      </c>
      <c r="I566" s="26" t="str">
        <f t="shared" si="2"/>
        <v/>
      </c>
      <c r="J566" s="10"/>
      <c r="K566" s="10"/>
      <c r="L566" s="10"/>
      <c r="M566" s="10"/>
      <c r="N566" s="10"/>
    </row>
    <row r="567">
      <c r="A567" s="10"/>
      <c r="B567" s="30"/>
      <c r="C567" s="11"/>
      <c r="D567" s="13"/>
      <c r="E567" s="34"/>
      <c r="F567" s="10"/>
      <c r="G567" s="35"/>
      <c r="H567" s="25" t="str">
        <f t="shared" si="1"/>
        <v/>
      </c>
      <c r="I567" s="26" t="str">
        <f t="shared" si="2"/>
        <v/>
      </c>
      <c r="J567" s="10"/>
      <c r="K567" s="10"/>
      <c r="L567" s="10"/>
      <c r="M567" s="10"/>
      <c r="N567" s="10"/>
    </row>
    <row r="568">
      <c r="A568" s="10"/>
      <c r="B568" s="30"/>
      <c r="C568" s="11"/>
      <c r="D568" s="13"/>
      <c r="E568" s="34"/>
      <c r="F568" s="10"/>
      <c r="G568" s="35"/>
      <c r="H568" s="25" t="str">
        <f t="shared" si="1"/>
        <v/>
      </c>
      <c r="I568" s="26" t="str">
        <f t="shared" si="2"/>
        <v/>
      </c>
      <c r="J568" s="10"/>
      <c r="K568" s="10"/>
      <c r="L568" s="10"/>
      <c r="M568" s="10"/>
      <c r="N568" s="10"/>
    </row>
    <row r="569">
      <c r="A569" s="10"/>
      <c r="B569" s="30"/>
      <c r="C569" s="11"/>
      <c r="D569" s="13"/>
      <c r="E569" s="34"/>
      <c r="F569" s="10"/>
      <c r="G569" s="35"/>
      <c r="H569" s="25" t="str">
        <f t="shared" si="1"/>
        <v/>
      </c>
      <c r="I569" s="26" t="str">
        <f t="shared" si="2"/>
        <v/>
      </c>
      <c r="J569" s="10"/>
      <c r="K569" s="10"/>
      <c r="L569" s="10"/>
      <c r="M569" s="10"/>
      <c r="N569" s="10"/>
    </row>
    <row r="570">
      <c r="A570" s="10"/>
      <c r="B570" s="30"/>
      <c r="C570" s="11"/>
      <c r="D570" s="13"/>
      <c r="E570" s="34"/>
      <c r="F570" s="10"/>
      <c r="G570" s="35"/>
      <c r="H570" s="25" t="str">
        <f t="shared" si="1"/>
        <v/>
      </c>
      <c r="I570" s="26" t="str">
        <f t="shared" si="2"/>
        <v/>
      </c>
      <c r="J570" s="10"/>
      <c r="K570" s="10"/>
      <c r="L570" s="10"/>
      <c r="M570" s="10"/>
      <c r="N570" s="10"/>
    </row>
    <row r="571">
      <c r="A571" s="10"/>
      <c r="B571" s="30"/>
      <c r="C571" s="11"/>
      <c r="D571" s="13"/>
      <c r="E571" s="34"/>
      <c r="F571" s="10"/>
      <c r="G571" s="35"/>
      <c r="H571" s="25" t="str">
        <f t="shared" si="1"/>
        <v/>
      </c>
      <c r="I571" s="26" t="str">
        <f t="shared" si="2"/>
        <v/>
      </c>
      <c r="J571" s="10"/>
      <c r="K571" s="10"/>
      <c r="L571" s="10"/>
      <c r="M571" s="10"/>
      <c r="N571" s="10"/>
    </row>
    <row r="572">
      <c r="A572" s="10"/>
      <c r="B572" s="30"/>
      <c r="C572" s="11"/>
      <c r="D572" s="13"/>
      <c r="E572" s="34"/>
      <c r="F572" s="10"/>
      <c r="G572" s="35"/>
      <c r="H572" s="25" t="str">
        <f t="shared" si="1"/>
        <v/>
      </c>
      <c r="I572" s="26" t="str">
        <f t="shared" si="2"/>
        <v/>
      </c>
      <c r="J572" s="10"/>
      <c r="K572" s="10"/>
      <c r="L572" s="10"/>
      <c r="M572" s="10"/>
      <c r="N572" s="10"/>
    </row>
    <row r="573">
      <c r="A573" s="10"/>
      <c r="B573" s="30"/>
      <c r="C573" s="11"/>
      <c r="D573" s="13"/>
      <c r="E573" s="34"/>
      <c r="F573" s="10"/>
      <c r="G573" s="35"/>
      <c r="H573" s="25" t="str">
        <f t="shared" si="1"/>
        <v/>
      </c>
      <c r="I573" s="26" t="str">
        <f t="shared" si="2"/>
        <v/>
      </c>
      <c r="J573" s="10"/>
      <c r="K573" s="10"/>
      <c r="L573" s="10"/>
      <c r="M573" s="10"/>
      <c r="N573" s="10"/>
    </row>
    <row r="574">
      <c r="A574" s="10"/>
      <c r="B574" s="30"/>
      <c r="C574" s="11"/>
      <c r="D574" s="13"/>
      <c r="E574" s="34"/>
      <c r="F574" s="10"/>
      <c r="G574" s="35"/>
      <c r="H574" s="25" t="str">
        <f t="shared" si="1"/>
        <v/>
      </c>
      <c r="I574" s="26" t="str">
        <f t="shared" si="2"/>
        <v/>
      </c>
      <c r="J574" s="10"/>
      <c r="K574" s="10"/>
      <c r="L574" s="10"/>
      <c r="M574" s="10"/>
      <c r="N574" s="10"/>
    </row>
    <row r="575">
      <c r="A575" s="10"/>
      <c r="B575" s="30"/>
      <c r="C575" s="11"/>
      <c r="D575" s="13"/>
      <c r="E575" s="34"/>
      <c r="F575" s="10"/>
      <c r="G575" s="35"/>
      <c r="H575" s="25" t="str">
        <f t="shared" si="1"/>
        <v/>
      </c>
      <c r="I575" s="26" t="str">
        <f t="shared" si="2"/>
        <v/>
      </c>
      <c r="J575" s="10"/>
      <c r="K575" s="10"/>
      <c r="L575" s="10"/>
      <c r="M575" s="10"/>
      <c r="N575" s="10"/>
    </row>
    <row r="576">
      <c r="A576" s="10"/>
      <c r="B576" s="30"/>
      <c r="C576" s="11"/>
      <c r="D576" s="13"/>
      <c r="E576" s="34"/>
      <c r="F576" s="10"/>
      <c r="G576" s="35"/>
      <c r="H576" s="25" t="str">
        <f t="shared" si="1"/>
        <v/>
      </c>
      <c r="I576" s="26" t="str">
        <f t="shared" si="2"/>
        <v/>
      </c>
      <c r="J576" s="10"/>
      <c r="K576" s="10"/>
      <c r="L576" s="10"/>
      <c r="M576" s="10"/>
      <c r="N576" s="10"/>
    </row>
    <row r="577">
      <c r="A577" s="10"/>
      <c r="B577" s="30"/>
      <c r="C577" s="11"/>
      <c r="D577" s="13"/>
      <c r="E577" s="34"/>
      <c r="F577" s="10"/>
      <c r="G577" s="35"/>
      <c r="H577" s="25" t="str">
        <f t="shared" si="1"/>
        <v/>
      </c>
      <c r="I577" s="26" t="str">
        <f t="shared" si="2"/>
        <v/>
      </c>
      <c r="J577" s="10"/>
      <c r="K577" s="10"/>
      <c r="L577" s="10"/>
      <c r="M577" s="10"/>
      <c r="N577" s="10"/>
    </row>
    <row r="578">
      <c r="A578" s="10"/>
      <c r="B578" s="30"/>
      <c r="C578" s="11"/>
      <c r="D578" s="13"/>
      <c r="E578" s="34"/>
      <c r="F578" s="10"/>
      <c r="G578" s="35"/>
      <c r="H578" s="25" t="str">
        <f t="shared" si="1"/>
        <v/>
      </c>
      <c r="I578" s="26" t="str">
        <f t="shared" si="2"/>
        <v/>
      </c>
      <c r="J578" s="10"/>
      <c r="K578" s="10"/>
      <c r="L578" s="10"/>
      <c r="M578" s="10"/>
      <c r="N578" s="10"/>
    </row>
    <row r="579">
      <c r="A579" s="10"/>
      <c r="B579" s="30"/>
      <c r="C579" s="11"/>
      <c r="D579" s="13"/>
      <c r="E579" s="34"/>
      <c r="F579" s="10"/>
      <c r="G579" s="35"/>
      <c r="H579" s="25" t="str">
        <f t="shared" si="1"/>
        <v/>
      </c>
      <c r="I579" s="26" t="str">
        <f t="shared" si="2"/>
        <v/>
      </c>
      <c r="J579" s="10"/>
      <c r="K579" s="10"/>
      <c r="L579" s="10"/>
      <c r="M579" s="10"/>
      <c r="N579" s="10"/>
    </row>
    <row r="580">
      <c r="A580" s="10"/>
      <c r="B580" s="30"/>
      <c r="C580" s="11"/>
      <c r="D580" s="13"/>
      <c r="E580" s="34"/>
      <c r="F580" s="10"/>
      <c r="G580" s="35"/>
      <c r="H580" s="25" t="str">
        <f t="shared" si="1"/>
        <v/>
      </c>
      <c r="I580" s="26" t="str">
        <f t="shared" si="2"/>
        <v/>
      </c>
      <c r="J580" s="10"/>
      <c r="K580" s="10"/>
      <c r="L580" s="10"/>
      <c r="M580" s="10"/>
      <c r="N580" s="10"/>
    </row>
    <row r="581">
      <c r="A581" s="10"/>
      <c r="B581" s="30"/>
      <c r="C581" s="11"/>
      <c r="D581" s="13"/>
      <c r="E581" s="34"/>
      <c r="F581" s="10"/>
      <c r="G581" s="35"/>
      <c r="H581" s="25" t="str">
        <f t="shared" si="1"/>
        <v/>
      </c>
      <c r="I581" s="26" t="str">
        <f t="shared" si="2"/>
        <v/>
      </c>
      <c r="J581" s="10"/>
      <c r="K581" s="10"/>
      <c r="L581" s="10"/>
      <c r="M581" s="10"/>
      <c r="N581" s="10"/>
    </row>
    <row r="582">
      <c r="A582" s="10"/>
      <c r="B582" s="30"/>
      <c r="C582" s="11"/>
      <c r="D582" s="13"/>
      <c r="E582" s="34"/>
      <c r="F582" s="10"/>
      <c r="G582" s="35"/>
      <c r="H582" s="25" t="str">
        <f t="shared" si="1"/>
        <v/>
      </c>
      <c r="I582" s="26" t="str">
        <f t="shared" si="2"/>
        <v/>
      </c>
      <c r="J582" s="10"/>
      <c r="K582" s="10"/>
      <c r="L582" s="10"/>
      <c r="M582" s="10"/>
      <c r="N582" s="10"/>
    </row>
    <row r="583">
      <c r="A583" s="10"/>
      <c r="B583" s="30"/>
      <c r="C583" s="11"/>
      <c r="D583" s="13"/>
      <c r="E583" s="34"/>
      <c r="F583" s="10"/>
      <c r="G583" s="35"/>
      <c r="H583" s="25" t="str">
        <f t="shared" si="1"/>
        <v/>
      </c>
      <c r="I583" s="26" t="str">
        <f t="shared" si="2"/>
        <v/>
      </c>
      <c r="J583" s="10"/>
      <c r="K583" s="10"/>
      <c r="L583" s="10"/>
      <c r="M583" s="10"/>
      <c r="N583" s="10"/>
    </row>
    <row r="584">
      <c r="A584" s="10"/>
      <c r="B584" s="30"/>
      <c r="C584" s="11"/>
      <c r="D584" s="13"/>
      <c r="E584" s="34"/>
      <c r="F584" s="10"/>
      <c r="G584" s="35"/>
      <c r="H584" s="25" t="str">
        <f t="shared" si="1"/>
        <v/>
      </c>
      <c r="I584" s="26" t="str">
        <f t="shared" si="2"/>
        <v/>
      </c>
      <c r="J584" s="10"/>
      <c r="K584" s="10"/>
      <c r="L584" s="10"/>
      <c r="M584" s="10"/>
      <c r="N584" s="10"/>
    </row>
    <row r="585">
      <c r="A585" s="10"/>
      <c r="B585" s="30"/>
      <c r="C585" s="11"/>
      <c r="D585" s="13"/>
      <c r="E585" s="34"/>
      <c r="F585" s="10"/>
      <c r="G585" s="35"/>
      <c r="H585" s="25" t="str">
        <f t="shared" si="1"/>
        <v/>
      </c>
      <c r="I585" s="26" t="str">
        <f t="shared" si="2"/>
        <v/>
      </c>
      <c r="J585" s="10"/>
      <c r="K585" s="10"/>
      <c r="L585" s="10"/>
      <c r="M585" s="10"/>
      <c r="N585" s="10"/>
    </row>
    <row r="586">
      <c r="A586" s="10"/>
      <c r="B586" s="30"/>
      <c r="C586" s="11"/>
      <c r="D586" s="13"/>
      <c r="E586" s="34"/>
      <c r="F586" s="10"/>
      <c r="G586" s="35"/>
      <c r="H586" s="25" t="str">
        <f t="shared" si="1"/>
        <v/>
      </c>
      <c r="I586" s="26" t="str">
        <f t="shared" si="2"/>
        <v/>
      </c>
      <c r="J586" s="10"/>
      <c r="K586" s="10"/>
      <c r="L586" s="10"/>
      <c r="M586" s="10"/>
      <c r="N586" s="10"/>
    </row>
    <row r="587">
      <c r="A587" s="10"/>
      <c r="B587" s="30"/>
      <c r="C587" s="11"/>
      <c r="D587" s="13"/>
      <c r="E587" s="34"/>
      <c r="F587" s="10"/>
      <c r="G587" s="35"/>
      <c r="H587" s="25" t="str">
        <f t="shared" si="1"/>
        <v/>
      </c>
      <c r="I587" s="26" t="str">
        <f t="shared" si="2"/>
        <v/>
      </c>
      <c r="J587" s="10"/>
      <c r="K587" s="10"/>
      <c r="L587" s="10"/>
      <c r="M587" s="10"/>
      <c r="N587" s="10"/>
    </row>
    <row r="588">
      <c r="A588" s="10"/>
      <c r="B588" s="30"/>
      <c r="C588" s="11"/>
      <c r="D588" s="13"/>
      <c r="E588" s="34"/>
      <c r="F588" s="10"/>
      <c r="G588" s="35"/>
      <c r="H588" s="25" t="str">
        <f t="shared" si="1"/>
        <v/>
      </c>
      <c r="I588" s="26" t="str">
        <f t="shared" si="2"/>
        <v/>
      </c>
      <c r="J588" s="10"/>
      <c r="K588" s="10"/>
      <c r="L588" s="10"/>
      <c r="M588" s="10"/>
      <c r="N588" s="10"/>
    </row>
    <row r="589">
      <c r="A589" s="10"/>
      <c r="B589" s="30"/>
      <c r="C589" s="11"/>
      <c r="D589" s="13"/>
      <c r="E589" s="34"/>
      <c r="F589" s="10"/>
      <c r="G589" s="35"/>
      <c r="H589" s="25" t="str">
        <f t="shared" si="1"/>
        <v/>
      </c>
      <c r="I589" s="26" t="str">
        <f t="shared" si="2"/>
        <v/>
      </c>
      <c r="J589" s="10"/>
      <c r="K589" s="10"/>
      <c r="L589" s="10"/>
      <c r="M589" s="10"/>
      <c r="N589" s="10"/>
    </row>
    <row r="590">
      <c r="A590" s="10"/>
      <c r="B590" s="30"/>
      <c r="C590" s="11"/>
      <c r="D590" s="13"/>
      <c r="E590" s="34"/>
      <c r="F590" s="10"/>
      <c r="G590" s="35"/>
      <c r="H590" s="25" t="str">
        <f t="shared" si="1"/>
        <v/>
      </c>
      <c r="I590" s="26" t="str">
        <f t="shared" si="2"/>
        <v/>
      </c>
      <c r="J590" s="10"/>
      <c r="K590" s="10"/>
      <c r="L590" s="10"/>
      <c r="M590" s="10"/>
      <c r="N590" s="10"/>
    </row>
    <row r="591">
      <c r="A591" s="10"/>
      <c r="B591" s="30"/>
      <c r="C591" s="11"/>
      <c r="D591" s="13"/>
      <c r="E591" s="34"/>
      <c r="F591" s="10"/>
      <c r="G591" s="35"/>
      <c r="H591" s="25" t="str">
        <f t="shared" si="1"/>
        <v/>
      </c>
      <c r="I591" s="26" t="str">
        <f t="shared" si="2"/>
        <v/>
      </c>
      <c r="J591" s="10"/>
      <c r="K591" s="10"/>
      <c r="L591" s="10"/>
      <c r="M591" s="10"/>
      <c r="N591" s="10"/>
    </row>
    <row r="592">
      <c r="A592" s="10"/>
      <c r="B592" s="30"/>
      <c r="C592" s="11"/>
      <c r="D592" s="13"/>
      <c r="E592" s="34"/>
      <c r="F592" s="10"/>
      <c r="G592" s="35"/>
      <c r="H592" s="25" t="str">
        <f t="shared" si="1"/>
        <v/>
      </c>
      <c r="I592" s="26" t="str">
        <f t="shared" si="2"/>
        <v/>
      </c>
      <c r="J592" s="10"/>
      <c r="K592" s="10"/>
      <c r="L592" s="10"/>
      <c r="M592" s="10"/>
      <c r="N592" s="10"/>
    </row>
    <row r="593">
      <c r="A593" s="10"/>
      <c r="B593" s="30"/>
      <c r="C593" s="11"/>
      <c r="D593" s="13"/>
      <c r="E593" s="34"/>
      <c r="F593" s="10"/>
      <c r="G593" s="35"/>
      <c r="H593" s="25" t="str">
        <f t="shared" si="1"/>
        <v/>
      </c>
      <c r="I593" s="26" t="str">
        <f t="shared" si="2"/>
        <v/>
      </c>
      <c r="J593" s="10"/>
      <c r="K593" s="10"/>
      <c r="L593" s="10"/>
      <c r="M593" s="10"/>
      <c r="N593" s="10"/>
    </row>
    <row r="594">
      <c r="A594" s="10"/>
      <c r="B594" s="30"/>
      <c r="C594" s="11"/>
      <c r="D594" s="13"/>
      <c r="E594" s="34"/>
      <c r="F594" s="10"/>
      <c r="G594" s="35"/>
      <c r="H594" s="25" t="str">
        <f t="shared" si="1"/>
        <v/>
      </c>
      <c r="I594" s="26" t="str">
        <f t="shared" si="2"/>
        <v/>
      </c>
      <c r="J594" s="10"/>
      <c r="K594" s="10"/>
      <c r="L594" s="10"/>
      <c r="M594" s="10"/>
      <c r="N594" s="10"/>
    </row>
    <row r="595">
      <c r="A595" s="10"/>
      <c r="B595" s="30"/>
      <c r="C595" s="11"/>
      <c r="D595" s="13"/>
      <c r="E595" s="34"/>
      <c r="F595" s="10"/>
      <c r="G595" s="35"/>
      <c r="H595" s="25" t="str">
        <f t="shared" si="1"/>
        <v/>
      </c>
      <c r="I595" s="26" t="str">
        <f t="shared" si="2"/>
        <v/>
      </c>
      <c r="J595" s="10"/>
      <c r="K595" s="10"/>
      <c r="L595" s="10"/>
      <c r="M595" s="10"/>
      <c r="N595" s="10"/>
    </row>
    <row r="596">
      <c r="A596" s="10"/>
      <c r="B596" s="30"/>
      <c r="C596" s="11"/>
      <c r="D596" s="13"/>
      <c r="E596" s="34"/>
      <c r="F596" s="10"/>
      <c r="G596" s="35"/>
      <c r="H596" s="25" t="str">
        <f t="shared" si="1"/>
        <v/>
      </c>
      <c r="I596" s="26" t="str">
        <f t="shared" si="2"/>
        <v/>
      </c>
      <c r="J596" s="10"/>
      <c r="K596" s="10"/>
      <c r="L596" s="10"/>
      <c r="M596" s="10"/>
      <c r="N596" s="10"/>
    </row>
    <row r="597">
      <c r="A597" s="10"/>
      <c r="B597" s="30"/>
      <c r="C597" s="11"/>
      <c r="D597" s="13"/>
      <c r="E597" s="34"/>
      <c r="F597" s="10"/>
      <c r="G597" s="35"/>
      <c r="H597" s="25" t="str">
        <f t="shared" si="1"/>
        <v/>
      </c>
      <c r="I597" s="26" t="str">
        <f t="shared" si="2"/>
        <v/>
      </c>
      <c r="J597" s="10"/>
      <c r="K597" s="10"/>
      <c r="L597" s="10"/>
      <c r="M597" s="10"/>
      <c r="N597" s="10"/>
    </row>
    <row r="598">
      <c r="A598" s="10"/>
      <c r="B598" s="30"/>
      <c r="C598" s="11"/>
      <c r="D598" s="13"/>
      <c r="E598" s="34"/>
      <c r="F598" s="10"/>
      <c r="G598" s="35"/>
      <c r="H598" s="25" t="str">
        <f t="shared" si="1"/>
        <v/>
      </c>
      <c r="I598" s="26" t="str">
        <f t="shared" si="2"/>
        <v/>
      </c>
      <c r="J598" s="10"/>
      <c r="K598" s="10"/>
      <c r="L598" s="10"/>
      <c r="M598" s="10"/>
      <c r="N598" s="10"/>
    </row>
    <row r="599">
      <c r="A599" s="10"/>
      <c r="B599" s="30"/>
      <c r="C599" s="11"/>
      <c r="D599" s="13"/>
      <c r="E599" s="34"/>
      <c r="F599" s="10"/>
      <c r="G599" s="35"/>
      <c r="H599" s="25" t="str">
        <f t="shared" si="1"/>
        <v/>
      </c>
      <c r="I599" s="26" t="str">
        <f t="shared" si="2"/>
        <v/>
      </c>
      <c r="J599" s="10"/>
      <c r="K599" s="10"/>
      <c r="L599" s="10"/>
      <c r="M599" s="10"/>
      <c r="N599" s="10"/>
    </row>
    <row r="600">
      <c r="A600" s="10"/>
      <c r="B600" s="30"/>
      <c r="C600" s="11"/>
      <c r="D600" s="13"/>
      <c r="E600" s="34"/>
      <c r="F600" s="10"/>
      <c r="G600" s="35"/>
      <c r="H600" s="25" t="str">
        <f t="shared" si="1"/>
        <v/>
      </c>
      <c r="I600" s="26" t="str">
        <f t="shared" si="2"/>
        <v/>
      </c>
      <c r="J600" s="10"/>
      <c r="K600" s="10"/>
      <c r="L600" s="10"/>
      <c r="M600" s="10"/>
      <c r="N600" s="10"/>
    </row>
    <row r="601">
      <c r="A601" s="10"/>
      <c r="B601" s="30"/>
      <c r="C601" s="11"/>
      <c r="D601" s="13"/>
      <c r="E601" s="34"/>
      <c r="F601" s="10"/>
      <c r="G601" s="35"/>
      <c r="H601" s="25" t="str">
        <f t="shared" si="1"/>
        <v/>
      </c>
      <c r="I601" s="26" t="str">
        <f t="shared" si="2"/>
        <v/>
      </c>
      <c r="J601" s="10"/>
      <c r="K601" s="10"/>
      <c r="L601" s="10"/>
      <c r="M601" s="10"/>
      <c r="N601" s="10"/>
    </row>
    <row r="602">
      <c r="A602" s="10"/>
      <c r="B602" s="30"/>
      <c r="C602" s="11"/>
      <c r="D602" s="13"/>
      <c r="E602" s="34"/>
      <c r="F602" s="10"/>
      <c r="G602" s="35"/>
      <c r="H602" s="25" t="str">
        <f t="shared" si="1"/>
        <v/>
      </c>
      <c r="I602" s="26" t="str">
        <f t="shared" si="2"/>
        <v/>
      </c>
      <c r="J602" s="10"/>
      <c r="K602" s="10"/>
      <c r="L602" s="10"/>
      <c r="M602" s="10"/>
      <c r="N602" s="10"/>
    </row>
    <row r="603">
      <c r="A603" s="10"/>
      <c r="B603" s="30"/>
      <c r="C603" s="11"/>
      <c r="D603" s="13"/>
      <c r="E603" s="34"/>
      <c r="F603" s="10"/>
      <c r="G603" s="35"/>
      <c r="H603" s="25" t="str">
        <f t="shared" si="1"/>
        <v/>
      </c>
      <c r="I603" s="26" t="str">
        <f t="shared" si="2"/>
        <v/>
      </c>
      <c r="J603" s="10"/>
      <c r="K603" s="10"/>
      <c r="L603" s="10"/>
      <c r="M603" s="10"/>
      <c r="N603" s="10"/>
    </row>
    <row r="604">
      <c r="A604" s="10"/>
      <c r="B604" s="30"/>
      <c r="C604" s="11"/>
      <c r="D604" s="13"/>
      <c r="E604" s="34"/>
      <c r="F604" s="10"/>
      <c r="G604" s="35"/>
      <c r="H604" s="25" t="str">
        <f t="shared" si="1"/>
        <v/>
      </c>
      <c r="I604" s="26" t="str">
        <f t="shared" si="2"/>
        <v/>
      </c>
      <c r="J604" s="10"/>
      <c r="K604" s="10"/>
      <c r="L604" s="10"/>
      <c r="M604" s="10"/>
      <c r="N604" s="10"/>
    </row>
    <row r="605">
      <c r="A605" s="10"/>
      <c r="B605" s="30"/>
      <c r="C605" s="11"/>
      <c r="D605" s="13"/>
      <c r="E605" s="34"/>
      <c r="F605" s="10"/>
      <c r="G605" s="35"/>
      <c r="H605" s="25" t="str">
        <f t="shared" si="1"/>
        <v/>
      </c>
      <c r="I605" s="26" t="str">
        <f t="shared" si="2"/>
        <v/>
      </c>
      <c r="J605" s="10"/>
      <c r="K605" s="10"/>
      <c r="L605" s="10"/>
      <c r="M605" s="10"/>
      <c r="N605" s="10"/>
    </row>
    <row r="606">
      <c r="A606" s="10"/>
      <c r="B606" s="30"/>
      <c r="C606" s="11"/>
      <c r="D606" s="13"/>
      <c r="E606" s="34"/>
      <c r="F606" s="10"/>
      <c r="G606" s="35"/>
      <c r="H606" s="25" t="str">
        <f t="shared" si="1"/>
        <v/>
      </c>
      <c r="I606" s="26" t="str">
        <f t="shared" si="2"/>
        <v/>
      </c>
      <c r="J606" s="10"/>
      <c r="K606" s="10"/>
      <c r="L606" s="10"/>
      <c r="M606" s="10"/>
      <c r="N606" s="10"/>
    </row>
    <row r="607">
      <c r="A607" s="10"/>
      <c r="B607" s="30"/>
      <c r="C607" s="11"/>
      <c r="D607" s="13"/>
      <c r="E607" s="34"/>
      <c r="F607" s="10"/>
      <c r="G607" s="35"/>
      <c r="H607" s="25" t="str">
        <f t="shared" si="1"/>
        <v/>
      </c>
      <c r="I607" s="26" t="str">
        <f t="shared" si="2"/>
        <v/>
      </c>
      <c r="J607" s="10"/>
      <c r="K607" s="10"/>
      <c r="L607" s="10"/>
      <c r="M607" s="10"/>
      <c r="N607" s="10"/>
    </row>
    <row r="608">
      <c r="A608" s="10"/>
      <c r="B608" s="30"/>
      <c r="C608" s="11"/>
      <c r="D608" s="13"/>
      <c r="E608" s="34"/>
      <c r="F608" s="10"/>
      <c r="G608" s="35"/>
      <c r="H608" s="25" t="str">
        <f t="shared" si="1"/>
        <v/>
      </c>
      <c r="I608" s="26" t="str">
        <f t="shared" si="2"/>
        <v/>
      </c>
      <c r="J608" s="10"/>
      <c r="K608" s="10"/>
      <c r="L608" s="10"/>
      <c r="M608" s="10"/>
      <c r="N608" s="10"/>
    </row>
    <row r="609">
      <c r="A609" s="10"/>
      <c r="B609" s="30"/>
      <c r="C609" s="11"/>
      <c r="D609" s="13"/>
      <c r="E609" s="34"/>
      <c r="F609" s="10"/>
      <c r="G609" s="35"/>
      <c r="H609" s="25" t="str">
        <f t="shared" si="1"/>
        <v/>
      </c>
      <c r="I609" s="26" t="str">
        <f t="shared" si="2"/>
        <v/>
      </c>
      <c r="J609" s="10"/>
      <c r="K609" s="10"/>
      <c r="L609" s="10"/>
      <c r="M609" s="10"/>
      <c r="N609" s="10"/>
    </row>
    <row r="610">
      <c r="A610" s="10"/>
      <c r="B610" s="30"/>
      <c r="C610" s="11"/>
      <c r="D610" s="13"/>
      <c r="E610" s="34"/>
      <c r="F610" s="10"/>
      <c r="G610" s="35"/>
      <c r="H610" s="25" t="str">
        <f t="shared" si="1"/>
        <v/>
      </c>
      <c r="I610" s="26" t="str">
        <f t="shared" si="2"/>
        <v/>
      </c>
      <c r="J610" s="10"/>
      <c r="K610" s="10"/>
      <c r="L610" s="10"/>
      <c r="M610" s="10"/>
      <c r="N610" s="10"/>
    </row>
    <row r="611">
      <c r="A611" s="10"/>
      <c r="B611" s="30"/>
      <c r="C611" s="11"/>
      <c r="D611" s="13"/>
      <c r="E611" s="34"/>
      <c r="F611" s="10"/>
      <c r="G611" s="35"/>
      <c r="H611" s="25" t="str">
        <f t="shared" si="1"/>
        <v/>
      </c>
      <c r="I611" s="26" t="str">
        <f t="shared" si="2"/>
        <v/>
      </c>
      <c r="J611" s="10"/>
      <c r="K611" s="10"/>
      <c r="L611" s="10"/>
      <c r="M611" s="10"/>
      <c r="N611" s="10"/>
    </row>
    <row r="612">
      <c r="A612" s="10"/>
      <c r="B612" s="30"/>
      <c r="C612" s="11"/>
      <c r="D612" s="13"/>
      <c r="E612" s="34"/>
      <c r="F612" s="10"/>
      <c r="G612" s="35"/>
      <c r="H612" s="25" t="str">
        <f t="shared" si="1"/>
        <v/>
      </c>
      <c r="I612" s="26" t="str">
        <f t="shared" si="2"/>
        <v/>
      </c>
      <c r="J612" s="10"/>
      <c r="K612" s="10"/>
      <c r="L612" s="10"/>
      <c r="M612" s="10"/>
      <c r="N612" s="10"/>
    </row>
    <row r="613">
      <c r="A613" s="10"/>
      <c r="B613" s="30"/>
      <c r="C613" s="11"/>
      <c r="D613" s="13"/>
      <c r="E613" s="34"/>
      <c r="F613" s="10"/>
      <c r="G613" s="35"/>
      <c r="H613" s="25" t="str">
        <f t="shared" si="1"/>
        <v/>
      </c>
      <c r="I613" s="26" t="str">
        <f t="shared" si="2"/>
        <v/>
      </c>
      <c r="J613" s="10"/>
      <c r="K613" s="10"/>
      <c r="L613" s="10"/>
      <c r="M613" s="10"/>
      <c r="N613" s="10"/>
    </row>
    <row r="614">
      <c r="A614" s="10"/>
      <c r="B614" s="30"/>
      <c r="C614" s="11"/>
      <c r="D614" s="13"/>
      <c r="E614" s="34"/>
      <c r="F614" s="10"/>
      <c r="G614" s="35"/>
      <c r="H614" s="25" t="str">
        <f t="shared" si="1"/>
        <v/>
      </c>
      <c r="I614" s="26" t="str">
        <f t="shared" si="2"/>
        <v/>
      </c>
      <c r="J614" s="10"/>
      <c r="K614" s="10"/>
      <c r="L614" s="10"/>
      <c r="M614" s="10"/>
      <c r="N614" s="10"/>
    </row>
    <row r="615">
      <c r="A615" s="10"/>
      <c r="B615" s="30"/>
      <c r="C615" s="11"/>
      <c r="D615" s="13"/>
      <c r="E615" s="34"/>
      <c r="F615" s="10"/>
      <c r="G615" s="35"/>
      <c r="H615" s="25" t="str">
        <f t="shared" si="1"/>
        <v/>
      </c>
      <c r="I615" s="26" t="str">
        <f t="shared" si="2"/>
        <v/>
      </c>
      <c r="J615" s="10"/>
      <c r="K615" s="10"/>
      <c r="L615" s="10"/>
      <c r="M615" s="10"/>
      <c r="N615" s="10"/>
    </row>
    <row r="616">
      <c r="A616" s="10"/>
      <c r="B616" s="30"/>
      <c r="C616" s="11"/>
      <c r="D616" s="13"/>
      <c r="E616" s="34"/>
      <c r="F616" s="10"/>
      <c r="G616" s="35"/>
      <c r="H616" s="25" t="str">
        <f t="shared" si="1"/>
        <v/>
      </c>
      <c r="I616" s="26" t="str">
        <f t="shared" si="2"/>
        <v/>
      </c>
      <c r="J616" s="10"/>
      <c r="K616" s="10"/>
      <c r="L616" s="10"/>
      <c r="M616" s="10"/>
      <c r="N616" s="10"/>
    </row>
    <row r="617">
      <c r="A617" s="10"/>
      <c r="B617" s="30"/>
      <c r="C617" s="11"/>
      <c r="D617" s="13"/>
      <c r="E617" s="34"/>
      <c r="F617" s="10"/>
      <c r="G617" s="35"/>
      <c r="H617" s="25" t="str">
        <f t="shared" si="1"/>
        <v/>
      </c>
      <c r="I617" s="26" t="str">
        <f t="shared" si="2"/>
        <v/>
      </c>
      <c r="J617" s="10"/>
      <c r="K617" s="10"/>
      <c r="L617" s="10"/>
      <c r="M617" s="10"/>
      <c r="N617" s="10"/>
    </row>
    <row r="618">
      <c r="A618" s="10"/>
      <c r="B618" s="30"/>
      <c r="C618" s="11"/>
      <c r="D618" s="13"/>
      <c r="E618" s="34"/>
      <c r="F618" s="10"/>
      <c r="G618" s="35"/>
      <c r="H618" s="25" t="str">
        <f t="shared" si="1"/>
        <v/>
      </c>
      <c r="I618" s="26" t="str">
        <f t="shared" si="2"/>
        <v/>
      </c>
      <c r="J618" s="10"/>
      <c r="K618" s="10"/>
      <c r="L618" s="10"/>
      <c r="M618" s="10"/>
      <c r="N618" s="10"/>
    </row>
    <row r="619">
      <c r="A619" s="10"/>
      <c r="B619" s="30"/>
      <c r="C619" s="11"/>
      <c r="D619" s="13"/>
      <c r="E619" s="34"/>
      <c r="F619" s="10"/>
      <c r="G619" s="35"/>
      <c r="H619" s="25" t="str">
        <f t="shared" si="1"/>
        <v/>
      </c>
      <c r="I619" s="26" t="str">
        <f t="shared" si="2"/>
        <v/>
      </c>
      <c r="J619" s="10"/>
      <c r="K619" s="10"/>
      <c r="L619" s="10"/>
      <c r="M619" s="10"/>
      <c r="N619" s="10"/>
    </row>
    <row r="620">
      <c r="A620" s="10"/>
      <c r="B620" s="30"/>
      <c r="C620" s="11"/>
      <c r="D620" s="13"/>
      <c r="E620" s="34"/>
      <c r="F620" s="10"/>
      <c r="G620" s="35"/>
      <c r="H620" s="25" t="str">
        <f t="shared" si="1"/>
        <v/>
      </c>
      <c r="I620" s="26" t="str">
        <f t="shared" si="2"/>
        <v/>
      </c>
      <c r="J620" s="10"/>
      <c r="K620" s="10"/>
      <c r="L620" s="10"/>
      <c r="M620" s="10"/>
      <c r="N620" s="10"/>
    </row>
    <row r="621">
      <c r="A621" s="10"/>
      <c r="B621" s="30"/>
      <c r="C621" s="11"/>
      <c r="D621" s="13"/>
      <c r="E621" s="34"/>
      <c r="F621" s="10"/>
      <c r="G621" s="35"/>
      <c r="H621" s="25" t="str">
        <f t="shared" si="1"/>
        <v/>
      </c>
      <c r="I621" s="26" t="str">
        <f t="shared" si="2"/>
        <v/>
      </c>
      <c r="J621" s="10"/>
      <c r="K621" s="10"/>
      <c r="L621" s="10"/>
      <c r="M621" s="10"/>
      <c r="N621" s="10"/>
    </row>
    <row r="622">
      <c r="A622" s="10"/>
      <c r="B622" s="30"/>
      <c r="C622" s="11"/>
      <c r="D622" s="13"/>
      <c r="E622" s="34"/>
      <c r="F622" s="10"/>
      <c r="G622" s="35"/>
      <c r="H622" s="25" t="str">
        <f t="shared" si="1"/>
        <v/>
      </c>
      <c r="I622" s="26" t="str">
        <f t="shared" si="2"/>
        <v/>
      </c>
      <c r="J622" s="10"/>
      <c r="K622" s="10"/>
      <c r="L622" s="10"/>
      <c r="M622" s="10"/>
      <c r="N622" s="10"/>
    </row>
    <row r="623">
      <c r="A623" s="10"/>
      <c r="B623" s="30"/>
      <c r="C623" s="11"/>
      <c r="D623" s="13"/>
      <c r="E623" s="34"/>
      <c r="F623" s="10"/>
      <c r="G623" s="35"/>
      <c r="H623" s="25" t="str">
        <f t="shared" si="1"/>
        <v/>
      </c>
      <c r="I623" s="26" t="str">
        <f t="shared" si="2"/>
        <v/>
      </c>
      <c r="J623" s="10"/>
      <c r="K623" s="10"/>
      <c r="L623" s="10"/>
      <c r="M623" s="10"/>
      <c r="N623" s="10"/>
    </row>
    <row r="624">
      <c r="A624" s="10"/>
      <c r="B624" s="30"/>
      <c r="C624" s="11"/>
      <c r="D624" s="13"/>
      <c r="E624" s="34"/>
      <c r="F624" s="10"/>
      <c r="G624" s="35"/>
      <c r="H624" s="25" t="str">
        <f t="shared" si="1"/>
        <v/>
      </c>
      <c r="I624" s="26" t="str">
        <f t="shared" si="2"/>
        <v/>
      </c>
      <c r="J624" s="10"/>
      <c r="K624" s="10"/>
      <c r="L624" s="10"/>
      <c r="M624" s="10"/>
      <c r="N624" s="10"/>
    </row>
    <row r="625">
      <c r="A625" s="10"/>
      <c r="B625" s="30"/>
      <c r="C625" s="11"/>
      <c r="D625" s="13"/>
      <c r="E625" s="34"/>
      <c r="F625" s="10"/>
      <c r="G625" s="35"/>
      <c r="H625" s="25" t="str">
        <f t="shared" si="1"/>
        <v/>
      </c>
      <c r="I625" s="26" t="str">
        <f t="shared" si="2"/>
        <v/>
      </c>
      <c r="J625" s="10"/>
      <c r="K625" s="10"/>
      <c r="L625" s="10"/>
      <c r="M625" s="10"/>
      <c r="N625" s="10"/>
    </row>
    <row r="626">
      <c r="A626" s="10"/>
      <c r="B626" s="30"/>
      <c r="C626" s="11"/>
      <c r="D626" s="13"/>
      <c r="E626" s="34"/>
      <c r="F626" s="10"/>
      <c r="G626" s="35"/>
      <c r="H626" s="25" t="str">
        <f t="shared" si="1"/>
        <v/>
      </c>
      <c r="I626" s="26" t="str">
        <f t="shared" si="2"/>
        <v/>
      </c>
      <c r="J626" s="10"/>
      <c r="K626" s="10"/>
      <c r="L626" s="10"/>
      <c r="M626" s="10"/>
      <c r="N626" s="10"/>
    </row>
    <row r="627">
      <c r="A627" s="10"/>
      <c r="B627" s="30"/>
      <c r="C627" s="11"/>
      <c r="D627" s="13"/>
      <c r="E627" s="34"/>
      <c r="F627" s="10"/>
      <c r="G627" s="35"/>
      <c r="H627" s="25" t="str">
        <f t="shared" si="1"/>
        <v/>
      </c>
      <c r="I627" s="26" t="str">
        <f t="shared" si="2"/>
        <v/>
      </c>
      <c r="J627" s="10"/>
      <c r="K627" s="10"/>
      <c r="L627" s="10"/>
      <c r="M627" s="10"/>
      <c r="N627" s="10"/>
    </row>
    <row r="628">
      <c r="A628" s="10"/>
      <c r="B628" s="30"/>
      <c r="C628" s="11"/>
      <c r="D628" s="13"/>
      <c r="E628" s="34"/>
      <c r="F628" s="10"/>
      <c r="G628" s="35"/>
      <c r="H628" s="25" t="str">
        <f t="shared" si="1"/>
        <v/>
      </c>
      <c r="I628" s="26" t="str">
        <f t="shared" si="2"/>
        <v/>
      </c>
      <c r="J628" s="10"/>
      <c r="K628" s="10"/>
      <c r="L628" s="10"/>
      <c r="M628" s="10"/>
      <c r="N628" s="10"/>
    </row>
    <row r="629">
      <c r="A629" s="10"/>
      <c r="B629" s="30"/>
      <c r="C629" s="11"/>
      <c r="D629" s="13"/>
      <c r="E629" s="34"/>
      <c r="F629" s="10"/>
      <c r="G629" s="35"/>
      <c r="H629" s="25" t="str">
        <f t="shared" si="1"/>
        <v/>
      </c>
      <c r="I629" s="26" t="str">
        <f t="shared" si="2"/>
        <v/>
      </c>
      <c r="J629" s="10"/>
      <c r="K629" s="10"/>
      <c r="L629" s="10"/>
      <c r="M629" s="10"/>
      <c r="N629" s="10"/>
    </row>
    <row r="630">
      <c r="A630" s="10"/>
      <c r="B630" s="30"/>
      <c r="C630" s="11"/>
      <c r="D630" s="13"/>
      <c r="E630" s="34"/>
      <c r="F630" s="10"/>
      <c r="G630" s="35"/>
      <c r="H630" s="25" t="str">
        <f t="shared" si="1"/>
        <v/>
      </c>
      <c r="I630" s="26" t="str">
        <f t="shared" si="2"/>
        <v/>
      </c>
      <c r="J630" s="10"/>
      <c r="K630" s="10"/>
      <c r="L630" s="10"/>
      <c r="M630" s="10"/>
      <c r="N630" s="10"/>
    </row>
    <row r="631">
      <c r="A631" s="10"/>
      <c r="B631" s="30"/>
      <c r="C631" s="11"/>
      <c r="D631" s="13"/>
      <c r="E631" s="34"/>
      <c r="F631" s="10"/>
      <c r="G631" s="35"/>
      <c r="H631" s="25" t="str">
        <f t="shared" si="1"/>
        <v/>
      </c>
      <c r="I631" s="26" t="str">
        <f t="shared" si="2"/>
        <v/>
      </c>
      <c r="J631" s="10"/>
      <c r="K631" s="10"/>
      <c r="L631" s="10"/>
      <c r="M631" s="10"/>
      <c r="N631" s="10"/>
    </row>
    <row r="632">
      <c r="A632" s="10"/>
      <c r="B632" s="30"/>
      <c r="C632" s="11"/>
      <c r="D632" s="13"/>
      <c r="E632" s="34"/>
      <c r="F632" s="10"/>
      <c r="G632" s="35"/>
      <c r="H632" s="25" t="str">
        <f t="shared" si="1"/>
        <v/>
      </c>
      <c r="I632" s="26" t="str">
        <f t="shared" si="2"/>
        <v/>
      </c>
      <c r="J632" s="10"/>
      <c r="K632" s="10"/>
      <c r="L632" s="10"/>
      <c r="M632" s="10"/>
      <c r="N632" s="10"/>
    </row>
    <row r="633">
      <c r="A633" s="10"/>
      <c r="B633" s="30"/>
      <c r="C633" s="11"/>
      <c r="D633" s="13"/>
      <c r="E633" s="34"/>
      <c r="F633" s="10"/>
      <c r="G633" s="35"/>
      <c r="H633" s="25" t="str">
        <f t="shared" si="1"/>
        <v/>
      </c>
      <c r="I633" s="26" t="str">
        <f t="shared" si="2"/>
        <v/>
      </c>
      <c r="J633" s="10"/>
      <c r="K633" s="10"/>
      <c r="L633" s="10"/>
      <c r="M633" s="10"/>
      <c r="N633" s="10"/>
    </row>
    <row r="634">
      <c r="A634" s="10"/>
      <c r="B634" s="30"/>
      <c r="C634" s="11"/>
      <c r="D634" s="13"/>
      <c r="E634" s="34"/>
      <c r="F634" s="10"/>
      <c r="G634" s="35"/>
      <c r="H634" s="25" t="str">
        <f t="shared" si="1"/>
        <v/>
      </c>
      <c r="I634" s="26" t="str">
        <f t="shared" si="2"/>
        <v/>
      </c>
      <c r="J634" s="10"/>
      <c r="K634" s="10"/>
      <c r="L634" s="10"/>
      <c r="M634" s="10"/>
      <c r="N634" s="10"/>
    </row>
    <row r="635">
      <c r="A635" s="10"/>
      <c r="B635" s="30"/>
      <c r="C635" s="11"/>
      <c r="D635" s="13"/>
      <c r="E635" s="34"/>
      <c r="F635" s="10"/>
      <c r="G635" s="35"/>
      <c r="H635" s="25" t="str">
        <f t="shared" si="1"/>
        <v/>
      </c>
      <c r="I635" s="26" t="str">
        <f t="shared" si="2"/>
        <v/>
      </c>
      <c r="J635" s="10"/>
      <c r="K635" s="10"/>
      <c r="L635" s="10"/>
      <c r="M635" s="10"/>
      <c r="N635" s="10"/>
    </row>
    <row r="636">
      <c r="A636" s="10"/>
      <c r="B636" s="30"/>
      <c r="C636" s="11"/>
      <c r="D636" s="13"/>
      <c r="E636" s="34"/>
      <c r="F636" s="10"/>
      <c r="G636" s="35"/>
      <c r="H636" s="25" t="str">
        <f t="shared" si="1"/>
        <v/>
      </c>
      <c r="I636" s="26" t="str">
        <f t="shared" si="2"/>
        <v/>
      </c>
      <c r="J636" s="10"/>
      <c r="K636" s="10"/>
      <c r="L636" s="10"/>
      <c r="M636" s="10"/>
      <c r="N636" s="10"/>
    </row>
    <row r="637">
      <c r="A637" s="10"/>
      <c r="B637" s="30"/>
      <c r="C637" s="11"/>
      <c r="D637" s="13"/>
      <c r="E637" s="34"/>
      <c r="F637" s="10"/>
      <c r="G637" s="35"/>
      <c r="H637" s="25" t="str">
        <f t="shared" si="1"/>
        <v/>
      </c>
      <c r="I637" s="26" t="str">
        <f t="shared" si="2"/>
        <v/>
      </c>
      <c r="J637" s="10"/>
      <c r="K637" s="10"/>
      <c r="L637" s="10"/>
      <c r="M637" s="10"/>
      <c r="N637" s="10"/>
    </row>
    <row r="638">
      <c r="A638" s="10"/>
      <c r="B638" s="30"/>
      <c r="C638" s="11"/>
      <c r="D638" s="13"/>
      <c r="E638" s="34"/>
      <c r="F638" s="10"/>
      <c r="G638" s="35"/>
      <c r="H638" s="25" t="str">
        <f t="shared" si="1"/>
        <v/>
      </c>
      <c r="I638" s="26" t="str">
        <f t="shared" si="2"/>
        <v/>
      </c>
      <c r="J638" s="10"/>
      <c r="K638" s="10"/>
      <c r="L638" s="10"/>
      <c r="M638" s="10"/>
      <c r="N638" s="10"/>
    </row>
    <row r="639">
      <c r="A639" s="10"/>
      <c r="B639" s="30"/>
      <c r="C639" s="11"/>
      <c r="D639" s="13"/>
      <c r="E639" s="34"/>
      <c r="F639" s="10"/>
      <c r="G639" s="35"/>
      <c r="H639" s="25" t="str">
        <f t="shared" si="1"/>
        <v/>
      </c>
      <c r="I639" s="26" t="str">
        <f t="shared" si="2"/>
        <v/>
      </c>
      <c r="J639" s="10"/>
      <c r="K639" s="10"/>
      <c r="L639" s="10"/>
      <c r="M639" s="10"/>
      <c r="N639" s="10"/>
    </row>
    <row r="640">
      <c r="A640" s="10"/>
      <c r="B640" s="30"/>
      <c r="C640" s="11"/>
      <c r="D640" s="13"/>
      <c r="E640" s="34"/>
      <c r="F640" s="10"/>
      <c r="G640" s="35"/>
      <c r="H640" s="25" t="str">
        <f t="shared" si="1"/>
        <v/>
      </c>
      <c r="I640" s="26" t="str">
        <f t="shared" si="2"/>
        <v/>
      </c>
      <c r="J640" s="10"/>
      <c r="K640" s="10"/>
      <c r="L640" s="10"/>
      <c r="M640" s="10"/>
      <c r="N640" s="10"/>
    </row>
    <row r="641">
      <c r="A641" s="10"/>
      <c r="B641" s="30"/>
      <c r="C641" s="11"/>
      <c r="D641" s="13"/>
      <c r="E641" s="34"/>
      <c r="F641" s="10"/>
      <c r="G641" s="35"/>
      <c r="H641" s="25" t="str">
        <f t="shared" si="1"/>
        <v/>
      </c>
      <c r="I641" s="26" t="str">
        <f t="shared" si="2"/>
        <v/>
      </c>
      <c r="J641" s="10"/>
      <c r="K641" s="10"/>
      <c r="L641" s="10"/>
      <c r="M641" s="10"/>
      <c r="N641" s="10"/>
    </row>
    <row r="642">
      <c r="A642" s="10"/>
      <c r="B642" s="30"/>
      <c r="C642" s="11"/>
      <c r="D642" s="13"/>
      <c r="E642" s="34"/>
      <c r="F642" s="10"/>
      <c r="G642" s="35"/>
      <c r="H642" s="25" t="str">
        <f t="shared" si="1"/>
        <v/>
      </c>
      <c r="I642" s="26" t="str">
        <f t="shared" si="2"/>
        <v/>
      </c>
      <c r="J642" s="10"/>
      <c r="K642" s="10"/>
      <c r="L642" s="10"/>
      <c r="M642" s="10"/>
      <c r="N642" s="10"/>
    </row>
    <row r="643">
      <c r="A643" s="10"/>
      <c r="B643" s="30"/>
      <c r="C643" s="11"/>
      <c r="D643" s="13"/>
      <c r="E643" s="34"/>
      <c r="F643" s="10"/>
      <c r="G643" s="35"/>
      <c r="H643" s="25" t="str">
        <f t="shared" si="1"/>
        <v/>
      </c>
      <c r="I643" s="26" t="str">
        <f t="shared" si="2"/>
        <v/>
      </c>
      <c r="J643" s="10"/>
      <c r="K643" s="10"/>
      <c r="L643" s="10"/>
      <c r="M643" s="10"/>
      <c r="N643" s="10"/>
    </row>
    <row r="644">
      <c r="A644" s="10"/>
      <c r="B644" s="30"/>
      <c r="C644" s="11"/>
      <c r="D644" s="13"/>
      <c r="E644" s="34"/>
      <c r="F644" s="10"/>
      <c r="G644" s="35"/>
      <c r="H644" s="25" t="str">
        <f t="shared" si="1"/>
        <v/>
      </c>
      <c r="I644" s="26" t="str">
        <f t="shared" si="2"/>
        <v/>
      </c>
      <c r="J644" s="10"/>
      <c r="K644" s="10"/>
      <c r="L644" s="10"/>
      <c r="M644" s="10"/>
      <c r="N644" s="10"/>
    </row>
    <row r="645">
      <c r="A645" s="10"/>
      <c r="B645" s="30"/>
      <c r="C645" s="11"/>
      <c r="D645" s="13"/>
      <c r="E645" s="34"/>
      <c r="F645" s="10"/>
      <c r="G645" s="35"/>
      <c r="H645" s="25" t="str">
        <f t="shared" si="1"/>
        <v/>
      </c>
      <c r="I645" s="26" t="str">
        <f t="shared" si="2"/>
        <v/>
      </c>
      <c r="J645" s="10"/>
      <c r="K645" s="10"/>
      <c r="L645" s="10"/>
      <c r="M645" s="10"/>
      <c r="N645" s="10"/>
    </row>
    <row r="646">
      <c r="A646" s="10"/>
      <c r="B646" s="30"/>
      <c r="C646" s="11"/>
      <c r="D646" s="13"/>
      <c r="E646" s="34"/>
      <c r="F646" s="10"/>
      <c r="G646" s="35"/>
      <c r="H646" s="25" t="str">
        <f t="shared" si="1"/>
        <v/>
      </c>
      <c r="I646" s="26" t="str">
        <f t="shared" si="2"/>
        <v/>
      </c>
      <c r="J646" s="10"/>
      <c r="K646" s="10"/>
      <c r="L646" s="10"/>
      <c r="M646" s="10"/>
      <c r="N646" s="10"/>
    </row>
    <row r="647">
      <c r="A647" s="10"/>
      <c r="B647" s="30"/>
      <c r="C647" s="11"/>
      <c r="D647" s="13"/>
      <c r="E647" s="34"/>
      <c r="F647" s="10"/>
      <c r="G647" s="35"/>
      <c r="H647" s="25" t="str">
        <f t="shared" si="1"/>
        <v/>
      </c>
      <c r="I647" s="26" t="str">
        <f t="shared" si="2"/>
        <v/>
      </c>
      <c r="J647" s="10"/>
      <c r="K647" s="10"/>
      <c r="L647" s="10"/>
      <c r="M647" s="10"/>
      <c r="N647" s="10"/>
    </row>
    <row r="648">
      <c r="A648" s="10"/>
      <c r="B648" s="30"/>
      <c r="C648" s="11"/>
      <c r="D648" s="13"/>
      <c r="E648" s="34"/>
      <c r="F648" s="10"/>
      <c r="G648" s="35"/>
      <c r="H648" s="25" t="str">
        <f t="shared" si="1"/>
        <v/>
      </c>
      <c r="I648" s="26" t="str">
        <f t="shared" si="2"/>
        <v/>
      </c>
      <c r="J648" s="10"/>
      <c r="K648" s="10"/>
      <c r="L648" s="10"/>
      <c r="M648" s="10"/>
      <c r="N648" s="10"/>
    </row>
    <row r="649">
      <c r="A649" s="10"/>
      <c r="B649" s="30"/>
      <c r="C649" s="11"/>
      <c r="D649" s="13"/>
      <c r="E649" s="34"/>
      <c r="F649" s="10"/>
      <c r="G649" s="35"/>
      <c r="H649" s="25" t="str">
        <f t="shared" si="1"/>
        <v/>
      </c>
      <c r="I649" s="26" t="str">
        <f t="shared" si="2"/>
        <v/>
      </c>
      <c r="J649" s="10"/>
      <c r="K649" s="10"/>
      <c r="L649" s="10"/>
      <c r="M649" s="10"/>
      <c r="N649" s="10"/>
    </row>
    <row r="650">
      <c r="A650" s="10"/>
      <c r="B650" s="30"/>
      <c r="C650" s="11"/>
      <c r="D650" s="13"/>
      <c r="E650" s="34"/>
      <c r="F650" s="10"/>
      <c r="G650" s="35"/>
      <c r="H650" s="25" t="str">
        <f t="shared" si="1"/>
        <v/>
      </c>
      <c r="I650" s="26" t="str">
        <f t="shared" si="2"/>
        <v/>
      </c>
      <c r="J650" s="10"/>
      <c r="K650" s="10"/>
      <c r="L650" s="10"/>
      <c r="M650" s="10"/>
      <c r="N650" s="10"/>
    </row>
    <row r="651">
      <c r="A651" s="10"/>
      <c r="B651" s="30"/>
      <c r="C651" s="11"/>
      <c r="D651" s="13"/>
      <c r="E651" s="34"/>
      <c r="F651" s="10"/>
      <c r="G651" s="35"/>
      <c r="H651" s="25" t="str">
        <f t="shared" si="1"/>
        <v/>
      </c>
      <c r="I651" s="26" t="str">
        <f t="shared" si="2"/>
        <v/>
      </c>
      <c r="J651" s="10"/>
      <c r="K651" s="10"/>
      <c r="L651" s="10"/>
      <c r="M651" s="10"/>
      <c r="N651" s="10"/>
    </row>
    <row r="652">
      <c r="A652" s="10"/>
      <c r="B652" s="30"/>
      <c r="C652" s="11"/>
      <c r="D652" s="13"/>
      <c r="E652" s="34"/>
      <c r="F652" s="10"/>
      <c r="G652" s="35"/>
      <c r="H652" s="25" t="str">
        <f t="shared" si="1"/>
        <v/>
      </c>
      <c r="I652" s="26" t="str">
        <f t="shared" si="2"/>
        <v/>
      </c>
      <c r="J652" s="10"/>
      <c r="K652" s="10"/>
      <c r="L652" s="10"/>
      <c r="M652" s="10"/>
      <c r="N652" s="10"/>
    </row>
    <row r="653">
      <c r="A653" s="10"/>
      <c r="B653" s="30"/>
      <c r="C653" s="11"/>
      <c r="D653" s="13"/>
      <c r="E653" s="34"/>
      <c r="F653" s="10"/>
      <c r="G653" s="35"/>
      <c r="H653" s="25" t="str">
        <f t="shared" si="1"/>
        <v/>
      </c>
      <c r="I653" s="26" t="str">
        <f t="shared" si="2"/>
        <v/>
      </c>
      <c r="J653" s="10"/>
      <c r="K653" s="10"/>
      <c r="L653" s="10"/>
      <c r="M653" s="10"/>
      <c r="N653" s="10"/>
    </row>
    <row r="654">
      <c r="A654" s="10"/>
      <c r="B654" s="30"/>
      <c r="C654" s="11"/>
      <c r="D654" s="13"/>
      <c r="E654" s="34"/>
      <c r="F654" s="10"/>
      <c r="G654" s="35"/>
      <c r="H654" s="25" t="str">
        <f t="shared" si="1"/>
        <v/>
      </c>
      <c r="I654" s="26" t="str">
        <f t="shared" si="2"/>
        <v/>
      </c>
      <c r="J654" s="10"/>
      <c r="K654" s="10"/>
      <c r="L654" s="10"/>
      <c r="M654" s="10"/>
      <c r="N654" s="10"/>
    </row>
    <row r="655">
      <c r="A655" s="10"/>
      <c r="B655" s="30"/>
      <c r="C655" s="11"/>
      <c r="D655" s="13"/>
      <c r="E655" s="34"/>
      <c r="F655" s="10"/>
      <c r="G655" s="35"/>
      <c r="H655" s="25" t="str">
        <f t="shared" si="1"/>
        <v/>
      </c>
      <c r="I655" s="26" t="str">
        <f t="shared" si="2"/>
        <v/>
      </c>
      <c r="J655" s="10"/>
      <c r="K655" s="10"/>
      <c r="L655" s="10"/>
      <c r="M655" s="10"/>
      <c r="N655" s="10"/>
    </row>
    <row r="656">
      <c r="A656" s="10"/>
      <c r="B656" s="30"/>
      <c r="C656" s="11"/>
      <c r="D656" s="13"/>
      <c r="E656" s="34"/>
      <c r="F656" s="10"/>
      <c r="G656" s="35"/>
      <c r="H656" s="25" t="str">
        <f t="shared" si="1"/>
        <v/>
      </c>
      <c r="I656" s="26" t="str">
        <f t="shared" si="2"/>
        <v/>
      </c>
      <c r="J656" s="10"/>
      <c r="K656" s="10"/>
      <c r="L656" s="10"/>
      <c r="M656" s="10"/>
      <c r="N656" s="10"/>
    </row>
    <row r="657">
      <c r="A657" s="10"/>
      <c r="B657" s="30"/>
      <c r="C657" s="11"/>
      <c r="D657" s="13"/>
      <c r="E657" s="34"/>
      <c r="F657" s="10"/>
      <c r="G657" s="35"/>
      <c r="H657" s="25" t="str">
        <f t="shared" si="1"/>
        <v/>
      </c>
      <c r="I657" s="26" t="str">
        <f t="shared" si="2"/>
        <v/>
      </c>
      <c r="J657" s="10"/>
      <c r="K657" s="10"/>
      <c r="L657" s="10"/>
      <c r="M657" s="10"/>
      <c r="N657" s="10"/>
    </row>
    <row r="658">
      <c r="A658" s="10"/>
      <c r="B658" s="30"/>
      <c r="C658" s="11"/>
      <c r="D658" s="13"/>
      <c r="E658" s="34"/>
      <c r="F658" s="10"/>
      <c r="G658" s="35"/>
      <c r="H658" s="25" t="str">
        <f t="shared" si="1"/>
        <v/>
      </c>
      <c r="I658" s="26" t="str">
        <f t="shared" si="2"/>
        <v/>
      </c>
      <c r="J658" s="10"/>
      <c r="K658" s="10"/>
      <c r="L658" s="10"/>
      <c r="M658" s="10"/>
      <c r="N658" s="10"/>
    </row>
    <row r="659">
      <c r="A659" s="10"/>
      <c r="B659" s="30"/>
      <c r="C659" s="11"/>
      <c r="D659" s="13"/>
      <c r="E659" s="34"/>
      <c r="F659" s="10"/>
      <c r="G659" s="35"/>
      <c r="H659" s="25" t="str">
        <f t="shared" si="1"/>
        <v/>
      </c>
      <c r="I659" s="26" t="str">
        <f t="shared" si="2"/>
        <v/>
      </c>
      <c r="J659" s="10"/>
      <c r="K659" s="10"/>
      <c r="L659" s="10"/>
      <c r="M659" s="10"/>
      <c r="N659" s="10"/>
    </row>
    <row r="660">
      <c r="A660" s="10"/>
      <c r="B660" s="30"/>
      <c r="C660" s="11"/>
      <c r="D660" s="13"/>
      <c r="E660" s="34"/>
      <c r="F660" s="10"/>
      <c r="G660" s="35"/>
      <c r="H660" s="25" t="str">
        <f t="shared" si="1"/>
        <v/>
      </c>
      <c r="I660" s="26" t="str">
        <f t="shared" si="2"/>
        <v/>
      </c>
      <c r="J660" s="10"/>
      <c r="K660" s="10"/>
      <c r="L660" s="10"/>
      <c r="M660" s="10"/>
      <c r="N660" s="10"/>
    </row>
    <row r="661">
      <c r="A661" s="10"/>
      <c r="B661" s="30"/>
      <c r="C661" s="11"/>
      <c r="D661" s="13"/>
      <c r="E661" s="34"/>
      <c r="F661" s="10"/>
      <c r="G661" s="35"/>
      <c r="H661" s="25" t="str">
        <f t="shared" si="1"/>
        <v/>
      </c>
      <c r="I661" s="26" t="str">
        <f t="shared" si="2"/>
        <v/>
      </c>
      <c r="J661" s="10"/>
      <c r="K661" s="10"/>
      <c r="L661" s="10"/>
      <c r="M661" s="10"/>
      <c r="N661" s="10"/>
    </row>
    <row r="662">
      <c r="A662" s="10"/>
      <c r="B662" s="30"/>
      <c r="C662" s="11"/>
      <c r="D662" s="13"/>
      <c r="E662" s="34"/>
      <c r="F662" s="10"/>
      <c r="G662" s="35"/>
      <c r="H662" s="25" t="str">
        <f t="shared" si="1"/>
        <v/>
      </c>
      <c r="I662" s="26" t="str">
        <f t="shared" si="2"/>
        <v/>
      </c>
      <c r="J662" s="10"/>
      <c r="K662" s="10"/>
      <c r="L662" s="10"/>
      <c r="M662" s="10"/>
      <c r="N662" s="10"/>
    </row>
    <row r="663">
      <c r="A663" s="10"/>
      <c r="B663" s="30"/>
      <c r="C663" s="11"/>
      <c r="D663" s="13"/>
      <c r="E663" s="34"/>
      <c r="F663" s="10"/>
      <c r="G663" s="35"/>
      <c r="H663" s="25" t="str">
        <f t="shared" si="1"/>
        <v/>
      </c>
      <c r="I663" s="26" t="str">
        <f t="shared" si="2"/>
        <v/>
      </c>
      <c r="J663" s="10"/>
      <c r="K663" s="10"/>
      <c r="L663" s="10"/>
      <c r="M663" s="10"/>
      <c r="N663" s="10"/>
    </row>
    <row r="664">
      <c r="A664" s="10"/>
      <c r="B664" s="30"/>
      <c r="C664" s="11"/>
      <c r="D664" s="13"/>
      <c r="E664" s="34"/>
      <c r="F664" s="10"/>
      <c r="G664" s="35"/>
      <c r="H664" s="25" t="str">
        <f t="shared" si="1"/>
        <v/>
      </c>
      <c r="I664" s="26" t="str">
        <f t="shared" si="2"/>
        <v/>
      </c>
      <c r="J664" s="10"/>
      <c r="K664" s="10"/>
      <c r="L664" s="10"/>
      <c r="M664" s="10"/>
      <c r="N664" s="10"/>
    </row>
    <row r="665">
      <c r="A665" s="10"/>
      <c r="B665" s="30"/>
      <c r="C665" s="11"/>
      <c r="D665" s="13"/>
      <c r="E665" s="34"/>
      <c r="F665" s="10"/>
      <c r="G665" s="35"/>
      <c r="H665" s="25" t="str">
        <f t="shared" si="1"/>
        <v/>
      </c>
      <c r="I665" s="26" t="str">
        <f t="shared" si="2"/>
        <v/>
      </c>
      <c r="J665" s="10"/>
      <c r="K665" s="10"/>
      <c r="L665" s="10"/>
      <c r="M665" s="10"/>
      <c r="N665" s="10"/>
    </row>
    <row r="666">
      <c r="A666" s="10"/>
      <c r="B666" s="30"/>
      <c r="C666" s="11"/>
      <c r="D666" s="13"/>
      <c r="E666" s="34"/>
      <c r="F666" s="10"/>
      <c r="G666" s="35"/>
      <c r="H666" s="25" t="str">
        <f t="shared" si="1"/>
        <v/>
      </c>
      <c r="I666" s="26" t="str">
        <f t="shared" si="2"/>
        <v/>
      </c>
      <c r="J666" s="10"/>
      <c r="K666" s="10"/>
      <c r="L666" s="10"/>
      <c r="M666" s="10"/>
      <c r="N666" s="10"/>
    </row>
    <row r="667">
      <c r="A667" s="10"/>
      <c r="B667" s="30"/>
      <c r="C667" s="11"/>
      <c r="D667" s="13"/>
      <c r="E667" s="34"/>
      <c r="F667" s="10"/>
      <c r="G667" s="35"/>
      <c r="H667" s="25" t="str">
        <f t="shared" si="1"/>
        <v/>
      </c>
      <c r="I667" s="26" t="str">
        <f t="shared" si="2"/>
        <v/>
      </c>
      <c r="J667" s="10"/>
      <c r="K667" s="10"/>
      <c r="L667" s="10"/>
      <c r="M667" s="10"/>
      <c r="N667" s="10"/>
    </row>
    <row r="668">
      <c r="A668" s="10"/>
      <c r="B668" s="30"/>
      <c r="C668" s="11"/>
      <c r="D668" s="13"/>
      <c r="E668" s="34"/>
      <c r="F668" s="10"/>
      <c r="G668" s="35"/>
      <c r="H668" s="25" t="str">
        <f t="shared" si="1"/>
        <v/>
      </c>
      <c r="I668" s="26" t="str">
        <f t="shared" si="2"/>
        <v/>
      </c>
      <c r="J668" s="10"/>
      <c r="K668" s="10"/>
      <c r="L668" s="10"/>
      <c r="M668" s="10"/>
      <c r="N668" s="10"/>
    </row>
    <row r="669">
      <c r="A669" s="10"/>
      <c r="B669" s="30"/>
      <c r="C669" s="11"/>
      <c r="D669" s="13"/>
      <c r="E669" s="34"/>
      <c r="F669" s="10"/>
      <c r="G669" s="35"/>
      <c r="H669" s="25" t="str">
        <f t="shared" si="1"/>
        <v/>
      </c>
      <c r="I669" s="26" t="str">
        <f t="shared" si="2"/>
        <v/>
      </c>
      <c r="J669" s="10"/>
      <c r="K669" s="10"/>
      <c r="L669" s="10"/>
      <c r="M669" s="10"/>
      <c r="N669" s="10"/>
    </row>
    <row r="670">
      <c r="A670" s="10"/>
      <c r="B670" s="30"/>
      <c r="C670" s="11"/>
      <c r="D670" s="13"/>
      <c r="E670" s="34"/>
      <c r="F670" s="10"/>
      <c r="G670" s="35"/>
      <c r="H670" s="25" t="str">
        <f t="shared" si="1"/>
        <v/>
      </c>
      <c r="I670" s="26" t="str">
        <f t="shared" si="2"/>
        <v/>
      </c>
      <c r="J670" s="10"/>
      <c r="K670" s="10"/>
      <c r="L670" s="10"/>
      <c r="M670" s="10"/>
      <c r="N670" s="10"/>
    </row>
    <row r="671">
      <c r="A671" s="10"/>
      <c r="B671" s="30"/>
      <c r="C671" s="11"/>
      <c r="D671" s="13"/>
      <c r="E671" s="34"/>
      <c r="F671" s="10"/>
      <c r="G671" s="35"/>
      <c r="H671" s="25" t="str">
        <f t="shared" si="1"/>
        <v/>
      </c>
      <c r="I671" s="26" t="str">
        <f t="shared" si="2"/>
        <v/>
      </c>
      <c r="J671" s="10"/>
      <c r="K671" s="10"/>
      <c r="L671" s="10"/>
      <c r="M671" s="10"/>
      <c r="N671" s="10"/>
    </row>
    <row r="672">
      <c r="A672" s="10"/>
      <c r="B672" s="30"/>
      <c r="C672" s="11"/>
      <c r="D672" s="13"/>
      <c r="E672" s="34"/>
      <c r="F672" s="10"/>
      <c r="G672" s="35"/>
      <c r="H672" s="25" t="str">
        <f t="shared" si="1"/>
        <v/>
      </c>
      <c r="I672" s="26" t="str">
        <f t="shared" si="2"/>
        <v/>
      </c>
      <c r="J672" s="10"/>
      <c r="K672" s="10"/>
      <c r="L672" s="10"/>
      <c r="M672" s="10"/>
      <c r="N672" s="10"/>
    </row>
    <row r="673">
      <c r="A673" s="10"/>
      <c r="B673" s="30"/>
      <c r="C673" s="11"/>
      <c r="D673" s="13"/>
      <c r="E673" s="34"/>
      <c r="F673" s="10"/>
      <c r="G673" s="35"/>
      <c r="H673" s="25" t="str">
        <f t="shared" si="1"/>
        <v/>
      </c>
      <c r="I673" s="26" t="str">
        <f t="shared" si="2"/>
        <v/>
      </c>
      <c r="J673" s="10"/>
      <c r="K673" s="10"/>
      <c r="L673" s="10"/>
      <c r="M673" s="10"/>
      <c r="N673" s="10"/>
    </row>
    <row r="674">
      <c r="A674" s="10"/>
      <c r="B674" s="30"/>
      <c r="C674" s="11"/>
      <c r="D674" s="13"/>
      <c r="E674" s="34"/>
      <c r="F674" s="10"/>
      <c r="G674" s="35"/>
      <c r="H674" s="25" t="str">
        <f t="shared" si="1"/>
        <v/>
      </c>
      <c r="I674" s="26" t="str">
        <f t="shared" si="2"/>
        <v/>
      </c>
      <c r="J674" s="10"/>
      <c r="K674" s="10"/>
      <c r="L674" s="10"/>
      <c r="M674" s="10"/>
      <c r="N674" s="10"/>
    </row>
    <row r="675">
      <c r="A675" s="10"/>
      <c r="B675" s="30"/>
      <c r="C675" s="11"/>
      <c r="D675" s="13"/>
      <c r="E675" s="34"/>
      <c r="F675" s="10"/>
      <c r="G675" s="35"/>
      <c r="H675" s="25" t="str">
        <f t="shared" si="1"/>
        <v/>
      </c>
      <c r="I675" s="26" t="str">
        <f t="shared" si="2"/>
        <v/>
      </c>
      <c r="J675" s="10"/>
      <c r="K675" s="10"/>
      <c r="L675" s="10"/>
      <c r="M675" s="10"/>
      <c r="N675" s="10"/>
    </row>
    <row r="676">
      <c r="A676" s="10"/>
      <c r="B676" s="30"/>
      <c r="C676" s="11"/>
      <c r="D676" s="13"/>
      <c r="E676" s="34"/>
      <c r="F676" s="10"/>
      <c r="G676" s="35"/>
      <c r="H676" s="25" t="str">
        <f t="shared" si="1"/>
        <v/>
      </c>
      <c r="I676" s="26" t="str">
        <f t="shared" si="2"/>
        <v/>
      </c>
      <c r="J676" s="10"/>
      <c r="K676" s="10"/>
      <c r="L676" s="10"/>
      <c r="M676" s="10"/>
      <c r="N676" s="10"/>
    </row>
    <row r="677">
      <c r="A677" s="10"/>
      <c r="B677" s="30"/>
      <c r="C677" s="11"/>
      <c r="D677" s="13"/>
      <c r="E677" s="34"/>
      <c r="F677" s="10"/>
      <c r="G677" s="35"/>
      <c r="H677" s="25" t="str">
        <f t="shared" si="1"/>
        <v/>
      </c>
      <c r="I677" s="26" t="str">
        <f t="shared" si="2"/>
        <v/>
      </c>
      <c r="J677" s="10"/>
      <c r="K677" s="10"/>
      <c r="L677" s="10"/>
      <c r="M677" s="10"/>
      <c r="N677" s="10"/>
    </row>
    <row r="678">
      <c r="A678" s="10"/>
      <c r="B678" s="30"/>
      <c r="C678" s="11"/>
      <c r="D678" s="13"/>
      <c r="E678" s="34"/>
      <c r="F678" s="10"/>
      <c r="G678" s="35"/>
      <c r="H678" s="25" t="str">
        <f t="shared" si="1"/>
        <v/>
      </c>
      <c r="I678" s="26" t="str">
        <f t="shared" si="2"/>
        <v/>
      </c>
      <c r="J678" s="10"/>
      <c r="K678" s="10"/>
      <c r="L678" s="10"/>
      <c r="M678" s="10"/>
      <c r="N678" s="10"/>
    </row>
    <row r="679">
      <c r="A679" s="10"/>
      <c r="B679" s="30"/>
      <c r="C679" s="11"/>
      <c r="D679" s="13"/>
      <c r="E679" s="34"/>
      <c r="F679" s="10"/>
      <c r="G679" s="35"/>
      <c r="H679" s="25" t="str">
        <f t="shared" si="1"/>
        <v/>
      </c>
      <c r="I679" s="26" t="str">
        <f t="shared" si="2"/>
        <v/>
      </c>
      <c r="J679" s="10"/>
      <c r="K679" s="10"/>
      <c r="L679" s="10"/>
      <c r="M679" s="10"/>
      <c r="N679" s="10"/>
    </row>
    <row r="680">
      <c r="A680" s="10"/>
      <c r="B680" s="30"/>
      <c r="C680" s="11"/>
      <c r="D680" s="13"/>
      <c r="E680" s="34"/>
      <c r="F680" s="10"/>
      <c r="G680" s="35"/>
      <c r="H680" s="25" t="str">
        <f t="shared" si="1"/>
        <v/>
      </c>
      <c r="I680" s="26" t="str">
        <f t="shared" si="2"/>
        <v/>
      </c>
      <c r="J680" s="10"/>
      <c r="K680" s="10"/>
      <c r="L680" s="10"/>
      <c r="M680" s="10"/>
      <c r="N680" s="10"/>
    </row>
    <row r="681">
      <c r="A681" s="10"/>
      <c r="B681" s="30"/>
      <c r="C681" s="11"/>
      <c r="D681" s="13"/>
      <c r="E681" s="34"/>
      <c r="F681" s="10"/>
      <c r="G681" s="35"/>
      <c r="H681" s="25" t="str">
        <f t="shared" si="1"/>
        <v/>
      </c>
      <c r="I681" s="26" t="str">
        <f t="shared" si="2"/>
        <v/>
      </c>
      <c r="J681" s="10"/>
      <c r="K681" s="10"/>
      <c r="L681" s="10"/>
      <c r="M681" s="10"/>
      <c r="N681" s="10"/>
    </row>
    <row r="682">
      <c r="A682" s="10"/>
      <c r="B682" s="30"/>
      <c r="C682" s="11"/>
      <c r="D682" s="13"/>
      <c r="E682" s="34"/>
      <c r="F682" s="10"/>
      <c r="G682" s="35"/>
      <c r="H682" s="25" t="str">
        <f t="shared" si="1"/>
        <v/>
      </c>
      <c r="I682" s="26" t="str">
        <f t="shared" si="2"/>
        <v/>
      </c>
      <c r="J682" s="10"/>
      <c r="K682" s="10"/>
      <c r="L682" s="10"/>
      <c r="M682" s="10"/>
      <c r="N682" s="10"/>
    </row>
    <row r="683">
      <c r="A683" s="10"/>
      <c r="B683" s="30"/>
      <c r="C683" s="11"/>
      <c r="D683" s="13"/>
      <c r="E683" s="34"/>
      <c r="F683" s="10"/>
      <c r="G683" s="35"/>
      <c r="H683" s="25" t="str">
        <f t="shared" si="1"/>
        <v/>
      </c>
      <c r="I683" s="26" t="str">
        <f t="shared" si="2"/>
        <v/>
      </c>
      <c r="J683" s="10"/>
      <c r="K683" s="10"/>
      <c r="L683" s="10"/>
      <c r="M683" s="10"/>
      <c r="N683" s="10"/>
    </row>
    <row r="684">
      <c r="A684" s="10"/>
      <c r="B684" s="30"/>
      <c r="C684" s="11"/>
      <c r="D684" s="13"/>
      <c r="E684" s="34"/>
      <c r="F684" s="10"/>
      <c r="G684" s="35"/>
      <c r="H684" s="25" t="str">
        <f t="shared" si="1"/>
        <v/>
      </c>
      <c r="I684" s="26" t="str">
        <f t="shared" si="2"/>
        <v/>
      </c>
      <c r="J684" s="10"/>
      <c r="K684" s="10"/>
      <c r="L684" s="10"/>
      <c r="M684" s="10"/>
      <c r="N684" s="10"/>
    </row>
    <row r="685">
      <c r="A685" s="10"/>
      <c r="B685" s="30"/>
      <c r="C685" s="11"/>
      <c r="D685" s="13"/>
      <c r="E685" s="34"/>
      <c r="F685" s="10"/>
      <c r="G685" s="35"/>
      <c r="H685" s="25" t="str">
        <f t="shared" si="1"/>
        <v/>
      </c>
      <c r="I685" s="26" t="str">
        <f t="shared" si="2"/>
        <v/>
      </c>
      <c r="J685" s="10"/>
      <c r="K685" s="10"/>
      <c r="L685" s="10"/>
      <c r="M685" s="10"/>
      <c r="N685" s="10"/>
    </row>
    <row r="686">
      <c r="A686" s="10"/>
      <c r="B686" s="30"/>
      <c r="C686" s="11"/>
      <c r="D686" s="13"/>
      <c r="E686" s="34"/>
      <c r="F686" s="10"/>
      <c r="G686" s="35"/>
      <c r="H686" s="25" t="str">
        <f t="shared" si="1"/>
        <v/>
      </c>
      <c r="I686" s="26" t="str">
        <f t="shared" si="2"/>
        <v/>
      </c>
      <c r="J686" s="10"/>
      <c r="K686" s="10"/>
      <c r="L686" s="10"/>
      <c r="M686" s="10"/>
      <c r="N686" s="10"/>
    </row>
    <row r="687">
      <c r="A687" s="10"/>
      <c r="B687" s="30"/>
      <c r="C687" s="11"/>
      <c r="D687" s="13"/>
      <c r="E687" s="34"/>
      <c r="F687" s="10"/>
      <c r="G687" s="35"/>
      <c r="H687" s="25" t="str">
        <f t="shared" si="1"/>
        <v/>
      </c>
      <c r="I687" s="26" t="str">
        <f t="shared" si="2"/>
        <v/>
      </c>
      <c r="J687" s="10"/>
      <c r="K687" s="10"/>
      <c r="L687" s="10"/>
      <c r="M687" s="10"/>
      <c r="N687" s="10"/>
    </row>
    <row r="688">
      <c r="A688" s="10"/>
      <c r="B688" s="30"/>
      <c r="C688" s="11"/>
      <c r="D688" s="13"/>
      <c r="E688" s="34"/>
      <c r="F688" s="10"/>
      <c r="G688" s="35"/>
      <c r="H688" s="25" t="str">
        <f t="shared" si="1"/>
        <v/>
      </c>
      <c r="I688" s="26" t="str">
        <f t="shared" si="2"/>
        <v/>
      </c>
      <c r="J688" s="10"/>
      <c r="K688" s="10"/>
      <c r="L688" s="10"/>
      <c r="M688" s="10"/>
      <c r="N688" s="10"/>
    </row>
    <row r="689">
      <c r="A689" s="10"/>
      <c r="B689" s="30"/>
      <c r="C689" s="11"/>
      <c r="D689" s="13"/>
      <c r="E689" s="34"/>
      <c r="F689" s="10"/>
      <c r="G689" s="35"/>
      <c r="H689" s="25" t="str">
        <f t="shared" si="1"/>
        <v/>
      </c>
      <c r="I689" s="26" t="str">
        <f t="shared" si="2"/>
        <v/>
      </c>
      <c r="J689" s="10"/>
      <c r="K689" s="10"/>
      <c r="L689" s="10"/>
      <c r="M689" s="10"/>
      <c r="N689" s="10"/>
    </row>
    <row r="690">
      <c r="A690" s="10"/>
      <c r="B690" s="30"/>
      <c r="C690" s="11"/>
      <c r="D690" s="13"/>
      <c r="E690" s="34"/>
      <c r="F690" s="10"/>
      <c r="G690" s="35"/>
      <c r="H690" s="25" t="str">
        <f t="shared" si="1"/>
        <v/>
      </c>
      <c r="I690" s="26" t="str">
        <f t="shared" si="2"/>
        <v/>
      </c>
      <c r="J690" s="10"/>
      <c r="K690" s="10"/>
      <c r="L690" s="10"/>
      <c r="M690" s="10"/>
      <c r="N690" s="10"/>
    </row>
    <row r="691">
      <c r="A691" s="10"/>
      <c r="B691" s="30"/>
      <c r="C691" s="11"/>
      <c r="D691" s="13"/>
      <c r="E691" s="34"/>
      <c r="F691" s="10"/>
      <c r="G691" s="35"/>
      <c r="H691" s="25" t="str">
        <f t="shared" si="1"/>
        <v/>
      </c>
      <c r="I691" s="26" t="str">
        <f t="shared" si="2"/>
        <v/>
      </c>
      <c r="J691" s="10"/>
      <c r="K691" s="10"/>
      <c r="L691" s="10"/>
      <c r="M691" s="10"/>
      <c r="N691" s="10"/>
    </row>
    <row r="692">
      <c r="A692" s="10"/>
      <c r="B692" s="30"/>
      <c r="C692" s="11"/>
      <c r="D692" s="13"/>
      <c r="E692" s="34"/>
      <c r="F692" s="10"/>
      <c r="G692" s="35"/>
      <c r="H692" s="25" t="str">
        <f t="shared" si="1"/>
        <v/>
      </c>
      <c r="I692" s="26" t="str">
        <f t="shared" si="2"/>
        <v/>
      </c>
      <c r="J692" s="10"/>
      <c r="K692" s="10"/>
      <c r="L692" s="10"/>
      <c r="M692" s="10"/>
      <c r="N692" s="10"/>
    </row>
    <row r="693">
      <c r="A693" s="10"/>
      <c r="B693" s="30"/>
      <c r="C693" s="11"/>
      <c r="D693" s="13"/>
      <c r="E693" s="34"/>
      <c r="F693" s="10"/>
      <c r="G693" s="35"/>
      <c r="H693" s="25" t="str">
        <f t="shared" si="1"/>
        <v/>
      </c>
      <c r="I693" s="26" t="str">
        <f t="shared" si="2"/>
        <v/>
      </c>
      <c r="J693" s="10"/>
      <c r="K693" s="10"/>
      <c r="L693" s="10"/>
      <c r="M693" s="10"/>
      <c r="N693" s="10"/>
    </row>
    <row r="694">
      <c r="A694" s="10"/>
      <c r="B694" s="30"/>
      <c r="C694" s="11"/>
      <c r="D694" s="13"/>
      <c r="E694" s="34"/>
      <c r="F694" s="10"/>
      <c r="G694" s="35"/>
      <c r="H694" s="25" t="str">
        <f t="shared" si="1"/>
        <v/>
      </c>
      <c r="I694" s="26" t="str">
        <f t="shared" si="2"/>
        <v/>
      </c>
      <c r="J694" s="10"/>
      <c r="K694" s="10"/>
      <c r="L694" s="10"/>
      <c r="M694" s="10"/>
      <c r="N694" s="10"/>
    </row>
    <row r="695">
      <c r="A695" s="10"/>
      <c r="B695" s="30"/>
      <c r="C695" s="11"/>
      <c r="D695" s="13"/>
      <c r="E695" s="34"/>
      <c r="F695" s="10"/>
      <c r="G695" s="35"/>
      <c r="H695" s="25" t="str">
        <f t="shared" si="1"/>
        <v/>
      </c>
      <c r="I695" s="26" t="str">
        <f t="shared" si="2"/>
        <v/>
      </c>
      <c r="J695" s="10"/>
      <c r="K695" s="10"/>
      <c r="L695" s="10"/>
      <c r="M695" s="10"/>
      <c r="N695" s="10"/>
    </row>
    <row r="696">
      <c r="A696" s="10"/>
      <c r="B696" s="30"/>
      <c r="C696" s="11"/>
      <c r="D696" s="13"/>
      <c r="E696" s="34"/>
      <c r="F696" s="10"/>
      <c r="G696" s="35"/>
      <c r="H696" s="25" t="str">
        <f t="shared" si="1"/>
        <v/>
      </c>
      <c r="I696" s="26" t="str">
        <f t="shared" si="2"/>
        <v/>
      </c>
      <c r="J696" s="10"/>
      <c r="K696" s="10"/>
      <c r="L696" s="10"/>
      <c r="M696" s="10"/>
      <c r="N696" s="10"/>
    </row>
    <row r="697">
      <c r="A697" s="10"/>
      <c r="B697" s="30"/>
      <c r="C697" s="11"/>
      <c r="D697" s="13"/>
      <c r="E697" s="34"/>
      <c r="F697" s="10"/>
      <c r="G697" s="35"/>
      <c r="H697" s="25" t="str">
        <f t="shared" si="1"/>
        <v/>
      </c>
      <c r="I697" s="26" t="str">
        <f t="shared" si="2"/>
        <v/>
      </c>
      <c r="J697" s="10"/>
      <c r="K697" s="10"/>
      <c r="L697" s="10"/>
      <c r="M697" s="10"/>
      <c r="N697" s="10"/>
    </row>
    <row r="698">
      <c r="A698" s="10"/>
      <c r="B698" s="30"/>
      <c r="C698" s="11"/>
      <c r="D698" s="13"/>
      <c r="E698" s="34"/>
      <c r="F698" s="10"/>
      <c r="G698" s="35"/>
      <c r="H698" s="25" t="str">
        <f t="shared" si="1"/>
        <v/>
      </c>
      <c r="I698" s="26" t="str">
        <f t="shared" si="2"/>
        <v/>
      </c>
      <c r="J698" s="10"/>
      <c r="K698" s="10"/>
      <c r="L698" s="10"/>
      <c r="M698" s="10"/>
      <c r="N698" s="10"/>
    </row>
    <row r="699">
      <c r="A699" s="10"/>
      <c r="B699" s="30"/>
      <c r="C699" s="11"/>
      <c r="D699" s="13"/>
      <c r="E699" s="34"/>
      <c r="F699" s="10"/>
      <c r="G699" s="35"/>
      <c r="H699" s="25" t="str">
        <f t="shared" si="1"/>
        <v/>
      </c>
      <c r="I699" s="26" t="str">
        <f t="shared" si="2"/>
        <v/>
      </c>
      <c r="J699" s="10"/>
      <c r="K699" s="10"/>
      <c r="L699" s="10"/>
      <c r="M699" s="10"/>
      <c r="N699" s="10"/>
    </row>
    <row r="700">
      <c r="A700" s="10"/>
      <c r="B700" s="30"/>
      <c r="C700" s="11"/>
      <c r="D700" s="13"/>
      <c r="E700" s="34"/>
      <c r="F700" s="10"/>
      <c r="G700" s="35"/>
      <c r="H700" s="25" t="str">
        <f t="shared" si="1"/>
        <v/>
      </c>
      <c r="I700" s="26" t="str">
        <f t="shared" si="2"/>
        <v/>
      </c>
      <c r="J700" s="10"/>
      <c r="K700" s="10"/>
      <c r="L700" s="10"/>
      <c r="M700" s="10"/>
      <c r="N700" s="10"/>
    </row>
    <row r="701">
      <c r="A701" s="10"/>
      <c r="B701" s="30"/>
      <c r="C701" s="11"/>
      <c r="D701" s="13"/>
      <c r="E701" s="34"/>
      <c r="F701" s="10"/>
      <c r="G701" s="35"/>
      <c r="H701" s="25" t="str">
        <f t="shared" si="1"/>
        <v/>
      </c>
      <c r="I701" s="26" t="str">
        <f t="shared" si="2"/>
        <v/>
      </c>
      <c r="J701" s="10"/>
      <c r="K701" s="10"/>
      <c r="L701" s="10"/>
      <c r="M701" s="10"/>
      <c r="N701" s="10"/>
    </row>
    <row r="702">
      <c r="A702" s="10"/>
      <c r="B702" s="30"/>
      <c r="C702" s="11"/>
      <c r="D702" s="13"/>
      <c r="E702" s="34"/>
      <c r="F702" s="10"/>
      <c r="G702" s="35"/>
      <c r="H702" s="25" t="str">
        <f t="shared" si="1"/>
        <v/>
      </c>
      <c r="I702" s="26" t="str">
        <f t="shared" si="2"/>
        <v/>
      </c>
      <c r="J702" s="10"/>
      <c r="K702" s="10"/>
      <c r="L702" s="10"/>
      <c r="M702" s="10"/>
      <c r="N702" s="10"/>
    </row>
    <row r="703">
      <c r="A703" s="10"/>
      <c r="B703" s="30"/>
      <c r="C703" s="11"/>
      <c r="D703" s="13"/>
      <c r="E703" s="34"/>
      <c r="F703" s="10"/>
      <c r="G703" s="35"/>
      <c r="H703" s="25" t="str">
        <f t="shared" si="1"/>
        <v/>
      </c>
      <c r="I703" s="26" t="str">
        <f t="shared" si="2"/>
        <v/>
      </c>
      <c r="J703" s="10"/>
      <c r="K703" s="10"/>
      <c r="L703" s="10"/>
      <c r="M703" s="10"/>
      <c r="N703" s="10"/>
    </row>
    <row r="704">
      <c r="A704" s="10"/>
      <c r="B704" s="30"/>
      <c r="C704" s="11"/>
      <c r="D704" s="13"/>
      <c r="E704" s="34"/>
      <c r="F704" s="10"/>
      <c r="G704" s="35"/>
      <c r="H704" s="25" t="str">
        <f t="shared" si="1"/>
        <v/>
      </c>
      <c r="I704" s="26" t="str">
        <f t="shared" si="2"/>
        <v/>
      </c>
      <c r="J704" s="10"/>
      <c r="K704" s="10"/>
      <c r="L704" s="10"/>
      <c r="M704" s="10"/>
      <c r="N704" s="10"/>
    </row>
    <row r="705">
      <c r="A705" s="10"/>
      <c r="B705" s="30"/>
      <c r="C705" s="11"/>
      <c r="D705" s="13"/>
      <c r="E705" s="34"/>
      <c r="F705" s="10"/>
      <c r="G705" s="35"/>
      <c r="H705" s="25" t="str">
        <f t="shared" si="1"/>
        <v/>
      </c>
      <c r="I705" s="26" t="str">
        <f t="shared" si="2"/>
        <v/>
      </c>
      <c r="J705" s="10"/>
      <c r="K705" s="10"/>
      <c r="L705" s="10"/>
      <c r="M705" s="10"/>
      <c r="N705" s="10"/>
    </row>
    <row r="706">
      <c r="A706" s="10"/>
      <c r="B706" s="30"/>
      <c r="C706" s="11"/>
      <c r="D706" s="13"/>
      <c r="E706" s="34"/>
      <c r="F706" s="10"/>
      <c r="G706" s="35"/>
      <c r="H706" s="25" t="str">
        <f t="shared" si="1"/>
        <v/>
      </c>
      <c r="I706" s="26" t="str">
        <f t="shared" si="2"/>
        <v/>
      </c>
      <c r="J706" s="10"/>
      <c r="K706" s="10"/>
      <c r="L706" s="10"/>
      <c r="M706" s="10"/>
      <c r="N706" s="10"/>
    </row>
    <row r="707">
      <c r="A707" s="10"/>
      <c r="B707" s="30"/>
      <c r="C707" s="11"/>
      <c r="D707" s="13"/>
      <c r="E707" s="34"/>
      <c r="F707" s="10"/>
      <c r="G707" s="35"/>
      <c r="H707" s="25" t="str">
        <f t="shared" si="1"/>
        <v/>
      </c>
      <c r="I707" s="26" t="str">
        <f t="shared" si="2"/>
        <v/>
      </c>
      <c r="J707" s="10"/>
      <c r="K707" s="10"/>
      <c r="L707" s="10"/>
      <c r="M707" s="10"/>
      <c r="N707" s="10"/>
    </row>
    <row r="708">
      <c r="A708" s="10"/>
      <c r="B708" s="30"/>
      <c r="C708" s="11"/>
      <c r="D708" s="13"/>
      <c r="E708" s="34"/>
      <c r="F708" s="10"/>
      <c r="G708" s="35"/>
      <c r="H708" s="25" t="str">
        <f t="shared" si="1"/>
        <v/>
      </c>
      <c r="I708" s="26" t="str">
        <f t="shared" si="2"/>
        <v/>
      </c>
      <c r="J708" s="10"/>
      <c r="K708" s="10"/>
      <c r="L708" s="10"/>
      <c r="M708" s="10"/>
      <c r="N708" s="10"/>
    </row>
    <row r="709">
      <c r="A709" s="10"/>
      <c r="B709" s="30"/>
      <c r="C709" s="11"/>
      <c r="D709" s="13"/>
      <c r="E709" s="34"/>
      <c r="F709" s="10"/>
      <c r="G709" s="35"/>
      <c r="H709" s="25" t="str">
        <f t="shared" si="1"/>
        <v/>
      </c>
      <c r="I709" s="26" t="str">
        <f t="shared" si="2"/>
        <v/>
      </c>
      <c r="J709" s="10"/>
      <c r="K709" s="10"/>
      <c r="L709" s="10"/>
      <c r="M709" s="10"/>
      <c r="N709" s="10"/>
    </row>
    <row r="710">
      <c r="A710" s="10"/>
      <c r="B710" s="30"/>
      <c r="C710" s="11"/>
      <c r="D710" s="13"/>
      <c r="E710" s="34"/>
      <c r="F710" s="10"/>
      <c r="G710" s="35"/>
      <c r="H710" s="25" t="str">
        <f t="shared" si="1"/>
        <v/>
      </c>
      <c r="I710" s="26" t="str">
        <f t="shared" si="2"/>
        <v/>
      </c>
      <c r="J710" s="10"/>
      <c r="K710" s="10"/>
      <c r="L710" s="10"/>
      <c r="M710" s="10"/>
      <c r="N710" s="10"/>
    </row>
    <row r="711">
      <c r="A711" s="10"/>
      <c r="B711" s="30"/>
      <c r="C711" s="11"/>
      <c r="D711" s="13"/>
      <c r="E711" s="34"/>
      <c r="F711" s="10"/>
      <c r="G711" s="35"/>
      <c r="H711" s="25" t="str">
        <f t="shared" si="1"/>
        <v/>
      </c>
      <c r="I711" s="26" t="str">
        <f t="shared" si="2"/>
        <v/>
      </c>
      <c r="J711" s="10"/>
      <c r="K711" s="10"/>
      <c r="L711" s="10"/>
      <c r="M711" s="10"/>
      <c r="N711" s="10"/>
    </row>
    <row r="712">
      <c r="A712" s="10"/>
      <c r="B712" s="30"/>
      <c r="C712" s="11"/>
      <c r="D712" s="13"/>
      <c r="E712" s="34"/>
      <c r="F712" s="10"/>
      <c r="G712" s="35"/>
      <c r="H712" s="25" t="str">
        <f t="shared" si="1"/>
        <v/>
      </c>
      <c r="I712" s="26" t="str">
        <f t="shared" si="2"/>
        <v/>
      </c>
      <c r="J712" s="10"/>
      <c r="K712" s="10"/>
      <c r="L712" s="10"/>
      <c r="M712" s="10"/>
      <c r="N712" s="10"/>
    </row>
    <row r="713">
      <c r="A713" s="10"/>
      <c r="B713" s="30"/>
      <c r="C713" s="11"/>
      <c r="D713" s="13"/>
      <c r="E713" s="34"/>
      <c r="F713" s="10"/>
      <c r="G713" s="35"/>
      <c r="H713" s="25" t="str">
        <f t="shared" si="1"/>
        <v/>
      </c>
      <c r="I713" s="26" t="str">
        <f t="shared" si="2"/>
        <v/>
      </c>
      <c r="J713" s="10"/>
      <c r="K713" s="10"/>
      <c r="L713" s="10"/>
      <c r="M713" s="10"/>
      <c r="N713" s="10"/>
    </row>
    <row r="714">
      <c r="A714" s="10"/>
      <c r="B714" s="30"/>
      <c r="C714" s="11"/>
      <c r="D714" s="13"/>
      <c r="E714" s="34"/>
      <c r="F714" s="10"/>
      <c r="G714" s="35"/>
      <c r="H714" s="25" t="str">
        <f t="shared" si="1"/>
        <v/>
      </c>
      <c r="I714" s="26" t="str">
        <f t="shared" si="2"/>
        <v/>
      </c>
      <c r="J714" s="10"/>
      <c r="K714" s="10"/>
      <c r="L714" s="10"/>
      <c r="M714" s="10"/>
      <c r="N714" s="10"/>
    </row>
    <row r="715">
      <c r="A715" s="10"/>
      <c r="B715" s="30"/>
      <c r="C715" s="11"/>
      <c r="D715" s="13"/>
      <c r="E715" s="34"/>
      <c r="F715" s="10"/>
      <c r="G715" s="35"/>
      <c r="H715" s="25" t="str">
        <f t="shared" si="1"/>
        <v/>
      </c>
      <c r="I715" s="26" t="str">
        <f t="shared" si="2"/>
        <v/>
      </c>
      <c r="J715" s="10"/>
      <c r="K715" s="10"/>
      <c r="L715" s="10"/>
      <c r="M715" s="10"/>
      <c r="N715" s="10"/>
    </row>
    <row r="716">
      <c r="A716" s="10"/>
      <c r="B716" s="30"/>
      <c r="C716" s="11"/>
      <c r="D716" s="13"/>
      <c r="E716" s="34"/>
      <c r="F716" s="10"/>
      <c r="G716" s="35"/>
      <c r="H716" s="25" t="str">
        <f t="shared" si="1"/>
        <v/>
      </c>
      <c r="I716" s="26" t="str">
        <f t="shared" si="2"/>
        <v/>
      </c>
      <c r="J716" s="10"/>
      <c r="K716" s="10"/>
      <c r="L716" s="10"/>
      <c r="M716" s="10"/>
      <c r="N716" s="10"/>
    </row>
    <row r="717">
      <c r="A717" s="10"/>
      <c r="B717" s="30"/>
      <c r="C717" s="11"/>
      <c r="D717" s="13"/>
      <c r="E717" s="34"/>
      <c r="F717" s="10"/>
      <c r="G717" s="35"/>
      <c r="H717" s="25" t="str">
        <f t="shared" si="1"/>
        <v/>
      </c>
      <c r="I717" s="26" t="str">
        <f t="shared" si="2"/>
        <v/>
      </c>
      <c r="J717" s="10"/>
      <c r="K717" s="10"/>
      <c r="L717" s="10"/>
      <c r="M717" s="10"/>
      <c r="N717" s="10"/>
    </row>
    <row r="718">
      <c r="A718" s="10"/>
      <c r="B718" s="30"/>
      <c r="C718" s="11"/>
      <c r="D718" s="13"/>
      <c r="E718" s="34"/>
      <c r="F718" s="10"/>
      <c r="G718" s="35"/>
      <c r="H718" s="25" t="str">
        <f t="shared" si="1"/>
        <v/>
      </c>
      <c r="I718" s="26" t="str">
        <f t="shared" si="2"/>
        <v/>
      </c>
      <c r="J718" s="10"/>
      <c r="K718" s="10"/>
      <c r="L718" s="10"/>
      <c r="M718" s="10"/>
      <c r="N718" s="10"/>
    </row>
    <row r="719">
      <c r="A719" s="10"/>
      <c r="B719" s="30"/>
      <c r="C719" s="11"/>
      <c r="D719" s="13"/>
      <c r="E719" s="34"/>
      <c r="F719" s="10"/>
      <c r="G719" s="35"/>
      <c r="H719" s="25" t="str">
        <f t="shared" si="1"/>
        <v/>
      </c>
      <c r="I719" s="26" t="str">
        <f t="shared" si="2"/>
        <v/>
      </c>
      <c r="J719" s="10"/>
      <c r="K719" s="10"/>
      <c r="L719" s="10"/>
      <c r="M719" s="10"/>
      <c r="N719" s="10"/>
    </row>
    <row r="720">
      <c r="A720" s="10"/>
      <c r="B720" s="30"/>
      <c r="C720" s="11"/>
      <c r="D720" s="13"/>
      <c r="E720" s="34"/>
      <c r="F720" s="10"/>
      <c r="G720" s="35"/>
      <c r="H720" s="25" t="str">
        <f t="shared" si="1"/>
        <v/>
      </c>
      <c r="I720" s="26" t="str">
        <f t="shared" si="2"/>
        <v/>
      </c>
      <c r="J720" s="10"/>
      <c r="K720" s="10"/>
      <c r="L720" s="10"/>
      <c r="M720" s="10"/>
      <c r="N720" s="10"/>
    </row>
    <row r="721">
      <c r="A721" s="10"/>
      <c r="B721" s="30"/>
      <c r="C721" s="11"/>
      <c r="D721" s="13"/>
      <c r="E721" s="34"/>
      <c r="F721" s="10"/>
      <c r="G721" s="35"/>
      <c r="H721" s="25" t="str">
        <f t="shared" si="1"/>
        <v/>
      </c>
      <c r="I721" s="26" t="str">
        <f t="shared" si="2"/>
        <v/>
      </c>
      <c r="J721" s="10"/>
      <c r="K721" s="10"/>
      <c r="L721" s="10"/>
      <c r="M721" s="10"/>
      <c r="N721" s="10"/>
    </row>
    <row r="722">
      <c r="A722" s="10"/>
      <c r="B722" s="30"/>
      <c r="C722" s="11"/>
      <c r="D722" s="13"/>
      <c r="E722" s="34"/>
      <c r="F722" s="10"/>
      <c r="G722" s="35"/>
      <c r="H722" s="25" t="str">
        <f t="shared" si="1"/>
        <v/>
      </c>
      <c r="I722" s="26" t="str">
        <f t="shared" si="2"/>
        <v/>
      </c>
      <c r="J722" s="10"/>
      <c r="K722" s="10"/>
      <c r="L722" s="10"/>
      <c r="M722" s="10"/>
      <c r="N722" s="10"/>
    </row>
    <row r="723">
      <c r="A723" s="10"/>
      <c r="B723" s="30"/>
      <c r="C723" s="11"/>
      <c r="D723" s="13"/>
      <c r="E723" s="34"/>
      <c r="F723" s="10"/>
      <c r="G723" s="35"/>
      <c r="H723" s="25" t="str">
        <f t="shared" si="1"/>
        <v/>
      </c>
      <c r="I723" s="26" t="str">
        <f t="shared" si="2"/>
        <v/>
      </c>
      <c r="J723" s="10"/>
      <c r="K723" s="10"/>
      <c r="L723" s="10"/>
      <c r="M723" s="10"/>
      <c r="N723" s="10"/>
    </row>
    <row r="724">
      <c r="A724" s="10"/>
      <c r="B724" s="30"/>
      <c r="C724" s="11"/>
      <c r="D724" s="13"/>
      <c r="E724" s="34"/>
      <c r="F724" s="10"/>
      <c r="G724" s="35"/>
      <c r="H724" s="25" t="str">
        <f t="shared" si="1"/>
        <v/>
      </c>
      <c r="I724" s="26" t="str">
        <f t="shared" si="2"/>
        <v/>
      </c>
      <c r="J724" s="10"/>
      <c r="K724" s="10"/>
      <c r="L724" s="10"/>
      <c r="M724" s="10"/>
      <c r="N724" s="10"/>
    </row>
    <row r="725">
      <c r="A725" s="10"/>
      <c r="B725" s="30"/>
      <c r="C725" s="11"/>
      <c r="D725" s="13"/>
      <c r="E725" s="34"/>
      <c r="F725" s="10"/>
      <c r="G725" s="35"/>
      <c r="H725" s="25" t="str">
        <f t="shared" si="1"/>
        <v/>
      </c>
      <c r="I725" s="26" t="str">
        <f t="shared" si="2"/>
        <v/>
      </c>
      <c r="J725" s="10"/>
      <c r="K725" s="10"/>
      <c r="L725" s="10"/>
      <c r="M725" s="10"/>
      <c r="N725" s="10"/>
    </row>
    <row r="726">
      <c r="A726" s="10"/>
      <c r="B726" s="30"/>
      <c r="C726" s="11"/>
      <c r="D726" s="13"/>
      <c r="E726" s="34"/>
      <c r="F726" s="10"/>
      <c r="G726" s="35"/>
      <c r="H726" s="25" t="str">
        <f t="shared" si="1"/>
        <v/>
      </c>
      <c r="I726" s="26" t="str">
        <f t="shared" si="2"/>
        <v/>
      </c>
      <c r="J726" s="10"/>
      <c r="K726" s="10"/>
      <c r="L726" s="10"/>
      <c r="M726" s="10"/>
      <c r="N726" s="10"/>
    </row>
    <row r="727">
      <c r="A727" s="10"/>
      <c r="B727" s="30"/>
      <c r="C727" s="11"/>
      <c r="D727" s="13"/>
      <c r="E727" s="34"/>
      <c r="F727" s="10"/>
      <c r="G727" s="35"/>
      <c r="H727" s="25" t="str">
        <f t="shared" si="1"/>
        <v/>
      </c>
      <c r="I727" s="26" t="str">
        <f t="shared" si="2"/>
        <v/>
      </c>
      <c r="J727" s="10"/>
      <c r="K727" s="10"/>
      <c r="L727" s="10"/>
      <c r="M727" s="10"/>
      <c r="N727" s="10"/>
    </row>
    <row r="728">
      <c r="A728" s="10"/>
      <c r="B728" s="30"/>
      <c r="C728" s="11"/>
      <c r="D728" s="13"/>
      <c r="E728" s="34"/>
      <c r="F728" s="10"/>
      <c r="G728" s="35"/>
      <c r="H728" s="25" t="str">
        <f t="shared" si="1"/>
        <v/>
      </c>
      <c r="I728" s="26" t="str">
        <f t="shared" si="2"/>
        <v/>
      </c>
      <c r="J728" s="10"/>
      <c r="K728" s="10"/>
      <c r="L728" s="10"/>
      <c r="M728" s="10"/>
      <c r="N728" s="10"/>
    </row>
    <row r="729">
      <c r="A729" s="10"/>
      <c r="B729" s="30"/>
      <c r="C729" s="11"/>
      <c r="D729" s="13"/>
      <c r="E729" s="34"/>
      <c r="F729" s="10"/>
      <c r="G729" s="35"/>
      <c r="H729" s="25" t="str">
        <f t="shared" si="1"/>
        <v/>
      </c>
      <c r="I729" s="26" t="str">
        <f t="shared" si="2"/>
        <v/>
      </c>
      <c r="J729" s="10"/>
      <c r="K729" s="10"/>
      <c r="L729" s="10"/>
      <c r="M729" s="10"/>
      <c r="N729" s="10"/>
    </row>
    <row r="730">
      <c r="A730" s="10"/>
      <c r="B730" s="30"/>
      <c r="C730" s="11"/>
      <c r="D730" s="13"/>
      <c r="E730" s="34"/>
      <c r="F730" s="10"/>
      <c r="G730" s="35"/>
      <c r="H730" s="25" t="str">
        <f t="shared" si="1"/>
        <v/>
      </c>
      <c r="I730" s="26" t="str">
        <f t="shared" si="2"/>
        <v/>
      </c>
      <c r="J730" s="10"/>
      <c r="K730" s="10"/>
      <c r="L730" s="10"/>
      <c r="M730" s="10"/>
      <c r="N730" s="10"/>
    </row>
    <row r="731">
      <c r="A731" s="10"/>
      <c r="B731" s="30"/>
      <c r="C731" s="11"/>
      <c r="D731" s="13"/>
      <c r="E731" s="34"/>
      <c r="F731" s="10"/>
      <c r="G731" s="35"/>
      <c r="H731" s="25" t="str">
        <f t="shared" si="1"/>
        <v/>
      </c>
      <c r="I731" s="26" t="str">
        <f t="shared" si="2"/>
        <v/>
      </c>
      <c r="J731" s="10"/>
      <c r="K731" s="10"/>
      <c r="L731" s="10"/>
      <c r="M731" s="10"/>
      <c r="N731" s="10"/>
    </row>
    <row r="732">
      <c r="A732" s="10"/>
      <c r="B732" s="30"/>
      <c r="C732" s="11"/>
      <c r="D732" s="13"/>
      <c r="E732" s="34"/>
      <c r="F732" s="10"/>
      <c r="G732" s="35"/>
      <c r="H732" s="25" t="str">
        <f t="shared" si="1"/>
        <v/>
      </c>
      <c r="I732" s="26" t="str">
        <f t="shared" si="2"/>
        <v/>
      </c>
      <c r="J732" s="10"/>
      <c r="K732" s="10"/>
      <c r="L732" s="10"/>
      <c r="M732" s="10"/>
      <c r="N732" s="10"/>
    </row>
    <row r="733">
      <c r="A733" s="10"/>
      <c r="B733" s="30"/>
      <c r="C733" s="11"/>
      <c r="D733" s="13"/>
      <c r="E733" s="34"/>
      <c r="F733" s="10"/>
      <c r="G733" s="35"/>
      <c r="H733" s="25" t="str">
        <f t="shared" si="1"/>
        <v/>
      </c>
      <c r="I733" s="26" t="str">
        <f t="shared" si="2"/>
        <v/>
      </c>
      <c r="J733" s="10"/>
      <c r="K733" s="10"/>
      <c r="L733" s="10"/>
      <c r="M733" s="10"/>
      <c r="N733" s="10"/>
    </row>
    <row r="734">
      <c r="A734" s="10"/>
      <c r="B734" s="30"/>
      <c r="C734" s="11"/>
      <c r="D734" s="13"/>
      <c r="E734" s="34"/>
      <c r="F734" s="10"/>
      <c r="G734" s="35"/>
      <c r="H734" s="25" t="str">
        <f t="shared" si="1"/>
        <v/>
      </c>
      <c r="I734" s="26" t="str">
        <f t="shared" si="2"/>
        <v/>
      </c>
      <c r="J734" s="10"/>
      <c r="K734" s="10"/>
      <c r="L734" s="10"/>
      <c r="M734" s="10"/>
      <c r="N734" s="10"/>
    </row>
    <row r="735">
      <c r="A735" s="10"/>
      <c r="B735" s="30"/>
      <c r="C735" s="11"/>
      <c r="D735" s="13"/>
      <c r="E735" s="34"/>
      <c r="F735" s="10"/>
      <c r="G735" s="35"/>
      <c r="H735" s="25" t="str">
        <f t="shared" si="1"/>
        <v/>
      </c>
      <c r="I735" s="26" t="str">
        <f t="shared" si="2"/>
        <v/>
      </c>
      <c r="J735" s="10"/>
      <c r="K735" s="10"/>
      <c r="L735" s="10"/>
      <c r="M735" s="10"/>
      <c r="N735" s="10"/>
    </row>
    <row r="736">
      <c r="A736" s="10"/>
      <c r="B736" s="30"/>
      <c r="C736" s="11"/>
      <c r="D736" s="13"/>
      <c r="E736" s="34"/>
      <c r="F736" s="10"/>
      <c r="G736" s="35"/>
      <c r="H736" s="25" t="str">
        <f t="shared" si="1"/>
        <v/>
      </c>
      <c r="I736" s="26" t="str">
        <f t="shared" si="2"/>
        <v/>
      </c>
      <c r="J736" s="10"/>
      <c r="K736" s="10"/>
      <c r="L736" s="10"/>
      <c r="M736" s="10"/>
      <c r="N736" s="10"/>
    </row>
    <row r="737">
      <c r="A737" s="10"/>
      <c r="B737" s="30"/>
      <c r="C737" s="11"/>
      <c r="D737" s="13"/>
      <c r="E737" s="34"/>
      <c r="F737" s="10"/>
      <c r="G737" s="35"/>
      <c r="H737" s="25" t="str">
        <f t="shared" si="1"/>
        <v/>
      </c>
      <c r="I737" s="26" t="str">
        <f t="shared" si="2"/>
        <v/>
      </c>
      <c r="J737" s="10"/>
      <c r="K737" s="10"/>
      <c r="L737" s="10"/>
      <c r="M737" s="10"/>
      <c r="N737" s="10"/>
    </row>
    <row r="738">
      <c r="A738" s="10"/>
      <c r="B738" s="30"/>
      <c r="C738" s="11"/>
      <c r="D738" s="13"/>
      <c r="E738" s="34"/>
      <c r="F738" s="10"/>
      <c r="G738" s="35"/>
      <c r="H738" s="25" t="str">
        <f t="shared" si="1"/>
        <v/>
      </c>
      <c r="I738" s="26" t="str">
        <f t="shared" si="2"/>
        <v/>
      </c>
      <c r="J738" s="10"/>
      <c r="K738" s="10"/>
      <c r="L738" s="10"/>
      <c r="M738" s="10"/>
      <c r="N738" s="10"/>
    </row>
    <row r="739">
      <c r="A739" s="10"/>
      <c r="B739" s="30"/>
      <c r="C739" s="11"/>
      <c r="D739" s="13"/>
      <c r="E739" s="34"/>
      <c r="F739" s="10"/>
      <c r="G739" s="35"/>
      <c r="H739" s="25" t="str">
        <f t="shared" si="1"/>
        <v/>
      </c>
      <c r="I739" s="26" t="str">
        <f t="shared" si="2"/>
        <v/>
      </c>
      <c r="J739" s="10"/>
      <c r="K739" s="10"/>
      <c r="L739" s="10"/>
      <c r="M739" s="10"/>
      <c r="N739" s="10"/>
    </row>
    <row r="740">
      <c r="A740" s="10"/>
      <c r="B740" s="30"/>
      <c r="C740" s="11"/>
      <c r="D740" s="13"/>
      <c r="E740" s="34"/>
      <c r="F740" s="10"/>
      <c r="G740" s="35"/>
      <c r="H740" s="25" t="str">
        <f t="shared" si="1"/>
        <v/>
      </c>
      <c r="I740" s="26" t="str">
        <f t="shared" si="2"/>
        <v/>
      </c>
      <c r="J740" s="10"/>
      <c r="K740" s="10"/>
      <c r="L740" s="10"/>
      <c r="M740" s="10"/>
      <c r="N740" s="10"/>
    </row>
    <row r="741">
      <c r="A741" s="10"/>
      <c r="B741" s="30"/>
      <c r="C741" s="11"/>
      <c r="D741" s="13"/>
      <c r="E741" s="34"/>
      <c r="F741" s="10"/>
      <c r="G741" s="35"/>
      <c r="H741" s="25" t="str">
        <f t="shared" si="1"/>
        <v/>
      </c>
      <c r="I741" s="26" t="str">
        <f t="shared" si="2"/>
        <v/>
      </c>
      <c r="J741" s="10"/>
      <c r="K741" s="10"/>
      <c r="L741" s="10"/>
      <c r="M741" s="10"/>
      <c r="N741" s="10"/>
    </row>
    <row r="742">
      <c r="A742" s="10"/>
      <c r="B742" s="30"/>
      <c r="C742" s="11"/>
      <c r="D742" s="13"/>
      <c r="E742" s="34"/>
      <c r="F742" s="10"/>
      <c r="G742" s="35"/>
      <c r="H742" s="25" t="str">
        <f t="shared" si="1"/>
        <v/>
      </c>
      <c r="I742" s="26" t="str">
        <f t="shared" si="2"/>
        <v/>
      </c>
      <c r="J742" s="10"/>
      <c r="K742" s="10"/>
      <c r="L742" s="10"/>
      <c r="M742" s="10"/>
      <c r="N742" s="10"/>
    </row>
    <row r="743">
      <c r="A743" s="10"/>
      <c r="B743" s="30"/>
      <c r="C743" s="11"/>
      <c r="D743" s="13"/>
      <c r="E743" s="34"/>
      <c r="F743" s="10"/>
      <c r="G743" s="35"/>
      <c r="H743" s="25" t="str">
        <f t="shared" si="1"/>
        <v/>
      </c>
      <c r="I743" s="26" t="str">
        <f t="shared" si="2"/>
        <v/>
      </c>
      <c r="J743" s="10"/>
      <c r="K743" s="10"/>
      <c r="L743" s="10"/>
      <c r="M743" s="10"/>
      <c r="N743" s="10"/>
    </row>
    <row r="744">
      <c r="A744" s="10"/>
      <c r="B744" s="30"/>
      <c r="C744" s="11"/>
      <c r="D744" s="13"/>
      <c r="E744" s="34"/>
      <c r="F744" s="10"/>
      <c r="G744" s="35"/>
      <c r="H744" s="25" t="str">
        <f t="shared" si="1"/>
        <v/>
      </c>
      <c r="I744" s="26" t="str">
        <f t="shared" si="2"/>
        <v/>
      </c>
      <c r="J744" s="10"/>
      <c r="K744" s="10"/>
      <c r="L744" s="10"/>
      <c r="M744" s="10"/>
      <c r="N744" s="10"/>
    </row>
    <row r="745">
      <c r="A745" s="10"/>
      <c r="B745" s="30"/>
      <c r="C745" s="11"/>
      <c r="D745" s="13"/>
      <c r="E745" s="34"/>
      <c r="F745" s="10"/>
      <c r="G745" s="35"/>
      <c r="H745" s="25" t="str">
        <f t="shared" si="1"/>
        <v/>
      </c>
      <c r="I745" s="26" t="str">
        <f t="shared" si="2"/>
        <v/>
      </c>
      <c r="J745" s="10"/>
      <c r="K745" s="10"/>
      <c r="L745" s="10"/>
      <c r="M745" s="10"/>
      <c r="N745" s="10"/>
    </row>
    <row r="746">
      <c r="A746" s="10"/>
      <c r="B746" s="30"/>
      <c r="C746" s="11"/>
      <c r="D746" s="13"/>
      <c r="E746" s="34"/>
      <c r="F746" s="10"/>
      <c r="G746" s="35"/>
      <c r="H746" s="25" t="str">
        <f t="shared" si="1"/>
        <v/>
      </c>
      <c r="I746" s="26" t="str">
        <f t="shared" si="2"/>
        <v/>
      </c>
      <c r="J746" s="10"/>
      <c r="K746" s="10"/>
      <c r="L746" s="10"/>
      <c r="M746" s="10"/>
      <c r="N746" s="10"/>
    </row>
    <row r="747">
      <c r="A747" s="10"/>
      <c r="B747" s="30"/>
      <c r="C747" s="11"/>
      <c r="D747" s="13"/>
      <c r="E747" s="34"/>
      <c r="F747" s="10"/>
      <c r="G747" s="35"/>
      <c r="H747" s="25" t="str">
        <f t="shared" si="1"/>
        <v/>
      </c>
      <c r="I747" s="26" t="str">
        <f t="shared" si="2"/>
        <v/>
      </c>
      <c r="J747" s="10"/>
      <c r="K747" s="10"/>
      <c r="L747" s="10"/>
      <c r="M747" s="10"/>
      <c r="N747" s="10"/>
    </row>
    <row r="748">
      <c r="A748" s="10"/>
      <c r="B748" s="30"/>
      <c r="C748" s="11"/>
      <c r="D748" s="13"/>
      <c r="E748" s="34"/>
      <c r="F748" s="10"/>
      <c r="G748" s="35"/>
      <c r="H748" s="25" t="str">
        <f t="shared" si="1"/>
        <v/>
      </c>
      <c r="I748" s="26" t="str">
        <f t="shared" si="2"/>
        <v/>
      </c>
      <c r="J748" s="10"/>
      <c r="K748" s="10"/>
      <c r="L748" s="10"/>
      <c r="M748" s="10"/>
      <c r="N748" s="10"/>
    </row>
    <row r="749">
      <c r="A749" s="10"/>
      <c r="B749" s="30"/>
      <c r="C749" s="11"/>
      <c r="D749" s="13"/>
      <c r="E749" s="34"/>
      <c r="F749" s="10"/>
      <c r="G749" s="35"/>
      <c r="H749" s="25" t="str">
        <f t="shared" si="1"/>
        <v/>
      </c>
      <c r="I749" s="26" t="str">
        <f t="shared" si="2"/>
        <v/>
      </c>
      <c r="J749" s="10"/>
      <c r="K749" s="10"/>
      <c r="L749" s="10"/>
      <c r="M749" s="10"/>
      <c r="N749" s="10"/>
    </row>
    <row r="750">
      <c r="A750" s="10"/>
      <c r="B750" s="30"/>
      <c r="C750" s="11"/>
      <c r="D750" s="13"/>
      <c r="E750" s="34"/>
      <c r="F750" s="10"/>
      <c r="G750" s="35"/>
      <c r="H750" s="25" t="str">
        <f t="shared" si="1"/>
        <v/>
      </c>
      <c r="I750" s="26" t="str">
        <f t="shared" si="2"/>
        <v/>
      </c>
      <c r="J750" s="10"/>
      <c r="K750" s="10"/>
      <c r="L750" s="10"/>
      <c r="M750" s="10"/>
      <c r="N750" s="10"/>
    </row>
    <row r="751">
      <c r="A751" s="10"/>
      <c r="B751" s="30"/>
      <c r="C751" s="11"/>
      <c r="D751" s="13"/>
      <c r="E751" s="34"/>
      <c r="F751" s="10"/>
      <c r="G751" s="35"/>
      <c r="H751" s="25" t="str">
        <f t="shared" si="1"/>
        <v/>
      </c>
      <c r="I751" s="26" t="str">
        <f t="shared" si="2"/>
        <v/>
      </c>
      <c r="J751" s="10"/>
      <c r="K751" s="10"/>
      <c r="L751" s="10"/>
      <c r="M751" s="10"/>
      <c r="N751" s="10"/>
    </row>
    <row r="752">
      <c r="A752" s="10"/>
      <c r="B752" s="30"/>
      <c r="C752" s="11"/>
      <c r="D752" s="13"/>
      <c r="E752" s="34"/>
      <c r="F752" s="10"/>
      <c r="G752" s="35"/>
      <c r="H752" s="25" t="str">
        <f t="shared" si="1"/>
        <v/>
      </c>
      <c r="I752" s="26" t="str">
        <f t="shared" si="2"/>
        <v/>
      </c>
      <c r="J752" s="10"/>
      <c r="K752" s="10"/>
      <c r="L752" s="10"/>
      <c r="M752" s="10"/>
      <c r="N752" s="10"/>
    </row>
    <row r="753">
      <c r="A753" s="10"/>
      <c r="B753" s="30"/>
      <c r="C753" s="11"/>
      <c r="D753" s="13"/>
      <c r="E753" s="34"/>
      <c r="F753" s="10"/>
      <c r="G753" s="35"/>
      <c r="H753" s="25" t="str">
        <f t="shared" si="1"/>
        <v/>
      </c>
      <c r="I753" s="26" t="str">
        <f t="shared" si="2"/>
        <v/>
      </c>
      <c r="J753" s="10"/>
      <c r="K753" s="10"/>
      <c r="L753" s="10"/>
      <c r="M753" s="10"/>
      <c r="N753" s="10"/>
    </row>
    <row r="754">
      <c r="A754" s="10"/>
      <c r="B754" s="30"/>
      <c r="C754" s="11"/>
      <c r="D754" s="13"/>
      <c r="E754" s="34"/>
      <c r="F754" s="10"/>
      <c r="G754" s="35"/>
      <c r="H754" s="25" t="str">
        <f t="shared" si="1"/>
        <v/>
      </c>
      <c r="I754" s="26" t="str">
        <f t="shared" si="2"/>
        <v/>
      </c>
      <c r="J754" s="10"/>
      <c r="K754" s="10"/>
      <c r="L754" s="10"/>
      <c r="M754" s="10"/>
      <c r="N754" s="10"/>
    </row>
    <row r="755">
      <c r="A755" s="10"/>
      <c r="B755" s="30"/>
      <c r="C755" s="11"/>
      <c r="D755" s="13"/>
      <c r="E755" s="34"/>
      <c r="F755" s="10"/>
      <c r="G755" s="35"/>
      <c r="H755" s="25" t="str">
        <f t="shared" si="1"/>
        <v/>
      </c>
      <c r="I755" s="26" t="str">
        <f t="shared" si="2"/>
        <v/>
      </c>
      <c r="J755" s="10"/>
      <c r="K755" s="10"/>
      <c r="L755" s="10"/>
      <c r="M755" s="10"/>
      <c r="N755" s="10"/>
    </row>
    <row r="756">
      <c r="A756" s="10"/>
      <c r="B756" s="30"/>
      <c r="C756" s="11"/>
      <c r="D756" s="13"/>
      <c r="E756" s="34"/>
      <c r="F756" s="10"/>
      <c r="G756" s="35"/>
      <c r="H756" s="25" t="str">
        <f t="shared" si="1"/>
        <v/>
      </c>
      <c r="I756" s="26" t="str">
        <f t="shared" si="2"/>
        <v/>
      </c>
      <c r="J756" s="10"/>
      <c r="K756" s="10"/>
      <c r="L756" s="10"/>
      <c r="M756" s="10"/>
      <c r="N756" s="10"/>
    </row>
    <row r="757">
      <c r="A757" s="10"/>
      <c r="B757" s="30"/>
      <c r="C757" s="11"/>
      <c r="D757" s="13"/>
      <c r="E757" s="34"/>
      <c r="F757" s="10"/>
      <c r="G757" s="35"/>
      <c r="H757" s="25" t="str">
        <f t="shared" si="1"/>
        <v/>
      </c>
      <c r="I757" s="26" t="str">
        <f t="shared" si="2"/>
        <v/>
      </c>
      <c r="J757" s="10"/>
      <c r="K757" s="10"/>
      <c r="L757" s="10"/>
      <c r="M757" s="10"/>
      <c r="N757" s="10"/>
    </row>
    <row r="758">
      <c r="A758" s="10"/>
      <c r="B758" s="30"/>
      <c r="C758" s="11"/>
      <c r="D758" s="13"/>
      <c r="E758" s="34"/>
      <c r="F758" s="10"/>
      <c r="G758" s="35"/>
      <c r="H758" s="25" t="str">
        <f t="shared" si="1"/>
        <v/>
      </c>
      <c r="I758" s="26" t="str">
        <f t="shared" si="2"/>
        <v/>
      </c>
      <c r="J758" s="10"/>
      <c r="K758" s="10"/>
      <c r="L758" s="10"/>
      <c r="M758" s="10"/>
      <c r="N758" s="10"/>
    </row>
    <row r="759">
      <c r="A759" s="10"/>
      <c r="B759" s="30"/>
      <c r="C759" s="11"/>
      <c r="D759" s="13"/>
      <c r="E759" s="34"/>
      <c r="F759" s="10"/>
      <c r="G759" s="35"/>
      <c r="H759" s="25" t="str">
        <f t="shared" si="1"/>
        <v/>
      </c>
      <c r="I759" s="26" t="str">
        <f t="shared" si="2"/>
        <v/>
      </c>
      <c r="J759" s="10"/>
      <c r="K759" s="10"/>
      <c r="L759" s="10"/>
      <c r="M759" s="10"/>
      <c r="N759" s="10"/>
    </row>
    <row r="760">
      <c r="A760" s="10"/>
      <c r="B760" s="30"/>
      <c r="C760" s="11"/>
      <c r="D760" s="13"/>
      <c r="E760" s="34"/>
      <c r="F760" s="10"/>
      <c r="G760" s="35"/>
      <c r="H760" s="25" t="str">
        <f t="shared" si="1"/>
        <v/>
      </c>
      <c r="I760" s="26" t="str">
        <f t="shared" si="2"/>
        <v/>
      </c>
      <c r="J760" s="10"/>
      <c r="K760" s="10"/>
      <c r="L760" s="10"/>
      <c r="M760" s="10"/>
      <c r="N760" s="10"/>
    </row>
    <row r="761">
      <c r="A761" s="10"/>
      <c r="B761" s="30"/>
      <c r="C761" s="11"/>
      <c r="D761" s="13"/>
      <c r="E761" s="34"/>
      <c r="F761" s="10"/>
      <c r="G761" s="35"/>
      <c r="H761" s="25" t="str">
        <f t="shared" si="1"/>
        <v/>
      </c>
      <c r="I761" s="26" t="str">
        <f t="shared" si="2"/>
        <v/>
      </c>
      <c r="J761" s="10"/>
      <c r="K761" s="10"/>
      <c r="L761" s="10"/>
      <c r="M761" s="10"/>
      <c r="N761" s="10"/>
    </row>
    <row r="762">
      <c r="A762" s="10"/>
      <c r="B762" s="30"/>
      <c r="C762" s="11"/>
      <c r="D762" s="13"/>
      <c r="E762" s="34"/>
      <c r="F762" s="10"/>
      <c r="G762" s="35"/>
      <c r="H762" s="25" t="str">
        <f t="shared" si="1"/>
        <v/>
      </c>
      <c r="I762" s="26" t="str">
        <f t="shared" si="2"/>
        <v/>
      </c>
      <c r="J762" s="10"/>
      <c r="K762" s="10"/>
      <c r="L762" s="10"/>
      <c r="M762" s="10"/>
      <c r="N762" s="10"/>
    </row>
    <row r="763">
      <c r="A763" s="10"/>
      <c r="B763" s="30"/>
      <c r="C763" s="11"/>
      <c r="D763" s="13"/>
      <c r="E763" s="34"/>
      <c r="F763" s="10"/>
      <c r="G763" s="35"/>
      <c r="H763" s="25" t="str">
        <f t="shared" si="1"/>
        <v/>
      </c>
      <c r="I763" s="26" t="str">
        <f t="shared" si="2"/>
        <v/>
      </c>
      <c r="J763" s="10"/>
      <c r="K763" s="10"/>
      <c r="L763" s="10"/>
      <c r="M763" s="10"/>
      <c r="N763" s="10"/>
    </row>
    <row r="764">
      <c r="A764" s="10"/>
      <c r="B764" s="30"/>
      <c r="C764" s="11"/>
      <c r="D764" s="13"/>
      <c r="E764" s="34"/>
      <c r="F764" s="10"/>
      <c r="G764" s="35"/>
      <c r="H764" s="25" t="str">
        <f t="shared" si="1"/>
        <v/>
      </c>
      <c r="I764" s="26" t="str">
        <f t="shared" si="2"/>
        <v/>
      </c>
      <c r="J764" s="10"/>
      <c r="K764" s="10"/>
      <c r="L764" s="10"/>
      <c r="M764" s="10"/>
      <c r="N764" s="10"/>
    </row>
    <row r="765">
      <c r="A765" s="10"/>
      <c r="B765" s="30"/>
      <c r="C765" s="11"/>
      <c r="D765" s="13"/>
      <c r="E765" s="34"/>
      <c r="F765" s="10"/>
      <c r="G765" s="35"/>
      <c r="H765" s="25" t="str">
        <f t="shared" si="1"/>
        <v/>
      </c>
      <c r="I765" s="26" t="str">
        <f t="shared" si="2"/>
        <v/>
      </c>
      <c r="J765" s="10"/>
      <c r="K765" s="10"/>
      <c r="L765" s="10"/>
      <c r="M765" s="10"/>
      <c r="N765" s="10"/>
    </row>
    <row r="766">
      <c r="A766" s="10"/>
      <c r="B766" s="30"/>
      <c r="C766" s="11"/>
      <c r="D766" s="13"/>
      <c r="E766" s="34"/>
      <c r="F766" s="10"/>
      <c r="G766" s="35"/>
      <c r="H766" s="25" t="str">
        <f t="shared" si="1"/>
        <v/>
      </c>
      <c r="I766" s="26" t="str">
        <f t="shared" si="2"/>
        <v/>
      </c>
      <c r="J766" s="10"/>
      <c r="K766" s="10"/>
      <c r="L766" s="10"/>
      <c r="M766" s="10"/>
      <c r="N766" s="10"/>
    </row>
    <row r="767">
      <c r="A767" s="10"/>
      <c r="B767" s="30"/>
      <c r="C767" s="11"/>
      <c r="D767" s="13"/>
      <c r="E767" s="34"/>
      <c r="F767" s="10"/>
      <c r="G767" s="35"/>
      <c r="H767" s="25" t="str">
        <f t="shared" si="1"/>
        <v/>
      </c>
      <c r="I767" s="26" t="str">
        <f t="shared" si="2"/>
        <v/>
      </c>
      <c r="J767" s="10"/>
      <c r="K767" s="10"/>
      <c r="L767" s="10"/>
      <c r="M767" s="10"/>
      <c r="N767" s="10"/>
    </row>
    <row r="768">
      <c r="A768" s="10"/>
      <c r="B768" s="30"/>
      <c r="C768" s="11"/>
      <c r="D768" s="13"/>
      <c r="E768" s="34"/>
      <c r="F768" s="10"/>
      <c r="G768" s="35"/>
      <c r="H768" s="25" t="str">
        <f t="shared" si="1"/>
        <v/>
      </c>
      <c r="I768" s="26" t="str">
        <f t="shared" si="2"/>
        <v/>
      </c>
      <c r="J768" s="10"/>
      <c r="K768" s="10"/>
      <c r="L768" s="10"/>
      <c r="M768" s="10"/>
      <c r="N768" s="10"/>
    </row>
    <row r="769">
      <c r="A769" s="10"/>
      <c r="B769" s="30"/>
      <c r="C769" s="11"/>
      <c r="D769" s="13"/>
      <c r="E769" s="34"/>
      <c r="F769" s="10"/>
      <c r="G769" s="35"/>
      <c r="H769" s="25" t="str">
        <f t="shared" si="1"/>
        <v/>
      </c>
      <c r="I769" s="26" t="str">
        <f t="shared" si="2"/>
        <v/>
      </c>
      <c r="J769" s="10"/>
      <c r="K769" s="10"/>
      <c r="L769" s="10"/>
      <c r="M769" s="10"/>
      <c r="N769" s="10"/>
    </row>
    <row r="770">
      <c r="A770" s="10"/>
      <c r="B770" s="30"/>
      <c r="C770" s="11"/>
      <c r="D770" s="13"/>
      <c r="E770" s="34"/>
      <c r="F770" s="10"/>
      <c r="G770" s="35"/>
      <c r="H770" s="25" t="str">
        <f t="shared" si="1"/>
        <v/>
      </c>
      <c r="I770" s="26" t="str">
        <f t="shared" si="2"/>
        <v/>
      </c>
      <c r="J770" s="10"/>
      <c r="K770" s="10"/>
      <c r="L770" s="10"/>
      <c r="M770" s="10"/>
      <c r="N770" s="10"/>
    </row>
    <row r="771">
      <c r="A771" s="10"/>
      <c r="B771" s="30"/>
      <c r="C771" s="11"/>
      <c r="D771" s="13"/>
      <c r="E771" s="34"/>
      <c r="F771" s="10"/>
      <c r="G771" s="35"/>
      <c r="H771" s="25" t="str">
        <f t="shared" si="1"/>
        <v/>
      </c>
      <c r="I771" s="26" t="str">
        <f t="shared" si="2"/>
        <v/>
      </c>
      <c r="J771" s="10"/>
      <c r="K771" s="10"/>
      <c r="L771" s="10"/>
      <c r="M771" s="10"/>
      <c r="N771" s="10"/>
    </row>
    <row r="772">
      <c r="A772" s="10"/>
      <c r="B772" s="30"/>
      <c r="C772" s="11"/>
      <c r="D772" s="13"/>
      <c r="E772" s="34"/>
      <c r="F772" s="10"/>
      <c r="G772" s="35"/>
      <c r="H772" s="25" t="str">
        <f t="shared" si="1"/>
        <v/>
      </c>
      <c r="I772" s="26" t="str">
        <f t="shared" si="2"/>
        <v/>
      </c>
      <c r="J772" s="10"/>
      <c r="K772" s="10"/>
      <c r="L772" s="10"/>
      <c r="M772" s="10"/>
      <c r="N772" s="10"/>
    </row>
    <row r="773">
      <c r="A773" s="10"/>
      <c r="B773" s="30"/>
      <c r="C773" s="11"/>
      <c r="D773" s="13"/>
      <c r="E773" s="34"/>
      <c r="F773" s="10"/>
      <c r="G773" s="35"/>
      <c r="H773" s="25" t="str">
        <f t="shared" si="1"/>
        <v/>
      </c>
      <c r="I773" s="26" t="str">
        <f t="shared" si="2"/>
        <v/>
      </c>
      <c r="J773" s="10"/>
      <c r="K773" s="10"/>
      <c r="L773" s="10"/>
      <c r="M773" s="10"/>
      <c r="N773" s="10"/>
    </row>
    <row r="774">
      <c r="A774" s="10"/>
      <c r="B774" s="30"/>
      <c r="C774" s="11"/>
      <c r="D774" s="13"/>
      <c r="E774" s="34"/>
      <c r="F774" s="10"/>
      <c r="G774" s="35"/>
      <c r="H774" s="25" t="str">
        <f t="shared" si="1"/>
        <v/>
      </c>
      <c r="I774" s="26" t="str">
        <f t="shared" si="2"/>
        <v/>
      </c>
      <c r="J774" s="10"/>
      <c r="K774" s="10"/>
      <c r="L774" s="10"/>
      <c r="M774" s="10"/>
      <c r="N774" s="10"/>
    </row>
    <row r="775">
      <c r="A775" s="10"/>
      <c r="B775" s="30"/>
      <c r="C775" s="11"/>
      <c r="D775" s="13"/>
      <c r="E775" s="34"/>
      <c r="F775" s="10"/>
      <c r="G775" s="35"/>
      <c r="H775" s="25" t="str">
        <f t="shared" si="1"/>
        <v/>
      </c>
      <c r="I775" s="26" t="str">
        <f t="shared" si="2"/>
        <v/>
      </c>
      <c r="J775" s="10"/>
      <c r="K775" s="10"/>
      <c r="L775" s="10"/>
      <c r="M775" s="10"/>
      <c r="N775" s="10"/>
    </row>
    <row r="776">
      <c r="A776" s="10"/>
      <c r="B776" s="30"/>
      <c r="C776" s="11"/>
      <c r="D776" s="13"/>
      <c r="E776" s="34"/>
      <c r="F776" s="10"/>
      <c r="G776" s="35"/>
      <c r="H776" s="25" t="str">
        <f t="shared" si="1"/>
        <v/>
      </c>
      <c r="I776" s="26" t="str">
        <f t="shared" si="2"/>
        <v/>
      </c>
      <c r="J776" s="10"/>
      <c r="K776" s="10"/>
      <c r="L776" s="10"/>
      <c r="M776" s="10"/>
      <c r="N776" s="10"/>
    </row>
    <row r="777">
      <c r="A777" s="10"/>
      <c r="B777" s="30"/>
      <c r="C777" s="11"/>
      <c r="D777" s="13"/>
      <c r="E777" s="34"/>
      <c r="F777" s="10"/>
      <c r="G777" s="35"/>
      <c r="H777" s="25" t="str">
        <f t="shared" si="1"/>
        <v/>
      </c>
      <c r="I777" s="26" t="str">
        <f t="shared" si="2"/>
        <v/>
      </c>
      <c r="J777" s="10"/>
      <c r="K777" s="10"/>
      <c r="L777" s="10"/>
      <c r="M777" s="10"/>
      <c r="N777" s="10"/>
    </row>
    <row r="778">
      <c r="A778" s="10"/>
      <c r="B778" s="30"/>
      <c r="C778" s="11"/>
      <c r="D778" s="13"/>
      <c r="E778" s="34"/>
      <c r="F778" s="10"/>
      <c r="G778" s="35"/>
      <c r="H778" s="25" t="str">
        <f t="shared" si="1"/>
        <v/>
      </c>
      <c r="I778" s="26" t="str">
        <f t="shared" si="2"/>
        <v/>
      </c>
      <c r="J778" s="10"/>
      <c r="K778" s="10"/>
      <c r="L778" s="10"/>
      <c r="M778" s="10"/>
      <c r="N778" s="10"/>
    </row>
    <row r="779">
      <c r="A779" s="10"/>
      <c r="B779" s="30"/>
      <c r="C779" s="11"/>
      <c r="D779" s="13"/>
      <c r="E779" s="34"/>
      <c r="F779" s="10"/>
      <c r="G779" s="35"/>
      <c r="H779" s="25" t="str">
        <f t="shared" si="1"/>
        <v/>
      </c>
      <c r="I779" s="26" t="str">
        <f t="shared" si="2"/>
        <v/>
      </c>
      <c r="J779" s="10"/>
      <c r="K779" s="10"/>
      <c r="L779" s="10"/>
      <c r="M779" s="10"/>
      <c r="N779" s="10"/>
    </row>
    <row r="780">
      <c r="A780" s="10"/>
      <c r="B780" s="30"/>
      <c r="C780" s="11"/>
      <c r="D780" s="13"/>
      <c r="E780" s="34"/>
      <c r="F780" s="10"/>
      <c r="G780" s="35"/>
      <c r="H780" s="25" t="str">
        <f t="shared" si="1"/>
        <v/>
      </c>
      <c r="I780" s="26" t="str">
        <f t="shared" si="2"/>
        <v/>
      </c>
      <c r="J780" s="10"/>
      <c r="K780" s="10"/>
      <c r="L780" s="10"/>
      <c r="M780" s="10"/>
      <c r="N780" s="10"/>
    </row>
    <row r="781">
      <c r="A781" s="10"/>
      <c r="B781" s="30"/>
      <c r="C781" s="11"/>
      <c r="D781" s="13"/>
      <c r="E781" s="34"/>
      <c r="F781" s="10"/>
      <c r="G781" s="35"/>
      <c r="H781" s="25" t="str">
        <f t="shared" si="1"/>
        <v/>
      </c>
      <c r="I781" s="26" t="str">
        <f t="shared" si="2"/>
        <v/>
      </c>
      <c r="J781" s="10"/>
      <c r="K781" s="10"/>
      <c r="L781" s="10"/>
      <c r="M781" s="10"/>
      <c r="N781" s="10"/>
    </row>
    <row r="782">
      <c r="A782" s="10"/>
      <c r="B782" s="30"/>
      <c r="C782" s="11"/>
      <c r="D782" s="13"/>
      <c r="E782" s="34"/>
      <c r="F782" s="10"/>
      <c r="G782" s="35"/>
      <c r="H782" s="25" t="str">
        <f t="shared" si="1"/>
        <v/>
      </c>
      <c r="I782" s="26" t="str">
        <f t="shared" si="2"/>
        <v/>
      </c>
      <c r="J782" s="10"/>
      <c r="K782" s="10"/>
      <c r="L782" s="10"/>
      <c r="M782" s="10"/>
      <c r="N782" s="10"/>
    </row>
    <row r="783">
      <c r="A783" s="10"/>
      <c r="B783" s="30"/>
      <c r="C783" s="11"/>
      <c r="D783" s="13"/>
      <c r="E783" s="34"/>
      <c r="F783" s="10"/>
      <c r="G783" s="35"/>
      <c r="H783" s="25" t="str">
        <f t="shared" si="1"/>
        <v/>
      </c>
      <c r="I783" s="26" t="str">
        <f t="shared" si="2"/>
        <v/>
      </c>
      <c r="J783" s="10"/>
      <c r="K783" s="10"/>
      <c r="L783" s="10"/>
      <c r="M783" s="10"/>
      <c r="N783" s="10"/>
    </row>
    <row r="784">
      <c r="A784" s="10"/>
      <c r="B784" s="30"/>
      <c r="C784" s="11"/>
      <c r="D784" s="13"/>
      <c r="E784" s="34"/>
      <c r="F784" s="10"/>
      <c r="G784" s="35"/>
      <c r="H784" s="25" t="str">
        <f t="shared" si="1"/>
        <v/>
      </c>
      <c r="I784" s="26" t="str">
        <f t="shared" si="2"/>
        <v/>
      </c>
      <c r="J784" s="10"/>
      <c r="K784" s="10"/>
      <c r="L784" s="10"/>
      <c r="M784" s="10"/>
      <c r="N784" s="10"/>
    </row>
    <row r="785">
      <c r="A785" s="10"/>
      <c r="B785" s="30"/>
      <c r="C785" s="11"/>
      <c r="D785" s="13"/>
      <c r="E785" s="34"/>
      <c r="F785" s="10"/>
      <c r="G785" s="35"/>
      <c r="H785" s="25" t="str">
        <f t="shared" si="1"/>
        <v/>
      </c>
      <c r="I785" s="26" t="str">
        <f t="shared" si="2"/>
        <v/>
      </c>
      <c r="J785" s="10"/>
      <c r="K785" s="10"/>
      <c r="L785" s="10"/>
      <c r="M785" s="10"/>
      <c r="N785" s="10"/>
    </row>
    <row r="786">
      <c r="A786" s="10"/>
      <c r="B786" s="30"/>
      <c r="C786" s="11"/>
      <c r="D786" s="13"/>
      <c r="E786" s="34"/>
      <c r="F786" s="10"/>
      <c r="G786" s="35"/>
      <c r="H786" s="25" t="str">
        <f t="shared" si="1"/>
        <v/>
      </c>
      <c r="I786" s="26" t="str">
        <f t="shared" si="2"/>
        <v/>
      </c>
      <c r="J786" s="10"/>
      <c r="K786" s="10"/>
      <c r="L786" s="10"/>
      <c r="M786" s="10"/>
      <c r="N786" s="10"/>
    </row>
    <row r="787">
      <c r="A787" s="10"/>
      <c r="B787" s="30"/>
      <c r="C787" s="11"/>
      <c r="D787" s="13"/>
      <c r="E787" s="34"/>
      <c r="F787" s="10"/>
      <c r="G787" s="35"/>
      <c r="H787" s="25" t="str">
        <f t="shared" si="1"/>
        <v/>
      </c>
      <c r="I787" s="26" t="str">
        <f t="shared" si="2"/>
        <v/>
      </c>
      <c r="J787" s="10"/>
      <c r="K787" s="10"/>
      <c r="L787" s="10"/>
      <c r="M787" s="10"/>
      <c r="N787" s="10"/>
    </row>
    <row r="788">
      <c r="A788" s="10"/>
      <c r="B788" s="30"/>
      <c r="C788" s="11"/>
      <c r="D788" s="13"/>
      <c r="E788" s="34"/>
      <c r="F788" s="10"/>
      <c r="G788" s="35"/>
      <c r="H788" s="25" t="str">
        <f t="shared" si="1"/>
        <v/>
      </c>
      <c r="I788" s="26" t="str">
        <f t="shared" si="2"/>
        <v/>
      </c>
      <c r="J788" s="10"/>
      <c r="K788" s="10"/>
      <c r="L788" s="10"/>
      <c r="M788" s="10"/>
      <c r="N788" s="10"/>
    </row>
    <row r="789">
      <c r="A789" s="10"/>
      <c r="B789" s="30"/>
      <c r="C789" s="11"/>
      <c r="D789" s="13"/>
      <c r="E789" s="34"/>
      <c r="F789" s="10"/>
      <c r="G789" s="35"/>
      <c r="H789" s="25" t="str">
        <f t="shared" si="1"/>
        <v/>
      </c>
      <c r="I789" s="26" t="str">
        <f t="shared" si="2"/>
        <v/>
      </c>
      <c r="J789" s="10"/>
      <c r="K789" s="10"/>
      <c r="L789" s="10"/>
      <c r="M789" s="10"/>
      <c r="N789" s="10"/>
    </row>
    <row r="790">
      <c r="A790" s="10"/>
      <c r="B790" s="30"/>
      <c r="C790" s="11"/>
      <c r="D790" s="13"/>
      <c r="E790" s="34"/>
      <c r="F790" s="10"/>
      <c r="G790" s="35"/>
      <c r="H790" s="25" t="str">
        <f t="shared" si="1"/>
        <v/>
      </c>
      <c r="I790" s="26" t="str">
        <f t="shared" si="2"/>
        <v/>
      </c>
      <c r="J790" s="10"/>
      <c r="K790" s="10"/>
      <c r="L790" s="10"/>
      <c r="M790" s="10"/>
      <c r="N790" s="10"/>
    </row>
    <row r="791">
      <c r="A791" s="10"/>
      <c r="B791" s="30"/>
      <c r="C791" s="11"/>
      <c r="D791" s="13"/>
      <c r="E791" s="34"/>
      <c r="F791" s="10"/>
      <c r="G791" s="35"/>
      <c r="H791" s="25" t="str">
        <f t="shared" si="1"/>
        <v/>
      </c>
      <c r="I791" s="26" t="str">
        <f t="shared" si="2"/>
        <v/>
      </c>
      <c r="J791" s="10"/>
      <c r="K791" s="10"/>
      <c r="L791" s="10"/>
      <c r="M791" s="10"/>
      <c r="N791" s="10"/>
    </row>
    <row r="792">
      <c r="A792" s="10"/>
      <c r="B792" s="30"/>
      <c r="C792" s="11"/>
      <c r="D792" s="13"/>
      <c r="E792" s="34"/>
      <c r="F792" s="10"/>
      <c r="G792" s="35"/>
      <c r="H792" s="25" t="str">
        <f t="shared" si="1"/>
        <v/>
      </c>
      <c r="I792" s="26" t="str">
        <f t="shared" si="2"/>
        <v/>
      </c>
      <c r="J792" s="10"/>
      <c r="K792" s="10"/>
      <c r="L792" s="10"/>
      <c r="M792" s="10"/>
      <c r="N792" s="10"/>
    </row>
    <row r="793">
      <c r="A793" s="10"/>
      <c r="B793" s="30"/>
      <c r="C793" s="11"/>
      <c r="D793" s="13"/>
      <c r="E793" s="34"/>
      <c r="F793" s="10"/>
      <c r="G793" s="35"/>
      <c r="H793" s="25" t="str">
        <f t="shared" si="1"/>
        <v/>
      </c>
      <c r="I793" s="26" t="str">
        <f t="shared" si="2"/>
        <v/>
      </c>
      <c r="J793" s="10"/>
      <c r="K793" s="10"/>
      <c r="L793" s="10"/>
      <c r="M793" s="10"/>
      <c r="N793" s="10"/>
    </row>
    <row r="794">
      <c r="A794" s="10"/>
      <c r="B794" s="30"/>
      <c r="C794" s="11"/>
      <c r="D794" s="13"/>
      <c r="E794" s="34"/>
      <c r="F794" s="10"/>
      <c r="G794" s="35"/>
      <c r="H794" s="25" t="str">
        <f t="shared" si="1"/>
        <v/>
      </c>
      <c r="I794" s="26" t="str">
        <f t="shared" si="2"/>
        <v/>
      </c>
      <c r="J794" s="10"/>
      <c r="K794" s="10"/>
      <c r="L794" s="10"/>
      <c r="M794" s="10"/>
      <c r="N794" s="10"/>
    </row>
    <row r="795">
      <c r="A795" s="10"/>
      <c r="B795" s="30"/>
      <c r="C795" s="11"/>
      <c r="D795" s="13"/>
      <c r="E795" s="34"/>
      <c r="F795" s="10"/>
      <c r="G795" s="35"/>
      <c r="H795" s="25" t="str">
        <f t="shared" si="1"/>
        <v/>
      </c>
      <c r="I795" s="26" t="str">
        <f t="shared" si="2"/>
        <v/>
      </c>
      <c r="J795" s="10"/>
      <c r="K795" s="10"/>
      <c r="L795" s="10"/>
      <c r="M795" s="10"/>
      <c r="N795" s="10"/>
    </row>
    <row r="796">
      <c r="A796" s="10"/>
      <c r="B796" s="30"/>
      <c r="C796" s="11"/>
      <c r="D796" s="13"/>
      <c r="E796" s="34"/>
      <c r="F796" s="10"/>
      <c r="G796" s="35"/>
      <c r="H796" s="25" t="str">
        <f t="shared" si="1"/>
        <v/>
      </c>
      <c r="I796" s="26" t="str">
        <f t="shared" si="2"/>
        <v/>
      </c>
      <c r="J796" s="10"/>
      <c r="K796" s="10"/>
      <c r="L796" s="10"/>
      <c r="M796" s="10"/>
      <c r="N796" s="10"/>
    </row>
    <row r="797">
      <c r="A797" s="10"/>
      <c r="B797" s="30"/>
      <c r="C797" s="11"/>
      <c r="D797" s="13"/>
      <c r="E797" s="34"/>
      <c r="F797" s="10"/>
      <c r="G797" s="35"/>
      <c r="H797" s="25" t="str">
        <f t="shared" si="1"/>
        <v/>
      </c>
      <c r="I797" s="26" t="str">
        <f t="shared" si="2"/>
        <v/>
      </c>
      <c r="J797" s="10"/>
      <c r="K797" s="10"/>
      <c r="L797" s="10"/>
      <c r="M797" s="10"/>
      <c r="N797" s="10"/>
    </row>
    <row r="798">
      <c r="A798" s="10"/>
      <c r="B798" s="30"/>
      <c r="C798" s="11"/>
      <c r="D798" s="13"/>
      <c r="E798" s="34"/>
      <c r="F798" s="10"/>
      <c r="G798" s="35"/>
      <c r="H798" s="25" t="str">
        <f t="shared" si="1"/>
        <v/>
      </c>
      <c r="I798" s="26" t="str">
        <f t="shared" si="2"/>
        <v/>
      </c>
      <c r="J798" s="10"/>
      <c r="K798" s="10"/>
      <c r="L798" s="10"/>
      <c r="M798" s="10"/>
      <c r="N798" s="10"/>
    </row>
    <row r="799">
      <c r="A799" s="10"/>
      <c r="B799" s="30"/>
      <c r="C799" s="11"/>
      <c r="D799" s="13"/>
      <c r="E799" s="34"/>
      <c r="F799" s="10"/>
      <c r="G799" s="35"/>
      <c r="H799" s="25" t="str">
        <f t="shared" si="1"/>
        <v/>
      </c>
      <c r="I799" s="26" t="str">
        <f t="shared" si="2"/>
        <v/>
      </c>
      <c r="J799" s="10"/>
      <c r="K799" s="10"/>
      <c r="L799" s="10"/>
      <c r="M799" s="10"/>
      <c r="N799" s="10"/>
    </row>
    <row r="800">
      <c r="A800" s="10"/>
      <c r="B800" s="30"/>
      <c r="C800" s="11"/>
      <c r="D800" s="13"/>
      <c r="E800" s="34"/>
      <c r="F800" s="10"/>
      <c r="G800" s="35"/>
      <c r="H800" s="25" t="str">
        <f t="shared" si="1"/>
        <v/>
      </c>
      <c r="I800" s="26" t="str">
        <f t="shared" si="2"/>
        <v/>
      </c>
      <c r="J800" s="10"/>
      <c r="K800" s="10"/>
      <c r="L800" s="10"/>
      <c r="M800" s="10"/>
      <c r="N800" s="10"/>
    </row>
    <row r="801">
      <c r="A801" s="10"/>
      <c r="B801" s="30"/>
      <c r="C801" s="11"/>
      <c r="D801" s="13"/>
      <c r="E801" s="34"/>
      <c r="F801" s="10"/>
      <c r="G801" s="35"/>
      <c r="H801" s="25" t="str">
        <f t="shared" si="1"/>
        <v/>
      </c>
      <c r="I801" s="26" t="str">
        <f t="shared" si="2"/>
        <v/>
      </c>
      <c r="J801" s="10"/>
      <c r="K801" s="10"/>
      <c r="L801" s="10"/>
      <c r="M801" s="10"/>
      <c r="N801" s="10"/>
    </row>
    <row r="802">
      <c r="A802" s="10"/>
      <c r="B802" s="30"/>
      <c r="C802" s="11"/>
      <c r="D802" s="13"/>
      <c r="E802" s="34"/>
      <c r="F802" s="10"/>
      <c r="G802" s="35"/>
      <c r="H802" s="25" t="str">
        <f t="shared" si="1"/>
        <v/>
      </c>
      <c r="I802" s="26" t="str">
        <f t="shared" si="2"/>
        <v/>
      </c>
      <c r="J802" s="10"/>
      <c r="K802" s="10"/>
      <c r="L802" s="10"/>
      <c r="M802" s="10"/>
      <c r="N802" s="10"/>
    </row>
    <row r="803">
      <c r="A803" s="10"/>
      <c r="B803" s="30"/>
      <c r="C803" s="11"/>
      <c r="D803" s="13"/>
      <c r="E803" s="34"/>
      <c r="F803" s="10"/>
      <c r="G803" s="35"/>
      <c r="H803" s="25" t="str">
        <f t="shared" si="1"/>
        <v/>
      </c>
      <c r="I803" s="26" t="str">
        <f t="shared" si="2"/>
        <v/>
      </c>
      <c r="J803" s="10"/>
      <c r="K803" s="10"/>
      <c r="L803" s="10"/>
      <c r="M803" s="10"/>
      <c r="N803" s="10"/>
    </row>
    <row r="804">
      <c r="A804" s="10"/>
      <c r="B804" s="30"/>
      <c r="C804" s="11"/>
      <c r="D804" s="13"/>
      <c r="E804" s="34"/>
      <c r="F804" s="10"/>
      <c r="G804" s="35"/>
      <c r="H804" s="25" t="str">
        <f t="shared" si="1"/>
        <v/>
      </c>
      <c r="I804" s="26" t="str">
        <f t="shared" si="2"/>
        <v/>
      </c>
      <c r="J804" s="10"/>
      <c r="K804" s="10"/>
      <c r="L804" s="10"/>
      <c r="M804" s="10"/>
      <c r="N804" s="10"/>
    </row>
    <row r="805">
      <c r="A805" s="10"/>
      <c r="B805" s="30"/>
      <c r="C805" s="11"/>
      <c r="D805" s="13"/>
      <c r="E805" s="34"/>
      <c r="F805" s="10"/>
      <c r="G805" s="35"/>
      <c r="H805" s="25" t="str">
        <f t="shared" si="1"/>
        <v/>
      </c>
      <c r="I805" s="26" t="str">
        <f t="shared" si="2"/>
        <v/>
      </c>
      <c r="J805" s="10"/>
      <c r="K805" s="10"/>
      <c r="L805" s="10"/>
      <c r="M805" s="10"/>
      <c r="N805" s="10"/>
    </row>
    <row r="806">
      <c r="A806" s="10"/>
      <c r="B806" s="30"/>
      <c r="C806" s="11"/>
      <c r="D806" s="13"/>
      <c r="E806" s="34"/>
      <c r="F806" s="10"/>
      <c r="G806" s="35"/>
      <c r="H806" s="25" t="str">
        <f t="shared" si="1"/>
        <v/>
      </c>
      <c r="I806" s="26" t="str">
        <f t="shared" si="2"/>
        <v/>
      </c>
      <c r="J806" s="10"/>
      <c r="K806" s="10"/>
      <c r="L806" s="10"/>
      <c r="M806" s="10"/>
      <c r="N806" s="10"/>
    </row>
    <row r="807">
      <c r="A807" s="10"/>
      <c r="B807" s="30"/>
      <c r="C807" s="11"/>
      <c r="D807" s="13"/>
      <c r="E807" s="34"/>
      <c r="F807" s="10"/>
      <c r="G807" s="35"/>
      <c r="H807" s="25" t="str">
        <f t="shared" si="1"/>
        <v/>
      </c>
      <c r="I807" s="26" t="str">
        <f t="shared" si="2"/>
        <v/>
      </c>
      <c r="J807" s="10"/>
      <c r="K807" s="10"/>
      <c r="L807" s="10"/>
      <c r="M807" s="10"/>
      <c r="N807" s="10"/>
    </row>
    <row r="808">
      <c r="A808" s="10"/>
      <c r="B808" s="30"/>
      <c r="C808" s="11"/>
      <c r="D808" s="13"/>
      <c r="E808" s="34"/>
      <c r="F808" s="10"/>
      <c r="G808" s="35"/>
      <c r="H808" s="25" t="str">
        <f t="shared" si="1"/>
        <v/>
      </c>
      <c r="I808" s="26" t="str">
        <f t="shared" si="2"/>
        <v/>
      </c>
      <c r="J808" s="10"/>
      <c r="K808" s="10"/>
      <c r="L808" s="10"/>
      <c r="M808" s="10"/>
      <c r="N808" s="10"/>
    </row>
    <row r="809">
      <c r="A809" s="10"/>
      <c r="B809" s="30"/>
      <c r="C809" s="11"/>
      <c r="D809" s="13"/>
      <c r="E809" s="34"/>
      <c r="F809" s="10"/>
      <c r="G809" s="35"/>
      <c r="H809" s="25" t="str">
        <f t="shared" si="1"/>
        <v/>
      </c>
      <c r="I809" s="26" t="str">
        <f t="shared" si="2"/>
        <v/>
      </c>
      <c r="J809" s="10"/>
      <c r="K809" s="10"/>
      <c r="L809" s="10"/>
      <c r="M809" s="10"/>
      <c r="N809" s="10"/>
    </row>
    <row r="810">
      <c r="A810" s="10"/>
      <c r="B810" s="30"/>
      <c r="C810" s="11"/>
      <c r="D810" s="13"/>
      <c r="E810" s="34"/>
      <c r="F810" s="10"/>
      <c r="G810" s="35"/>
      <c r="H810" s="25" t="str">
        <f t="shared" si="1"/>
        <v/>
      </c>
      <c r="I810" s="26" t="str">
        <f t="shared" si="2"/>
        <v/>
      </c>
      <c r="J810" s="10"/>
      <c r="K810" s="10"/>
      <c r="L810" s="10"/>
      <c r="M810" s="10"/>
      <c r="N810" s="10"/>
    </row>
    <row r="811">
      <c r="A811" s="10"/>
      <c r="B811" s="30"/>
      <c r="C811" s="11"/>
      <c r="D811" s="13"/>
      <c r="E811" s="34"/>
      <c r="F811" s="10"/>
      <c r="G811" s="35"/>
      <c r="H811" s="25" t="str">
        <f t="shared" si="1"/>
        <v/>
      </c>
      <c r="I811" s="26" t="str">
        <f t="shared" si="2"/>
        <v/>
      </c>
      <c r="J811" s="10"/>
      <c r="K811" s="10"/>
      <c r="L811" s="10"/>
      <c r="M811" s="10"/>
      <c r="N811" s="10"/>
    </row>
    <row r="812">
      <c r="A812" s="10"/>
      <c r="B812" s="30"/>
      <c r="C812" s="11"/>
      <c r="D812" s="13"/>
      <c r="E812" s="34"/>
      <c r="F812" s="10"/>
      <c r="G812" s="35"/>
      <c r="H812" s="25" t="str">
        <f t="shared" si="1"/>
        <v/>
      </c>
      <c r="I812" s="26" t="str">
        <f t="shared" si="2"/>
        <v/>
      </c>
      <c r="J812" s="10"/>
      <c r="K812" s="10"/>
      <c r="L812" s="10"/>
      <c r="M812" s="10"/>
      <c r="N812" s="10"/>
    </row>
    <row r="813">
      <c r="A813" s="10"/>
      <c r="B813" s="30"/>
      <c r="C813" s="11"/>
      <c r="D813" s="13"/>
      <c r="E813" s="34"/>
      <c r="F813" s="10"/>
      <c r="G813" s="35"/>
      <c r="H813" s="25" t="str">
        <f t="shared" si="1"/>
        <v/>
      </c>
      <c r="I813" s="26" t="str">
        <f t="shared" si="2"/>
        <v/>
      </c>
      <c r="J813" s="10"/>
      <c r="K813" s="10"/>
      <c r="L813" s="10"/>
      <c r="M813" s="10"/>
      <c r="N813" s="10"/>
    </row>
    <row r="814">
      <c r="A814" s="10"/>
      <c r="B814" s="30"/>
      <c r="C814" s="11"/>
      <c r="D814" s="13"/>
      <c r="E814" s="34"/>
      <c r="F814" s="10"/>
      <c r="G814" s="35"/>
      <c r="H814" s="25" t="str">
        <f t="shared" si="1"/>
        <v/>
      </c>
      <c r="I814" s="26" t="str">
        <f t="shared" si="2"/>
        <v/>
      </c>
      <c r="J814" s="10"/>
      <c r="K814" s="10"/>
      <c r="L814" s="10"/>
      <c r="M814" s="10"/>
      <c r="N814" s="10"/>
    </row>
    <row r="815">
      <c r="A815" s="10"/>
      <c r="B815" s="30"/>
      <c r="C815" s="11"/>
      <c r="D815" s="13"/>
      <c r="E815" s="34"/>
      <c r="F815" s="10"/>
      <c r="G815" s="35"/>
      <c r="H815" s="25" t="str">
        <f t="shared" si="1"/>
        <v/>
      </c>
      <c r="I815" s="26" t="str">
        <f t="shared" si="2"/>
        <v/>
      </c>
      <c r="J815" s="10"/>
      <c r="K815" s="10"/>
      <c r="L815" s="10"/>
      <c r="M815" s="10"/>
      <c r="N815" s="10"/>
    </row>
    <row r="816">
      <c r="A816" s="10"/>
      <c r="B816" s="30"/>
      <c r="C816" s="11"/>
      <c r="D816" s="13"/>
      <c r="E816" s="34"/>
      <c r="F816" s="10"/>
      <c r="G816" s="35"/>
      <c r="H816" s="25" t="str">
        <f t="shared" si="1"/>
        <v/>
      </c>
      <c r="I816" s="26" t="str">
        <f t="shared" si="2"/>
        <v/>
      </c>
      <c r="J816" s="10"/>
      <c r="K816" s="10"/>
      <c r="L816" s="10"/>
      <c r="M816" s="10"/>
      <c r="N816" s="10"/>
    </row>
    <row r="817">
      <c r="A817" s="10"/>
      <c r="B817" s="30"/>
      <c r="C817" s="11"/>
      <c r="D817" s="13"/>
      <c r="E817" s="34"/>
      <c r="F817" s="10"/>
      <c r="G817" s="35"/>
      <c r="H817" s="25" t="str">
        <f t="shared" si="1"/>
        <v/>
      </c>
      <c r="I817" s="26" t="str">
        <f t="shared" si="2"/>
        <v/>
      </c>
      <c r="J817" s="10"/>
      <c r="K817" s="10"/>
      <c r="L817" s="10"/>
      <c r="M817" s="10"/>
      <c r="N817" s="10"/>
    </row>
    <row r="818">
      <c r="A818" s="10"/>
      <c r="B818" s="30"/>
      <c r="C818" s="11"/>
      <c r="D818" s="13"/>
      <c r="E818" s="34"/>
      <c r="F818" s="10"/>
      <c r="G818" s="35"/>
      <c r="H818" s="25" t="str">
        <f t="shared" si="1"/>
        <v/>
      </c>
      <c r="I818" s="26" t="str">
        <f t="shared" si="2"/>
        <v/>
      </c>
      <c r="J818" s="10"/>
      <c r="K818" s="10"/>
      <c r="L818" s="10"/>
      <c r="M818" s="10"/>
      <c r="N818" s="10"/>
    </row>
    <row r="819">
      <c r="A819" s="10"/>
      <c r="B819" s="30"/>
      <c r="C819" s="11"/>
      <c r="D819" s="13"/>
      <c r="E819" s="34"/>
      <c r="F819" s="10"/>
      <c r="G819" s="35"/>
      <c r="H819" s="25" t="str">
        <f t="shared" si="1"/>
        <v/>
      </c>
      <c r="I819" s="26" t="str">
        <f t="shared" si="2"/>
        <v/>
      </c>
      <c r="J819" s="10"/>
      <c r="K819" s="10"/>
      <c r="L819" s="10"/>
      <c r="M819" s="10"/>
      <c r="N819" s="10"/>
    </row>
    <row r="820">
      <c r="A820" s="10"/>
      <c r="B820" s="30"/>
      <c r="C820" s="11"/>
      <c r="D820" s="13"/>
      <c r="E820" s="34"/>
      <c r="F820" s="10"/>
      <c r="G820" s="35"/>
      <c r="H820" s="25" t="str">
        <f t="shared" si="1"/>
        <v/>
      </c>
      <c r="I820" s="26" t="str">
        <f t="shared" si="2"/>
        <v/>
      </c>
      <c r="J820" s="10"/>
      <c r="K820" s="10"/>
      <c r="L820" s="10"/>
      <c r="M820" s="10"/>
      <c r="N820" s="10"/>
    </row>
    <row r="821">
      <c r="A821" s="10"/>
      <c r="B821" s="30"/>
      <c r="C821" s="11"/>
      <c r="D821" s="13"/>
      <c r="E821" s="34"/>
      <c r="F821" s="10"/>
      <c r="G821" s="35"/>
      <c r="H821" s="25" t="str">
        <f t="shared" si="1"/>
        <v/>
      </c>
      <c r="I821" s="26" t="str">
        <f t="shared" si="2"/>
        <v/>
      </c>
      <c r="J821" s="10"/>
      <c r="K821" s="10"/>
      <c r="L821" s="10"/>
      <c r="M821" s="10"/>
      <c r="N821" s="10"/>
    </row>
    <row r="822">
      <c r="A822" s="10"/>
      <c r="B822" s="30"/>
      <c r="C822" s="11"/>
      <c r="D822" s="13"/>
      <c r="E822" s="34"/>
      <c r="F822" s="10"/>
      <c r="G822" s="35"/>
      <c r="H822" s="25" t="str">
        <f t="shared" si="1"/>
        <v/>
      </c>
      <c r="I822" s="26" t="str">
        <f t="shared" si="2"/>
        <v/>
      </c>
      <c r="J822" s="10"/>
      <c r="K822" s="10"/>
      <c r="L822" s="10"/>
      <c r="M822" s="10"/>
      <c r="N822" s="10"/>
    </row>
    <row r="823">
      <c r="A823" s="10"/>
      <c r="B823" s="30"/>
      <c r="C823" s="11"/>
      <c r="D823" s="13"/>
      <c r="E823" s="34"/>
      <c r="F823" s="10"/>
      <c r="G823" s="35"/>
      <c r="H823" s="25" t="str">
        <f t="shared" si="1"/>
        <v/>
      </c>
      <c r="I823" s="26" t="str">
        <f t="shared" si="2"/>
        <v/>
      </c>
      <c r="J823" s="10"/>
      <c r="K823" s="10"/>
      <c r="L823" s="10"/>
      <c r="M823" s="10"/>
      <c r="N823" s="10"/>
    </row>
    <row r="824">
      <c r="A824" s="10"/>
      <c r="B824" s="30"/>
      <c r="C824" s="11"/>
      <c r="D824" s="13"/>
      <c r="E824" s="34"/>
      <c r="F824" s="10"/>
      <c r="G824" s="35"/>
      <c r="H824" s="25" t="str">
        <f t="shared" si="1"/>
        <v/>
      </c>
      <c r="I824" s="26" t="str">
        <f t="shared" si="2"/>
        <v/>
      </c>
      <c r="J824" s="10"/>
      <c r="K824" s="10"/>
      <c r="L824" s="10"/>
      <c r="M824" s="10"/>
      <c r="N824" s="10"/>
    </row>
    <row r="825">
      <c r="A825" s="10"/>
      <c r="B825" s="30"/>
      <c r="C825" s="11"/>
      <c r="D825" s="13"/>
      <c r="E825" s="34"/>
      <c r="F825" s="10"/>
      <c r="G825" s="35"/>
      <c r="H825" s="25" t="str">
        <f t="shared" si="1"/>
        <v/>
      </c>
      <c r="I825" s="26" t="str">
        <f t="shared" si="2"/>
        <v/>
      </c>
      <c r="J825" s="10"/>
      <c r="K825" s="10"/>
      <c r="L825" s="10"/>
      <c r="M825" s="10"/>
      <c r="N825" s="10"/>
    </row>
    <row r="826">
      <c r="A826" s="10"/>
      <c r="B826" s="30"/>
      <c r="C826" s="11"/>
      <c r="D826" s="13"/>
      <c r="E826" s="34"/>
      <c r="F826" s="10"/>
      <c r="G826" s="35"/>
      <c r="H826" s="25" t="str">
        <f t="shared" si="1"/>
        <v/>
      </c>
      <c r="I826" s="26" t="str">
        <f t="shared" si="2"/>
        <v/>
      </c>
      <c r="J826" s="10"/>
      <c r="K826" s="10"/>
      <c r="L826" s="10"/>
      <c r="M826" s="10"/>
      <c r="N826" s="10"/>
    </row>
    <row r="827">
      <c r="A827" s="10"/>
      <c r="B827" s="30"/>
      <c r="C827" s="11"/>
      <c r="D827" s="13"/>
      <c r="E827" s="34"/>
      <c r="F827" s="10"/>
      <c r="G827" s="35"/>
      <c r="H827" s="25" t="str">
        <f t="shared" si="1"/>
        <v/>
      </c>
      <c r="I827" s="26" t="str">
        <f t="shared" si="2"/>
        <v/>
      </c>
      <c r="J827" s="10"/>
      <c r="K827" s="10"/>
      <c r="L827" s="10"/>
      <c r="M827" s="10"/>
      <c r="N827" s="10"/>
    </row>
    <row r="828">
      <c r="A828" s="10"/>
      <c r="B828" s="30"/>
      <c r="C828" s="11"/>
      <c r="D828" s="13"/>
      <c r="E828" s="34"/>
      <c r="F828" s="10"/>
      <c r="G828" s="35"/>
      <c r="H828" s="25" t="str">
        <f t="shared" si="1"/>
        <v/>
      </c>
      <c r="I828" s="26" t="str">
        <f t="shared" si="2"/>
        <v/>
      </c>
      <c r="J828" s="10"/>
      <c r="K828" s="10"/>
      <c r="L828" s="10"/>
      <c r="M828" s="10"/>
      <c r="N828" s="10"/>
    </row>
    <row r="829">
      <c r="A829" s="10"/>
      <c r="B829" s="30"/>
      <c r="C829" s="11"/>
      <c r="D829" s="13"/>
      <c r="E829" s="34"/>
      <c r="F829" s="10"/>
      <c r="G829" s="35"/>
      <c r="H829" s="25" t="str">
        <f t="shared" si="1"/>
        <v/>
      </c>
      <c r="I829" s="26" t="str">
        <f t="shared" si="2"/>
        <v/>
      </c>
      <c r="J829" s="10"/>
      <c r="K829" s="10"/>
      <c r="L829" s="10"/>
      <c r="M829" s="10"/>
      <c r="N829" s="10"/>
    </row>
    <row r="830">
      <c r="A830" s="10"/>
      <c r="B830" s="30"/>
      <c r="C830" s="11"/>
      <c r="D830" s="13"/>
      <c r="E830" s="34"/>
      <c r="F830" s="10"/>
      <c r="G830" s="35"/>
      <c r="H830" s="25" t="str">
        <f t="shared" si="1"/>
        <v/>
      </c>
      <c r="I830" s="26" t="str">
        <f t="shared" si="2"/>
        <v/>
      </c>
      <c r="J830" s="10"/>
      <c r="K830" s="10"/>
      <c r="L830" s="10"/>
      <c r="M830" s="10"/>
      <c r="N830" s="10"/>
    </row>
    <row r="831">
      <c r="A831" s="10"/>
      <c r="B831" s="30"/>
      <c r="C831" s="11"/>
      <c r="D831" s="13"/>
      <c r="E831" s="34"/>
      <c r="F831" s="10"/>
      <c r="G831" s="35"/>
      <c r="H831" s="25" t="str">
        <f t="shared" si="1"/>
        <v/>
      </c>
      <c r="I831" s="26" t="str">
        <f t="shared" si="2"/>
        <v/>
      </c>
      <c r="J831" s="10"/>
      <c r="K831" s="10"/>
      <c r="L831" s="10"/>
      <c r="M831" s="10"/>
      <c r="N831" s="10"/>
    </row>
    <row r="832">
      <c r="A832" s="10"/>
      <c r="B832" s="30"/>
      <c r="C832" s="11"/>
      <c r="D832" s="13"/>
      <c r="E832" s="34"/>
      <c r="F832" s="10"/>
      <c r="G832" s="35"/>
      <c r="H832" s="25" t="str">
        <f t="shared" si="1"/>
        <v/>
      </c>
      <c r="I832" s="26" t="str">
        <f t="shared" si="2"/>
        <v/>
      </c>
      <c r="J832" s="10"/>
      <c r="K832" s="10"/>
      <c r="L832" s="10"/>
      <c r="M832" s="10"/>
      <c r="N832" s="10"/>
    </row>
    <row r="833">
      <c r="A833" s="10"/>
      <c r="B833" s="30"/>
      <c r="C833" s="11"/>
      <c r="D833" s="13"/>
      <c r="E833" s="34"/>
      <c r="F833" s="10"/>
      <c r="G833" s="35"/>
      <c r="H833" s="25" t="str">
        <f t="shared" si="1"/>
        <v/>
      </c>
      <c r="I833" s="26" t="str">
        <f t="shared" si="2"/>
        <v/>
      </c>
      <c r="J833" s="10"/>
      <c r="K833" s="10"/>
      <c r="L833" s="10"/>
      <c r="M833" s="10"/>
      <c r="N833" s="10"/>
    </row>
    <row r="834">
      <c r="A834" s="10"/>
      <c r="B834" s="30"/>
      <c r="C834" s="11"/>
      <c r="D834" s="13"/>
      <c r="E834" s="34"/>
      <c r="F834" s="10"/>
      <c r="G834" s="35"/>
      <c r="H834" s="25" t="str">
        <f t="shared" si="1"/>
        <v/>
      </c>
      <c r="I834" s="26" t="str">
        <f t="shared" si="2"/>
        <v/>
      </c>
      <c r="J834" s="10"/>
      <c r="K834" s="10"/>
      <c r="L834" s="10"/>
      <c r="M834" s="10"/>
      <c r="N834" s="10"/>
    </row>
    <row r="835">
      <c r="A835" s="10"/>
      <c r="B835" s="30"/>
      <c r="C835" s="11"/>
      <c r="D835" s="13"/>
      <c r="E835" s="34"/>
      <c r="F835" s="10"/>
      <c r="G835" s="35"/>
      <c r="H835" s="25" t="str">
        <f t="shared" si="1"/>
        <v/>
      </c>
      <c r="I835" s="26" t="str">
        <f t="shared" si="2"/>
        <v/>
      </c>
      <c r="J835" s="10"/>
      <c r="K835" s="10"/>
      <c r="L835" s="10"/>
      <c r="M835" s="10"/>
      <c r="N835" s="10"/>
    </row>
    <row r="836">
      <c r="A836" s="10"/>
      <c r="B836" s="30"/>
      <c r="C836" s="11"/>
      <c r="D836" s="13"/>
      <c r="E836" s="34"/>
      <c r="F836" s="10"/>
      <c r="G836" s="35"/>
      <c r="H836" s="25" t="str">
        <f t="shared" si="1"/>
        <v/>
      </c>
      <c r="I836" s="26" t="str">
        <f t="shared" si="2"/>
        <v/>
      </c>
      <c r="J836" s="10"/>
      <c r="K836" s="10"/>
      <c r="L836" s="10"/>
      <c r="M836" s="10"/>
      <c r="N836" s="10"/>
    </row>
    <row r="837">
      <c r="A837" s="10"/>
      <c r="B837" s="30"/>
      <c r="C837" s="11"/>
      <c r="D837" s="13"/>
      <c r="E837" s="34"/>
      <c r="F837" s="10"/>
      <c r="G837" s="35"/>
      <c r="H837" s="25" t="str">
        <f t="shared" si="1"/>
        <v/>
      </c>
      <c r="I837" s="26" t="str">
        <f t="shared" si="2"/>
        <v/>
      </c>
      <c r="J837" s="10"/>
      <c r="K837" s="10"/>
      <c r="L837" s="10"/>
      <c r="M837" s="10"/>
      <c r="N837" s="10"/>
    </row>
    <row r="838">
      <c r="A838" s="10"/>
      <c r="B838" s="30"/>
      <c r="C838" s="11"/>
      <c r="D838" s="13"/>
      <c r="E838" s="34"/>
      <c r="F838" s="10"/>
      <c r="G838" s="35"/>
      <c r="H838" s="25" t="str">
        <f t="shared" si="1"/>
        <v/>
      </c>
      <c r="I838" s="26" t="str">
        <f t="shared" si="2"/>
        <v/>
      </c>
      <c r="J838" s="10"/>
      <c r="K838" s="10"/>
      <c r="L838" s="10"/>
      <c r="M838" s="10"/>
      <c r="N838" s="10"/>
    </row>
    <row r="839">
      <c r="A839" s="10"/>
      <c r="B839" s="30"/>
      <c r="C839" s="11"/>
      <c r="D839" s="13"/>
      <c r="E839" s="34"/>
      <c r="F839" s="10"/>
      <c r="G839" s="35"/>
      <c r="H839" s="25" t="str">
        <f t="shared" si="1"/>
        <v/>
      </c>
      <c r="I839" s="26" t="str">
        <f t="shared" si="2"/>
        <v/>
      </c>
      <c r="J839" s="10"/>
      <c r="K839" s="10"/>
      <c r="L839" s="10"/>
      <c r="M839" s="10"/>
      <c r="N839" s="10"/>
    </row>
    <row r="840">
      <c r="A840" s="10"/>
      <c r="B840" s="30"/>
      <c r="C840" s="11"/>
      <c r="D840" s="13"/>
      <c r="E840" s="34"/>
      <c r="F840" s="10"/>
      <c r="G840" s="35"/>
      <c r="H840" s="25" t="str">
        <f t="shared" si="1"/>
        <v/>
      </c>
      <c r="I840" s="26" t="str">
        <f t="shared" si="2"/>
        <v/>
      </c>
      <c r="J840" s="10"/>
      <c r="K840" s="10"/>
      <c r="L840" s="10"/>
      <c r="M840" s="10"/>
      <c r="N840" s="10"/>
    </row>
    <row r="841">
      <c r="A841" s="10"/>
      <c r="B841" s="30"/>
      <c r="C841" s="11"/>
      <c r="D841" s="13"/>
      <c r="E841" s="34"/>
      <c r="F841" s="10"/>
      <c r="G841" s="35"/>
      <c r="H841" s="25" t="str">
        <f t="shared" si="1"/>
        <v/>
      </c>
      <c r="I841" s="26" t="str">
        <f t="shared" si="2"/>
        <v/>
      </c>
      <c r="J841" s="10"/>
      <c r="K841" s="10"/>
      <c r="L841" s="10"/>
      <c r="M841" s="10"/>
      <c r="N841" s="10"/>
    </row>
    <row r="842">
      <c r="A842" s="10"/>
      <c r="B842" s="30"/>
      <c r="C842" s="11"/>
      <c r="D842" s="13"/>
      <c r="E842" s="34"/>
      <c r="F842" s="10"/>
      <c r="G842" s="35"/>
      <c r="H842" s="25" t="str">
        <f t="shared" si="1"/>
        <v/>
      </c>
      <c r="I842" s="26" t="str">
        <f t="shared" si="2"/>
        <v/>
      </c>
      <c r="J842" s="10"/>
      <c r="K842" s="10"/>
      <c r="L842" s="10"/>
      <c r="M842" s="10"/>
      <c r="N842" s="10"/>
    </row>
    <row r="843">
      <c r="A843" s="10"/>
      <c r="B843" s="30"/>
      <c r="C843" s="11"/>
      <c r="D843" s="13"/>
      <c r="E843" s="34"/>
      <c r="F843" s="10"/>
      <c r="G843" s="35"/>
      <c r="H843" s="25" t="str">
        <f t="shared" si="1"/>
        <v/>
      </c>
      <c r="I843" s="26" t="str">
        <f t="shared" si="2"/>
        <v/>
      </c>
      <c r="J843" s="10"/>
      <c r="K843" s="10"/>
      <c r="L843" s="10"/>
      <c r="M843" s="10"/>
      <c r="N843" s="10"/>
    </row>
    <row r="844">
      <c r="A844" s="10"/>
      <c r="B844" s="30"/>
      <c r="C844" s="11"/>
      <c r="D844" s="13"/>
      <c r="E844" s="34"/>
      <c r="F844" s="10"/>
      <c r="G844" s="35"/>
      <c r="H844" s="25" t="str">
        <f t="shared" si="1"/>
        <v/>
      </c>
      <c r="I844" s="26" t="str">
        <f t="shared" si="2"/>
        <v/>
      </c>
      <c r="J844" s="10"/>
      <c r="K844" s="10"/>
      <c r="L844" s="10"/>
      <c r="M844" s="10"/>
      <c r="N844" s="10"/>
    </row>
    <row r="845">
      <c r="A845" s="10"/>
      <c r="B845" s="30"/>
      <c r="C845" s="11"/>
      <c r="D845" s="13"/>
      <c r="E845" s="34"/>
      <c r="F845" s="10"/>
      <c r="G845" s="35"/>
      <c r="H845" s="25" t="str">
        <f t="shared" si="1"/>
        <v/>
      </c>
      <c r="I845" s="26" t="str">
        <f t="shared" si="2"/>
        <v/>
      </c>
      <c r="J845" s="10"/>
      <c r="K845" s="10"/>
      <c r="L845" s="10"/>
      <c r="M845" s="10"/>
      <c r="N845" s="10"/>
    </row>
    <row r="846">
      <c r="A846" s="10"/>
      <c r="B846" s="30"/>
      <c r="C846" s="11"/>
      <c r="D846" s="13"/>
      <c r="E846" s="34"/>
      <c r="F846" s="10"/>
      <c r="G846" s="35"/>
      <c r="H846" s="25" t="str">
        <f t="shared" si="1"/>
        <v/>
      </c>
      <c r="I846" s="26" t="str">
        <f t="shared" si="2"/>
        <v/>
      </c>
      <c r="J846" s="10"/>
      <c r="K846" s="10"/>
      <c r="L846" s="10"/>
      <c r="M846" s="10"/>
      <c r="N846" s="10"/>
    </row>
    <row r="847">
      <c r="A847" s="10"/>
      <c r="B847" s="30"/>
      <c r="C847" s="11"/>
      <c r="D847" s="13"/>
      <c r="E847" s="34"/>
      <c r="F847" s="10"/>
      <c r="G847" s="35"/>
      <c r="H847" s="25" t="str">
        <f t="shared" si="1"/>
        <v/>
      </c>
      <c r="I847" s="26" t="str">
        <f t="shared" si="2"/>
        <v/>
      </c>
      <c r="J847" s="10"/>
      <c r="K847" s="10"/>
      <c r="L847" s="10"/>
      <c r="M847" s="10"/>
      <c r="N847" s="10"/>
    </row>
    <row r="848">
      <c r="A848" s="10"/>
      <c r="B848" s="30"/>
      <c r="C848" s="11"/>
      <c r="D848" s="13"/>
      <c r="E848" s="34"/>
      <c r="F848" s="10"/>
      <c r="G848" s="35"/>
      <c r="H848" s="25" t="str">
        <f t="shared" si="1"/>
        <v/>
      </c>
      <c r="I848" s="26" t="str">
        <f t="shared" si="2"/>
        <v/>
      </c>
      <c r="J848" s="10"/>
      <c r="K848" s="10"/>
      <c r="L848" s="10"/>
      <c r="M848" s="10"/>
      <c r="N848" s="10"/>
    </row>
    <row r="849">
      <c r="A849" s="10"/>
      <c r="B849" s="30"/>
      <c r="C849" s="11"/>
      <c r="D849" s="13"/>
      <c r="E849" s="34"/>
      <c r="F849" s="10"/>
      <c r="G849" s="35"/>
      <c r="H849" s="25" t="str">
        <f t="shared" si="1"/>
        <v/>
      </c>
      <c r="I849" s="26" t="str">
        <f t="shared" si="2"/>
        <v/>
      </c>
      <c r="J849" s="10"/>
      <c r="K849" s="10"/>
      <c r="L849" s="10"/>
      <c r="M849" s="10"/>
      <c r="N849" s="10"/>
    </row>
    <row r="850">
      <c r="A850" s="10"/>
      <c r="B850" s="30"/>
      <c r="C850" s="11"/>
      <c r="D850" s="13"/>
      <c r="E850" s="34"/>
      <c r="F850" s="10"/>
      <c r="G850" s="35"/>
      <c r="H850" s="25" t="str">
        <f t="shared" si="1"/>
        <v/>
      </c>
      <c r="I850" s="26" t="str">
        <f t="shared" si="2"/>
        <v/>
      </c>
      <c r="J850" s="10"/>
      <c r="K850" s="10"/>
      <c r="L850" s="10"/>
      <c r="M850" s="10"/>
      <c r="N850" s="10"/>
    </row>
    <row r="851">
      <c r="A851" s="10"/>
      <c r="B851" s="30"/>
      <c r="C851" s="11"/>
      <c r="D851" s="13"/>
      <c r="E851" s="34"/>
      <c r="F851" s="10"/>
      <c r="G851" s="35"/>
      <c r="H851" s="25" t="str">
        <f t="shared" si="1"/>
        <v/>
      </c>
      <c r="I851" s="26" t="str">
        <f t="shared" si="2"/>
        <v/>
      </c>
      <c r="J851" s="10"/>
      <c r="K851" s="10"/>
      <c r="L851" s="10"/>
      <c r="M851" s="10"/>
      <c r="N851" s="10"/>
    </row>
    <row r="852">
      <c r="A852" s="10"/>
      <c r="B852" s="30"/>
      <c r="C852" s="11"/>
      <c r="D852" s="13"/>
      <c r="E852" s="34"/>
      <c r="F852" s="10"/>
      <c r="G852" s="35"/>
      <c r="H852" s="25" t="str">
        <f t="shared" si="1"/>
        <v/>
      </c>
      <c r="I852" s="26" t="str">
        <f t="shared" si="2"/>
        <v/>
      </c>
      <c r="J852" s="10"/>
      <c r="K852" s="10"/>
      <c r="L852" s="10"/>
      <c r="M852" s="10"/>
      <c r="N852" s="10"/>
    </row>
    <row r="853">
      <c r="A853" s="10"/>
      <c r="B853" s="30"/>
      <c r="C853" s="11"/>
      <c r="D853" s="13"/>
      <c r="E853" s="34"/>
      <c r="F853" s="10"/>
      <c r="G853" s="35"/>
      <c r="H853" s="25" t="str">
        <f t="shared" si="1"/>
        <v/>
      </c>
      <c r="I853" s="26" t="str">
        <f t="shared" si="2"/>
        <v/>
      </c>
      <c r="J853" s="10"/>
      <c r="K853" s="10"/>
      <c r="L853" s="10"/>
      <c r="M853" s="10"/>
      <c r="N853" s="10"/>
    </row>
    <row r="854">
      <c r="A854" s="10"/>
      <c r="B854" s="30"/>
      <c r="C854" s="11"/>
      <c r="D854" s="13"/>
      <c r="E854" s="34"/>
      <c r="F854" s="10"/>
      <c r="G854" s="35"/>
      <c r="H854" s="25" t="str">
        <f t="shared" si="1"/>
        <v/>
      </c>
      <c r="I854" s="26" t="str">
        <f t="shared" si="2"/>
        <v/>
      </c>
      <c r="J854" s="10"/>
      <c r="K854" s="10"/>
      <c r="L854" s="10"/>
      <c r="M854" s="10"/>
      <c r="N854" s="10"/>
    </row>
    <row r="855">
      <c r="A855" s="10"/>
      <c r="B855" s="30"/>
      <c r="C855" s="11"/>
      <c r="D855" s="13"/>
      <c r="E855" s="34"/>
      <c r="F855" s="10"/>
      <c r="G855" s="35"/>
      <c r="H855" s="25" t="str">
        <f t="shared" si="1"/>
        <v/>
      </c>
      <c r="I855" s="26" t="str">
        <f t="shared" si="2"/>
        <v/>
      </c>
      <c r="J855" s="10"/>
      <c r="K855" s="10"/>
      <c r="L855" s="10"/>
      <c r="M855" s="10"/>
      <c r="N855" s="10"/>
    </row>
    <row r="856">
      <c r="A856" s="10"/>
      <c r="B856" s="30"/>
      <c r="C856" s="11"/>
      <c r="D856" s="13"/>
      <c r="E856" s="34"/>
      <c r="F856" s="10"/>
      <c r="G856" s="35"/>
      <c r="H856" s="25" t="str">
        <f t="shared" si="1"/>
        <v/>
      </c>
      <c r="I856" s="26" t="str">
        <f t="shared" si="2"/>
        <v/>
      </c>
      <c r="J856" s="10"/>
      <c r="K856" s="10"/>
      <c r="L856" s="10"/>
      <c r="M856" s="10"/>
      <c r="N856" s="10"/>
    </row>
    <row r="857">
      <c r="A857" s="10"/>
      <c r="B857" s="30"/>
      <c r="C857" s="11"/>
      <c r="D857" s="13"/>
      <c r="E857" s="34"/>
      <c r="F857" s="10"/>
      <c r="G857" s="35"/>
      <c r="H857" s="25" t="str">
        <f t="shared" si="1"/>
        <v/>
      </c>
      <c r="I857" s="26" t="str">
        <f t="shared" si="2"/>
        <v/>
      </c>
      <c r="J857" s="10"/>
      <c r="K857" s="10"/>
      <c r="L857" s="10"/>
      <c r="M857" s="10"/>
      <c r="N857" s="10"/>
    </row>
    <row r="858">
      <c r="A858" s="10"/>
      <c r="B858" s="30"/>
      <c r="C858" s="11"/>
      <c r="D858" s="13"/>
      <c r="E858" s="34"/>
      <c r="F858" s="10"/>
      <c r="G858" s="35"/>
      <c r="H858" s="25" t="str">
        <f t="shared" si="1"/>
        <v/>
      </c>
      <c r="I858" s="26" t="str">
        <f t="shared" si="2"/>
        <v/>
      </c>
      <c r="J858" s="10"/>
      <c r="K858" s="10"/>
      <c r="L858" s="10"/>
      <c r="M858" s="10"/>
      <c r="N858" s="10"/>
    </row>
    <row r="859">
      <c r="A859" s="10"/>
      <c r="B859" s="30"/>
      <c r="C859" s="11"/>
      <c r="D859" s="13"/>
      <c r="E859" s="34"/>
      <c r="F859" s="10"/>
      <c r="G859" s="35"/>
      <c r="H859" s="25" t="str">
        <f t="shared" si="1"/>
        <v/>
      </c>
      <c r="I859" s="26" t="str">
        <f t="shared" si="2"/>
        <v/>
      </c>
      <c r="J859" s="10"/>
      <c r="K859" s="10"/>
      <c r="L859" s="10"/>
      <c r="M859" s="10"/>
      <c r="N859" s="10"/>
    </row>
    <row r="860">
      <c r="A860" s="10"/>
      <c r="B860" s="30"/>
      <c r="C860" s="11"/>
      <c r="D860" s="13"/>
      <c r="E860" s="34"/>
      <c r="F860" s="10"/>
      <c r="G860" s="35"/>
      <c r="H860" s="25" t="str">
        <f t="shared" si="1"/>
        <v/>
      </c>
      <c r="I860" s="26" t="str">
        <f t="shared" si="2"/>
        <v/>
      </c>
      <c r="J860" s="10"/>
      <c r="K860" s="10"/>
      <c r="L860" s="10"/>
      <c r="M860" s="10"/>
      <c r="N860" s="10"/>
    </row>
    <row r="861">
      <c r="A861" s="10"/>
      <c r="B861" s="30"/>
      <c r="C861" s="11"/>
      <c r="D861" s="13"/>
      <c r="E861" s="34"/>
      <c r="F861" s="10"/>
      <c r="G861" s="35"/>
      <c r="H861" s="25" t="str">
        <f t="shared" si="1"/>
        <v/>
      </c>
      <c r="I861" s="26" t="str">
        <f t="shared" si="2"/>
        <v/>
      </c>
      <c r="J861" s="10"/>
      <c r="K861" s="10"/>
      <c r="L861" s="10"/>
      <c r="M861" s="10"/>
      <c r="N861" s="10"/>
    </row>
    <row r="862">
      <c r="A862" s="10"/>
      <c r="B862" s="30"/>
      <c r="C862" s="11"/>
      <c r="D862" s="13"/>
      <c r="E862" s="34"/>
      <c r="F862" s="10"/>
      <c r="G862" s="35"/>
      <c r="H862" s="25" t="str">
        <f t="shared" si="1"/>
        <v/>
      </c>
      <c r="I862" s="26" t="str">
        <f t="shared" si="2"/>
        <v/>
      </c>
      <c r="J862" s="10"/>
      <c r="K862" s="10"/>
      <c r="L862" s="10"/>
      <c r="M862" s="10"/>
      <c r="N862" s="10"/>
    </row>
    <row r="863">
      <c r="A863" s="10"/>
      <c r="B863" s="30"/>
      <c r="C863" s="11"/>
      <c r="D863" s="13"/>
      <c r="E863" s="34"/>
      <c r="F863" s="10"/>
      <c r="G863" s="35"/>
      <c r="H863" s="25" t="str">
        <f t="shared" si="1"/>
        <v/>
      </c>
      <c r="I863" s="26" t="str">
        <f t="shared" si="2"/>
        <v/>
      </c>
      <c r="J863" s="10"/>
      <c r="K863" s="10"/>
      <c r="L863" s="10"/>
      <c r="M863" s="10"/>
      <c r="N863" s="10"/>
    </row>
    <row r="864">
      <c r="A864" s="10"/>
      <c r="B864" s="30"/>
      <c r="C864" s="11"/>
      <c r="D864" s="13"/>
      <c r="E864" s="34"/>
      <c r="F864" s="10"/>
      <c r="G864" s="35"/>
      <c r="H864" s="25" t="str">
        <f t="shared" si="1"/>
        <v/>
      </c>
      <c r="I864" s="26" t="str">
        <f t="shared" si="2"/>
        <v/>
      </c>
      <c r="J864" s="10"/>
      <c r="K864" s="10"/>
      <c r="L864" s="10"/>
      <c r="M864" s="10"/>
      <c r="N864" s="10"/>
    </row>
    <row r="865">
      <c r="A865" s="10"/>
      <c r="B865" s="30"/>
      <c r="C865" s="11"/>
      <c r="D865" s="13"/>
      <c r="E865" s="34"/>
      <c r="F865" s="10"/>
      <c r="G865" s="35"/>
      <c r="H865" s="25" t="str">
        <f t="shared" si="1"/>
        <v/>
      </c>
      <c r="I865" s="26" t="str">
        <f t="shared" si="2"/>
        <v/>
      </c>
      <c r="J865" s="10"/>
      <c r="K865" s="10"/>
      <c r="L865" s="10"/>
      <c r="M865" s="10"/>
      <c r="N865" s="10"/>
    </row>
    <row r="866">
      <c r="A866" s="10"/>
      <c r="B866" s="30"/>
      <c r="C866" s="11"/>
      <c r="D866" s="13"/>
      <c r="E866" s="34"/>
      <c r="F866" s="10"/>
      <c r="G866" s="35"/>
      <c r="H866" s="25" t="str">
        <f t="shared" si="1"/>
        <v/>
      </c>
      <c r="I866" s="26" t="str">
        <f t="shared" si="2"/>
        <v/>
      </c>
      <c r="J866" s="10"/>
      <c r="K866" s="10"/>
      <c r="L866" s="10"/>
      <c r="M866" s="10"/>
      <c r="N866" s="10"/>
    </row>
    <row r="867">
      <c r="A867" s="10"/>
      <c r="B867" s="30"/>
      <c r="C867" s="11"/>
      <c r="D867" s="13"/>
      <c r="E867" s="34"/>
      <c r="F867" s="10"/>
      <c r="G867" s="35"/>
      <c r="H867" s="25" t="str">
        <f t="shared" si="1"/>
        <v/>
      </c>
      <c r="I867" s="26" t="str">
        <f t="shared" si="2"/>
        <v/>
      </c>
      <c r="J867" s="10"/>
      <c r="K867" s="10"/>
      <c r="L867" s="10"/>
      <c r="M867" s="10"/>
      <c r="N867" s="10"/>
    </row>
    <row r="868">
      <c r="A868" s="10"/>
      <c r="B868" s="30"/>
      <c r="C868" s="11"/>
      <c r="D868" s="13"/>
      <c r="E868" s="34"/>
      <c r="F868" s="10"/>
      <c r="G868" s="35"/>
      <c r="H868" s="25" t="str">
        <f t="shared" si="1"/>
        <v/>
      </c>
      <c r="I868" s="26" t="str">
        <f t="shared" si="2"/>
        <v/>
      </c>
      <c r="J868" s="10"/>
      <c r="K868" s="10"/>
      <c r="L868" s="10"/>
      <c r="M868" s="10"/>
      <c r="N868" s="10"/>
    </row>
    <row r="869">
      <c r="A869" s="10"/>
      <c r="B869" s="30"/>
      <c r="C869" s="11"/>
      <c r="D869" s="13"/>
      <c r="E869" s="34"/>
      <c r="F869" s="10"/>
      <c r="G869" s="35"/>
      <c r="H869" s="25" t="str">
        <f t="shared" si="1"/>
        <v/>
      </c>
      <c r="I869" s="26" t="str">
        <f t="shared" si="2"/>
        <v/>
      </c>
      <c r="J869" s="10"/>
      <c r="K869" s="10"/>
      <c r="L869" s="10"/>
      <c r="M869" s="10"/>
      <c r="N869" s="10"/>
    </row>
    <row r="870">
      <c r="A870" s="10"/>
      <c r="B870" s="30"/>
      <c r="C870" s="11"/>
      <c r="D870" s="13"/>
      <c r="E870" s="34"/>
      <c r="F870" s="10"/>
      <c r="G870" s="35"/>
      <c r="H870" s="25" t="str">
        <f t="shared" si="1"/>
        <v/>
      </c>
      <c r="I870" s="26" t="str">
        <f t="shared" si="2"/>
        <v/>
      </c>
      <c r="J870" s="10"/>
      <c r="K870" s="10"/>
      <c r="L870" s="10"/>
      <c r="M870" s="10"/>
      <c r="N870" s="10"/>
    </row>
    <row r="871">
      <c r="A871" s="10"/>
      <c r="B871" s="30"/>
      <c r="C871" s="11"/>
      <c r="D871" s="13"/>
      <c r="E871" s="34"/>
      <c r="F871" s="10"/>
      <c r="G871" s="35"/>
      <c r="H871" s="25" t="str">
        <f t="shared" si="1"/>
        <v/>
      </c>
      <c r="I871" s="26" t="str">
        <f t="shared" si="2"/>
        <v/>
      </c>
      <c r="J871" s="10"/>
      <c r="K871" s="10"/>
      <c r="L871" s="10"/>
      <c r="M871" s="10"/>
      <c r="N871" s="10"/>
    </row>
    <row r="872">
      <c r="A872" s="10"/>
      <c r="B872" s="30"/>
      <c r="C872" s="11"/>
      <c r="D872" s="13"/>
      <c r="E872" s="34"/>
      <c r="F872" s="10"/>
      <c r="G872" s="35"/>
      <c r="H872" s="25" t="str">
        <f t="shared" si="1"/>
        <v/>
      </c>
      <c r="I872" s="26" t="str">
        <f t="shared" si="2"/>
        <v/>
      </c>
      <c r="J872" s="10"/>
      <c r="K872" s="10"/>
      <c r="L872" s="10"/>
      <c r="M872" s="10"/>
      <c r="N872" s="10"/>
    </row>
    <row r="873">
      <c r="A873" s="10"/>
      <c r="B873" s="30"/>
      <c r="C873" s="11"/>
      <c r="D873" s="13"/>
      <c r="E873" s="34"/>
      <c r="F873" s="10"/>
      <c r="G873" s="35"/>
      <c r="H873" s="25" t="str">
        <f t="shared" si="1"/>
        <v/>
      </c>
      <c r="I873" s="26" t="str">
        <f t="shared" si="2"/>
        <v/>
      </c>
      <c r="J873" s="10"/>
      <c r="K873" s="10"/>
      <c r="L873" s="10"/>
      <c r="M873" s="10"/>
      <c r="N873" s="10"/>
    </row>
    <row r="874">
      <c r="A874" s="10"/>
      <c r="B874" s="30"/>
      <c r="C874" s="11"/>
      <c r="D874" s="13"/>
      <c r="E874" s="34"/>
      <c r="F874" s="10"/>
      <c r="G874" s="35"/>
      <c r="H874" s="25" t="str">
        <f t="shared" si="1"/>
        <v/>
      </c>
      <c r="I874" s="26" t="str">
        <f t="shared" si="2"/>
        <v/>
      </c>
      <c r="J874" s="10"/>
      <c r="K874" s="10"/>
      <c r="L874" s="10"/>
      <c r="M874" s="10"/>
      <c r="N874" s="10"/>
    </row>
    <row r="875">
      <c r="A875" s="10"/>
      <c r="B875" s="30"/>
      <c r="C875" s="11"/>
      <c r="D875" s="13"/>
      <c r="E875" s="34"/>
      <c r="F875" s="10"/>
      <c r="G875" s="35"/>
      <c r="H875" s="25" t="str">
        <f t="shared" si="1"/>
        <v/>
      </c>
      <c r="I875" s="26" t="str">
        <f t="shared" si="2"/>
        <v/>
      </c>
      <c r="J875" s="10"/>
      <c r="K875" s="10"/>
      <c r="L875" s="10"/>
      <c r="M875" s="10"/>
      <c r="N875" s="10"/>
    </row>
    <row r="876">
      <c r="A876" s="10"/>
      <c r="B876" s="30"/>
      <c r="C876" s="11"/>
      <c r="D876" s="13"/>
      <c r="E876" s="34"/>
      <c r="F876" s="10"/>
      <c r="G876" s="35"/>
      <c r="H876" s="25" t="str">
        <f t="shared" si="1"/>
        <v/>
      </c>
      <c r="I876" s="26" t="str">
        <f t="shared" si="2"/>
        <v/>
      </c>
      <c r="J876" s="10"/>
      <c r="K876" s="10"/>
      <c r="L876" s="10"/>
      <c r="M876" s="10"/>
      <c r="N876" s="10"/>
    </row>
    <row r="877">
      <c r="A877" s="10"/>
      <c r="B877" s="30"/>
      <c r="C877" s="11"/>
      <c r="D877" s="13"/>
      <c r="E877" s="34"/>
      <c r="F877" s="10"/>
      <c r="G877" s="35"/>
      <c r="H877" s="25" t="str">
        <f t="shared" si="1"/>
        <v/>
      </c>
      <c r="I877" s="26" t="str">
        <f t="shared" si="2"/>
        <v/>
      </c>
      <c r="J877" s="10"/>
      <c r="K877" s="10"/>
      <c r="L877" s="10"/>
      <c r="M877" s="10"/>
      <c r="N877" s="10"/>
    </row>
    <row r="878">
      <c r="A878" s="10"/>
      <c r="B878" s="30"/>
      <c r="C878" s="11"/>
      <c r="D878" s="13"/>
      <c r="E878" s="34"/>
      <c r="F878" s="10"/>
      <c r="G878" s="35"/>
      <c r="H878" s="25" t="str">
        <f t="shared" si="1"/>
        <v/>
      </c>
      <c r="I878" s="26" t="str">
        <f t="shared" si="2"/>
        <v/>
      </c>
      <c r="J878" s="10"/>
      <c r="K878" s="10"/>
      <c r="L878" s="10"/>
      <c r="M878" s="10"/>
      <c r="N878" s="10"/>
    </row>
    <row r="879">
      <c r="A879" s="10"/>
      <c r="B879" s="30"/>
      <c r="C879" s="11"/>
      <c r="D879" s="13"/>
      <c r="E879" s="34"/>
      <c r="F879" s="10"/>
      <c r="G879" s="35"/>
      <c r="H879" s="25" t="str">
        <f t="shared" si="1"/>
        <v/>
      </c>
      <c r="I879" s="26" t="str">
        <f t="shared" si="2"/>
        <v/>
      </c>
      <c r="J879" s="10"/>
      <c r="K879" s="10"/>
      <c r="L879" s="10"/>
      <c r="M879" s="10"/>
      <c r="N879" s="10"/>
    </row>
    <row r="880">
      <c r="A880" s="10"/>
      <c r="B880" s="30"/>
      <c r="C880" s="11"/>
      <c r="D880" s="13"/>
      <c r="E880" s="34"/>
      <c r="F880" s="10"/>
      <c r="G880" s="35"/>
      <c r="H880" s="25" t="str">
        <f t="shared" si="1"/>
        <v/>
      </c>
      <c r="I880" s="26" t="str">
        <f t="shared" si="2"/>
        <v/>
      </c>
      <c r="J880" s="10"/>
      <c r="K880" s="10"/>
      <c r="L880" s="10"/>
      <c r="M880" s="10"/>
      <c r="N880" s="10"/>
    </row>
    <row r="881">
      <c r="A881" s="10"/>
      <c r="B881" s="30"/>
      <c r="C881" s="11"/>
      <c r="D881" s="13"/>
      <c r="E881" s="34"/>
      <c r="F881" s="10"/>
      <c r="G881" s="35"/>
      <c r="H881" s="25" t="str">
        <f t="shared" si="1"/>
        <v/>
      </c>
      <c r="I881" s="26" t="str">
        <f t="shared" si="2"/>
        <v/>
      </c>
      <c r="J881" s="10"/>
      <c r="K881" s="10"/>
      <c r="L881" s="10"/>
      <c r="M881" s="10"/>
      <c r="N881" s="10"/>
    </row>
    <row r="882">
      <c r="A882" s="10"/>
      <c r="B882" s="30"/>
      <c r="C882" s="11"/>
      <c r="D882" s="13"/>
      <c r="E882" s="34"/>
      <c r="F882" s="10"/>
      <c r="G882" s="35"/>
      <c r="H882" s="25" t="str">
        <f t="shared" si="1"/>
        <v/>
      </c>
      <c r="I882" s="26" t="str">
        <f t="shared" si="2"/>
        <v/>
      </c>
      <c r="J882" s="10"/>
      <c r="K882" s="10"/>
      <c r="L882" s="10"/>
      <c r="M882" s="10"/>
      <c r="N882" s="10"/>
    </row>
    <row r="883">
      <c r="A883" s="10"/>
      <c r="B883" s="30"/>
      <c r="C883" s="11"/>
      <c r="D883" s="13"/>
      <c r="E883" s="34"/>
      <c r="F883" s="10"/>
      <c r="G883" s="35"/>
      <c r="H883" s="25" t="str">
        <f t="shared" si="1"/>
        <v/>
      </c>
      <c r="I883" s="26" t="str">
        <f t="shared" si="2"/>
        <v/>
      </c>
      <c r="J883" s="10"/>
      <c r="K883" s="10"/>
      <c r="L883" s="10"/>
      <c r="M883" s="10"/>
      <c r="N883" s="10"/>
    </row>
    <row r="884">
      <c r="A884" s="10"/>
      <c r="B884" s="30"/>
      <c r="C884" s="11"/>
      <c r="D884" s="13"/>
      <c r="E884" s="34"/>
      <c r="F884" s="10"/>
      <c r="G884" s="35"/>
      <c r="H884" s="25" t="str">
        <f t="shared" si="1"/>
        <v/>
      </c>
      <c r="I884" s="26" t="str">
        <f t="shared" si="2"/>
        <v/>
      </c>
      <c r="J884" s="10"/>
      <c r="K884" s="10"/>
      <c r="L884" s="10"/>
      <c r="M884" s="10"/>
      <c r="N884" s="10"/>
    </row>
    <row r="885">
      <c r="A885" s="10"/>
      <c r="B885" s="30"/>
      <c r="C885" s="11"/>
      <c r="D885" s="13"/>
      <c r="E885" s="34"/>
      <c r="F885" s="10"/>
      <c r="G885" s="35"/>
      <c r="H885" s="25" t="str">
        <f t="shared" si="1"/>
        <v/>
      </c>
      <c r="I885" s="26" t="str">
        <f t="shared" si="2"/>
        <v/>
      </c>
      <c r="J885" s="10"/>
      <c r="K885" s="10"/>
      <c r="L885" s="10"/>
      <c r="M885" s="10"/>
      <c r="N885" s="10"/>
    </row>
    <row r="886">
      <c r="A886" s="10"/>
      <c r="B886" s="30"/>
      <c r="C886" s="11"/>
      <c r="D886" s="13"/>
      <c r="E886" s="34"/>
      <c r="F886" s="10"/>
      <c r="G886" s="35"/>
      <c r="H886" s="25" t="str">
        <f t="shared" si="1"/>
        <v/>
      </c>
      <c r="I886" s="26" t="str">
        <f t="shared" si="2"/>
        <v/>
      </c>
      <c r="J886" s="10"/>
      <c r="K886" s="10"/>
      <c r="L886" s="10"/>
      <c r="M886" s="10"/>
      <c r="N886" s="10"/>
    </row>
    <row r="887">
      <c r="A887" s="10"/>
      <c r="B887" s="30"/>
      <c r="C887" s="11"/>
      <c r="D887" s="13"/>
      <c r="E887" s="34"/>
      <c r="F887" s="10"/>
      <c r="G887" s="35"/>
      <c r="H887" s="25" t="str">
        <f t="shared" si="1"/>
        <v/>
      </c>
      <c r="I887" s="26" t="str">
        <f t="shared" si="2"/>
        <v/>
      </c>
      <c r="J887" s="10"/>
      <c r="K887" s="10"/>
      <c r="L887" s="10"/>
      <c r="M887" s="10"/>
      <c r="N887" s="10"/>
    </row>
    <row r="888">
      <c r="A888" s="10"/>
      <c r="B888" s="30"/>
      <c r="C888" s="11"/>
      <c r="D888" s="13"/>
      <c r="E888" s="34"/>
      <c r="F888" s="10"/>
      <c r="G888" s="35"/>
      <c r="H888" s="25" t="str">
        <f t="shared" si="1"/>
        <v/>
      </c>
      <c r="I888" s="26" t="str">
        <f t="shared" si="2"/>
        <v/>
      </c>
      <c r="J888" s="10"/>
      <c r="K888" s="10"/>
      <c r="L888" s="10"/>
      <c r="M888" s="10"/>
      <c r="N888" s="10"/>
    </row>
    <row r="889">
      <c r="A889" s="10"/>
      <c r="B889" s="30"/>
      <c r="C889" s="11"/>
      <c r="D889" s="13"/>
      <c r="E889" s="34"/>
      <c r="F889" s="10"/>
      <c r="G889" s="35"/>
      <c r="H889" s="25" t="str">
        <f t="shared" si="1"/>
        <v/>
      </c>
      <c r="I889" s="26" t="str">
        <f t="shared" si="2"/>
        <v/>
      </c>
      <c r="J889" s="10"/>
      <c r="K889" s="10"/>
      <c r="L889" s="10"/>
      <c r="M889" s="10"/>
      <c r="N889" s="10"/>
    </row>
    <row r="890">
      <c r="A890" s="10"/>
      <c r="B890" s="30"/>
      <c r="C890" s="11"/>
      <c r="D890" s="13"/>
      <c r="E890" s="34"/>
      <c r="F890" s="10"/>
      <c r="G890" s="35"/>
      <c r="H890" s="25" t="str">
        <f t="shared" si="1"/>
        <v/>
      </c>
      <c r="I890" s="26" t="str">
        <f t="shared" si="2"/>
        <v/>
      </c>
      <c r="J890" s="10"/>
      <c r="K890" s="10"/>
      <c r="L890" s="10"/>
      <c r="M890" s="10"/>
      <c r="N890" s="10"/>
    </row>
    <row r="891">
      <c r="A891" s="10"/>
      <c r="B891" s="30"/>
      <c r="C891" s="11"/>
      <c r="D891" s="13"/>
      <c r="E891" s="34"/>
      <c r="F891" s="10"/>
      <c r="G891" s="35"/>
      <c r="H891" s="25" t="str">
        <f t="shared" si="1"/>
        <v/>
      </c>
      <c r="I891" s="26" t="str">
        <f t="shared" si="2"/>
        <v/>
      </c>
      <c r="J891" s="10"/>
      <c r="K891" s="10"/>
      <c r="L891" s="10"/>
      <c r="M891" s="10"/>
      <c r="N891" s="10"/>
    </row>
    <row r="892">
      <c r="A892" s="10"/>
      <c r="B892" s="30"/>
      <c r="C892" s="11"/>
      <c r="D892" s="13"/>
      <c r="E892" s="34"/>
      <c r="F892" s="10"/>
      <c r="G892" s="35"/>
      <c r="H892" s="25" t="str">
        <f t="shared" si="1"/>
        <v/>
      </c>
      <c r="I892" s="26" t="str">
        <f t="shared" si="2"/>
        <v/>
      </c>
      <c r="J892" s="10"/>
      <c r="K892" s="10"/>
      <c r="L892" s="10"/>
      <c r="M892" s="10"/>
      <c r="N892" s="10"/>
    </row>
    <row r="893">
      <c r="A893" s="10"/>
      <c r="B893" s="30"/>
      <c r="C893" s="11"/>
      <c r="D893" s="13"/>
      <c r="E893" s="34"/>
      <c r="F893" s="10"/>
      <c r="G893" s="35"/>
      <c r="H893" s="25" t="str">
        <f t="shared" si="1"/>
        <v/>
      </c>
      <c r="I893" s="26" t="str">
        <f t="shared" si="2"/>
        <v/>
      </c>
      <c r="J893" s="10"/>
      <c r="K893" s="10"/>
      <c r="L893" s="10"/>
      <c r="M893" s="10"/>
      <c r="N893" s="10"/>
    </row>
    <row r="894">
      <c r="A894" s="10"/>
      <c r="B894" s="30"/>
      <c r="C894" s="11"/>
      <c r="D894" s="13"/>
      <c r="E894" s="34"/>
      <c r="F894" s="10"/>
      <c r="G894" s="35"/>
      <c r="H894" s="25" t="str">
        <f t="shared" si="1"/>
        <v/>
      </c>
      <c r="I894" s="26" t="str">
        <f t="shared" si="2"/>
        <v/>
      </c>
      <c r="J894" s="10"/>
      <c r="K894" s="10"/>
      <c r="L894" s="10"/>
      <c r="M894" s="10"/>
      <c r="N894" s="10"/>
    </row>
    <row r="895">
      <c r="A895" s="10"/>
      <c r="B895" s="30"/>
      <c r="C895" s="11"/>
      <c r="D895" s="13"/>
      <c r="E895" s="34"/>
      <c r="F895" s="10"/>
      <c r="G895" s="35"/>
      <c r="H895" s="25" t="str">
        <f t="shared" si="1"/>
        <v/>
      </c>
      <c r="I895" s="26" t="str">
        <f t="shared" si="2"/>
        <v/>
      </c>
      <c r="J895" s="10"/>
      <c r="K895" s="10"/>
      <c r="L895" s="10"/>
      <c r="M895" s="10"/>
      <c r="N895" s="10"/>
    </row>
    <row r="896">
      <c r="A896" s="10"/>
      <c r="B896" s="30"/>
      <c r="C896" s="11"/>
      <c r="D896" s="13"/>
      <c r="E896" s="34"/>
      <c r="F896" s="10"/>
      <c r="G896" s="35"/>
      <c r="H896" s="25" t="str">
        <f t="shared" si="1"/>
        <v/>
      </c>
      <c r="I896" s="26" t="str">
        <f t="shared" si="2"/>
        <v/>
      </c>
      <c r="J896" s="10"/>
      <c r="K896" s="10"/>
      <c r="L896" s="10"/>
      <c r="M896" s="10"/>
      <c r="N896" s="10"/>
    </row>
    <row r="897">
      <c r="A897" s="10"/>
      <c r="B897" s="30"/>
      <c r="C897" s="11"/>
      <c r="D897" s="13"/>
      <c r="E897" s="34"/>
      <c r="F897" s="10"/>
      <c r="G897" s="35"/>
      <c r="H897" s="25" t="str">
        <f t="shared" si="1"/>
        <v/>
      </c>
      <c r="I897" s="26" t="str">
        <f t="shared" si="2"/>
        <v/>
      </c>
      <c r="J897" s="10"/>
      <c r="K897" s="10"/>
      <c r="L897" s="10"/>
      <c r="M897" s="10"/>
      <c r="N897" s="10"/>
    </row>
    <row r="898">
      <c r="A898" s="10"/>
      <c r="B898" s="30"/>
      <c r="C898" s="11"/>
      <c r="D898" s="13"/>
      <c r="E898" s="34"/>
      <c r="F898" s="10"/>
      <c r="G898" s="35"/>
      <c r="H898" s="25" t="str">
        <f t="shared" si="1"/>
        <v/>
      </c>
      <c r="I898" s="26" t="str">
        <f t="shared" si="2"/>
        <v/>
      </c>
      <c r="J898" s="10"/>
      <c r="K898" s="10"/>
      <c r="L898" s="10"/>
      <c r="M898" s="10"/>
      <c r="N898" s="10"/>
    </row>
    <row r="899">
      <c r="A899" s="10"/>
      <c r="B899" s="30"/>
      <c r="C899" s="11"/>
      <c r="D899" s="13"/>
      <c r="E899" s="34"/>
      <c r="F899" s="10"/>
      <c r="G899" s="35"/>
      <c r="H899" s="25" t="str">
        <f t="shared" si="1"/>
        <v/>
      </c>
      <c r="I899" s="26" t="str">
        <f t="shared" si="2"/>
        <v/>
      </c>
      <c r="J899" s="10"/>
      <c r="K899" s="10"/>
      <c r="L899" s="10"/>
      <c r="M899" s="10"/>
      <c r="N899" s="10"/>
    </row>
    <row r="900">
      <c r="A900" s="10"/>
      <c r="B900" s="30"/>
      <c r="C900" s="11"/>
      <c r="D900" s="13"/>
      <c r="E900" s="34"/>
      <c r="F900" s="10"/>
      <c r="G900" s="35"/>
      <c r="H900" s="25" t="str">
        <f t="shared" si="1"/>
        <v/>
      </c>
      <c r="I900" s="26" t="str">
        <f t="shared" si="2"/>
        <v/>
      </c>
      <c r="J900" s="10"/>
      <c r="K900" s="10"/>
      <c r="L900" s="10"/>
      <c r="M900" s="10"/>
      <c r="N900" s="10"/>
    </row>
    <row r="901">
      <c r="A901" s="10"/>
      <c r="B901" s="30"/>
      <c r="C901" s="11"/>
      <c r="D901" s="13"/>
      <c r="E901" s="34"/>
      <c r="F901" s="10"/>
      <c r="G901" s="35"/>
      <c r="H901" s="25" t="str">
        <f t="shared" si="1"/>
        <v/>
      </c>
      <c r="I901" s="26" t="str">
        <f t="shared" si="2"/>
        <v/>
      </c>
      <c r="J901" s="10"/>
      <c r="K901" s="10"/>
      <c r="L901" s="10"/>
      <c r="M901" s="10"/>
      <c r="N901" s="10"/>
    </row>
    <row r="902">
      <c r="A902" s="10"/>
      <c r="B902" s="30"/>
      <c r="C902" s="11"/>
      <c r="D902" s="13"/>
      <c r="E902" s="34"/>
      <c r="F902" s="10"/>
      <c r="G902" s="35"/>
      <c r="H902" s="25" t="str">
        <f t="shared" si="1"/>
        <v/>
      </c>
      <c r="I902" s="26" t="str">
        <f t="shared" si="2"/>
        <v/>
      </c>
      <c r="J902" s="10"/>
      <c r="K902" s="10"/>
      <c r="L902" s="10"/>
      <c r="M902" s="10"/>
      <c r="N902" s="10"/>
    </row>
    <row r="903">
      <c r="A903" s="10"/>
      <c r="B903" s="30"/>
      <c r="C903" s="11"/>
      <c r="D903" s="13"/>
      <c r="E903" s="34"/>
      <c r="F903" s="10"/>
      <c r="G903" s="35"/>
      <c r="H903" s="25" t="str">
        <f t="shared" si="1"/>
        <v/>
      </c>
      <c r="I903" s="26" t="str">
        <f t="shared" si="2"/>
        <v/>
      </c>
      <c r="J903" s="10"/>
      <c r="K903" s="10"/>
      <c r="L903" s="10"/>
      <c r="M903" s="10"/>
      <c r="N903" s="10"/>
    </row>
    <row r="904">
      <c r="A904" s="10"/>
      <c r="B904" s="30"/>
      <c r="C904" s="11"/>
      <c r="D904" s="13"/>
      <c r="E904" s="34"/>
      <c r="F904" s="10"/>
      <c r="G904" s="35"/>
      <c r="H904" s="25" t="str">
        <f t="shared" si="1"/>
        <v/>
      </c>
      <c r="I904" s="26" t="str">
        <f t="shared" si="2"/>
        <v/>
      </c>
      <c r="J904" s="10"/>
      <c r="K904" s="10"/>
      <c r="L904" s="10"/>
      <c r="M904" s="10"/>
      <c r="N904" s="10"/>
    </row>
    <row r="905">
      <c r="A905" s="10"/>
      <c r="B905" s="30"/>
      <c r="C905" s="11"/>
      <c r="D905" s="13"/>
      <c r="E905" s="34"/>
      <c r="F905" s="10"/>
      <c r="G905" s="35"/>
      <c r="H905" s="25" t="str">
        <f t="shared" si="1"/>
        <v/>
      </c>
      <c r="I905" s="26" t="str">
        <f t="shared" si="2"/>
        <v/>
      </c>
      <c r="J905" s="10"/>
      <c r="K905" s="10"/>
      <c r="L905" s="10"/>
      <c r="M905" s="10"/>
      <c r="N905" s="10"/>
    </row>
    <row r="906">
      <c r="A906" s="10"/>
      <c r="B906" s="30"/>
      <c r="C906" s="11"/>
      <c r="D906" s="13"/>
      <c r="E906" s="34"/>
      <c r="F906" s="10"/>
      <c r="G906" s="35"/>
      <c r="H906" s="25" t="str">
        <f t="shared" si="1"/>
        <v/>
      </c>
      <c r="I906" s="26" t="str">
        <f t="shared" si="2"/>
        <v/>
      </c>
      <c r="J906" s="10"/>
      <c r="K906" s="10"/>
      <c r="L906" s="10"/>
      <c r="M906" s="10"/>
      <c r="N906" s="10"/>
    </row>
    <row r="907">
      <c r="A907" s="10"/>
      <c r="B907" s="30"/>
      <c r="C907" s="11"/>
      <c r="D907" s="13"/>
      <c r="E907" s="34"/>
      <c r="F907" s="10"/>
      <c r="G907" s="35"/>
      <c r="H907" s="25" t="str">
        <f t="shared" si="1"/>
        <v/>
      </c>
      <c r="I907" s="26" t="str">
        <f t="shared" si="2"/>
        <v/>
      </c>
      <c r="J907" s="10"/>
      <c r="K907" s="10"/>
      <c r="L907" s="10"/>
      <c r="M907" s="10"/>
      <c r="N907" s="10"/>
    </row>
    <row r="908">
      <c r="A908" s="10"/>
      <c r="B908" s="30"/>
      <c r="C908" s="11"/>
      <c r="D908" s="13"/>
      <c r="E908" s="34"/>
      <c r="F908" s="10"/>
      <c r="G908" s="35"/>
      <c r="H908" s="25" t="str">
        <f t="shared" si="1"/>
        <v/>
      </c>
      <c r="I908" s="26" t="str">
        <f t="shared" si="2"/>
        <v/>
      </c>
      <c r="J908" s="10"/>
      <c r="K908" s="10"/>
      <c r="L908" s="10"/>
      <c r="M908" s="10"/>
      <c r="N908" s="10"/>
    </row>
    <row r="909">
      <c r="A909" s="10"/>
      <c r="B909" s="30"/>
      <c r="C909" s="11"/>
      <c r="D909" s="13"/>
      <c r="E909" s="34"/>
      <c r="F909" s="10"/>
      <c r="G909" s="35"/>
      <c r="H909" s="25" t="str">
        <f t="shared" si="1"/>
        <v/>
      </c>
      <c r="I909" s="26" t="str">
        <f t="shared" si="2"/>
        <v/>
      </c>
      <c r="J909" s="10"/>
      <c r="K909" s="10"/>
      <c r="L909" s="10"/>
      <c r="M909" s="10"/>
      <c r="N909" s="10"/>
    </row>
    <row r="910">
      <c r="A910" s="10"/>
      <c r="B910" s="30"/>
      <c r="C910" s="11"/>
      <c r="D910" s="13"/>
      <c r="E910" s="34"/>
      <c r="F910" s="10"/>
      <c r="G910" s="35"/>
      <c r="H910" s="25" t="str">
        <f t="shared" si="1"/>
        <v/>
      </c>
      <c r="I910" s="26" t="str">
        <f t="shared" si="2"/>
        <v/>
      </c>
      <c r="J910" s="10"/>
      <c r="K910" s="10"/>
      <c r="L910" s="10"/>
      <c r="M910" s="10"/>
      <c r="N910" s="10"/>
    </row>
    <row r="911">
      <c r="A911" s="10"/>
      <c r="B911" s="30"/>
      <c r="C911" s="11"/>
      <c r="D911" s="13"/>
      <c r="E911" s="34"/>
      <c r="F911" s="10"/>
      <c r="G911" s="35"/>
      <c r="H911" s="25" t="str">
        <f t="shared" si="1"/>
        <v/>
      </c>
      <c r="I911" s="26" t="str">
        <f t="shared" si="2"/>
        <v/>
      </c>
      <c r="J911" s="10"/>
      <c r="K911" s="10"/>
      <c r="L911" s="10"/>
      <c r="M911" s="10"/>
      <c r="N911" s="10"/>
    </row>
    <row r="912">
      <c r="A912" s="10"/>
      <c r="B912" s="30"/>
      <c r="C912" s="11"/>
      <c r="D912" s="13"/>
      <c r="E912" s="34"/>
      <c r="F912" s="10"/>
      <c r="G912" s="35"/>
      <c r="H912" s="25" t="str">
        <f t="shared" si="1"/>
        <v/>
      </c>
      <c r="I912" s="26" t="str">
        <f t="shared" si="2"/>
        <v/>
      </c>
      <c r="J912" s="10"/>
      <c r="K912" s="10"/>
      <c r="L912" s="10"/>
      <c r="M912" s="10"/>
      <c r="N912" s="10"/>
    </row>
    <row r="913">
      <c r="A913" s="10"/>
      <c r="B913" s="30"/>
      <c r="C913" s="11"/>
      <c r="D913" s="13"/>
      <c r="E913" s="34"/>
      <c r="F913" s="10"/>
      <c r="G913" s="35"/>
      <c r="H913" s="25" t="str">
        <f t="shared" si="1"/>
        <v/>
      </c>
      <c r="I913" s="26" t="str">
        <f t="shared" si="2"/>
        <v/>
      </c>
      <c r="J913" s="10"/>
      <c r="K913" s="10"/>
      <c r="L913" s="10"/>
      <c r="M913" s="10"/>
      <c r="N913" s="10"/>
    </row>
    <row r="914">
      <c r="A914" s="10"/>
      <c r="B914" s="30"/>
      <c r="C914" s="11"/>
      <c r="D914" s="13"/>
      <c r="E914" s="34"/>
      <c r="F914" s="10"/>
      <c r="G914" s="35"/>
      <c r="H914" s="25" t="str">
        <f t="shared" si="1"/>
        <v/>
      </c>
      <c r="I914" s="26" t="str">
        <f t="shared" si="2"/>
        <v/>
      </c>
      <c r="J914" s="10"/>
      <c r="K914" s="10"/>
      <c r="L914" s="10"/>
      <c r="M914" s="10"/>
      <c r="N914" s="10"/>
    </row>
    <row r="915">
      <c r="A915" s="10"/>
      <c r="B915" s="30"/>
      <c r="C915" s="11"/>
      <c r="D915" s="13"/>
      <c r="E915" s="34"/>
      <c r="F915" s="10"/>
      <c r="G915" s="35"/>
      <c r="H915" s="25" t="str">
        <f t="shared" si="1"/>
        <v/>
      </c>
      <c r="I915" s="26" t="str">
        <f t="shared" si="2"/>
        <v/>
      </c>
      <c r="J915" s="10"/>
      <c r="K915" s="10"/>
      <c r="L915" s="10"/>
      <c r="M915" s="10"/>
      <c r="N915" s="10"/>
    </row>
    <row r="916">
      <c r="A916" s="10"/>
      <c r="B916" s="30"/>
      <c r="C916" s="11"/>
      <c r="D916" s="13"/>
      <c r="E916" s="34"/>
      <c r="F916" s="10"/>
      <c r="G916" s="35"/>
      <c r="H916" s="25" t="str">
        <f t="shared" si="1"/>
        <v/>
      </c>
      <c r="I916" s="26" t="str">
        <f t="shared" si="2"/>
        <v/>
      </c>
      <c r="J916" s="10"/>
      <c r="K916" s="10"/>
      <c r="L916" s="10"/>
      <c r="M916" s="10"/>
      <c r="N916" s="10"/>
    </row>
    <row r="917">
      <c r="A917" s="10"/>
      <c r="B917" s="30"/>
      <c r="C917" s="11"/>
      <c r="D917" s="13"/>
      <c r="E917" s="34"/>
      <c r="F917" s="10"/>
      <c r="G917" s="35"/>
      <c r="H917" s="25" t="str">
        <f t="shared" si="1"/>
        <v/>
      </c>
      <c r="I917" s="26" t="str">
        <f t="shared" si="2"/>
        <v/>
      </c>
      <c r="J917" s="10"/>
      <c r="K917" s="10"/>
      <c r="L917" s="10"/>
      <c r="M917" s="10"/>
      <c r="N917" s="10"/>
    </row>
    <row r="918">
      <c r="A918" s="10"/>
      <c r="B918" s="30"/>
      <c r="C918" s="11"/>
      <c r="D918" s="13"/>
      <c r="E918" s="34"/>
      <c r="F918" s="10"/>
      <c r="G918" s="35"/>
      <c r="H918" s="25" t="str">
        <f t="shared" si="1"/>
        <v/>
      </c>
      <c r="I918" s="26" t="str">
        <f t="shared" si="2"/>
        <v/>
      </c>
      <c r="J918" s="10"/>
      <c r="K918" s="10"/>
      <c r="L918" s="10"/>
      <c r="M918" s="10"/>
      <c r="N918" s="10"/>
    </row>
    <row r="919">
      <c r="A919" s="10"/>
      <c r="B919" s="30"/>
      <c r="C919" s="11"/>
      <c r="D919" s="13"/>
      <c r="E919" s="34"/>
      <c r="F919" s="10"/>
      <c r="G919" s="35"/>
      <c r="H919" s="25" t="str">
        <f t="shared" si="1"/>
        <v/>
      </c>
      <c r="I919" s="26" t="str">
        <f t="shared" si="2"/>
        <v/>
      </c>
      <c r="J919" s="10"/>
      <c r="K919" s="10"/>
      <c r="L919" s="10"/>
      <c r="M919" s="10"/>
      <c r="N919" s="10"/>
    </row>
    <row r="920">
      <c r="A920" s="10"/>
      <c r="B920" s="30"/>
      <c r="C920" s="11"/>
      <c r="D920" s="13"/>
      <c r="E920" s="34"/>
      <c r="F920" s="10"/>
      <c r="G920" s="35"/>
      <c r="H920" s="25" t="str">
        <f t="shared" si="1"/>
        <v/>
      </c>
      <c r="I920" s="26" t="str">
        <f t="shared" si="2"/>
        <v/>
      </c>
      <c r="J920" s="10"/>
      <c r="K920" s="10"/>
      <c r="L920" s="10"/>
      <c r="M920" s="10"/>
      <c r="N920" s="10"/>
    </row>
    <row r="921">
      <c r="A921" s="10"/>
      <c r="B921" s="30"/>
      <c r="C921" s="11"/>
      <c r="D921" s="13"/>
      <c r="E921" s="34"/>
      <c r="F921" s="10"/>
      <c r="G921" s="35"/>
      <c r="H921" s="25" t="str">
        <f t="shared" si="1"/>
        <v/>
      </c>
      <c r="I921" s="26" t="str">
        <f t="shared" si="2"/>
        <v/>
      </c>
      <c r="J921" s="10"/>
      <c r="K921" s="10"/>
      <c r="L921" s="10"/>
      <c r="M921" s="10"/>
      <c r="N921" s="10"/>
    </row>
    <row r="922">
      <c r="A922" s="10"/>
      <c r="B922" s="30"/>
      <c r="C922" s="11"/>
      <c r="D922" s="13"/>
      <c r="E922" s="34"/>
      <c r="F922" s="10"/>
      <c r="G922" s="35"/>
      <c r="H922" s="25" t="str">
        <f t="shared" si="1"/>
        <v/>
      </c>
      <c r="I922" s="26" t="str">
        <f t="shared" si="2"/>
        <v/>
      </c>
      <c r="J922" s="10"/>
      <c r="K922" s="10"/>
      <c r="L922" s="10"/>
      <c r="M922" s="10"/>
      <c r="N922" s="10"/>
    </row>
    <row r="923">
      <c r="A923" s="10"/>
      <c r="B923" s="30"/>
      <c r="C923" s="11"/>
      <c r="D923" s="13"/>
      <c r="E923" s="34"/>
      <c r="F923" s="10"/>
      <c r="G923" s="35"/>
      <c r="H923" s="25" t="str">
        <f t="shared" si="1"/>
        <v/>
      </c>
      <c r="I923" s="26" t="str">
        <f t="shared" si="2"/>
        <v/>
      </c>
      <c r="J923" s="10"/>
      <c r="K923" s="10"/>
      <c r="L923" s="10"/>
      <c r="M923" s="10"/>
      <c r="N923" s="10"/>
    </row>
    <row r="924">
      <c r="A924" s="10"/>
      <c r="B924" s="30"/>
      <c r="C924" s="11"/>
      <c r="D924" s="13"/>
      <c r="E924" s="34"/>
      <c r="F924" s="10"/>
      <c r="G924" s="35"/>
      <c r="H924" s="25" t="str">
        <f t="shared" si="1"/>
        <v/>
      </c>
      <c r="I924" s="26" t="str">
        <f t="shared" si="2"/>
        <v/>
      </c>
      <c r="J924" s="10"/>
      <c r="K924" s="10"/>
      <c r="L924" s="10"/>
      <c r="M924" s="10"/>
      <c r="N924" s="10"/>
    </row>
    <row r="925">
      <c r="A925" s="10"/>
      <c r="B925" s="30"/>
      <c r="C925" s="11"/>
      <c r="D925" s="13"/>
      <c r="E925" s="34"/>
      <c r="F925" s="10"/>
      <c r="G925" s="35"/>
      <c r="H925" s="25" t="str">
        <f t="shared" si="1"/>
        <v/>
      </c>
      <c r="I925" s="26" t="str">
        <f t="shared" si="2"/>
        <v/>
      </c>
      <c r="J925" s="10"/>
      <c r="K925" s="10"/>
      <c r="L925" s="10"/>
      <c r="M925" s="10"/>
      <c r="N925" s="10"/>
    </row>
    <row r="926">
      <c r="A926" s="10"/>
      <c r="B926" s="30"/>
      <c r="C926" s="11"/>
      <c r="D926" s="13"/>
      <c r="E926" s="34"/>
      <c r="F926" s="10"/>
      <c r="G926" s="35"/>
      <c r="H926" s="25" t="str">
        <f t="shared" si="1"/>
        <v/>
      </c>
      <c r="I926" s="26" t="str">
        <f t="shared" si="2"/>
        <v/>
      </c>
      <c r="J926" s="10"/>
      <c r="K926" s="10"/>
      <c r="L926" s="10"/>
      <c r="M926" s="10"/>
      <c r="N926" s="10"/>
    </row>
    <row r="927">
      <c r="A927" s="10"/>
      <c r="B927" s="30"/>
      <c r="C927" s="11"/>
      <c r="D927" s="13"/>
      <c r="E927" s="34"/>
      <c r="F927" s="10"/>
      <c r="G927" s="35"/>
      <c r="H927" s="25" t="str">
        <f t="shared" si="1"/>
        <v/>
      </c>
      <c r="I927" s="26" t="str">
        <f t="shared" si="2"/>
        <v/>
      </c>
      <c r="J927" s="10"/>
      <c r="K927" s="10"/>
      <c r="L927" s="10"/>
      <c r="M927" s="10"/>
      <c r="N927" s="10"/>
    </row>
    <row r="928">
      <c r="A928" s="10"/>
      <c r="B928" s="30"/>
      <c r="C928" s="11"/>
      <c r="D928" s="13"/>
      <c r="E928" s="34"/>
      <c r="F928" s="10"/>
      <c r="G928" s="35"/>
      <c r="H928" s="25" t="str">
        <f t="shared" si="1"/>
        <v/>
      </c>
      <c r="I928" s="26" t="str">
        <f t="shared" si="2"/>
        <v/>
      </c>
      <c r="J928" s="10"/>
      <c r="K928" s="10"/>
      <c r="L928" s="10"/>
      <c r="M928" s="10"/>
      <c r="N928" s="10"/>
    </row>
    <row r="929">
      <c r="A929" s="10"/>
      <c r="B929" s="30"/>
      <c r="C929" s="11"/>
      <c r="D929" s="13"/>
      <c r="E929" s="34"/>
      <c r="F929" s="10"/>
      <c r="G929" s="35"/>
      <c r="H929" s="25" t="str">
        <f t="shared" si="1"/>
        <v/>
      </c>
      <c r="I929" s="26" t="str">
        <f t="shared" si="2"/>
        <v/>
      </c>
      <c r="J929" s="10"/>
      <c r="K929" s="10"/>
      <c r="L929" s="10"/>
      <c r="M929" s="10"/>
      <c r="N929" s="10"/>
    </row>
    <row r="930">
      <c r="A930" s="10"/>
      <c r="B930" s="30"/>
      <c r="C930" s="11"/>
      <c r="D930" s="13"/>
      <c r="E930" s="34"/>
      <c r="F930" s="10"/>
      <c r="G930" s="35"/>
      <c r="H930" s="25" t="str">
        <f t="shared" si="1"/>
        <v/>
      </c>
      <c r="I930" s="26" t="str">
        <f t="shared" si="2"/>
        <v/>
      </c>
      <c r="J930" s="10"/>
      <c r="K930" s="10"/>
      <c r="L930" s="10"/>
      <c r="M930" s="10"/>
      <c r="N930" s="10"/>
    </row>
    <row r="931">
      <c r="A931" s="10"/>
      <c r="B931" s="30"/>
      <c r="C931" s="11"/>
      <c r="D931" s="13"/>
      <c r="E931" s="34"/>
      <c r="F931" s="10"/>
      <c r="G931" s="35"/>
      <c r="H931" s="25" t="str">
        <f t="shared" si="1"/>
        <v/>
      </c>
      <c r="I931" s="26" t="str">
        <f t="shared" si="2"/>
        <v/>
      </c>
      <c r="J931" s="10"/>
      <c r="K931" s="10"/>
      <c r="L931" s="10"/>
      <c r="M931" s="10"/>
      <c r="N931" s="10"/>
    </row>
    <row r="932">
      <c r="A932" s="10"/>
      <c r="B932" s="30"/>
      <c r="C932" s="11"/>
      <c r="D932" s="13"/>
      <c r="E932" s="34"/>
      <c r="F932" s="10"/>
      <c r="G932" s="35"/>
      <c r="H932" s="25" t="str">
        <f t="shared" si="1"/>
        <v/>
      </c>
      <c r="I932" s="26" t="str">
        <f t="shared" si="2"/>
        <v/>
      </c>
      <c r="J932" s="10"/>
      <c r="K932" s="10"/>
      <c r="L932" s="10"/>
      <c r="M932" s="10"/>
      <c r="N932" s="10"/>
    </row>
    <row r="933">
      <c r="A933" s="10"/>
      <c r="B933" s="30"/>
      <c r="C933" s="11"/>
      <c r="D933" s="13"/>
      <c r="E933" s="34"/>
      <c r="F933" s="10"/>
      <c r="G933" s="35"/>
      <c r="H933" s="25" t="str">
        <f t="shared" si="1"/>
        <v/>
      </c>
      <c r="I933" s="26" t="str">
        <f t="shared" si="2"/>
        <v/>
      </c>
      <c r="J933" s="10"/>
      <c r="K933" s="10"/>
      <c r="L933" s="10"/>
      <c r="M933" s="10"/>
      <c r="N933" s="10"/>
    </row>
    <row r="934">
      <c r="A934" s="10"/>
      <c r="B934" s="30"/>
      <c r="C934" s="11"/>
      <c r="D934" s="13"/>
      <c r="E934" s="34"/>
      <c r="F934" s="10"/>
      <c r="G934" s="35"/>
      <c r="H934" s="25" t="str">
        <f t="shared" si="1"/>
        <v/>
      </c>
      <c r="I934" s="26" t="str">
        <f t="shared" si="2"/>
        <v/>
      </c>
      <c r="J934" s="10"/>
      <c r="K934" s="10"/>
      <c r="L934" s="10"/>
      <c r="M934" s="10"/>
      <c r="N934" s="10"/>
    </row>
    <row r="935">
      <c r="A935" s="10"/>
      <c r="B935" s="30"/>
      <c r="C935" s="11"/>
      <c r="D935" s="13"/>
      <c r="E935" s="34"/>
      <c r="F935" s="10"/>
      <c r="G935" s="35"/>
      <c r="H935" s="25" t="str">
        <f t="shared" si="1"/>
        <v/>
      </c>
      <c r="I935" s="26" t="str">
        <f t="shared" si="2"/>
        <v/>
      </c>
      <c r="J935" s="10"/>
      <c r="K935" s="10"/>
      <c r="L935" s="10"/>
      <c r="M935" s="10"/>
      <c r="N935" s="10"/>
    </row>
    <row r="936">
      <c r="A936" s="10"/>
      <c r="B936" s="30"/>
      <c r="C936" s="11"/>
      <c r="D936" s="13"/>
      <c r="E936" s="34"/>
      <c r="F936" s="10"/>
      <c r="G936" s="35"/>
      <c r="H936" s="25" t="str">
        <f t="shared" si="1"/>
        <v/>
      </c>
      <c r="I936" s="26" t="str">
        <f t="shared" si="2"/>
        <v/>
      </c>
      <c r="J936" s="10"/>
      <c r="K936" s="10"/>
      <c r="L936" s="10"/>
      <c r="M936" s="10"/>
      <c r="N936" s="10"/>
    </row>
    <row r="937">
      <c r="A937" s="10"/>
      <c r="B937" s="30"/>
      <c r="C937" s="11"/>
      <c r="D937" s="13"/>
      <c r="E937" s="34"/>
      <c r="F937" s="10"/>
      <c r="G937" s="35"/>
      <c r="H937" s="25" t="str">
        <f t="shared" si="1"/>
        <v/>
      </c>
      <c r="I937" s="26" t="str">
        <f t="shared" si="2"/>
        <v/>
      </c>
      <c r="J937" s="10"/>
      <c r="K937" s="10"/>
      <c r="L937" s="10"/>
      <c r="M937" s="10"/>
      <c r="N937" s="10"/>
    </row>
    <row r="938">
      <c r="A938" s="10"/>
      <c r="B938" s="30"/>
      <c r="C938" s="11"/>
      <c r="D938" s="13"/>
      <c r="E938" s="34"/>
      <c r="F938" s="10"/>
      <c r="G938" s="35"/>
      <c r="H938" s="25" t="str">
        <f t="shared" si="1"/>
        <v/>
      </c>
      <c r="I938" s="26" t="str">
        <f t="shared" si="2"/>
        <v/>
      </c>
      <c r="J938" s="10"/>
      <c r="K938" s="10"/>
      <c r="L938" s="10"/>
      <c r="M938" s="10"/>
      <c r="N938" s="10"/>
    </row>
    <row r="939">
      <c r="A939" s="10"/>
      <c r="B939" s="30"/>
      <c r="C939" s="11"/>
      <c r="D939" s="13"/>
      <c r="E939" s="34"/>
      <c r="F939" s="10"/>
      <c r="G939" s="35"/>
      <c r="H939" s="25" t="str">
        <f t="shared" si="1"/>
        <v/>
      </c>
      <c r="I939" s="26" t="str">
        <f t="shared" si="2"/>
        <v/>
      </c>
      <c r="J939" s="10"/>
      <c r="K939" s="10"/>
      <c r="L939" s="10"/>
      <c r="M939" s="10"/>
      <c r="N939" s="10"/>
    </row>
    <row r="940">
      <c r="A940" s="10"/>
      <c r="B940" s="30"/>
      <c r="C940" s="11"/>
      <c r="D940" s="13"/>
      <c r="E940" s="34"/>
      <c r="F940" s="10"/>
      <c r="G940" s="35"/>
      <c r="H940" s="25" t="str">
        <f t="shared" si="1"/>
        <v/>
      </c>
      <c r="I940" s="26" t="str">
        <f t="shared" si="2"/>
        <v/>
      </c>
      <c r="J940" s="10"/>
      <c r="K940" s="10"/>
      <c r="L940" s="10"/>
      <c r="M940" s="10"/>
      <c r="N940" s="10"/>
    </row>
    <row r="941">
      <c r="A941" s="10"/>
      <c r="B941" s="30"/>
      <c r="C941" s="11"/>
      <c r="D941" s="13"/>
      <c r="E941" s="34"/>
      <c r="F941" s="10"/>
      <c r="G941" s="35"/>
      <c r="H941" s="25" t="str">
        <f t="shared" si="1"/>
        <v/>
      </c>
      <c r="I941" s="26" t="str">
        <f t="shared" si="2"/>
        <v/>
      </c>
      <c r="J941" s="10"/>
      <c r="K941" s="10"/>
      <c r="L941" s="10"/>
      <c r="M941" s="10"/>
      <c r="N941" s="10"/>
    </row>
    <row r="942">
      <c r="A942" s="10"/>
      <c r="B942" s="30"/>
      <c r="C942" s="11"/>
      <c r="D942" s="13"/>
      <c r="E942" s="34"/>
      <c r="F942" s="10"/>
      <c r="G942" s="35"/>
      <c r="H942" s="25" t="str">
        <f t="shared" si="1"/>
        <v/>
      </c>
      <c r="I942" s="26" t="str">
        <f t="shared" si="2"/>
        <v/>
      </c>
      <c r="J942" s="10"/>
      <c r="K942" s="10"/>
      <c r="L942" s="10"/>
      <c r="M942" s="10"/>
      <c r="N942" s="10"/>
    </row>
    <row r="943">
      <c r="A943" s="10"/>
      <c r="B943" s="30"/>
      <c r="C943" s="11"/>
      <c r="D943" s="13"/>
      <c r="E943" s="34"/>
      <c r="F943" s="10"/>
      <c r="G943" s="35"/>
      <c r="H943" s="25" t="str">
        <f t="shared" si="1"/>
        <v/>
      </c>
      <c r="I943" s="26" t="str">
        <f t="shared" si="2"/>
        <v/>
      </c>
      <c r="J943" s="10"/>
      <c r="K943" s="10"/>
      <c r="L943" s="10"/>
      <c r="M943" s="10"/>
      <c r="N943" s="10"/>
    </row>
    <row r="944">
      <c r="A944" s="10"/>
      <c r="B944" s="30"/>
      <c r="C944" s="11"/>
      <c r="D944" s="13"/>
      <c r="E944" s="34"/>
      <c r="F944" s="10"/>
      <c r="G944" s="35"/>
      <c r="H944" s="25" t="str">
        <f t="shared" si="1"/>
        <v/>
      </c>
      <c r="I944" s="26" t="str">
        <f t="shared" si="2"/>
        <v/>
      </c>
      <c r="J944" s="10"/>
      <c r="K944" s="10"/>
      <c r="L944" s="10"/>
      <c r="M944" s="10"/>
      <c r="N944" s="10"/>
    </row>
    <row r="945">
      <c r="A945" s="10"/>
      <c r="B945" s="30"/>
      <c r="C945" s="11"/>
      <c r="D945" s="13"/>
      <c r="E945" s="34"/>
      <c r="F945" s="10"/>
      <c r="G945" s="35"/>
      <c r="H945" s="25" t="str">
        <f t="shared" si="1"/>
        <v/>
      </c>
      <c r="I945" s="26" t="str">
        <f t="shared" si="2"/>
        <v/>
      </c>
      <c r="J945" s="10"/>
      <c r="K945" s="10"/>
      <c r="L945" s="10"/>
      <c r="M945" s="10"/>
      <c r="N945" s="10"/>
    </row>
    <row r="946">
      <c r="A946" s="10"/>
      <c r="B946" s="30"/>
      <c r="C946" s="11"/>
      <c r="D946" s="13"/>
      <c r="E946" s="34"/>
      <c r="F946" s="10"/>
      <c r="G946" s="35"/>
      <c r="H946" s="25" t="str">
        <f t="shared" si="1"/>
        <v/>
      </c>
      <c r="I946" s="26" t="str">
        <f t="shared" si="2"/>
        <v/>
      </c>
      <c r="J946" s="10"/>
      <c r="K946" s="10"/>
      <c r="L946" s="10"/>
      <c r="M946" s="10"/>
      <c r="N946" s="10"/>
    </row>
    <row r="947">
      <c r="A947" s="10"/>
      <c r="B947" s="30"/>
      <c r="C947" s="11"/>
      <c r="D947" s="13"/>
      <c r="E947" s="34"/>
      <c r="F947" s="10"/>
      <c r="G947" s="35"/>
      <c r="H947" s="25" t="str">
        <f t="shared" si="1"/>
        <v/>
      </c>
      <c r="I947" s="26" t="str">
        <f t="shared" si="2"/>
        <v/>
      </c>
      <c r="J947" s="10"/>
      <c r="K947" s="10"/>
      <c r="L947" s="10"/>
      <c r="M947" s="10"/>
      <c r="N947" s="10"/>
    </row>
    <row r="948">
      <c r="A948" s="10"/>
      <c r="B948" s="30"/>
      <c r="C948" s="11"/>
      <c r="D948" s="13"/>
      <c r="E948" s="34"/>
      <c r="F948" s="10"/>
      <c r="G948" s="35"/>
      <c r="H948" s="25" t="str">
        <f t="shared" si="1"/>
        <v/>
      </c>
      <c r="I948" s="26" t="str">
        <f t="shared" si="2"/>
        <v/>
      </c>
      <c r="J948" s="10"/>
      <c r="K948" s="10"/>
      <c r="L948" s="10"/>
      <c r="M948" s="10"/>
      <c r="N948" s="10"/>
    </row>
    <row r="949">
      <c r="A949" s="10"/>
      <c r="B949" s="30"/>
      <c r="C949" s="11"/>
      <c r="D949" s="13"/>
      <c r="E949" s="34"/>
      <c r="F949" s="10"/>
      <c r="G949" s="35"/>
      <c r="H949" s="25" t="str">
        <f t="shared" si="1"/>
        <v/>
      </c>
      <c r="I949" s="26" t="str">
        <f t="shared" si="2"/>
        <v/>
      </c>
      <c r="J949" s="10"/>
      <c r="K949" s="10"/>
      <c r="L949" s="10"/>
      <c r="M949" s="10"/>
      <c r="N949" s="10"/>
    </row>
    <row r="950">
      <c r="A950" s="10"/>
      <c r="B950" s="30"/>
      <c r="C950" s="11"/>
      <c r="D950" s="13"/>
      <c r="E950" s="34"/>
      <c r="F950" s="10"/>
      <c r="G950" s="35"/>
      <c r="H950" s="25" t="str">
        <f t="shared" si="1"/>
        <v/>
      </c>
      <c r="I950" s="26" t="str">
        <f t="shared" si="2"/>
        <v/>
      </c>
      <c r="J950" s="10"/>
      <c r="K950" s="10"/>
      <c r="L950" s="10"/>
      <c r="M950" s="10"/>
      <c r="N950" s="10"/>
    </row>
    <row r="951">
      <c r="A951" s="10"/>
      <c r="B951" s="30"/>
      <c r="C951" s="11"/>
      <c r="D951" s="13"/>
      <c r="E951" s="34"/>
      <c r="F951" s="10"/>
      <c r="G951" s="35"/>
      <c r="H951" s="25" t="str">
        <f t="shared" si="1"/>
        <v/>
      </c>
      <c r="I951" s="26" t="str">
        <f t="shared" si="2"/>
        <v/>
      </c>
      <c r="J951" s="10"/>
      <c r="K951" s="10"/>
      <c r="L951" s="10"/>
      <c r="M951" s="10"/>
      <c r="N951" s="10"/>
    </row>
    <row r="952">
      <c r="A952" s="10"/>
      <c r="B952" s="30"/>
      <c r="C952" s="11"/>
      <c r="D952" s="13"/>
      <c r="E952" s="34"/>
      <c r="F952" s="10"/>
      <c r="G952" s="35"/>
      <c r="H952" s="25" t="str">
        <f t="shared" si="1"/>
        <v/>
      </c>
      <c r="I952" s="26" t="str">
        <f t="shared" si="2"/>
        <v/>
      </c>
      <c r="J952" s="10"/>
      <c r="K952" s="10"/>
      <c r="L952" s="10"/>
      <c r="M952" s="10"/>
      <c r="N952" s="10"/>
    </row>
    <row r="953">
      <c r="A953" s="10"/>
      <c r="B953" s="30"/>
      <c r="C953" s="11"/>
      <c r="D953" s="13"/>
      <c r="E953" s="34"/>
      <c r="F953" s="10"/>
      <c r="G953" s="35"/>
      <c r="H953" s="25" t="str">
        <f t="shared" si="1"/>
        <v/>
      </c>
      <c r="I953" s="26" t="str">
        <f t="shared" si="2"/>
        <v/>
      </c>
      <c r="J953" s="10"/>
      <c r="K953" s="10"/>
      <c r="L953" s="10"/>
      <c r="M953" s="10"/>
      <c r="N953" s="10"/>
    </row>
    <row r="954">
      <c r="A954" s="10"/>
      <c r="B954" s="30"/>
      <c r="C954" s="11"/>
      <c r="D954" s="13"/>
      <c r="E954" s="34"/>
      <c r="F954" s="10"/>
      <c r="G954" s="35"/>
      <c r="H954" s="25" t="str">
        <f t="shared" si="1"/>
        <v/>
      </c>
      <c r="I954" s="26" t="str">
        <f t="shared" si="2"/>
        <v/>
      </c>
      <c r="J954" s="10"/>
      <c r="K954" s="10"/>
      <c r="L954" s="10"/>
      <c r="M954" s="10"/>
      <c r="N954" s="10"/>
    </row>
    <row r="955">
      <c r="A955" s="10"/>
      <c r="B955" s="30"/>
      <c r="C955" s="11"/>
      <c r="D955" s="13"/>
      <c r="E955" s="34"/>
      <c r="F955" s="10"/>
      <c r="G955" s="35"/>
      <c r="H955" s="25" t="str">
        <f t="shared" si="1"/>
        <v/>
      </c>
      <c r="I955" s="26" t="str">
        <f t="shared" si="2"/>
        <v/>
      </c>
      <c r="J955" s="10"/>
      <c r="K955" s="10"/>
      <c r="L955" s="10"/>
      <c r="M955" s="10"/>
      <c r="N955" s="10"/>
    </row>
    <row r="956">
      <c r="A956" s="10"/>
      <c r="B956" s="30"/>
      <c r="C956" s="11"/>
      <c r="D956" s="13"/>
      <c r="E956" s="34"/>
      <c r="F956" s="10"/>
      <c r="G956" s="35"/>
      <c r="H956" s="25" t="str">
        <f t="shared" si="1"/>
        <v/>
      </c>
      <c r="I956" s="26" t="str">
        <f t="shared" si="2"/>
        <v/>
      </c>
      <c r="J956" s="10"/>
      <c r="K956" s="10"/>
      <c r="L956" s="10"/>
      <c r="M956" s="10"/>
      <c r="N956" s="10"/>
    </row>
    <row r="957">
      <c r="A957" s="10"/>
      <c r="B957" s="30"/>
      <c r="C957" s="11"/>
      <c r="D957" s="13"/>
      <c r="E957" s="34"/>
      <c r="F957" s="10"/>
      <c r="G957" s="35"/>
      <c r="H957" s="25" t="str">
        <f t="shared" si="1"/>
        <v/>
      </c>
      <c r="I957" s="26" t="str">
        <f t="shared" si="2"/>
        <v/>
      </c>
      <c r="J957" s="10"/>
      <c r="K957" s="10"/>
      <c r="L957" s="10"/>
      <c r="M957" s="10"/>
      <c r="N957" s="10"/>
    </row>
    <row r="958">
      <c r="A958" s="10"/>
      <c r="B958" s="30"/>
      <c r="C958" s="11"/>
      <c r="D958" s="13"/>
      <c r="E958" s="34"/>
      <c r="F958" s="10"/>
      <c r="G958" s="35"/>
      <c r="H958" s="25" t="str">
        <f t="shared" si="1"/>
        <v/>
      </c>
      <c r="I958" s="26" t="str">
        <f t="shared" si="2"/>
        <v/>
      </c>
      <c r="J958" s="10"/>
      <c r="K958" s="10"/>
      <c r="L958" s="10"/>
      <c r="M958" s="10"/>
      <c r="N958" s="10"/>
    </row>
    <row r="959">
      <c r="A959" s="10"/>
      <c r="B959" s="30"/>
      <c r="C959" s="11"/>
      <c r="D959" s="13"/>
      <c r="E959" s="34"/>
      <c r="F959" s="10"/>
      <c r="G959" s="35"/>
      <c r="H959" s="25" t="str">
        <f t="shared" si="1"/>
        <v/>
      </c>
      <c r="I959" s="26" t="str">
        <f t="shared" si="2"/>
        <v/>
      </c>
      <c r="J959" s="10"/>
      <c r="K959" s="10"/>
      <c r="L959" s="10"/>
      <c r="M959" s="10"/>
      <c r="N959" s="10"/>
    </row>
    <row r="960">
      <c r="A960" s="10"/>
      <c r="B960" s="30"/>
      <c r="C960" s="11"/>
      <c r="D960" s="13"/>
      <c r="E960" s="34"/>
      <c r="F960" s="10"/>
      <c r="G960" s="35"/>
      <c r="H960" s="25" t="str">
        <f t="shared" si="1"/>
        <v/>
      </c>
      <c r="I960" s="26" t="str">
        <f t="shared" si="2"/>
        <v/>
      </c>
      <c r="J960" s="10"/>
      <c r="K960" s="10"/>
      <c r="L960" s="10"/>
      <c r="M960" s="10"/>
      <c r="N960" s="10"/>
    </row>
    <row r="961">
      <c r="A961" s="10"/>
      <c r="B961" s="30"/>
      <c r="C961" s="11"/>
      <c r="D961" s="13"/>
      <c r="E961" s="34"/>
      <c r="F961" s="10"/>
      <c r="G961" s="35"/>
      <c r="H961" s="25" t="str">
        <f t="shared" si="1"/>
        <v/>
      </c>
      <c r="I961" s="26" t="str">
        <f t="shared" si="2"/>
        <v/>
      </c>
      <c r="J961" s="10"/>
      <c r="K961" s="10"/>
      <c r="L961" s="10"/>
      <c r="M961" s="10"/>
      <c r="N961" s="10"/>
    </row>
    <row r="962">
      <c r="A962" s="10"/>
      <c r="B962" s="30"/>
      <c r="C962" s="11"/>
      <c r="D962" s="13"/>
      <c r="E962" s="34"/>
      <c r="F962" s="10"/>
      <c r="G962" s="35"/>
      <c r="H962" s="25" t="str">
        <f t="shared" si="1"/>
        <v/>
      </c>
      <c r="I962" s="26" t="str">
        <f t="shared" si="2"/>
        <v/>
      </c>
      <c r="J962" s="10"/>
      <c r="K962" s="10"/>
      <c r="L962" s="10"/>
      <c r="M962" s="10"/>
      <c r="N962" s="10"/>
    </row>
    <row r="963">
      <c r="A963" s="10"/>
      <c r="B963" s="30"/>
      <c r="C963" s="11"/>
      <c r="D963" s="13"/>
      <c r="E963" s="34"/>
      <c r="F963" s="10"/>
      <c r="G963" s="35"/>
      <c r="H963" s="25" t="str">
        <f t="shared" si="1"/>
        <v/>
      </c>
      <c r="I963" s="26" t="str">
        <f t="shared" si="2"/>
        <v/>
      </c>
      <c r="J963" s="10"/>
      <c r="K963" s="10"/>
      <c r="L963" s="10"/>
      <c r="M963" s="10"/>
      <c r="N963" s="10"/>
    </row>
    <row r="964">
      <c r="A964" s="10"/>
      <c r="B964" s="30"/>
      <c r="C964" s="11"/>
      <c r="D964" s="13"/>
      <c r="E964" s="34"/>
      <c r="F964" s="10"/>
      <c r="G964" s="35"/>
      <c r="H964" s="25" t="str">
        <f t="shared" si="1"/>
        <v/>
      </c>
      <c r="I964" s="26" t="str">
        <f t="shared" si="2"/>
        <v/>
      </c>
      <c r="J964" s="10"/>
      <c r="K964" s="10"/>
      <c r="L964" s="10"/>
      <c r="M964" s="10"/>
      <c r="N964" s="10"/>
    </row>
    <row r="965">
      <c r="A965" s="10"/>
      <c r="B965" s="30"/>
      <c r="C965" s="11"/>
      <c r="D965" s="13"/>
      <c r="E965" s="34"/>
      <c r="F965" s="10"/>
      <c r="G965" s="35"/>
      <c r="H965" s="25" t="str">
        <f t="shared" si="1"/>
        <v/>
      </c>
      <c r="I965" s="26" t="str">
        <f t="shared" si="2"/>
        <v/>
      </c>
      <c r="J965" s="10"/>
      <c r="K965" s="10"/>
      <c r="L965" s="10"/>
      <c r="M965" s="10"/>
      <c r="N965" s="10"/>
    </row>
    <row r="966">
      <c r="A966" s="10"/>
      <c r="B966" s="30"/>
      <c r="C966" s="11"/>
      <c r="D966" s="13"/>
      <c r="E966" s="34"/>
      <c r="F966" s="10"/>
      <c r="G966" s="35"/>
      <c r="H966" s="25" t="str">
        <f t="shared" si="1"/>
        <v/>
      </c>
      <c r="I966" s="26" t="str">
        <f t="shared" si="2"/>
        <v/>
      </c>
      <c r="J966" s="10"/>
      <c r="K966" s="10"/>
      <c r="L966" s="10"/>
      <c r="M966" s="10"/>
      <c r="N966" s="10"/>
    </row>
    <row r="967">
      <c r="A967" s="10"/>
      <c r="B967" s="30"/>
      <c r="C967" s="11"/>
      <c r="D967" s="13"/>
      <c r="E967" s="34"/>
      <c r="F967" s="10"/>
      <c r="G967" s="35"/>
      <c r="H967" s="25" t="str">
        <f t="shared" si="1"/>
        <v/>
      </c>
      <c r="I967" s="26" t="str">
        <f t="shared" si="2"/>
        <v/>
      </c>
      <c r="J967" s="10"/>
      <c r="K967" s="10"/>
      <c r="L967" s="10"/>
      <c r="M967" s="10"/>
      <c r="N967" s="10"/>
    </row>
    <row r="968">
      <c r="A968" s="10"/>
      <c r="B968" s="30"/>
      <c r="C968" s="11"/>
      <c r="D968" s="13"/>
      <c r="E968" s="34"/>
      <c r="F968" s="10"/>
      <c r="G968" s="35"/>
      <c r="H968" s="25" t="str">
        <f t="shared" si="1"/>
        <v/>
      </c>
      <c r="I968" s="26" t="str">
        <f t="shared" si="2"/>
        <v/>
      </c>
      <c r="J968" s="10"/>
      <c r="K968" s="10"/>
      <c r="L968" s="10"/>
      <c r="M968" s="10"/>
      <c r="N968" s="10"/>
    </row>
    <row r="969">
      <c r="A969" s="10"/>
      <c r="B969" s="30"/>
      <c r="C969" s="11"/>
      <c r="D969" s="13"/>
      <c r="E969" s="34"/>
      <c r="F969" s="10"/>
      <c r="G969" s="35"/>
      <c r="H969" s="25" t="str">
        <f t="shared" si="1"/>
        <v/>
      </c>
      <c r="I969" s="26" t="str">
        <f t="shared" si="2"/>
        <v/>
      </c>
      <c r="J969" s="10"/>
      <c r="K969" s="10"/>
      <c r="L969" s="10"/>
      <c r="M969" s="10"/>
      <c r="N969" s="10"/>
    </row>
    <row r="970">
      <c r="A970" s="10"/>
      <c r="B970" s="30"/>
      <c r="C970" s="11"/>
      <c r="D970" s="13"/>
      <c r="E970" s="34"/>
      <c r="F970" s="10"/>
      <c r="G970" s="35"/>
      <c r="H970" s="25" t="str">
        <f t="shared" si="1"/>
        <v/>
      </c>
      <c r="I970" s="26" t="str">
        <f t="shared" si="2"/>
        <v/>
      </c>
      <c r="J970" s="10"/>
      <c r="K970" s="10"/>
      <c r="L970" s="10"/>
      <c r="M970" s="10"/>
      <c r="N970" s="10"/>
    </row>
    <row r="971">
      <c r="A971" s="10"/>
      <c r="B971" s="30"/>
      <c r="C971" s="11"/>
      <c r="D971" s="13"/>
      <c r="E971" s="34"/>
      <c r="F971" s="10"/>
      <c r="G971" s="35"/>
      <c r="H971" s="25" t="str">
        <f t="shared" si="1"/>
        <v/>
      </c>
      <c r="I971" s="26" t="str">
        <f t="shared" si="2"/>
        <v/>
      </c>
      <c r="J971" s="10"/>
      <c r="K971" s="10"/>
      <c r="L971" s="10"/>
      <c r="M971" s="10"/>
      <c r="N971" s="10"/>
    </row>
    <row r="972">
      <c r="A972" s="10"/>
      <c r="B972" s="30"/>
      <c r="C972" s="11"/>
      <c r="D972" s="13"/>
      <c r="E972" s="34"/>
      <c r="F972" s="10"/>
      <c r="G972" s="35"/>
      <c r="H972" s="25" t="str">
        <f t="shared" si="1"/>
        <v/>
      </c>
      <c r="I972" s="26" t="str">
        <f t="shared" si="2"/>
        <v/>
      </c>
      <c r="J972" s="10"/>
      <c r="K972" s="10"/>
      <c r="L972" s="10"/>
      <c r="M972" s="10"/>
      <c r="N972" s="10"/>
    </row>
    <row r="973">
      <c r="A973" s="10"/>
      <c r="B973" s="30"/>
      <c r="C973" s="11"/>
      <c r="D973" s="13"/>
      <c r="E973" s="34"/>
      <c r="F973" s="10"/>
      <c r="G973" s="35"/>
      <c r="H973" s="25" t="str">
        <f t="shared" si="1"/>
        <v/>
      </c>
      <c r="I973" s="26" t="str">
        <f t="shared" si="2"/>
        <v/>
      </c>
      <c r="J973" s="10"/>
      <c r="K973" s="10"/>
      <c r="L973" s="10"/>
      <c r="M973" s="10"/>
      <c r="N973" s="10"/>
    </row>
    <row r="974">
      <c r="A974" s="10"/>
      <c r="B974" s="30"/>
      <c r="C974" s="11"/>
      <c r="D974" s="13"/>
      <c r="E974" s="34"/>
      <c r="F974" s="10"/>
      <c r="G974" s="35"/>
      <c r="H974" s="25" t="str">
        <f t="shared" si="1"/>
        <v/>
      </c>
      <c r="I974" s="26" t="str">
        <f t="shared" si="2"/>
        <v/>
      </c>
      <c r="J974" s="10"/>
      <c r="K974" s="10"/>
      <c r="L974" s="10"/>
      <c r="M974" s="10"/>
      <c r="N974" s="10"/>
    </row>
    <row r="975">
      <c r="A975" s="10"/>
      <c r="B975" s="30"/>
      <c r="C975" s="11"/>
      <c r="D975" s="13"/>
      <c r="E975" s="34"/>
      <c r="F975" s="10"/>
      <c r="G975" s="35"/>
      <c r="H975" s="25" t="str">
        <f t="shared" si="1"/>
        <v/>
      </c>
      <c r="I975" s="26" t="str">
        <f t="shared" si="2"/>
        <v/>
      </c>
      <c r="J975" s="10"/>
      <c r="K975" s="10"/>
      <c r="L975" s="10"/>
      <c r="M975" s="10"/>
      <c r="N975" s="10"/>
    </row>
    <row r="976">
      <c r="A976" s="10"/>
      <c r="B976" s="30"/>
      <c r="C976" s="11"/>
      <c r="D976" s="13"/>
      <c r="E976" s="34"/>
      <c r="F976" s="10"/>
      <c r="G976" s="35"/>
      <c r="H976" s="25" t="str">
        <f t="shared" si="1"/>
        <v/>
      </c>
      <c r="I976" s="26" t="str">
        <f t="shared" si="2"/>
        <v/>
      </c>
      <c r="J976" s="10"/>
      <c r="K976" s="10"/>
      <c r="L976" s="10"/>
      <c r="M976" s="10"/>
      <c r="N976" s="10"/>
    </row>
    <row r="977">
      <c r="A977" s="10"/>
      <c r="B977" s="30"/>
      <c r="C977" s="11"/>
      <c r="D977" s="13"/>
      <c r="E977" s="34"/>
      <c r="F977" s="10"/>
      <c r="G977" s="35"/>
      <c r="H977" s="25" t="str">
        <f t="shared" si="1"/>
        <v/>
      </c>
      <c r="I977" s="26" t="str">
        <f t="shared" si="2"/>
        <v/>
      </c>
      <c r="J977" s="10"/>
      <c r="K977" s="10"/>
      <c r="L977" s="10"/>
      <c r="M977" s="10"/>
      <c r="N977" s="10"/>
    </row>
    <row r="978">
      <c r="A978" s="10"/>
      <c r="B978" s="30"/>
      <c r="C978" s="11"/>
      <c r="D978" s="13"/>
      <c r="E978" s="34"/>
      <c r="F978" s="10"/>
      <c r="G978" s="35"/>
      <c r="H978" s="25" t="str">
        <f t="shared" si="1"/>
        <v/>
      </c>
      <c r="I978" s="26" t="str">
        <f t="shared" si="2"/>
        <v/>
      </c>
      <c r="J978" s="10"/>
      <c r="K978" s="10"/>
      <c r="L978" s="10"/>
      <c r="M978" s="10"/>
      <c r="N978" s="10"/>
    </row>
    <row r="979">
      <c r="A979" s="10"/>
      <c r="B979" s="30"/>
      <c r="C979" s="11"/>
      <c r="D979" s="13"/>
      <c r="E979" s="34"/>
      <c r="F979" s="10"/>
      <c r="G979" s="35"/>
      <c r="H979" s="25" t="str">
        <f t="shared" si="1"/>
        <v/>
      </c>
      <c r="I979" s="26" t="str">
        <f t="shared" si="2"/>
        <v/>
      </c>
      <c r="J979" s="10"/>
      <c r="K979" s="10"/>
      <c r="L979" s="10"/>
      <c r="M979" s="10"/>
      <c r="N979" s="10"/>
    </row>
    <row r="980">
      <c r="A980" s="10"/>
      <c r="B980" s="30"/>
      <c r="C980" s="11"/>
      <c r="D980" s="13"/>
      <c r="E980" s="34"/>
      <c r="F980" s="10"/>
      <c r="G980" s="35"/>
      <c r="H980" s="25" t="str">
        <f t="shared" si="1"/>
        <v/>
      </c>
      <c r="I980" s="26" t="str">
        <f t="shared" si="2"/>
        <v/>
      </c>
      <c r="J980" s="10"/>
      <c r="K980" s="10"/>
      <c r="L980" s="10"/>
      <c r="M980" s="10"/>
      <c r="N980" s="10"/>
    </row>
    <row r="981">
      <c r="A981" s="10"/>
      <c r="B981" s="30"/>
      <c r="C981" s="11"/>
      <c r="D981" s="13"/>
      <c r="E981" s="34"/>
      <c r="F981" s="10"/>
      <c r="G981" s="35"/>
      <c r="H981" s="25" t="str">
        <f t="shared" si="1"/>
        <v/>
      </c>
      <c r="I981" s="26" t="str">
        <f t="shared" si="2"/>
        <v/>
      </c>
      <c r="J981" s="10"/>
      <c r="K981" s="10"/>
      <c r="L981" s="10"/>
      <c r="M981" s="10"/>
      <c r="N981" s="10"/>
    </row>
    <row r="982">
      <c r="A982" s="10"/>
      <c r="B982" s="30"/>
      <c r="C982" s="11"/>
      <c r="D982" s="13"/>
      <c r="E982" s="34"/>
      <c r="F982" s="10"/>
      <c r="G982" s="35"/>
      <c r="H982" s="25" t="str">
        <f t="shared" si="1"/>
        <v/>
      </c>
      <c r="I982" s="26" t="str">
        <f t="shared" si="2"/>
        <v/>
      </c>
      <c r="J982" s="10"/>
      <c r="K982" s="10"/>
      <c r="L982" s="10"/>
      <c r="M982" s="10"/>
      <c r="N982" s="10"/>
    </row>
    <row r="983">
      <c r="A983" s="10"/>
      <c r="B983" s="30"/>
      <c r="C983" s="11"/>
      <c r="D983" s="13"/>
      <c r="E983" s="34"/>
      <c r="F983" s="10"/>
      <c r="G983" s="35"/>
      <c r="H983" s="25" t="str">
        <f t="shared" si="1"/>
        <v/>
      </c>
      <c r="I983" s="26" t="str">
        <f t="shared" si="2"/>
        <v/>
      </c>
      <c r="J983" s="10"/>
      <c r="K983" s="10"/>
      <c r="L983" s="10"/>
      <c r="M983" s="10"/>
      <c r="N983" s="10"/>
    </row>
    <row r="984">
      <c r="A984" s="10"/>
      <c r="B984" s="30"/>
      <c r="C984" s="11"/>
      <c r="D984" s="13"/>
      <c r="E984" s="34"/>
      <c r="F984" s="10"/>
      <c r="G984" s="35"/>
      <c r="H984" s="25" t="str">
        <f t="shared" si="1"/>
        <v/>
      </c>
      <c r="I984" s="26" t="str">
        <f t="shared" si="2"/>
        <v/>
      </c>
      <c r="J984" s="10"/>
      <c r="K984" s="10"/>
      <c r="L984" s="10"/>
      <c r="M984" s="10"/>
      <c r="N984" s="10"/>
    </row>
    <row r="985">
      <c r="A985" s="10"/>
      <c r="B985" s="30"/>
      <c r="C985" s="11"/>
      <c r="D985" s="13"/>
      <c r="E985" s="34"/>
      <c r="F985" s="10"/>
      <c r="G985" s="35"/>
      <c r="H985" s="25" t="str">
        <f t="shared" si="1"/>
        <v/>
      </c>
      <c r="I985" s="26" t="str">
        <f t="shared" si="2"/>
        <v/>
      </c>
      <c r="J985" s="10"/>
      <c r="K985" s="10"/>
      <c r="L985" s="10"/>
      <c r="M985" s="10"/>
      <c r="N985" s="10"/>
    </row>
    <row r="986">
      <c r="A986" s="10"/>
      <c r="B986" s="30"/>
      <c r="C986" s="11"/>
      <c r="D986" s="13"/>
      <c r="E986" s="34"/>
      <c r="F986" s="10"/>
      <c r="G986" s="35"/>
      <c r="H986" s="25" t="str">
        <f t="shared" si="1"/>
        <v/>
      </c>
      <c r="I986" s="26" t="str">
        <f t="shared" si="2"/>
        <v/>
      </c>
      <c r="J986" s="10"/>
      <c r="K986" s="10"/>
      <c r="L986" s="10"/>
      <c r="M986" s="10"/>
      <c r="N986" s="10"/>
    </row>
    <row r="987">
      <c r="A987" s="10"/>
      <c r="B987" s="30"/>
      <c r="C987" s="11"/>
      <c r="D987" s="13"/>
      <c r="E987" s="34"/>
      <c r="F987" s="10"/>
      <c r="G987" s="35"/>
      <c r="H987" s="25" t="str">
        <f t="shared" si="1"/>
        <v/>
      </c>
      <c r="I987" s="26" t="str">
        <f t="shared" si="2"/>
        <v/>
      </c>
      <c r="J987" s="10"/>
      <c r="K987" s="10"/>
      <c r="L987" s="10"/>
      <c r="M987" s="10"/>
      <c r="N987" s="10"/>
    </row>
    <row r="988">
      <c r="A988" s="10"/>
      <c r="B988" s="30"/>
      <c r="C988" s="11"/>
      <c r="D988" s="13"/>
      <c r="E988" s="34"/>
      <c r="F988" s="10"/>
      <c r="G988" s="35"/>
      <c r="H988" s="25" t="str">
        <f t="shared" si="1"/>
        <v/>
      </c>
      <c r="I988" s="26" t="str">
        <f t="shared" si="2"/>
        <v/>
      </c>
      <c r="J988" s="10"/>
      <c r="K988" s="10"/>
      <c r="L988" s="10"/>
      <c r="M988" s="10"/>
      <c r="N988" s="10"/>
    </row>
    <row r="989">
      <c r="A989" s="10"/>
      <c r="B989" s="30"/>
      <c r="C989" s="11"/>
      <c r="D989" s="13"/>
      <c r="E989" s="34"/>
      <c r="F989" s="10"/>
      <c r="G989" s="35"/>
      <c r="H989" s="25" t="str">
        <f t="shared" si="1"/>
        <v/>
      </c>
      <c r="I989" s="26" t="str">
        <f t="shared" si="2"/>
        <v/>
      </c>
      <c r="J989" s="10"/>
      <c r="K989" s="10"/>
      <c r="L989" s="10"/>
      <c r="M989" s="10"/>
      <c r="N989" s="10"/>
    </row>
    <row r="990">
      <c r="A990" s="10"/>
      <c r="B990" s="30"/>
      <c r="C990" s="11"/>
      <c r="D990" s="13"/>
      <c r="E990" s="34"/>
      <c r="F990" s="10"/>
      <c r="G990" s="35"/>
      <c r="H990" s="25" t="str">
        <f t="shared" si="1"/>
        <v/>
      </c>
      <c r="I990" s="26" t="str">
        <f t="shared" si="2"/>
        <v/>
      </c>
      <c r="J990" s="10"/>
      <c r="K990" s="10"/>
      <c r="L990" s="10"/>
      <c r="M990" s="10"/>
      <c r="N990" s="10"/>
    </row>
    <row r="991">
      <c r="A991" s="10"/>
      <c r="B991" s="30"/>
      <c r="C991" s="11"/>
      <c r="D991" s="13"/>
      <c r="E991" s="34"/>
      <c r="F991" s="10"/>
      <c r="G991" s="35"/>
      <c r="H991" s="25" t="str">
        <f t="shared" si="1"/>
        <v/>
      </c>
      <c r="I991" s="26" t="str">
        <f t="shared" si="2"/>
        <v/>
      </c>
      <c r="J991" s="10"/>
      <c r="K991" s="10"/>
      <c r="L991" s="10"/>
      <c r="M991" s="10"/>
      <c r="N991" s="10"/>
    </row>
    <row r="992">
      <c r="A992" s="10"/>
      <c r="B992" s="30"/>
      <c r="C992" s="11"/>
      <c r="D992" s="13"/>
      <c r="E992" s="34"/>
      <c r="F992" s="10"/>
      <c r="G992" s="35"/>
      <c r="H992" s="25" t="str">
        <f t="shared" si="1"/>
        <v/>
      </c>
      <c r="I992" s="26" t="str">
        <f t="shared" si="2"/>
        <v/>
      </c>
      <c r="J992" s="10"/>
      <c r="K992" s="10"/>
      <c r="L992" s="10"/>
      <c r="M992" s="10"/>
      <c r="N992" s="10"/>
    </row>
    <row r="993">
      <c r="A993" s="10"/>
      <c r="B993" s="30"/>
      <c r="C993" s="11"/>
      <c r="D993" s="13"/>
      <c r="E993" s="34"/>
      <c r="F993" s="10"/>
      <c r="G993" s="35"/>
      <c r="H993" s="10"/>
      <c r="I993" s="10"/>
      <c r="J993" s="10"/>
      <c r="K993" s="10"/>
      <c r="L993" s="10"/>
      <c r="M993" s="10"/>
      <c r="N993" s="10"/>
    </row>
    <row r="994">
      <c r="A994" s="10"/>
      <c r="B994" s="30"/>
      <c r="C994" s="11"/>
      <c r="D994" s="13"/>
      <c r="E994" s="34"/>
      <c r="F994" s="10"/>
      <c r="G994" s="35"/>
      <c r="H994" s="10"/>
      <c r="I994" s="10"/>
      <c r="J994" s="10"/>
      <c r="K994" s="10"/>
      <c r="L994" s="10"/>
      <c r="M994" s="10"/>
      <c r="N994" s="10"/>
    </row>
    <row r="995">
      <c r="A995" s="10"/>
      <c r="B995" s="30"/>
      <c r="C995" s="11"/>
      <c r="D995" s="13"/>
      <c r="E995" s="34"/>
      <c r="F995" s="10"/>
      <c r="G995" s="35"/>
      <c r="H995" s="10"/>
      <c r="I995" s="10"/>
      <c r="J995" s="10"/>
      <c r="K995" s="10"/>
      <c r="L995" s="10"/>
      <c r="M995" s="10"/>
      <c r="N995" s="10"/>
    </row>
    <row r="996">
      <c r="A996" s="10"/>
      <c r="B996" s="30"/>
      <c r="C996" s="11"/>
      <c r="D996" s="13"/>
      <c r="E996" s="34"/>
      <c r="F996" s="10"/>
      <c r="G996" s="35"/>
      <c r="H996" s="10"/>
      <c r="I996" s="10"/>
      <c r="J996" s="10"/>
      <c r="K996" s="10"/>
      <c r="L996" s="10"/>
      <c r="M996" s="10"/>
      <c r="N996" s="10"/>
    </row>
    <row r="997">
      <c r="A997" s="10"/>
      <c r="B997" s="30"/>
      <c r="C997" s="11"/>
      <c r="D997" s="13"/>
      <c r="E997" s="34"/>
      <c r="F997" s="10"/>
      <c r="G997" s="35"/>
      <c r="H997" s="10"/>
      <c r="I997" s="10"/>
      <c r="J997" s="10"/>
      <c r="K997" s="10"/>
      <c r="L997" s="10"/>
      <c r="M997" s="10"/>
      <c r="N997" s="10"/>
    </row>
    <row r="998">
      <c r="A998" s="10"/>
      <c r="B998" s="30"/>
      <c r="C998" s="11"/>
      <c r="D998" s="13"/>
      <c r="E998" s="34"/>
      <c r="F998" s="10"/>
      <c r="G998" s="35"/>
      <c r="H998" s="10"/>
      <c r="I998" s="10"/>
      <c r="J998" s="10"/>
      <c r="K998" s="10"/>
      <c r="L998" s="10"/>
      <c r="M998" s="10"/>
      <c r="N998" s="10"/>
    </row>
    <row r="999">
      <c r="A999" s="10"/>
      <c r="B999" s="30"/>
      <c r="C999" s="11"/>
      <c r="D999" s="13"/>
      <c r="E999" s="34"/>
      <c r="F999" s="10"/>
      <c r="G999" s="35"/>
      <c r="H999" s="10"/>
      <c r="I999" s="10"/>
      <c r="J999" s="10"/>
      <c r="K999" s="10"/>
      <c r="L999" s="10"/>
      <c r="M999" s="10"/>
      <c r="N999" s="10"/>
    </row>
  </sheetData>
  <autoFilter ref="$A$2:$I$999">
    <sortState ref="A2:I999">
      <sortCondition ref="B2:B999"/>
      <sortCondition ref="A2:A999"/>
    </sortState>
  </autoFilter>
  <dataValidations>
    <dataValidation type="list" allowBlank="1" showErrorMessage="1" sqref="G3:G999">
      <formula1>"Finalizado,Pendente obra,Pendente RT,Em andamento,On hold"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4.38"/>
    <col customWidth="1" min="2" max="2" width="14.25"/>
    <col customWidth="1" min="3" max="3" width="9.38"/>
    <col customWidth="1" min="4" max="4" width="12.0"/>
    <col customWidth="1" min="5" max="5" width="9.38"/>
    <col customWidth="1" min="6" max="6" width="11.5"/>
    <col customWidth="1" min="7" max="8" width="9.38"/>
    <col customWidth="1" min="9" max="9" width="11.63"/>
    <col customWidth="1" min="10" max="10" width="23.0"/>
  </cols>
  <sheetData>
    <row r="1">
      <c r="A1" s="9" t="s">
        <v>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36">
        <f>sumif(I3:I1040,"TH",F3:F1040)</f>
        <v>222075</v>
      </c>
      <c r="P1" s="37">
        <f>sumif(I3:I1040,"PW",F3:F1040)</f>
        <v>273072.94</v>
      </c>
      <c r="Q1" s="10"/>
    </row>
    <row r="2">
      <c r="A2" s="38" t="s">
        <v>12</v>
      </c>
      <c r="B2" s="39" t="s">
        <v>18</v>
      </c>
      <c r="C2" s="38" t="s">
        <v>13</v>
      </c>
      <c r="D2" s="40" t="s">
        <v>14</v>
      </c>
      <c r="E2" s="39" t="s">
        <v>61</v>
      </c>
      <c r="F2" s="39" t="s">
        <v>62</v>
      </c>
      <c r="G2" s="39" t="s">
        <v>63</v>
      </c>
      <c r="H2" s="39" t="s">
        <v>64</v>
      </c>
      <c r="I2" s="39" t="s">
        <v>65</v>
      </c>
      <c r="J2" s="38" t="s">
        <v>66</v>
      </c>
      <c r="K2" s="39" t="s">
        <v>20</v>
      </c>
      <c r="L2" s="39" t="s">
        <v>67</v>
      </c>
      <c r="M2" s="39" t="s">
        <v>68</v>
      </c>
      <c r="N2" s="39" t="s">
        <v>19</v>
      </c>
      <c r="O2" s="9" t="s">
        <v>69</v>
      </c>
      <c r="P2" s="9" t="s">
        <v>70</v>
      </c>
      <c r="Q2" s="10"/>
    </row>
    <row r="3">
      <c r="A3" s="41" t="s">
        <v>29</v>
      </c>
      <c r="B3" s="42" t="str">
        <f>iferror(vlookup(A3,'Input de Projetos'!$A$3:$G$999,7,false),"")</f>
        <v>Finalizado</v>
      </c>
      <c r="C3" s="43">
        <f>iferror(vlookup(A3,'Input de Projetos'!$A$3:$B$999,2,false),"")</f>
        <v>44665</v>
      </c>
      <c r="D3" s="44">
        <f>iferror(vlookup(A3,'Input de Projetos'!$A$3:$C$999,3,false),"")</f>
        <v>34600</v>
      </c>
      <c r="E3" s="45">
        <v>1.0</v>
      </c>
      <c r="F3" s="46">
        <v>6920.0</v>
      </c>
      <c r="G3" s="47">
        <v>44663.0</v>
      </c>
      <c r="H3" s="45" t="s">
        <v>71</v>
      </c>
      <c r="I3" s="45" t="s">
        <v>72</v>
      </c>
      <c r="J3" s="26" t="str">
        <f t="shared" ref="J3:J70" si="1">IF(SUMIF($A$3:$A$1040,A3,$F$3:$F$1040)=D3,"","A soma das parcelas não bate com o valor total do projeto")</f>
        <v/>
      </c>
      <c r="K3" s="48">
        <f t="shared" ref="K3:K1040" si="2">if(G3="","", year(G3)*100+month(G3))</f>
        <v>202204</v>
      </c>
      <c r="L3" s="48">
        <f>iferror(if(H3&lt;&gt;"Sim","", VLOOKUP(A3,'Input de Projetos'!$A$3:$F$999,5,FALSE)*F3),"")</f>
        <v>4152</v>
      </c>
      <c r="M3" s="49">
        <f t="shared" ref="M3:M1040" si="3">if(H3&lt;&gt;"Sim","",F3-L3)</f>
        <v>2768</v>
      </c>
      <c r="N3" s="25">
        <f t="shared" ref="N3:N1040" si="4">if(A3="","",year(G3))</f>
        <v>2022</v>
      </c>
      <c r="O3" s="50" t="str">
        <f t="shared" ref="O3:O1040" si="5">if(or(and(H3="",I3=""),and(H3&lt;&gt;"",I3&lt;&gt;"")),"","ERRO, Faltou preencher uma coluna")</f>
        <v/>
      </c>
      <c r="P3" s="10"/>
      <c r="Q3" s="10"/>
    </row>
    <row r="4">
      <c r="A4" s="41" t="s">
        <v>29</v>
      </c>
      <c r="B4" s="42" t="str">
        <f>iferror(vlookup(A4,'Input de Projetos'!$A$3:$G$999,7,false),"")</f>
        <v>Finalizado</v>
      </c>
      <c r="C4" s="43">
        <f>iferror(vlookup(A4,'Input de Projetos'!$A$3:$B$999,2,false),"")</f>
        <v>44665</v>
      </c>
      <c r="D4" s="44">
        <f>iferror(vlookup(A4,'Input de Projetos'!$A$3:$C$999,3,false),"")</f>
        <v>34600</v>
      </c>
      <c r="E4" s="45">
        <v>2.0</v>
      </c>
      <c r="F4" s="46">
        <v>6920.0</v>
      </c>
      <c r="G4" s="47">
        <v>44689.0</v>
      </c>
      <c r="H4" s="45" t="s">
        <v>71</v>
      </c>
      <c r="I4" s="45" t="s">
        <v>72</v>
      </c>
      <c r="J4" s="26" t="str">
        <f t="shared" si="1"/>
        <v/>
      </c>
      <c r="K4" s="48">
        <f t="shared" si="2"/>
        <v>202205</v>
      </c>
      <c r="L4" s="48">
        <f>iferror(if(H4&lt;&gt;"Sim","", VLOOKUP(A4,'Input de Projetos'!$A$3:$F$999,5,FALSE)*F4),"")</f>
        <v>4152</v>
      </c>
      <c r="M4" s="49">
        <f t="shared" si="3"/>
        <v>2768</v>
      </c>
      <c r="N4" s="25">
        <f t="shared" si="4"/>
        <v>2022</v>
      </c>
      <c r="O4" s="50" t="str">
        <f t="shared" si="5"/>
        <v/>
      </c>
      <c r="P4" s="10"/>
      <c r="Q4" s="10"/>
    </row>
    <row r="5">
      <c r="A5" s="41" t="s">
        <v>29</v>
      </c>
      <c r="B5" s="42" t="str">
        <f>iferror(vlookup(A5,'Input de Projetos'!$A$3:$G$999,7,false),"")</f>
        <v>Finalizado</v>
      </c>
      <c r="C5" s="43">
        <f>iferror(vlookup(A5,'Input de Projetos'!$A$3:$B$999,2,false),"")</f>
        <v>44665</v>
      </c>
      <c r="D5" s="44">
        <f>iferror(vlookup(A5,'Input de Projetos'!$A$3:$C$999,3,false),"")</f>
        <v>34600</v>
      </c>
      <c r="E5" s="45">
        <v>3.0</v>
      </c>
      <c r="F5" s="46">
        <v>6920.0</v>
      </c>
      <c r="G5" s="47">
        <v>44718.0</v>
      </c>
      <c r="H5" s="45" t="s">
        <v>71</v>
      </c>
      <c r="I5" s="45" t="s">
        <v>72</v>
      </c>
      <c r="J5" s="26" t="str">
        <f t="shared" si="1"/>
        <v/>
      </c>
      <c r="K5" s="48">
        <f t="shared" si="2"/>
        <v>202206</v>
      </c>
      <c r="L5" s="48">
        <f>iferror(if(H5&lt;&gt;"Sim","", VLOOKUP(A5,'Input de Projetos'!$A$3:$F$999,5,FALSE)*F5),"")</f>
        <v>4152</v>
      </c>
      <c r="M5" s="49">
        <f t="shared" si="3"/>
        <v>2768</v>
      </c>
      <c r="N5" s="25">
        <f t="shared" si="4"/>
        <v>2022</v>
      </c>
      <c r="O5" s="50" t="str">
        <f t="shared" si="5"/>
        <v/>
      </c>
      <c r="P5" s="51"/>
      <c r="Q5" s="51"/>
    </row>
    <row r="6">
      <c r="A6" s="41" t="s">
        <v>29</v>
      </c>
      <c r="B6" s="42" t="str">
        <f>iferror(vlookup(A6,'Input de Projetos'!$A$3:$G$999,7,false),"")</f>
        <v>Finalizado</v>
      </c>
      <c r="C6" s="43">
        <f>iferror(vlookup(A6,'Input de Projetos'!$A$3:$B$999,2,false),"")</f>
        <v>44665</v>
      </c>
      <c r="D6" s="44">
        <f>iferror(vlookup(A6,'Input de Projetos'!$A$3:$C$999,3,false),"")</f>
        <v>34600</v>
      </c>
      <c r="E6" s="45">
        <v>4.0</v>
      </c>
      <c r="F6" s="46">
        <v>6920.0</v>
      </c>
      <c r="G6" s="47">
        <v>44747.0</v>
      </c>
      <c r="H6" s="45" t="s">
        <v>71</v>
      </c>
      <c r="I6" s="45" t="s">
        <v>72</v>
      </c>
      <c r="J6" s="26" t="str">
        <f t="shared" si="1"/>
        <v/>
      </c>
      <c r="K6" s="48">
        <f t="shared" si="2"/>
        <v>202207</v>
      </c>
      <c r="L6" s="48">
        <f>iferror(if(H6&lt;&gt;"Sim","", VLOOKUP(A6,'Input de Projetos'!$A$3:$F$999,5,FALSE)*F6),"")</f>
        <v>4152</v>
      </c>
      <c r="M6" s="49">
        <f t="shared" si="3"/>
        <v>2768</v>
      </c>
      <c r="N6" s="25">
        <f t="shared" si="4"/>
        <v>2022</v>
      </c>
      <c r="O6" s="50" t="str">
        <f t="shared" si="5"/>
        <v/>
      </c>
      <c r="P6" s="10"/>
      <c r="Q6" s="10"/>
    </row>
    <row r="7">
      <c r="A7" s="41" t="s">
        <v>29</v>
      </c>
      <c r="B7" s="42" t="str">
        <f>iferror(vlookup(A7,'Input de Projetos'!$A$3:$G$999,7,false),"")</f>
        <v>Finalizado</v>
      </c>
      <c r="C7" s="43">
        <f>iferror(vlookup(A7,'Input de Projetos'!$A$3:$B$999,2,false),"")</f>
        <v>44665</v>
      </c>
      <c r="D7" s="44">
        <f>iferror(vlookup(A7,'Input de Projetos'!$A$3:$C$999,3,false),"")</f>
        <v>34600</v>
      </c>
      <c r="E7" s="45">
        <v>5.0</v>
      </c>
      <c r="F7" s="46">
        <v>6920.0</v>
      </c>
      <c r="G7" s="47">
        <v>44778.0</v>
      </c>
      <c r="H7" s="45" t="s">
        <v>71</v>
      </c>
      <c r="I7" s="45" t="s">
        <v>72</v>
      </c>
      <c r="J7" s="26" t="str">
        <f t="shared" si="1"/>
        <v/>
      </c>
      <c r="K7" s="48">
        <f t="shared" si="2"/>
        <v>202208</v>
      </c>
      <c r="L7" s="48">
        <f>iferror(if(H7&lt;&gt;"Sim","", VLOOKUP(A7,'Input de Projetos'!$A$3:$F$999,5,FALSE)*F7),"")</f>
        <v>4152</v>
      </c>
      <c r="M7" s="49">
        <f t="shared" si="3"/>
        <v>2768</v>
      </c>
      <c r="N7" s="25">
        <f t="shared" si="4"/>
        <v>2022</v>
      </c>
      <c r="O7" s="50" t="str">
        <f t="shared" si="5"/>
        <v/>
      </c>
      <c r="P7" s="10"/>
      <c r="Q7" s="10"/>
    </row>
    <row r="8">
      <c r="A8" s="9" t="s">
        <v>56</v>
      </c>
      <c r="B8" s="42" t="str">
        <f>iferror(vlookup(A8,'Input de Projetos'!$A$3:$G$999,7,false),"")</f>
        <v>Em andamento</v>
      </c>
      <c r="C8" s="43">
        <f>iferror(vlookup(A8,'Input de Projetos'!$A$3:$B$999,2,false),"")</f>
        <v>45518</v>
      </c>
      <c r="D8" s="44">
        <f>iferror(vlookup(A8,'Input de Projetos'!$A$3:$C$999,3,false),"")</f>
        <v>31040</v>
      </c>
      <c r="E8" s="45">
        <v>1.0</v>
      </c>
      <c r="F8" s="46">
        <v>7760.0</v>
      </c>
      <c r="G8" s="47">
        <v>45530.0</v>
      </c>
      <c r="H8" s="45" t="s">
        <v>71</v>
      </c>
      <c r="I8" s="45" t="s">
        <v>73</v>
      </c>
      <c r="J8" s="26" t="str">
        <f t="shared" si="1"/>
        <v/>
      </c>
      <c r="K8" s="48">
        <f t="shared" si="2"/>
        <v>202408</v>
      </c>
      <c r="L8" s="48">
        <f>iferror(if(H8&lt;&gt;"Sim","", VLOOKUP(A8,'Input de Projetos'!$A$3:$F$999,5,FALSE)*F8),"")</f>
        <v>7760</v>
      </c>
      <c r="M8" s="49">
        <f t="shared" si="3"/>
        <v>0</v>
      </c>
      <c r="N8" s="25">
        <f t="shared" si="4"/>
        <v>2024</v>
      </c>
      <c r="O8" s="50" t="str">
        <f t="shared" si="5"/>
        <v/>
      </c>
      <c r="P8" s="10"/>
      <c r="Q8" s="10"/>
    </row>
    <row r="9">
      <c r="A9" s="9" t="s">
        <v>56</v>
      </c>
      <c r="B9" s="42" t="str">
        <f>iferror(vlookup(A9,'Input de Projetos'!$A$3:$G$999,7,false),"")</f>
        <v>Em andamento</v>
      </c>
      <c r="C9" s="43">
        <f>iferror(vlookup(A9,'Input de Projetos'!$A$3:$B$999,2,false),"")</f>
        <v>45518</v>
      </c>
      <c r="D9" s="44">
        <f>iferror(vlookup(A9,'Input de Projetos'!$A$3:$C$999,3,false),"")</f>
        <v>31040</v>
      </c>
      <c r="E9" s="45">
        <v>2.0</v>
      </c>
      <c r="F9" s="46">
        <v>7760.0</v>
      </c>
      <c r="G9" s="47">
        <v>45558.0</v>
      </c>
      <c r="H9" s="45" t="s">
        <v>71</v>
      </c>
      <c r="I9" s="45" t="s">
        <v>73</v>
      </c>
      <c r="J9" s="26" t="str">
        <f t="shared" si="1"/>
        <v/>
      </c>
      <c r="K9" s="48">
        <f t="shared" si="2"/>
        <v>202409</v>
      </c>
      <c r="L9" s="48">
        <f>iferror(if(H9&lt;&gt;"Sim","", VLOOKUP(A9,'Input de Projetos'!$A$3:$F$999,5,FALSE)*F9),"")</f>
        <v>7760</v>
      </c>
      <c r="M9" s="49">
        <f t="shared" si="3"/>
        <v>0</v>
      </c>
      <c r="N9" s="25">
        <f t="shared" si="4"/>
        <v>2024</v>
      </c>
      <c r="O9" s="50" t="str">
        <f t="shared" si="5"/>
        <v/>
      </c>
      <c r="P9" s="10"/>
      <c r="Q9" s="10"/>
    </row>
    <row r="10">
      <c r="A10" s="9" t="s">
        <v>56</v>
      </c>
      <c r="B10" s="42" t="str">
        <f>iferror(vlookup(A10,'Input de Projetos'!$A$3:$G$999,7,false),"")</f>
        <v>Em andamento</v>
      </c>
      <c r="C10" s="43">
        <f>iferror(vlookup(A10,'Input de Projetos'!$A$3:$B$999,2,false),"")</f>
        <v>45518</v>
      </c>
      <c r="D10" s="44">
        <f>iferror(vlookup(A10,'Input de Projetos'!$A$3:$C$999,3,false),"")</f>
        <v>31040</v>
      </c>
      <c r="E10" s="45">
        <v>3.0</v>
      </c>
      <c r="F10" s="46">
        <v>7760.0</v>
      </c>
      <c r="G10" s="47">
        <v>45586.0</v>
      </c>
      <c r="H10" s="45" t="s">
        <v>71</v>
      </c>
      <c r="I10" s="45" t="s">
        <v>73</v>
      </c>
      <c r="J10" s="26" t="str">
        <f t="shared" si="1"/>
        <v/>
      </c>
      <c r="K10" s="48">
        <f t="shared" si="2"/>
        <v>202410</v>
      </c>
      <c r="L10" s="48">
        <f>iferror(if(H10&lt;&gt;"Sim","", VLOOKUP(A10,'Input de Projetos'!$A$3:$F$999,5,FALSE)*F10),"")</f>
        <v>7760</v>
      </c>
      <c r="M10" s="49">
        <f t="shared" si="3"/>
        <v>0</v>
      </c>
      <c r="N10" s="25">
        <f t="shared" si="4"/>
        <v>2024</v>
      </c>
      <c r="O10" s="50" t="str">
        <f t="shared" si="5"/>
        <v/>
      </c>
      <c r="P10" s="10"/>
      <c r="Q10" s="10"/>
    </row>
    <row r="11">
      <c r="A11" s="9" t="s">
        <v>56</v>
      </c>
      <c r="B11" s="42" t="str">
        <f>iferror(vlookup(A11,'Input de Projetos'!$A$3:$G$999,7,false),"")</f>
        <v>Em andamento</v>
      </c>
      <c r="C11" s="43">
        <f>iferror(vlookup(A11,'Input de Projetos'!$A$3:$B$999,2,false),"")</f>
        <v>45518</v>
      </c>
      <c r="D11" s="44">
        <f>iferror(vlookup(A11,'Input de Projetos'!$A$3:$C$999,3,false),"")</f>
        <v>31040</v>
      </c>
      <c r="E11" s="45">
        <v>4.0</v>
      </c>
      <c r="F11" s="46">
        <v>7760.0</v>
      </c>
      <c r="G11" s="20"/>
      <c r="H11" s="51"/>
      <c r="I11" s="51"/>
      <c r="J11" s="26" t="str">
        <f t="shared" si="1"/>
        <v/>
      </c>
      <c r="K11" s="48" t="str">
        <f t="shared" si="2"/>
        <v/>
      </c>
      <c r="L11" s="48" t="str">
        <f>iferror(if(H11&lt;&gt;"Sim","", VLOOKUP(A11,'Input de Projetos'!$A$3:$F$999,5,FALSE)*F11),"")</f>
        <v/>
      </c>
      <c r="M11" s="49" t="str">
        <f t="shared" si="3"/>
        <v/>
      </c>
      <c r="N11" s="25">
        <f t="shared" si="4"/>
        <v>1899</v>
      </c>
      <c r="O11" s="50" t="str">
        <f t="shared" si="5"/>
        <v/>
      </c>
      <c r="P11" s="10"/>
      <c r="Q11" s="10"/>
    </row>
    <row r="12">
      <c r="A12" s="41" t="s">
        <v>31</v>
      </c>
      <c r="B12" s="42" t="str">
        <f>iferror(vlookup(A12,'Input de Projetos'!$A$3:$G$999,7,false),"")</f>
        <v>Finalizado</v>
      </c>
      <c r="C12" s="43">
        <f>iferror(vlookup(A12,'Input de Projetos'!$A$3:$B$999,2,false),"")</f>
        <v>44677</v>
      </c>
      <c r="D12" s="44">
        <f>iferror(vlookup(A12,'Input de Projetos'!$A$3:$C$999,3,false),"")</f>
        <v>2250</v>
      </c>
      <c r="E12" s="45">
        <v>1.0</v>
      </c>
      <c r="F12" s="46">
        <v>2250.0</v>
      </c>
      <c r="G12" s="47">
        <v>44646.0</v>
      </c>
      <c r="H12" s="45" t="s">
        <v>71</v>
      </c>
      <c r="I12" s="45" t="s">
        <v>72</v>
      </c>
      <c r="J12" s="26" t="str">
        <f t="shared" si="1"/>
        <v/>
      </c>
      <c r="K12" s="48">
        <f t="shared" si="2"/>
        <v>202203</v>
      </c>
      <c r="L12" s="48">
        <f>iferror(if(H12&lt;&gt;"Sim","", VLOOKUP(A12,'Input de Projetos'!$A$3:$F$999,5,FALSE)*F12),"")</f>
        <v>1350</v>
      </c>
      <c r="M12" s="49">
        <f t="shared" si="3"/>
        <v>900</v>
      </c>
      <c r="N12" s="25">
        <f t="shared" si="4"/>
        <v>2022</v>
      </c>
      <c r="O12" s="50" t="str">
        <f t="shared" si="5"/>
        <v/>
      </c>
      <c r="P12" s="10"/>
      <c r="Q12" s="10"/>
    </row>
    <row r="13">
      <c r="A13" s="41" t="s">
        <v>33</v>
      </c>
      <c r="B13" s="42" t="str">
        <f>iferror(vlookup(A13,'Input de Projetos'!$A$3:$G$999,7,false),"")</f>
        <v>Finalizado</v>
      </c>
      <c r="C13" s="43">
        <f>iferror(vlookup(A13,'Input de Projetos'!$A$3:$B$999,2,false),"")</f>
        <v>44774</v>
      </c>
      <c r="D13" s="44">
        <f>iferror(vlookup(A13,'Input de Projetos'!$A$3:$C$999,3,false),"")</f>
        <v>41500</v>
      </c>
      <c r="E13" s="45">
        <v>1.0</v>
      </c>
      <c r="F13" s="46">
        <v>8300.0</v>
      </c>
      <c r="G13" s="47">
        <v>44775.0</v>
      </c>
      <c r="H13" s="45" t="s">
        <v>71</v>
      </c>
      <c r="I13" s="45" t="s">
        <v>73</v>
      </c>
      <c r="J13" s="26" t="str">
        <f t="shared" si="1"/>
        <v/>
      </c>
      <c r="K13" s="48">
        <f t="shared" si="2"/>
        <v>202208</v>
      </c>
      <c r="L13" s="48">
        <f>iferror(if(H13&lt;&gt;"Sim","", VLOOKUP(A13,'Input de Projetos'!$A$3:$F$999,5,FALSE)*F13),"")</f>
        <v>7387</v>
      </c>
      <c r="M13" s="49">
        <f t="shared" si="3"/>
        <v>913</v>
      </c>
      <c r="N13" s="25">
        <f t="shared" si="4"/>
        <v>2022</v>
      </c>
      <c r="O13" s="50" t="str">
        <f t="shared" si="5"/>
        <v/>
      </c>
      <c r="P13" s="10"/>
      <c r="Q13" s="10"/>
    </row>
    <row r="14">
      <c r="A14" s="41" t="s">
        <v>33</v>
      </c>
      <c r="B14" s="42" t="str">
        <f>iferror(vlookup(A14,'Input de Projetos'!$A$3:$G$999,7,false),"")</f>
        <v>Finalizado</v>
      </c>
      <c r="C14" s="43">
        <f>iferror(vlookup(A14,'Input de Projetos'!$A$3:$B$999,2,false),"")</f>
        <v>44774</v>
      </c>
      <c r="D14" s="44">
        <f>iferror(vlookup(A14,'Input de Projetos'!$A$3:$C$999,3,false),"")</f>
        <v>41500</v>
      </c>
      <c r="E14" s="45">
        <v>2.0</v>
      </c>
      <c r="F14" s="46">
        <v>8300.0</v>
      </c>
      <c r="G14" s="47">
        <v>44806.0</v>
      </c>
      <c r="H14" s="45" t="s">
        <v>71</v>
      </c>
      <c r="I14" s="45" t="s">
        <v>73</v>
      </c>
      <c r="J14" s="26" t="str">
        <f t="shared" si="1"/>
        <v/>
      </c>
      <c r="K14" s="48">
        <f t="shared" si="2"/>
        <v>202209</v>
      </c>
      <c r="L14" s="48">
        <f>iferror(if(H14&lt;&gt;"Sim","", VLOOKUP(A14,'Input de Projetos'!$A$3:$F$999,5,FALSE)*F14),"")</f>
        <v>7387</v>
      </c>
      <c r="M14" s="49">
        <f t="shared" si="3"/>
        <v>913</v>
      </c>
      <c r="N14" s="25">
        <f t="shared" si="4"/>
        <v>2022</v>
      </c>
      <c r="O14" s="50" t="str">
        <f t="shared" si="5"/>
        <v/>
      </c>
      <c r="P14" s="10"/>
      <c r="Q14" s="10"/>
    </row>
    <row r="15">
      <c r="A15" s="41" t="s">
        <v>33</v>
      </c>
      <c r="B15" s="42" t="str">
        <f>iferror(vlookup(A15,'Input de Projetos'!$A$3:$G$999,7,false),"")</f>
        <v>Finalizado</v>
      </c>
      <c r="C15" s="43">
        <f>iferror(vlookup(A15,'Input de Projetos'!$A$3:$B$999,2,false),"")</f>
        <v>44774</v>
      </c>
      <c r="D15" s="44">
        <f>iferror(vlookup(A15,'Input de Projetos'!$A$3:$C$999,3,false),"")</f>
        <v>41500</v>
      </c>
      <c r="E15" s="45">
        <v>3.0</v>
      </c>
      <c r="F15" s="46">
        <v>4600.0</v>
      </c>
      <c r="G15" s="47">
        <v>44841.0</v>
      </c>
      <c r="H15" s="45" t="s">
        <v>71</v>
      </c>
      <c r="I15" s="45" t="s">
        <v>72</v>
      </c>
      <c r="J15" s="26" t="str">
        <f t="shared" si="1"/>
        <v/>
      </c>
      <c r="K15" s="48">
        <f t="shared" si="2"/>
        <v>202210</v>
      </c>
      <c r="L15" s="48">
        <f>iferror(if(H15&lt;&gt;"Sim","", VLOOKUP(A15,'Input de Projetos'!$A$3:$F$999,5,FALSE)*F15),"")</f>
        <v>4094</v>
      </c>
      <c r="M15" s="49">
        <f t="shared" si="3"/>
        <v>506</v>
      </c>
      <c r="N15" s="25">
        <f t="shared" si="4"/>
        <v>2022</v>
      </c>
      <c r="O15" s="50" t="str">
        <f t="shared" si="5"/>
        <v/>
      </c>
      <c r="P15" s="10"/>
      <c r="Q15" s="10"/>
    </row>
    <row r="16">
      <c r="A16" s="41" t="s">
        <v>33</v>
      </c>
      <c r="B16" s="42" t="str">
        <f>iferror(vlookup(A16,'Input de Projetos'!$A$3:$G$999,7,false),"")</f>
        <v>Finalizado</v>
      </c>
      <c r="C16" s="43">
        <f>iferror(vlookup(A16,'Input de Projetos'!$A$3:$B$999,2,false),"")</f>
        <v>44774</v>
      </c>
      <c r="D16" s="44">
        <f>iferror(vlookup(A16,'Input de Projetos'!$A$3:$C$999,3,false),"")</f>
        <v>41500</v>
      </c>
      <c r="E16" s="45">
        <v>4.0</v>
      </c>
      <c r="F16" s="46">
        <v>3700.0</v>
      </c>
      <c r="G16" s="47">
        <v>44841.0</v>
      </c>
      <c r="H16" s="45" t="s">
        <v>71</v>
      </c>
      <c r="I16" s="45" t="s">
        <v>73</v>
      </c>
      <c r="J16" s="26" t="str">
        <f t="shared" si="1"/>
        <v/>
      </c>
      <c r="K16" s="48">
        <f t="shared" si="2"/>
        <v>202210</v>
      </c>
      <c r="L16" s="48">
        <f>iferror(if(H16&lt;&gt;"Sim","", VLOOKUP(A16,'Input de Projetos'!$A$3:$F$999,5,FALSE)*F16),"")</f>
        <v>3293</v>
      </c>
      <c r="M16" s="49">
        <f t="shared" si="3"/>
        <v>407</v>
      </c>
      <c r="N16" s="25">
        <f t="shared" si="4"/>
        <v>2022</v>
      </c>
      <c r="O16" s="50" t="str">
        <f t="shared" si="5"/>
        <v/>
      </c>
      <c r="P16" s="10"/>
      <c r="Q16" s="10"/>
    </row>
    <row r="17">
      <c r="A17" s="41" t="s">
        <v>33</v>
      </c>
      <c r="B17" s="42" t="str">
        <f>iferror(vlookup(A17,'Input de Projetos'!$A$3:$G$999,7,false),"")</f>
        <v>Finalizado</v>
      </c>
      <c r="C17" s="43">
        <f>iferror(vlookup(A17,'Input de Projetos'!$A$3:$B$999,2,false),"")</f>
        <v>44774</v>
      </c>
      <c r="D17" s="44">
        <f>iferror(vlookup(A17,'Input de Projetos'!$A$3:$C$999,3,false),"")</f>
        <v>41500</v>
      </c>
      <c r="E17" s="45">
        <v>5.0</v>
      </c>
      <c r="F17" s="46">
        <v>8300.0</v>
      </c>
      <c r="G17" s="47">
        <v>44867.0</v>
      </c>
      <c r="H17" s="45" t="s">
        <v>71</v>
      </c>
      <c r="I17" s="45" t="s">
        <v>73</v>
      </c>
      <c r="J17" s="26" t="str">
        <f t="shared" si="1"/>
        <v/>
      </c>
      <c r="K17" s="48">
        <f t="shared" si="2"/>
        <v>202211</v>
      </c>
      <c r="L17" s="48">
        <f>iferror(if(H17&lt;&gt;"Sim","", VLOOKUP(A17,'Input de Projetos'!$A$3:$F$999,5,FALSE)*F17),"")</f>
        <v>7387</v>
      </c>
      <c r="M17" s="49">
        <f t="shared" si="3"/>
        <v>913</v>
      </c>
      <c r="N17" s="25">
        <f t="shared" si="4"/>
        <v>2022</v>
      </c>
      <c r="O17" s="50" t="str">
        <f t="shared" si="5"/>
        <v/>
      </c>
      <c r="P17" s="10"/>
      <c r="Q17" s="10"/>
    </row>
    <row r="18">
      <c r="A18" s="41" t="s">
        <v>33</v>
      </c>
      <c r="B18" s="42" t="str">
        <f>iferror(vlookup(A18,'Input de Projetos'!$A$3:$G$999,7,false),"")</f>
        <v>Finalizado</v>
      </c>
      <c r="C18" s="43">
        <f>iferror(vlookup(A18,'Input de Projetos'!$A$3:$B$999,2,false),"")</f>
        <v>44774</v>
      </c>
      <c r="D18" s="44">
        <f>iferror(vlookup(A18,'Input de Projetos'!$A$3:$C$999,3,false),"")</f>
        <v>41500</v>
      </c>
      <c r="E18" s="45">
        <v>6.0</v>
      </c>
      <c r="F18" s="46">
        <v>8300.0</v>
      </c>
      <c r="G18" s="47">
        <v>44897.0</v>
      </c>
      <c r="H18" s="45" t="s">
        <v>71</v>
      </c>
      <c r="I18" s="45" t="s">
        <v>73</v>
      </c>
      <c r="J18" s="26" t="str">
        <f t="shared" si="1"/>
        <v/>
      </c>
      <c r="K18" s="48">
        <f t="shared" si="2"/>
        <v>202212</v>
      </c>
      <c r="L18" s="48">
        <f>iferror(if(H18&lt;&gt;"Sim","", VLOOKUP(A18,'Input de Projetos'!$A$3:$F$999,5,FALSE)*F18),"")</f>
        <v>7387</v>
      </c>
      <c r="M18" s="49">
        <f t="shared" si="3"/>
        <v>913</v>
      </c>
      <c r="N18" s="25">
        <f t="shared" si="4"/>
        <v>2022</v>
      </c>
      <c r="O18" s="50" t="str">
        <f t="shared" si="5"/>
        <v/>
      </c>
      <c r="P18" s="10"/>
      <c r="Q18" s="10"/>
    </row>
    <row r="19">
      <c r="A19" s="41" t="s">
        <v>35</v>
      </c>
      <c r="B19" s="42" t="str">
        <f>iferror(vlookup(A19,'Input de Projetos'!$A$3:$G$999,7,false),"")</f>
        <v>Finalizado</v>
      </c>
      <c r="C19" s="43">
        <f>iferror(vlookup(A19,'Input de Projetos'!$A$3:$B$999,2,false),"")</f>
        <v>44837</v>
      </c>
      <c r="D19" s="44">
        <f>iferror(vlookup(A19,'Input de Projetos'!$A$3:$C$999,3,false),"")</f>
        <v>39400</v>
      </c>
      <c r="E19" s="45">
        <v>1.0</v>
      </c>
      <c r="F19" s="46">
        <v>3490.0</v>
      </c>
      <c r="G19" s="47">
        <v>44837.0</v>
      </c>
      <c r="H19" s="45" t="s">
        <v>71</v>
      </c>
      <c r="I19" s="45" t="s">
        <v>72</v>
      </c>
      <c r="J19" s="26" t="str">
        <f t="shared" si="1"/>
        <v/>
      </c>
      <c r="K19" s="48">
        <f t="shared" si="2"/>
        <v>202210</v>
      </c>
      <c r="L19" s="48">
        <f>iferror(if(H19&lt;&gt;"Sim","", VLOOKUP(A19,'Input de Projetos'!$A$3:$F$999,5,FALSE)*F19),"")</f>
        <v>2094</v>
      </c>
      <c r="M19" s="49">
        <f t="shared" si="3"/>
        <v>1396</v>
      </c>
      <c r="N19" s="25">
        <f t="shared" si="4"/>
        <v>2022</v>
      </c>
      <c r="O19" s="50" t="str">
        <f t="shared" si="5"/>
        <v/>
      </c>
      <c r="P19" s="10"/>
      <c r="Q19" s="10"/>
    </row>
    <row r="20">
      <c r="A20" s="41" t="s">
        <v>35</v>
      </c>
      <c r="B20" s="42" t="str">
        <f>iferror(vlookup(A20,'Input de Projetos'!$A$3:$G$999,7,false),"")</f>
        <v>Finalizado</v>
      </c>
      <c r="C20" s="43">
        <f>iferror(vlookup(A20,'Input de Projetos'!$A$3:$B$999,2,false),"")</f>
        <v>44837</v>
      </c>
      <c r="D20" s="44">
        <f>iferror(vlookup(A20,'Input de Projetos'!$A$3:$C$999,3,false),"")</f>
        <v>39400</v>
      </c>
      <c r="E20" s="45">
        <v>2.0</v>
      </c>
      <c r="F20" s="46">
        <v>10470.0</v>
      </c>
      <c r="G20" s="47">
        <v>44956.0</v>
      </c>
      <c r="H20" s="45" t="s">
        <v>71</v>
      </c>
      <c r="I20" s="45" t="s">
        <v>72</v>
      </c>
      <c r="J20" s="26" t="str">
        <f t="shared" si="1"/>
        <v/>
      </c>
      <c r="K20" s="48">
        <f t="shared" si="2"/>
        <v>202301</v>
      </c>
      <c r="L20" s="48">
        <f>iferror(if(H20&lt;&gt;"Sim","", VLOOKUP(A20,'Input de Projetos'!$A$3:$F$999,5,FALSE)*F20),"")</f>
        <v>6282</v>
      </c>
      <c r="M20" s="49">
        <f t="shared" si="3"/>
        <v>4188</v>
      </c>
      <c r="N20" s="25">
        <f t="shared" si="4"/>
        <v>2023</v>
      </c>
      <c r="O20" s="50" t="str">
        <f t="shared" si="5"/>
        <v/>
      </c>
      <c r="P20" s="10"/>
      <c r="Q20" s="10"/>
    </row>
    <row r="21">
      <c r="A21" s="41" t="s">
        <v>35</v>
      </c>
      <c r="B21" s="42" t="str">
        <f>iferror(vlookup(A21,'Input de Projetos'!$A$3:$G$999,7,false),"")</f>
        <v>Finalizado</v>
      </c>
      <c r="C21" s="43">
        <f>iferror(vlookup(A21,'Input de Projetos'!$A$3:$B$999,2,false),"")</f>
        <v>44837</v>
      </c>
      <c r="D21" s="44">
        <f>iferror(vlookup(A21,'Input de Projetos'!$A$3:$C$999,3,false),"")</f>
        <v>39400</v>
      </c>
      <c r="E21" s="45">
        <v>3.0</v>
      </c>
      <c r="F21" s="46">
        <v>4500.0</v>
      </c>
      <c r="G21" s="47">
        <v>45029.0</v>
      </c>
      <c r="H21" s="45" t="s">
        <v>71</v>
      </c>
      <c r="I21" s="45" t="s">
        <v>72</v>
      </c>
      <c r="J21" s="26" t="str">
        <f t="shared" si="1"/>
        <v/>
      </c>
      <c r="K21" s="48">
        <f t="shared" si="2"/>
        <v>202304</v>
      </c>
      <c r="L21" s="48">
        <f>iferror(if(H21&lt;&gt;"Sim","", VLOOKUP(A21,'Input de Projetos'!$A$3:$F$999,5,FALSE)*F21),"")</f>
        <v>2700</v>
      </c>
      <c r="M21" s="49">
        <f t="shared" si="3"/>
        <v>1800</v>
      </c>
      <c r="N21" s="25">
        <f t="shared" si="4"/>
        <v>2023</v>
      </c>
      <c r="O21" s="50" t="str">
        <f t="shared" si="5"/>
        <v/>
      </c>
      <c r="P21" s="10"/>
      <c r="Q21" s="10"/>
    </row>
    <row r="22">
      <c r="A22" s="41" t="s">
        <v>35</v>
      </c>
      <c r="B22" s="42" t="str">
        <f>iferror(vlookup(A22,'Input de Projetos'!$A$3:$G$999,7,false),"")</f>
        <v>Finalizado</v>
      </c>
      <c r="C22" s="43">
        <f>iferror(vlookup(A22,'Input de Projetos'!$A$3:$B$999,2,false),"")</f>
        <v>44837</v>
      </c>
      <c r="D22" s="44">
        <f>iferror(vlookup(A22,'Input de Projetos'!$A$3:$C$999,3,false),"")</f>
        <v>39400</v>
      </c>
      <c r="E22" s="45">
        <v>5.0</v>
      </c>
      <c r="F22" s="46">
        <v>10470.0</v>
      </c>
      <c r="G22" s="47">
        <v>45127.0</v>
      </c>
      <c r="H22" s="45" t="s">
        <v>71</v>
      </c>
      <c r="I22" s="45" t="s">
        <v>72</v>
      </c>
      <c r="J22" s="26" t="str">
        <f t="shared" si="1"/>
        <v/>
      </c>
      <c r="K22" s="48">
        <f t="shared" si="2"/>
        <v>202307</v>
      </c>
      <c r="L22" s="48">
        <f>iferror(if(H22&lt;&gt;"Sim","", VLOOKUP(A22,'Input de Projetos'!$A$3:$F$999,5,FALSE)*F22),"")</f>
        <v>6282</v>
      </c>
      <c r="M22" s="49">
        <f t="shared" si="3"/>
        <v>4188</v>
      </c>
      <c r="N22" s="25">
        <f t="shared" si="4"/>
        <v>2023</v>
      </c>
      <c r="O22" s="50" t="str">
        <f t="shared" si="5"/>
        <v/>
      </c>
      <c r="P22" s="10"/>
      <c r="Q22" s="10"/>
    </row>
    <row r="23">
      <c r="A23" s="41" t="s">
        <v>35</v>
      </c>
      <c r="B23" s="42" t="str">
        <f>iferror(vlookup(A23,'Input de Projetos'!$A$3:$G$999,7,false),"")</f>
        <v>Finalizado</v>
      </c>
      <c r="C23" s="43">
        <f>iferror(vlookup(A23,'Input de Projetos'!$A$3:$B$999,2,false),"")</f>
        <v>44837</v>
      </c>
      <c r="D23" s="44">
        <f>iferror(vlookup(A23,'Input de Projetos'!$A$3:$C$999,3,false),"")</f>
        <v>39400</v>
      </c>
      <c r="E23" s="45">
        <v>6.0</v>
      </c>
      <c r="F23" s="46">
        <v>10470.0</v>
      </c>
      <c r="G23" s="47">
        <v>45351.0</v>
      </c>
      <c r="H23" s="45" t="s">
        <v>71</v>
      </c>
      <c r="I23" s="45" t="s">
        <v>72</v>
      </c>
      <c r="J23" s="26" t="str">
        <f t="shared" si="1"/>
        <v/>
      </c>
      <c r="K23" s="48">
        <f t="shared" si="2"/>
        <v>202402</v>
      </c>
      <c r="L23" s="48">
        <f>iferror(if(H23&lt;&gt;"Sim","", VLOOKUP(A23,'Input de Projetos'!$A$3:$F$999,5,FALSE)*F23),"")</f>
        <v>6282</v>
      </c>
      <c r="M23" s="49">
        <f t="shared" si="3"/>
        <v>4188</v>
      </c>
      <c r="N23" s="25">
        <f t="shared" si="4"/>
        <v>2024</v>
      </c>
      <c r="O23" s="50" t="str">
        <f t="shared" si="5"/>
        <v/>
      </c>
      <c r="P23" s="10"/>
      <c r="Q23" s="10"/>
    </row>
    <row r="24">
      <c r="A24" s="41" t="s">
        <v>39</v>
      </c>
      <c r="B24" s="42" t="str">
        <f>iferror(vlookup(A24,'Input de Projetos'!$A$3:$G$999,7,false),"")</f>
        <v>Finalizado</v>
      </c>
      <c r="C24" s="43">
        <f>iferror(vlookup(A24,'Input de Projetos'!$A$3:$B$999,2,false),"")</f>
        <v>44944</v>
      </c>
      <c r="D24" s="44">
        <f>iferror(vlookup(A24,'Input de Projetos'!$A$3:$C$999,3,false),"")</f>
        <v>22000</v>
      </c>
      <c r="E24" s="45">
        <v>1.0</v>
      </c>
      <c r="F24" s="46">
        <v>4400.0</v>
      </c>
      <c r="G24" s="47">
        <v>44963.0</v>
      </c>
      <c r="H24" s="45" t="s">
        <v>71</v>
      </c>
      <c r="I24" s="45" t="s">
        <v>72</v>
      </c>
      <c r="J24" s="26" t="str">
        <f t="shared" si="1"/>
        <v/>
      </c>
      <c r="K24" s="48">
        <f t="shared" si="2"/>
        <v>202302</v>
      </c>
      <c r="L24" s="48">
        <f>iferror(if(H24&lt;&gt;"Sim","", VLOOKUP(A24,'Input de Projetos'!$A$3:$F$999,5,FALSE)*F24),"")</f>
        <v>3080</v>
      </c>
      <c r="M24" s="49">
        <f t="shared" si="3"/>
        <v>1320</v>
      </c>
      <c r="N24" s="25">
        <f t="shared" si="4"/>
        <v>2023</v>
      </c>
      <c r="O24" s="50" t="str">
        <f t="shared" si="5"/>
        <v/>
      </c>
      <c r="P24" s="10"/>
      <c r="Q24" s="10"/>
    </row>
    <row r="25">
      <c r="A25" s="41" t="s">
        <v>39</v>
      </c>
      <c r="B25" s="42" t="str">
        <f>iferror(vlookup(A25,'Input de Projetos'!$A$3:$G$999,7,false),"")</f>
        <v>Finalizado</v>
      </c>
      <c r="C25" s="43">
        <f>iferror(vlookup(A25,'Input de Projetos'!$A$3:$B$999,2,false),"")</f>
        <v>44944</v>
      </c>
      <c r="D25" s="44">
        <f>iferror(vlookup(A25,'Input de Projetos'!$A$3:$C$999,3,false),"")</f>
        <v>22000</v>
      </c>
      <c r="E25" s="45">
        <v>3.0</v>
      </c>
      <c r="F25" s="46">
        <v>4400.0</v>
      </c>
      <c r="G25" s="47">
        <v>45001.0</v>
      </c>
      <c r="H25" s="45" t="s">
        <v>71</v>
      </c>
      <c r="I25" s="45" t="s">
        <v>72</v>
      </c>
      <c r="J25" s="26" t="str">
        <f t="shared" si="1"/>
        <v/>
      </c>
      <c r="K25" s="48">
        <f t="shared" si="2"/>
        <v>202303</v>
      </c>
      <c r="L25" s="48">
        <f>iferror(if(H25&lt;&gt;"Sim","", VLOOKUP(A25,'Input de Projetos'!$A$3:$F$999,5,FALSE)*F25),"")</f>
        <v>3080</v>
      </c>
      <c r="M25" s="49">
        <f t="shared" si="3"/>
        <v>1320</v>
      </c>
      <c r="N25" s="25">
        <f t="shared" si="4"/>
        <v>2023</v>
      </c>
      <c r="O25" s="50" t="str">
        <f t="shared" si="5"/>
        <v/>
      </c>
      <c r="P25" s="10"/>
      <c r="Q25" s="10"/>
    </row>
    <row r="26">
      <c r="A26" s="41" t="s">
        <v>39</v>
      </c>
      <c r="B26" s="42" t="str">
        <f>iferror(vlookup(A26,'Input de Projetos'!$A$3:$G$999,7,false),"")</f>
        <v>Finalizado</v>
      </c>
      <c r="C26" s="43">
        <f>iferror(vlookup(A26,'Input de Projetos'!$A$3:$B$999,2,false),"")</f>
        <v>44944</v>
      </c>
      <c r="D26" s="44">
        <f>iferror(vlookup(A26,'Input de Projetos'!$A$3:$C$999,3,false),"")</f>
        <v>22000</v>
      </c>
      <c r="E26" s="45">
        <v>2.0</v>
      </c>
      <c r="F26" s="46">
        <v>4400.0</v>
      </c>
      <c r="G26" s="47">
        <v>45016.0</v>
      </c>
      <c r="H26" s="45" t="s">
        <v>71</v>
      </c>
      <c r="I26" s="45" t="s">
        <v>72</v>
      </c>
      <c r="J26" s="26" t="str">
        <f t="shared" si="1"/>
        <v/>
      </c>
      <c r="K26" s="48">
        <f t="shared" si="2"/>
        <v>202303</v>
      </c>
      <c r="L26" s="48">
        <f>iferror(if(H26&lt;&gt;"Sim","", VLOOKUP(A26,'Input de Projetos'!$A$3:$F$999,5,FALSE)*F26),"")</f>
        <v>3080</v>
      </c>
      <c r="M26" s="49">
        <f t="shared" si="3"/>
        <v>1320</v>
      </c>
      <c r="N26" s="25">
        <f t="shared" si="4"/>
        <v>2023</v>
      </c>
      <c r="O26" s="50" t="str">
        <f t="shared" si="5"/>
        <v/>
      </c>
      <c r="P26" s="10"/>
      <c r="Q26" s="10"/>
    </row>
    <row r="27">
      <c r="A27" s="41" t="s">
        <v>39</v>
      </c>
      <c r="B27" s="42" t="str">
        <f>iferror(vlookup(A27,'Input de Projetos'!$A$3:$G$999,7,false),"")</f>
        <v>Finalizado</v>
      </c>
      <c r="C27" s="43">
        <f>iferror(vlookup(A27,'Input de Projetos'!$A$3:$B$999,2,false),"")</f>
        <v>44944</v>
      </c>
      <c r="D27" s="44">
        <f>iferror(vlookup(A27,'Input de Projetos'!$A$3:$C$999,3,false),"")</f>
        <v>22000</v>
      </c>
      <c r="E27" s="45">
        <v>4.0</v>
      </c>
      <c r="F27" s="46">
        <v>4400.0</v>
      </c>
      <c r="G27" s="47">
        <v>45051.0</v>
      </c>
      <c r="H27" s="45" t="s">
        <v>71</v>
      </c>
      <c r="I27" s="45" t="s">
        <v>72</v>
      </c>
      <c r="J27" s="26" t="str">
        <f t="shared" si="1"/>
        <v/>
      </c>
      <c r="K27" s="48">
        <f t="shared" si="2"/>
        <v>202305</v>
      </c>
      <c r="L27" s="48">
        <f>iferror(if(H27&lt;&gt;"Sim","", VLOOKUP(A27,'Input de Projetos'!$A$3:$F$999,5,FALSE)*F27),"")</f>
        <v>3080</v>
      </c>
      <c r="M27" s="49">
        <f t="shared" si="3"/>
        <v>1320</v>
      </c>
      <c r="N27" s="25">
        <f t="shared" si="4"/>
        <v>2023</v>
      </c>
      <c r="O27" s="50" t="str">
        <f t="shared" si="5"/>
        <v/>
      </c>
      <c r="P27" s="10"/>
      <c r="Q27" s="10"/>
    </row>
    <row r="28">
      <c r="A28" s="41" t="s">
        <v>39</v>
      </c>
      <c r="B28" s="42" t="str">
        <f>iferror(vlookup(A28,'Input de Projetos'!$A$3:$G$999,7,false),"")</f>
        <v>Finalizado</v>
      </c>
      <c r="C28" s="43">
        <f>iferror(vlookup(A28,'Input de Projetos'!$A$3:$B$999,2,false),"")</f>
        <v>44944</v>
      </c>
      <c r="D28" s="44">
        <f>iferror(vlookup(A28,'Input de Projetos'!$A$3:$C$999,3,false),"")</f>
        <v>22000</v>
      </c>
      <c r="E28" s="45">
        <v>5.0</v>
      </c>
      <c r="F28" s="46">
        <v>4400.0</v>
      </c>
      <c r="G28" s="47">
        <v>45076.0</v>
      </c>
      <c r="H28" s="45" t="s">
        <v>71</v>
      </c>
      <c r="I28" s="45" t="s">
        <v>72</v>
      </c>
      <c r="J28" s="26" t="str">
        <f t="shared" si="1"/>
        <v/>
      </c>
      <c r="K28" s="48">
        <f t="shared" si="2"/>
        <v>202305</v>
      </c>
      <c r="L28" s="48">
        <f>iferror(if(H28&lt;&gt;"Sim","", VLOOKUP(A28,'Input de Projetos'!$A$3:$F$999,5,FALSE)*F28),"")</f>
        <v>3080</v>
      </c>
      <c r="M28" s="49">
        <f t="shared" si="3"/>
        <v>1320</v>
      </c>
      <c r="N28" s="25">
        <f t="shared" si="4"/>
        <v>2023</v>
      </c>
      <c r="O28" s="50" t="str">
        <f t="shared" si="5"/>
        <v/>
      </c>
      <c r="P28" s="10"/>
      <c r="Q28" s="10"/>
    </row>
    <row r="29">
      <c r="A29" s="41" t="s">
        <v>46</v>
      </c>
      <c r="B29" s="42" t="str">
        <f>iferror(vlookup(A29,'Input de Projetos'!$A$3:$G$999,7,false),"")</f>
        <v>Finalizado</v>
      </c>
      <c r="C29" s="43">
        <f>iferror(vlookup(A29,'Input de Projetos'!$A$3:$B$999,2,false),"")</f>
        <v>45226</v>
      </c>
      <c r="D29" s="44">
        <f>iferror(vlookup(A29,'Input de Projetos'!$A$3:$C$999,3,false),"")</f>
        <v>1200</v>
      </c>
      <c r="E29" s="45">
        <v>1.0</v>
      </c>
      <c r="F29" s="46">
        <v>1200.0</v>
      </c>
      <c r="G29" s="47">
        <v>45226.0</v>
      </c>
      <c r="H29" s="45" t="s">
        <v>71</v>
      </c>
      <c r="I29" s="45" t="s">
        <v>72</v>
      </c>
      <c r="J29" s="26" t="str">
        <f t="shared" si="1"/>
        <v/>
      </c>
      <c r="K29" s="48">
        <f t="shared" si="2"/>
        <v>202310</v>
      </c>
      <c r="L29" s="48">
        <f>iferror(if(H29&lt;&gt;"Sim","", VLOOKUP(A29,'Input de Projetos'!$A$3:$F$999,5,FALSE)*F29),"")</f>
        <v>840</v>
      </c>
      <c r="M29" s="49">
        <f t="shared" si="3"/>
        <v>360</v>
      </c>
      <c r="N29" s="25">
        <f t="shared" si="4"/>
        <v>2023</v>
      </c>
      <c r="O29" s="50" t="str">
        <f t="shared" si="5"/>
        <v/>
      </c>
      <c r="P29" s="10"/>
      <c r="Q29" s="10"/>
    </row>
    <row r="30">
      <c r="A30" s="41" t="s">
        <v>36</v>
      </c>
      <c r="B30" s="42" t="str">
        <f>iferror(vlookup(A30,'Input de Projetos'!$A$3:$G$999,7,false),"")</f>
        <v>Finalizado</v>
      </c>
      <c r="C30" s="43">
        <f>iferror(vlookup(A30,'Input de Projetos'!$A$3:$B$999,2,false),"")</f>
        <v>44851</v>
      </c>
      <c r="D30" s="44">
        <f>iferror(vlookup(A30,'Input de Projetos'!$A$3:$C$999,3,false),"")</f>
        <v>2040</v>
      </c>
      <c r="E30" s="45">
        <v>1.0</v>
      </c>
      <c r="F30" s="46">
        <v>2040.0</v>
      </c>
      <c r="G30" s="47">
        <v>44851.0</v>
      </c>
      <c r="H30" s="45" t="s">
        <v>71</v>
      </c>
      <c r="I30" s="45" t="s">
        <v>72</v>
      </c>
      <c r="J30" s="26" t="str">
        <f t="shared" si="1"/>
        <v/>
      </c>
      <c r="K30" s="48">
        <f t="shared" si="2"/>
        <v>202210</v>
      </c>
      <c r="L30" s="48">
        <f>iferror(if(H30&lt;&gt;"Sim","", VLOOKUP(A30,'Input de Projetos'!$A$3:$F$999,5,FALSE)*F30),"")</f>
        <v>1224</v>
      </c>
      <c r="M30" s="49">
        <f t="shared" si="3"/>
        <v>816</v>
      </c>
      <c r="N30" s="25">
        <f t="shared" si="4"/>
        <v>2022</v>
      </c>
      <c r="O30" s="50" t="str">
        <f t="shared" si="5"/>
        <v/>
      </c>
      <c r="P30" s="10"/>
      <c r="Q30" s="10"/>
    </row>
    <row r="31">
      <c r="A31" s="52" t="s">
        <v>43</v>
      </c>
      <c r="B31" s="42" t="str">
        <f>iferror(vlookup(A31,'Input de Projetos'!$A$3:$G$999,7,false),"")</f>
        <v>Finalizado</v>
      </c>
      <c r="C31" s="43">
        <f>iferror(vlookup(A31,'Input de Projetos'!$A$3:$B$999,2,false),"")</f>
        <v>45111</v>
      </c>
      <c r="D31" s="44">
        <f>iferror(vlookup(A31,'Input de Projetos'!$A$3:$C$999,3,false),"")</f>
        <v>3825</v>
      </c>
      <c r="E31" s="45">
        <v>1.0</v>
      </c>
      <c r="F31" s="53">
        <f t="shared" ref="F31:F32" si="6">D31/2</f>
        <v>1912.5</v>
      </c>
      <c r="G31" s="47">
        <v>45143.0</v>
      </c>
      <c r="H31" s="45" t="s">
        <v>74</v>
      </c>
      <c r="I31" s="45" t="s">
        <v>72</v>
      </c>
      <c r="J31" s="26" t="str">
        <f t="shared" si="1"/>
        <v/>
      </c>
      <c r="K31" s="48">
        <f t="shared" si="2"/>
        <v>202308</v>
      </c>
      <c r="L31" s="48" t="str">
        <f>iferror(if(H31&lt;&gt;"Sim","", VLOOKUP(A31,'Input de Projetos'!$A$3:$F$999,5,FALSE)*F31),"")</f>
        <v/>
      </c>
      <c r="M31" s="49" t="str">
        <f t="shared" si="3"/>
        <v/>
      </c>
      <c r="N31" s="25">
        <f t="shared" si="4"/>
        <v>2023</v>
      </c>
      <c r="O31" s="50" t="str">
        <f t="shared" si="5"/>
        <v/>
      </c>
      <c r="P31" s="10"/>
      <c r="Q31" s="10"/>
    </row>
    <row r="32">
      <c r="A32" s="52" t="s">
        <v>43</v>
      </c>
      <c r="B32" s="42" t="str">
        <f>iferror(vlookup(A32,'Input de Projetos'!$A$3:$G$999,7,false),"")</f>
        <v>Finalizado</v>
      </c>
      <c r="C32" s="43">
        <f>iferror(vlookup(A32,'Input de Projetos'!$A$3:$B$999,2,false),"")</f>
        <v>45111</v>
      </c>
      <c r="D32" s="44">
        <f>iferror(vlookup(A32,'Input de Projetos'!$A$3:$C$999,3,false),"")</f>
        <v>3825</v>
      </c>
      <c r="E32" s="45">
        <v>2.0</v>
      </c>
      <c r="F32" s="53">
        <f t="shared" si="6"/>
        <v>1912.5</v>
      </c>
      <c r="G32" s="47">
        <v>45204.0</v>
      </c>
      <c r="H32" s="45" t="s">
        <v>74</v>
      </c>
      <c r="I32" s="45" t="s">
        <v>72</v>
      </c>
      <c r="J32" s="26" t="str">
        <f t="shared" si="1"/>
        <v/>
      </c>
      <c r="K32" s="48">
        <f t="shared" si="2"/>
        <v>202310</v>
      </c>
      <c r="L32" s="48" t="str">
        <f>iferror(if(H32&lt;&gt;"Sim","", VLOOKUP(A32,'Input de Projetos'!$A$3:$F$999,5,FALSE)*F32),"")</f>
        <v/>
      </c>
      <c r="M32" s="49" t="str">
        <f t="shared" si="3"/>
        <v/>
      </c>
      <c r="N32" s="25">
        <f t="shared" si="4"/>
        <v>2023</v>
      </c>
      <c r="O32" s="50" t="str">
        <f t="shared" si="5"/>
        <v/>
      </c>
      <c r="P32" s="10"/>
      <c r="Q32" s="10"/>
    </row>
    <row r="33">
      <c r="A33" s="52" t="s">
        <v>25</v>
      </c>
      <c r="B33" s="42" t="str">
        <f>iferror(vlookup(A33,'Input de Projetos'!$A$3:$G$999,7,false),"")</f>
        <v>Finalizado</v>
      </c>
      <c r="C33" s="43">
        <f>iferror(vlookup(A33,'Input de Projetos'!$A$3:$B$999,2,false),"")</f>
        <v>44216</v>
      </c>
      <c r="D33" s="44">
        <f>iferror(vlookup(A33,'Input de Projetos'!$A$3:$C$999,3,false),"")</f>
        <v>24600</v>
      </c>
      <c r="E33" s="45">
        <v>1.0</v>
      </c>
      <c r="F33" s="46">
        <v>4920.0</v>
      </c>
      <c r="G33" s="47">
        <v>44214.0</v>
      </c>
      <c r="H33" s="45" t="s">
        <v>71</v>
      </c>
      <c r="I33" s="45" t="s">
        <v>72</v>
      </c>
      <c r="J33" s="26" t="str">
        <f t="shared" si="1"/>
        <v/>
      </c>
      <c r="K33" s="48">
        <f t="shared" si="2"/>
        <v>202101</v>
      </c>
      <c r="L33" s="48">
        <f>iferror(if(H33&lt;&gt;"Sim","", VLOOKUP(A33,'Input de Projetos'!$A$3:$F$999,5,FALSE)*F33),"")</f>
        <v>2952</v>
      </c>
      <c r="M33" s="49">
        <f t="shared" si="3"/>
        <v>1968</v>
      </c>
      <c r="N33" s="25">
        <f t="shared" si="4"/>
        <v>2021</v>
      </c>
      <c r="O33" s="50" t="str">
        <f t="shared" si="5"/>
        <v/>
      </c>
      <c r="P33" s="10"/>
      <c r="Q33" s="10"/>
    </row>
    <row r="34">
      <c r="A34" s="52" t="s">
        <v>25</v>
      </c>
      <c r="B34" s="42" t="str">
        <f>iferror(vlookup(A34,'Input de Projetos'!$A$3:$G$999,7,false),"")</f>
        <v>Finalizado</v>
      </c>
      <c r="C34" s="43">
        <f>iferror(vlookup(A34,'Input de Projetos'!$A$3:$B$999,2,false),"")</f>
        <v>44216</v>
      </c>
      <c r="D34" s="44">
        <f>iferror(vlookup(A34,'Input de Projetos'!$A$3:$C$999,3,false),"")</f>
        <v>24600</v>
      </c>
      <c r="E34" s="45">
        <v>2.0</v>
      </c>
      <c r="F34" s="46">
        <v>6150.0</v>
      </c>
      <c r="G34" s="47">
        <v>44320.0</v>
      </c>
      <c r="H34" s="45" t="s">
        <v>71</v>
      </c>
      <c r="I34" s="45" t="s">
        <v>72</v>
      </c>
      <c r="J34" s="26" t="str">
        <f t="shared" si="1"/>
        <v/>
      </c>
      <c r="K34" s="48">
        <f t="shared" si="2"/>
        <v>202105</v>
      </c>
      <c r="L34" s="48">
        <f>iferror(if(H34&lt;&gt;"Sim","", VLOOKUP(A34,'Input de Projetos'!$A$3:$F$999,5,FALSE)*F34),"")</f>
        <v>3690</v>
      </c>
      <c r="M34" s="49">
        <f t="shared" si="3"/>
        <v>2460</v>
      </c>
      <c r="N34" s="25">
        <f t="shared" si="4"/>
        <v>2021</v>
      </c>
      <c r="O34" s="50" t="str">
        <f t="shared" si="5"/>
        <v/>
      </c>
      <c r="P34" s="10"/>
      <c r="Q34" s="10"/>
    </row>
    <row r="35">
      <c r="A35" s="52" t="s">
        <v>25</v>
      </c>
      <c r="B35" s="42" t="str">
        <f>iferror(vlookup(A35,'Input de Projetos'!$A$3:$G$999,7,false),"")</f>
        <v>Finalizado</v>
      </c>
      <c r="C35" s="43">
        <f>iferror(vlookup(A35,'Input de Projetos'!$A$3:$B$999,2,false),"")</f>
        <v>44216</v>
      </c>
      <c r="D35" s="44">
        <f>iferror(vlookup(A35,'Input de Projetos'!$A$3:$C$999,3,false),"")</f>
        <v>24600</v>
      </c>
      <c r="E35" s="45">
        <v>3.0</v>
      </c>
      <c r="F35" s="46">
        <v>4920.0</v>
      </c>
      <c r="G35" s="47">
        <v>44851.0</v>
      </c>
      <c r="H35" s="45" t="s">
        <v>71</v>
      </c>
      <c r="I35" s="45" t="s">
        <v>72</v>
      </c>
      <c r="J35" s="26" t="str">
        <f t="shared" si="1"/>
        <v/>
      </c>
      <c r="K35" s="48">
        <f t="shared" si="2"/>
        <v>202210</v>
      </c>
      <c r="L35" s="48">
        <f>iferror(if(H35&lt;&gt;"Sim","", VLOOKUP(A35,'Input de Projetos'!$A$3:$F$999,5,FALSE)*F35),"")</f>
        <v>2952</v>
      </c>
      <c r="M35" s="49">
        <f t="shared" si="3"/>
        <v>1968</v>
      </c>
      <c r="N35" s="25">
        <f t="shared" si="4"/>
        <v>2022</v>
      </c>
      <c r="O35" s="50" t="str">
        <f t="shared" si="5"/>
        <v/>
      </c>
      <c r="P35" s="10"/>
      <c r="Q35" s="10"/>
    </row>
    <row r="36">
      <c r="A36" s="52" t="s">
        <v>25</v>
      </c>
      <c r="B36" s="42" t="str">
        <f>iferror(vlookup(A36,'Input de Projetos'!$A$3:$G$999,7,false),"")</f>
        <v>Finalizado</v>
      </c>
      <c r="C36" s="43">
        <f>iferror(vlookup(A36,'Input de Projetos'!$A$3:$B$999,2,false),"")</f>
        <v>44216</v>
      </c>
      <c r="D36" s="44">
        <f>iferror(vlookup(A36,'Input de Projetos'!$A$3:$C$999,3,false),"")</f>
        <v>24600</v>
      </c>
      <c r="E36" s="45">
        <v>4.0</v>
      </c>
      <c r="F36" s="46">
        <v>6150.0</v>
      </c>
      <c r="G36" s="47">
        <v>45062.0</v>
      </c>
      <c r="H36" s="45" t="s">
        <v>71</v>
      </c>
      <c r="I36" s="45" t="s">
        <v>72</v>
      </c>
      <c r="J36" s="26" t="str">
        <f t="shared" si="1"/>
        <v/>
      </c>
      <c r="K36" s="48">
        <f t="shared" si="2"/>
        <v>202305</v>
      </c>
      <c r="L36" s="48">
        <f>iferror(if(H36&lt;&gt;"Sim","", VLOOKUP(A36,'Input de Projetos'!$A$3:$F$999,5,FALSE)*F36),"")</f>
        <v>3690</v>
      </c>
      <c r="M36" s="49">
        <f t="shared" si="3"/>
        <v>2460</v>
      </c>
      <c r="N36" s="25">
        <f t="shared" si="4"/>
        <v>2023</v>
      </c>
      <c r="O36" s="50" t="str">
        <f t="shared" si="5"/>
        <v/>
      </c>
      <c r="P36" s="10"/>
      <c r="Q36" s="10"/>
    </row>
    <row r="37">
      <c r="A37" s="52" t="s">
        <v>25</v>
      </c>
      <c r="B37" s="42" t="str">
        <f>iferror(vlookup(A37,'Input de Projetos'!$A$3:$G$999,7,false),"")</f>
        <v>Finalizado</v>
      </c>
      <c r="C37" s="43">
        <f>iferror(vlookup(A37,'Input de Projetos'!$A$3:$B$999,2,false),"")</f>
        <v>44216</v>
      </c>
      <c r="D37" s="44">
        <f>iferror(vlookup(A37,'Input de Projetos'!$A$3:$C$999,3,false),"")</f>
        <v>24600</v>
      </c>
      <c r="E37" s="45">
        <v>5.0</v>
      </c>
      <c r="F37" s="46">
        <v>2460.0</v>
      </c>
      <c r="G37" s="47">
        <v>45154.0</v>
      </c>
      <c r="H37" s="45" t="s">
        <v>71</v>
      </c>
      <c r="I37" s="45" t="s">
        <v>72</v>
      </c>
      <c r="J37" s="26" t="str">
        <f t="shared" si="1"/>
        <v/>
      </c>
      <c r="K37" s="48">
        <f t="shared" si="2"/>
        <v>202308</v>
      </c>
      <c r="L37" s="48">
        <f>iferror(if(H37&lt;&gt;"Sim","", VLOOKUP(A37,'Input de Projetos'!$A$3:$F$999,5,FALSE)*F37),"")</f>
        <v>1476</v>
      </c>
      <c r="M37" s="49">
        <f t="shared" si="3"/>
        <v>984</v>
      </c>
      <c r="N37" s="25">
        <f t="shared" si="4"/>
        <v>2023</v>
      </c>
      <c r="O37" s="50" t="str">
        <f t="shared" si="5"/>
        <v/>
      </c>
      <c r="P37" s="10"/>
      <c r="Q37" s="10"/>
    </row>
    <row r="38">
      <c r="A38" s="9" t="s">
        <v>59</v>
      </c>
      <c r="B38" s="42" t="str">
        <f>iferror(vlookup(A38,'Input de Projetos'!$A$3:$G$999,7,false),"")</f>
        <v>Finalizado</v>
      </c>
      <c r="C38" s="43">
        <f>iferror(vlookup(A38,'Input de Projetos'!$A$3:$B$999,2,false),"")</f>
        <v>45562</v>
      </c>
      <c r="D38" s="44">
        <f>iferror(vlookup(A38,'Input de Projetos'!$A$3:$C$999,3,false),"")</f>
        <v>9802</v>
      </c>
      <c r="E38" s="45">
        <v>1.0</v>
      </c>
      <c r="F38" s="46">
        <v>2450.5</v>
      </c>
      <c r="G38" s="47">
        <v>45562.0</v>
      </c>
      <c r="H38" s="45" t="s">
        <v>71</v>
      </c>
      <c r="I38" s="45" t="s">
        <v>73</v>
      </c>
      <c r="J38" s="26" t="str">
        <f t="shared" si="1"/>
        <v/>
      </c>
      <c r="K38" s="48">
        <f t="shared" si="2"/>
        <v>202409</v>
      </c>
      <c r="L38" s="48">
        <f>iferror(if(H38&lt;&gt;"Sim","", VLOOKUP(A38,'Input de Projetos'!$A$3:$F$999,5,FALSE)*F38),"")</f>
        <v>2450.5</v>
      </c>
      <c r="M38" s="49">
        <f t="shared" si="3"/>
        <v>0</v>
      </c>
      <c r="N38" s="25">
        <f t="shared" si="4"/>
        <v>2024</v>
      </c>
      <c r="O38" s="50" t="str">
        <f t="shared" si="5"/>
        <v/>
      </c>
      <c r="P38" s="10"/>
      <c r="Q38" s="10"/>
    </row>
    <row r="39">
      <c r="A39" s="9" t="s">
        <v>59</v>
      </c>
      <c r="B39" s="42" t="str">
        <f>iferror(vlookup(A39,'Input de Projetos'!$A$3:$G$999,7,false),"")</f>
        <v>Finalizado</v>
      </c>
      <c r="C39" s="43">
        <f>iferror(vlookup(A39,'Input de Projetos'!$A$3:$B$999,2,false),"")</f>
        <v>45562</v>
      </c>
      <c r="D39" s="44">
        <f>iferror(vlookup(A39,'Input de Projetos'!$A$3:$C$999,3,false),"")</f>
        <v>9802</v>
      </c>
      <c r="E39" s="45">
        <v>2.0</v>
      </c>
      <c r="F39" s="46">
        <v>2450.5</v>
      </c>
      <c r="G39" s="47">
        <v>45596.0</v>
      </c>
      <c r="H39" s="45" t="s">
        <v>71</v>
      </c>
      <c r="I39" s="45" t="s">
        <v>73</v>
      </c>
      <c r="J39" s="26" t="str">
        <f t="shared" si="1"/>
        <v/>
      </c>
      <c r="K39" s="48">
        <f t="shared" si="2"/>
        <v>202410</v>
      </c>
      <c r="L39" s="48">
        <f>iferror(if(H39&lt;&gt;"Sim","", VLOOKUP(A39,'Input de Projetos'!$A$3:$F$999,5,FALSE)*F39),"")</f>
        <v>2450.5</v>
      </c>
      <c r="M39" s="49">
        <f t="shared" si="3"/>
        <v>0</v>
      </c>
      <c r="N39" s="25">
        <f t="shared" si="4"/>
        <v>2024</v>
      </c>
      <c r="O39" s="50" t="str">
        <f t="shared" si="5"/>
        <v/>
      </c>
      <c r="P39" s="10"/>
      <c r="Q39" s="10"/>
    </row>
    <row r="40">
      <c r="A40" s="9" t="s">
        <v>59</v>
      </c>
      <c r="B40" s="42" t="str">
        <f>iferror(vlookup(A40,'Input de Projetos'!$A$3:$G$999,7,false),"")</f>
        <v>Finalizado</v>
      </c>
      <c r="C40" s="43">
        <f>iferror(vlookup(A40,'Input de Projetos'!$A$3:$B$999,2,false),"")</f>
        <v>45562</v>
      </c>
      <c r="D40" s="44">
        <f>iferror(vlookup(A40,'Input de Projetos'!$A$3:$C$999,3,false),"")</f>
        <v>9802</v>
      </c>
      <c r="E40" s="45">
        <v>3.0</v>
      </c>
      <c r="F40" s="46">
        <v>2450.5</v>
      </c>
      <c r="G40" s="47">
        <v>45622.0</v>
      </c>
      <c r="H40" s="45" t="s">
        <v>71</v>
      </c>
      <c r="I40" s="45" t="s">
        <v>73</v>
      </c>
      <c r="J40" s="26" t="str">
        <f t="shared" si="1"/>
        <v/>
      </c>
      <c r="K40" s="48">
        <f t="shared" si="2"/>
        <v>202411</v>
      </c>
      <c r="L40" s="48">
        <f>iferror(if(H40&lt;&gt;"Sim","", VLOOKUP(A40,'Input de Projetos'!$A$3:$F$999,5,FALSE)*F40),"")</f>
        <v>2450.5</v>
      </c>
      <c r="M40" s="49">
        <f t="shared" si="3"/>
        <v>0</v>
      </c>
      <c r="N40" s="25">
        <f t="shared" si="4"/>
        <v>2024</v>
      </c>
      <c r="O40" s="50" t="str">
        <f t="shared" si="5"/>
        <v/>
      </c>
      <c r="P40" s="10"/>
      <c r="Q40" s="10"/>
    </row>
    <row r="41">
      <c r="A41" s="9" t="s">
        <v>59</v>
      </c>
      <c r="B41" s="42" t="str">
        <f>iferror(vlookup(A41,'Input de Projetos'!$A$3:$G$999,7,false),"")</f>
        <v>Finalizado</v>
      </c>
      <c r="C41" s="43">
        <f>iferror(vlookup(A41,'Input de Projetos'!$A$3:$B$999,2,false),"")</f>
        <v>45562</v>
      </c>
      <c r="D41" s="44">
        <f>iferror(vlookup(A41,'Input de Projetos'!$A$3:$C$999,3,false),"")</f>
        <v>9802</v>
      </c>
      <c r="E41" s="45">
        <v>4.0</v>
      </c>
      <c r="F41" s="46">
        <v>2450.5</v>
      </c>
      <c r="G41" s="47">
        <v>45642.0</v>
      </c>
      <c r="H41" s="45" t="s">
        <v>71</v>
      </c>
      <c r="I41" s="45" t="s">
        <v>73</v>
      </c>
      <c r="J41" s="26" t="str">
        <f t="shared" si="1"/>
        <v/>
      </c>
      <c r="K41" s="48">
        <f t="shared" si="2"/>
        <v>202412</v>
      </c>
      <c r="L41" s="48">
        <f>iferror(if(H41&lt;&gt;"Sim","", VLOOKUP(A41,'Input de Projetos'!$A$3:$F$999,5,FALSE)*F41),"")</f>
        <v>2450.5</v>
      </c>
      <c r="M41" s="49">
        <f t="shared" si="3"/>
        <v>0</v>
      </c>
      <c r="N41" s="25">
        <f t="shared" si="4"/>
        <v>2024</v>
      </c>
      <c r="O41" s="50" t="str">
        <f t="shared" si="5"/>
        <v/>
      </c>
      <c r="P41" s="10"/>
      <c r="Q41" s="10"/>
    </row>
    <row r="42">
      <c r="A42" s="52" t="s">
        <v>51</v>
      </c>
      <c r="B42" s="42" t="str">
        <f>iferror(vlookup(A42,'Input de Projetos'!$A$3:$G$999,7,false),"")</f>
        <v>Em andamento</v>
      </c>
      <c r="C42" s="43">
        <f>iferror(vlookup(A42,'Input de Projetos'!$A$3:$B$999,2,false),"")</f>
        <v>45366</v>
      </c>
      <c r="D42" s="44">
        <f>iferror(vlookup(A42,'Input de Projetos'!$A$3:$C$999,3,false),"")</f>
        <v>5980</v>
      </c>
      <c r="E42" s="45">
        <v>1.0</v>
      </c>
      <c r="F42" s="46">
        <v>5980.0</v>
      </c>
      <c r="G42" s="47">
        <v>45393.0</v>
      </c>
      <c r="H42" s="45" t="s">
        <v>71</v>
      </c>
      <c r="I42" s="45" t="s">
        <v>73</v>
      </c>
      <c r="J42" s="26" t="str">
        <f t="shared" si="1"/>
        <v/>
      </c>
      <c r="K42" s="48">
        <f t="shared" si="2"/>
        <v>202404</v>
      </c>
      <c r="L42" s="48">
        <f>iferror(if(H42&lt;&gt;"Sim","", VLOOKUP(A42,'Input de Projetos'!$A$3:$F$999,5,FALSE)*F42),"")</f>
        <v>5980</v>
      </c>
      <c r="M42" s="49">
        <f t="shared" si="3"/>
        <v>0</v>
      </c>
      <c r="N42" s="25">
        <f t="shared" si="4"/>
        <v>2024</v>
      </c>
      <c r="O42" s="50" t="str">
        <f t="shared" si="5"/>
        <v/>
      </c>
      <c r="P42" s="10"/>
      <c r="Q42" s="10"/>
    </row>
    <row r="43">
      <c r="A43" s="41" t="s">
        <v>47</v>
      </c>
      <c r="B43" s="42" t="str">
        <f>iferror(vlookup(A43,'Input de Projetos'!$A$3:$G$999,7,false),"")</f>
        <v>Em andamento</v>
      </c>
      <c r="C43" s="43">
        <f>iferror(vlookup(A43,'Input de Projetos'!$A$3:$B$999,2,false),"")</f>
        <v>45231</v>
      </c>
      <c r="D43" s="44">
        <f>iferror(vlookup(A43,'Input de Projetos'!$A$3:$C$999,3,false),"")</f>
        <v>15150</v>
      </c>
      <c r="E43" s="45">
        <v>1.0</v>
      </c>
      <c r="F43" s="53">
        <f t="shared" ref="F43:F50" si="7">D43/8</f>
        <v>1893.75</v>
      </c>
      <c r="G43" s="47">
        <v>45240.0</v>
      </c>
      <c r="H43" s="45" t="s">
        <v>71</v>
      </c>
      <c r="I43" s="45" t="s">
        <v>73</v>
      </c>
      <c r="J43" s="26" t="str">
        <f t="shared" si="1"/>
        <v/>
      </c>
      <c r="K43" s="48">
        <f t="shared" si="2"/>
        <v>202311</v>
      </c>
      <c r="L43" s="48">
        <f>iferror(if(H43&lt;&gt;"Sim","", VLOOKUP(A43,'Input de Projetos'!$A$3:$F$999,5,FALSE)*F43),"")</f>
        <v>1893.75</v>
      </c>
      <c r="M43" s="49">
        <f t="shared" si="3"/>
        <v>0</v>
      </c>
      <c r="N43" s="25">
        <f t="shared" si="4"/>
        <v>2023</v>
      </c>
      <c r="O43" s="50" t="str">
        <f t="shared" si="5"/>
        <v/>
      </c>
      <c r="P43" s="10"/>
      <c r="Q43" s="10"/>
    </row>
    <row r="44">
      <c r="A44" s="41" t="s">
        <v>47</v>
      </c>
      <c r="B44" s="42" t="str">
        <f>iferror(vlookup(A44,'Input de Projetos'!$A$3:$G$999,7,false),"")</f>
        <v>Em andamento</v>
      </c>
      <c r="C44" s="43">
        <f>iferror(vlookup(A44,'Input de Projetos'!$A$3:$B$999,2,false),"")</f>
        <v>45231</v>
      </c>
      <c r="D44" s="44">
        <f>iferror(vlookup(A44,'Input de Projetos'!$A$3:$C$999,3,false),"")</f>
        <v>15150</v>
      </c>
      <c r="E44" s="45">
        <v>2.0</v>
      </c>
      <c r="F44" s="53">
        <f t="shared" si="7"/>
        <v>1893.75</v>
      </c>
      <c r="G44" s="47">
        <v>45270.0</v>
      </c>
      <c r="H44" s="45" t="s">
        <v>71</v>
      </c>
      <c r="I44" s="45" t="s">
        <v>73</v>
      </c>
      <c r="J44" s="26" t="str">
        <f t="shared" si="1"/>
        <v/>
      </c>
      <c r="K44" s="48">
        <f t="shared" si="2"/>
        <v>202312</v>
      </c>
      <c r="L44" s="48">
        <f>iferror(if(H44&lt;&gt;"Sim","", VLOOKUP(A44,'Input de Projetos'!$A$3:$F$999,5,FALSE)*F44),"")</f>
        <v>1893.75</v>
      </c>
      <c r="M44" s="49">
        <f t="shared" si="3"/>
        <v>0</v>
      </c>
      <c r="N44" s="25">
        <f t="shared" si="4"/>
        <v>2023</v>
      </c>
      <c r="O44" s="50" t="str">
        <f t="shared" si="5"/>
        <v/>
      </c>
      <c r="P44" s="10"/>
      <c r="Q44" s="10"/>
    </row>
    <row r="45">
      <c r="A45" s="41" t="s">
        <v>47</v>
      </c>
      <c r="B45" s="42" t="str">
        <f>iferror(vlookup(A45,'Input de Projetos'!$A$3:$G$999,7,false),"")</f>
        <v>Em andamento</v>
      </c>
      <c r="C45" s="43">
        <f>iferror(vlookup(A45,'Input de Projetos'!$A$3:$B$999,2,false),"")</f>
        <v>45231</v>
      </c>
      <c r="D45" s="44">
        <f>iferror(vlookup(A45,'Input de Projetos'!$A$3:$C$999,3,false),"")</f>
        <v>15150</v>
      </c>
      <c r="E45" s="45">
        <v>3.0</v>
      </c>
      <c r="F45" s="53">
        <f t="shared" si="7"/>
        <v>1893.75</v>
      </c>
      <c r="G45" s="47">
        <v>45301.0</v>
      </c>
      <c r="H45" s="45" t="s">
        <v>71</v>
      </c>
      <c r="I45" s="45" t="s">
        <v>73</v>
      </c>
      <c r="J45" s="26" t="str">
        <f t="shared" si="1"/>
        <v/>
      </c>
      <c r="K45" s="48">
        <f t="shared" si="2"/>
        <v>202401</v>
      </c>
      <c r="L45" s="48">
        <f>iferror(if(H45&lt;&gt;"Sim","", VLOOKUP(A45,'Input de Projetos'!$A$3:$F$999,5,FALSE)*F45),"")</f>
        <v>1893.75</v>
      </c>
      <c r="M45" s="49">
        <f t="shared" si="3"/>
        <v>0</v>
      </c>
      <c r="N45" s="25">
        <f t="shared" si="4"/>
        <v>2024</v>
      </c>
      <c r="O45" s="50" t="str">
        <f t="shared" si="5"/>
        <v/>
      </c>
      <c r="P45" s="10"/>
      <c r="Q45" s="10"/>
    </row>
    <row r="46">
      <c r="A46" s="41" t="s">
        <v>47</v>
      </c>
      <c r="B46" s="42" t="str">
        <f>iferror(vlookup(A46,'Input de Projetos'!$A$3:$G$999,7,false),"")</f>
        <v>Em andamento</v>
      </c>
      <c r="C46" s="43">
        <f>iferror(vlookup(A46,'Input de Projetos'!$A$3:$B$999,2,false),"")</f>
        <v>45231</v>
      </c>
      <c r="D46" s="44">
        <f>iferror(vlookup(A46,'Input de Projetos'!$A$3:$C$999,3,false),"")</f>
        <v>15150</v>
      </c>
      <c r="E46" s="45">
        <v>4.0</v>
      </c>
      <c r="F46" s="53">
        <f t="shared" si="7"/>
        <v>1893.75</v>
      </c>
      <c r="G46" s="47">
        <v>45332.0</v>
      </c>
      <c r="H46" s="45" t="s">
        <v>71</v>
      </c>
      <c r="I46" s="45" t="s">
        <v>73</v>
      </c>
      <c r="J46" s="26" t="str">
        <f t="shared" si="1"/>
        <v/>
      </c>
      <c r="K46" s="48">
        <f t="shared" si="2"/>
        <v>202402</v>
      </c>
      <c r="L46" s="48">
        <f>iferror(if(H46&lt;&gt;"Sim","", VLOOKUP(A46,'Input de Projetos'!$A$3:$F$999,5,FALSE)*F46),"")</f>
        <v>1893.75</v>
      </c>
      <c r="M46" s="49">
        <f t="shared" si="3"/>
        <v>0</v>
      </c>
      <c r="N46" s="25">
        <f t="shared" si="4"/>
        <v>2024</v>
      </c>
      <c r="O46" s="50" t="str">
        <f t="shared" si="5"/>
        <v/>
      </c>
      <c r="P46" s="10"/>
      <c r="Q46" s="10"/>
    </row>
    <row r="47">
      <c r="A47" s="41" t="s">
        <v>47</v>
      </c>
      <c r="B47" s="42" t="str">
        <f>iferror(vlookup(A47,'Input de Projetos'!$A$3:$G$999,7,false),"")</f>
        <v>Em andamento</v>
      </c>
      <c r="C47" s="43">
        <f>iferror(vlookup(A47,'Input de Projetos'!$A$3:$B$999,2,false),"")</f>
        <v>45231</v>
      </c>
      <c r="D47" s="44">
        <f>iferror(vlookup(A47,'Input de Projetos'!$A$3:$C$999,3,false),"")</f>
        <v>15150</v>
      </c>
      <c r="E47" s="45">
        <v>5.0</v>
      </c>
      <c r="F47" s="53">
        <f t="shared" si="7"/>
        <v>1893.75</v>
      </c>
      <c r="G47" s="47">
        <v>45361.0</v>
      </c>
      <c r="H47" s="45" t="s">
        <v>71</v>
      </c>
      <c r="I47" s="45" t="s">
        <v>73</v>
      </c>
      <c r="J47" s="26" t="str">
        <f t="shared" si="1"/>
        <v/>
      </c>
      <c r="K47" s="48">
        <f t="shared" si="2"/>
        <v>202403</v>
      </c>
      <c r="L47" s="48">
        <f>iferror(if(H47&lt;&gt;"Sim","", VLOOKUP(A47,'Input de Projetos'!$A$3:$F$999,5,FALSE)*F47),"")</f>
        <v>1893.75</v>
      </c>
      <c r="M47" s="49">
        <f t="shared" si="3"/>
        <v>0</v>
      </c>
      <c r="N47" s="25">
        <f t="shared" si="4"/>
        <v>2024</v>
      </c>
      <c r="O47" s="50" t="str">
        <f t="shared" si="5"/>
        <v/>
      </c>
      <c r="P47" s="10"/>
      <c r="Q47" s="10"/>
    </row>
    <row r="48">
      <c r="A48" s="41" t="s">
        <v>47</v>
      </c>
      <c r="B48" s="42" t="str">
        <f>iferror(vlookup(A48,'Input de Projetos'!$A$3:$G$999,7,false),"")</f>
        <v>Em andamento</v>
      </c>
      <c r="C48" s="43">
        <f>iferror(vlookup(A48,'Input de Projetos'!$A$3:$B$999,2,false),"")</f>
        <v>45231</v>
      </c>
      <c r="D48" s="44">
        <f>iferror(vlookup(A48,'Input de Projetos'!$A$3:$C$999,3,false),"")</f>
        <v>15150</v>
      </c>
      <c r="E48" s="45">
        <v>6.0</v>
      </c>
      <c r="F48" s="53">
        <f t="shared" si="7"/>
        <v>1893.75</v>
      </c>
      <c r="G48" s="47">
        <v>45392.0</v>
      </c>
      <c r="H48" s="45" t="s">
        <v>71</v>
      </c>
      <c r="I48" s="45" t="s">
        <v>73</v>
      </c>
      <c r="J48" s="26" t="str">
        <f t="shared" si="1"/>
        <v/>
      </c>
      <c r="K48" s="48">
        <f t="shared" si="2"/>
        <v>202404</v>
      </c>
      <c r="L48" s="48">
        <f>iferror(if(H48&lt;&gt;"Sim","", VLOOKUP(A48,'Input de Projetos'!$A$3:$F$999,5,FALSE)*F48),"")</f>
        <v>1893.75</v>
      </c>
      <c r="M48" s="49">
        <f t="shared" si="3"/>
        <v>0</v>
      </c>
      <c r="N48" s="25">
        <f t="shared" si="4"/>
        <v>2024</v>
      </c>
      <c r="O48" s="50" t="str">
        <f t="shared" si="5"/>
        <v/>
      </c>
      <c r="P48" s="10"/>
      <c r="Q48" s="10"/>
    </row>
    <row r="49">
      <c r="A49" s="41" t="s">
        <v>47</v>
      </c>
      <c r="B49" s="42" t="str">
        <f>iferror(vlookup(A49,'Input de Projetos'!$A$3:$G$999,7,false),"")</f>
        <v>Em andamento</v>
      </c>
      <c r="C49" s="43">
        <f>iferror(vlookup(A49,'Input de Projetos'!$A$3:$B$999,2,false),"")</f>
        <v>45231</v>
      </c>
      <c r="D49" s="44">
        <f>iferror(vlookup(A49,'Input de Projetos'!$A$3:$C$999,3,false),"")</f>
        <v>15150</v>
      </c>
      <c r="E49" s="45">
        <v>7.0</v>
      </c>
      <c r="F49" s="53">
        <f t="shared" si="7"/>
        <v>1893.75</v>
      </c>
      <c r="G49" s="47">
        <v>45422.0</v>
      </c>
      <c r="H49" s="45" t="s">
        <v>71</v>
      </c>
      <c r="I49" s="45" t="s">
        <v>73</v>
      </c>
      <c r="J49" s="26" t="str">
        <f t="shared" si="1"/>
        <v/>
      </c>
      <c r="K49" s="48">
        <f t="shared" si="2"/>
        <v>202405</v>
      </c>
      <c r="L49" s="48">
        <f>iferror(if(H49&lt;&gt;"Sim","", VLOOKUP(A49,'Input de Projetos'!$A$3:$F$999,5,FALSE)*F49),"")</f>
        <v>1893.75</v>
      </c>
      <c r="M49" s="49">
        <f t="shared" si="3"/>
        <v>0</v>
      </c>
      <c r="N49" s="25">
        <f t="shared" si="4"/>
        <v>2024</v>
      </c>
      <c r="O49" s="50" t="str">
        <f t="shared" si="5"/>
        <v/>
      </c>
      <c r="P49" s="10"/>
      <c r="Q49" s="10"/>
    </row>
    <row r="50">
      <c r="A50" s="41" t="s">
        <v>47</v>
      </c>
      <c r="B50" s="42" t="str">
        <f>iferror(vlookup(A50,'Input de Projetos'!$A$3:$G$999,7,false),"")</f>
        <v>Em andamento</v>
      </c>
      <c r="C50" s="43">
        <f>iferror(vlookup(A50,'Input de Projetos'!$A$3:$B$999,2,false),"")</f>
        <v>45231</v>
      </c>
      <c r="D50" s="44">
        <f>iferror(vlookup(A50,'Input de Projetos'!$A$3:$C$999,3,false),"")</f>
        <v>15150</v>
      </c>
      <c r="E50" s="45">
        <v>8.0</v>
      </c>
      <c r="F50" s="53">
        <f t="shared" si="7"/>
        <v>1893.75</v>
      </c>
      <c r="G50" s="47">
        <v>45453.0</v>
      </c>
      <c r="H50" s="45" t="s">
        <v>71</v>
      </c>
      <c r="I50" s="45" t="s">
        <v>73</v>
      </c>
      <c r="J50" s="26" t="str">
        <f t="shared" si="1"/>
        <v/>
      </c>
      <c r="K50" s="48">
        <f t="shared" si="2"/>
        <v>202406</v>
      </c>
      <c r="L50" s="48">
        <f>iferror(if(H50&lt;&gt;"Sim","", VLOOKUP(A50,'Input de Projetos'!$A$3:$F$999,5,FALSE)*F50),"")</f>
        <v>1893.75</v>
      </c>
      <c r="M50" s="49">
        <f t="shared" si="3"/>
        <v>0</v>
      </c>
      <c r="N50" s="25">
        <f t="shared" si="4"/>
        <v>2024</v>
      </c>
      <c r="O50" s="50" t="str">
        <f t="shared" si="5"/>
        <v/>
      </c>
      <c r="P50" s="10"/>
      <c r="Q50" s="10"/>
    </row>
    <row r="51">
      <c r="A51" s="41" t="s">
        <v>34</v>
      </c>
      <c r="B51" s="42" t="str">
        <f>iferror(vlookup(A51,'Input de Projetos'!$A$3:$G$999,7,false),"")</f>
        <v>Finalizado</v>
      </c>
      <c r="C51" s="43">
        <f>iferror(vlookup(A51,'Input de Projetos'!$A$3:$B$999,2,false),"")</f>
        <v>44795</v>
      </c>
      <c r="D51" s="44">
        <f>iferror(vlookup(A51,'Input de Projetos'!$A$3:$C$999,3,false),"")</f>
        <v>3400</v>
      </c>
      <c r="E51" s="45">
        <v>1.0</v>
      </c>
      <c r="F51" s="46">
        <v>1700.0</v>
      </c>
      <c r="G51" s="47">
        <v>44799.0</v>
      </c>
      <c r="H51" s="45" t="s">
        <v>71</v>
      </c>
      <c r="I51" s="45" t="s">
        <v>72</v>
      </c>
      <c r="J51" s="26" t="str">
        <f t="shared" si="1"/>
        <v/>
      </c>
      <c r="K51" s="48">
        <f t="shared" si="2"/>
        <v>202208</v>
      </c>
      <c r="L51" s="48">
        <f>iferror(if(H51&lt;&gt;"Sim","", VLOOKUP(A51,'Input de Projetos'!$A$3:$F$999,5,FALSE)*F51),"")</f>
        <v>1020</v>
      </c>
      <c r="M51" s="49">
        <f t="shared" si="3"/>
        <v>680</v>
      </c>
      <c r="N51" s="25">
        <f t="shared" si="4"/>
        <v>2022</v>
      </c>
      <c r="O51" s="50" t="str">
        <f t="shared" si="5"/>
        <v/>
      </c>
      <c r="P51" s="10"/>
      <c r="Q51" s="10"/>
    </row>
    <row r="52">
      <c r="A52" s="41" t="s">
        <v>34</v>
      </c>
      <c r="B52" s="42" t="str">
        <f>iferror(vlookup(A52,'Input de Projetos'!$A$3:$G$999,7,false),"")</f>
        <v>Finalizado</v>
      </c>
      <c r="C52" s="43">
        <f>iferror(vlookup(A52,'Input de Projetos'!$A$3:$B$999,2,false),"")</f>
        <v>44795</v>
      </c>
      <c r="D52" s="44">
        <f>iferror(vlookup(A52,'Input de Projetos'!$A$3:$C$999,3,false),"")</f>
        <v>3400</v>
      </c>
      <c r="E52" s="45">
        <v>2.0</v>
      </c>
      <c r="F52" s="46">
        <v>1700.0</v>
      </c>
      <c r="G52" s="47">
        <v>44991.0</v>
      </c>
      <c r="H52" s="45" t="s">
        <v>71</v>
      </c>
      <c r="I52" s="45" t="s">
        <v>72</v>
      </c>
      <c r="J52" s="26" t="str">
        <f t="shared" si="1"/>
        <v/>
      </c>
      <c r="K52" s="48">
        <f t="shared" si="2"/>
        <v>202303</v>
      </c>
      <c r="L52" s="48">
        <f>iferror(if(H52&lt;&gt;"Sim","", VLOOKUP(A52,'Input de Projetos'!$A$3:$F$999,5,FALSE)*F52),"")</f>
        <v>1020</v>
      </c>
      <c r="M52" s="49">
        <f t="shared" si="3"/>
        <v>680</v>
      </c>
      <c r="N52" s="25">
        <f t="shared" si="4"/>
        <v>2023</v>
      </c>
      <c r="O52" s="50" t="str">
        <f t="shared" si="5"/>
        <v/>
      </c>
      <c r="P52" s="10"/>
      <c r="Q52" s="10"/>
    </row>
    <row r="53">
      <c r="A53" s="41" t="s">
        <v>54</v>
      </c>
      <c r="B53" s="42" t="str">
        <f>iferror(vlookup(A53,'Input de Projetos'!$A$3:$G$999,7,false),"")</f>
        <v>Em andamento</v>
      </c>
      <c r="C53" s="43">
        <f>iferror(vlookup(A53,'Input de Projetos'!$A$3:$B$999,2,false),"")</f>
        <v>45387</v>
      </c>
      <c r="D53" s="44">
        <f>iferror(vlookup(A53,'Input de Projetos'!$A$3:$C$999,3,false),"")</f>
        <v>36765</v>
      </c>
      <c r="E53" s="45">
        <v>1.0</v>
      </c>
      <c r="F53" s="46">
        <v>5358.0</v>
      </c>
      <c r="G53" s="47">
        <v>45446.0</v>
      </c>
      <c r="H53" s="45" t="s">
        <v>71</v>
      </c>
      <c r="I53" s="45" t="s">
        <v>73</v>
      </c>
      <c r="J53" s="26" t="str">
        <f t="shared" si="1"/>
        <v/>
      </c>
      <c r="K53" s="48">
        <f t="shared" si="2"/>
        <v>202406</v>
      </c>
      <c r="L53" s="48">
        <f>iferror(if(H53&lt;&gt;"Sim","", VLOOKUP(A53,'Input de Projetos'!$A$3:$F$999,5,FALSE)*F53),"")</f>
        <v>5358</v>
      </c>
      <c r="M53" s="49">
        <f t="shared" si="3"/>
        <v>0</v>
      </c>
      <c r="N53" s="25">
        <f t="shared" si="4"/>
        <v>2024</v>
      </c>
      <c r="O53" s="50" t="str">
        <f t="shared" si="5"/>
        <v/>
      </c>
      <c r="P53" s="10"/>
      <c r="Q53" s="10"/>
    </row>
    <row r="54">
      <c r="A54" s="41" t="s">
        <v>54</v>
      </c>
      <c r="B54" s="42" t="str">
        <f>iferror(vlookup(A54,'Input de Projetos'!$A$3:$G$999,7,false),"")</f>
        <v>Em andamento</v>
      </c>
      <c r="C54" s="43">
        <f>iferror(vlookup(A54,'Input de Projetos'!$A$3:$B$999,2,false),"")</f>
        <v>45387</v>
      </c>
      <c r="D54" s="44">
        <f>iferror(vlookup(A54,'Input de Projetos'!$A$3:$C$999,3,false),"")</f>
        <v>36765</v>
      </c>
      <c r="E54" s="45">
        <v>2.0</v>
      </c>
      <c r="F54" s="46">
        <v>8930.0</v>
      </c>
      <c r="G54" s="47">
        <v>45601.0</v>
      </c>
      <c r="H54" s="45" t="s">
        <v>71</v>
      </c>
      <c r="I54" s="45" t="s">
        <v>73</v>
      </c>
      <c r="J54" s="26" t="str">
        <f t="shared" si="1"/>
        <v/>
      </c>
      <c r="K54" s="48">
        <f t="shared" si="2"/>
        <v>202411</v>
      </c>
      <c r="L54" s="48">
        <f>iferror(if(H54&lt;&gt;"Sim","", VLOOKUP(A54,'Input de Projetos'!$A$3:$F$999,5,FALSE)*F54),"")</f>
        <v>8930</v>
      </c>
      <c r="M54" s="49">
        <f t="shared" si="3"/>
        <v>0</v>
      </c>
      <c r="N54" s="25">
        <f t="shared" si="4"/>
        <v>2024</v>
      </c>
      <c r="O54" s="50" t="str">
        <f t="shared" si="5"/>
        <v/>
      </c>
      <c r="P54" s="10"/>
      <c r="Q54" s="10"/>
    </row>
    <row r="55">
      <c r="A55" s="41" t="s">
        <v>54</v>
      </c>
      <c r="B55" s="42" t="str">
        <f>iferror(vlookup(A55,'Input de Projetos'!$A$3:$G$999,7,false),"")</f>
        <v>Em andamento</v>
      </c>
      <c r="C55" s="43">
        <f>iferror(vlookup(A55,'Input de Projetos'!$A$3:$B$999,2,false),"")</f>
        <v>45387</v>
      </c>
      <c r="D55" s="44">
        <f>iferror(vlookup(A55,'Input de Projetos'!$A$3:$C$999,3,false),"")</f>
        <v>36765</v>
      </c>
      <c r="E55" s="45">
        <v>3.0</v>
      </c>
      <c r="F55" s="46">
        <v>7144.0</v>
      </c>
      <c r="G55" s="20"/>
      <c r="H55" s="51"/>
      <c r="I55" s="51"/>
      <c r="J55" s="26" t="str">
        <f t="shared" si="1"/>
        <v/>
      </c>
      <c r="K55" s="48" t="str">
        <f t="shared" si="2"/>
        <v/>
      </c>
      <c r="L55" s="48" t="str">
        <f>iferror(if(H55&lt;&gt;"Sim","", VLOOKUP(A55,'Input de Projetos'!$A$3:$F$999,5,FALSE)*F55),"")</f>
        <v/>
      </c>
      <c r="M55" s="49" t="str">
        <f t="shared" si="3"/>
        <v/>
      </c>
      <c r="N55" s="25">
        <f t="shared" si="4"/>
        <v>1899</v>
      </c>
      <c r="O55" s="50" t="str">
        <f t="shared" si="5"/>
        <v/>
      </c>
      <c r="P55" s="10"/>
      <c r="Q55" s="10"/>
    </row>
    <row r="56">
      <c r="A56" s="41" t="s">
        <v>54</v>
      </c>
      <c r="B56" s="42" t="str">
        <f>iferror(vlookup(A56,'Input de Projetos'!$A$3:$G$999,7,false),"")</f>
        <v>Em andamento</v>
      </c>
      <c r="C56" s="43">
        <f>iferror(vlookup(A56,'Input de Projetos'!$A$3:$B$999,2,false),"")</f>
        <v>45387</v>
      </c>
      <c r="D56" s="44">
        <f>iferror(vlookup(A56,'Input de Projetos'!$A$3:$C$999,3,false),"")</f>
        <v>36765</v>
      </c>
      <c r="E56" s="45">
        <v>4.0</v>
      </c>
      <c r="F56" s="46">
        <v>5149.0</v>
      </c>
      <c r="G56" s="20"/>
      <c r="H56" s="51"/>
      <c r="I56" s="51"/>
      <c r="J56" s="26" t="str">
        <f t="shared" si="1"/>
        <v/>
      </c>
      <c r="K56" s="48" t="str">
        <f t="shared" si="2"/>
        <v/>
      </c>
      <c r="L56" s="48" t="str">
        <f>iferror(if(H56&lt;&gt;"Sim","", VLOOKUP(A56,'Input de Projetos'!$A$3:$F$999,5,FALSE)*F56),"")</f>
        <v/>
      </c>
      <c r="M56" s="49" t="str">
        <f t="shared" si="3"/>
        <v/>
      </c>
      <c r="N56" s="25">
        <f t="shared" si="4"/>
        <v>1899</v>
      </c>
      <c r="O56" s="50" t="str">
        <f t="shared" si="5"/>
        <v/>
      </c>
      <c r="P56" s="10"/>
      <c r="Q56" s="10"/>
    </row>
    <row r="57">
      <c r="A57" s="41" t="s">
        <v>54</v>
      </c>
      <c r="B57" s="42" t="str">
        <f>iferror(vlookup(A57,'Input de Projetos'!$A$3:$G$999,7,false),"")</f>
        <v>Em andamento</v>
      </c>
      <c r="C57" s="43">
        <f>iferror(vlookup(A57,'Input de Projetos'!$A$3:$B$999,2,false),"")</f>
        <v>45387</v>
      </c>
      <c r="D57" s="44">
        <f>iferror(vlookup(A57,'Input de Projetos'!$A$3:$C$999,3,false),"")</f>
        <v>36765</v>
      </c>
      <c r="E57" s="45">
        <v>5.0</v>
      </c>
      <c r="F57" s="46">
        <v>3040.0</v>
      </c>
      <c r="G57" s="20"/>
      <c r="H57" s="51"/>
      <c r="I57" s="51"/>
      <c r="J57" s="26" t="str">
        <f t="shared" si="1"/>
        <v/>
      </c>
      <c r="K57" s="48" t="str">
        <f t="shared" si="2"/>
        <v/>
      </c>
      <c r="L57" s="48" t="str">
        <f>iferror(if(H57&lt;&gt;"Sim","", VLOOKUP(A57,'Input de Projetos'!$A$3:$F$999,5,FALSE)*F57),"")</f>
        <v/>
      </c>
      <c r="M57" s="49" t="str">
        <f t="shared" si="3"/>
        <v/>
      </c>
      <c r="N57" s="25">
        <f t="shared" si="4"/>
        <v>1899</v>
      </c>
      <c r="O57" s="50" t="str">
        <f t="shared" si="5"/>
        <v/>
      </c>
      <c r="P57" s="10"/>
      <c r="Q57" s="10"/>
    </row>
    <row r="58">
      <c r="A58" s="41" t="s">
        <v>54</v>
      </c>
      <c r="B58" s="42" t="str">
        <f>iferror(vlookup(A58,'Input de Projetos'!$A$3:$G$999,7,false),"")</f>
        <v>Em andamento</v>
      </c>
      <c r="C58" s="43">
        <f>iferror(vlookup(A58,'Input de Projetos'!$A$3:$B$999,2,false),"")</f>
        <v>45387</v>
      </c>
      <c r="D58" s="44">
        <f>iferror(vlookup(A58,'Input de Projetos'!$A$3:$C$999,3,false),"")</f>
        <v>36765</v>
      </c>
      <c r="E58" s="45">
        <v>6.0</v>
      </c>
      <c r="F58" s="46">
        <v>7144.0</v>
      </c>
      <c r="G58" s="20"/>
      <c r="H58" s="51"/>
      <c r="I58" s="51"/>
      <c r="J58" s="26" t="str">
        <f t="shared" si="1"/>
        <v/>
      </c>
      <c r="K58" s="48" t="str">
        <f t="shared" si="2"/>
        <v/>
      </c>
      <c r="L58" s="48" t="str">
        <f>iferror(if(H58&lt;&gt;"Sim","", VLOOKUP(A58,'Input de Projetos'!$A$3:$F$999,5,FALSE)*F58),"")</f>
        <v/>
      </c>
      <c r="M58" s="49" t="str">
        <f t="shared" si="3"/>
        <v/>
      </c>
      <c r="N58" s="25">
        <f t="shared" si="4"/>
        <v>1899</v>
      </c>
      <c r="O58" s="50" t="str">
        <f t="shared" si="5"/>
        <v/>
      </c>
      <c r="P58" s="10"/>
      <c r="Q58" s="10"/>
    </row>
    <row r="59">
      <c r="A59" s="52" t="s">
        <v>21</v>
      </c>
      <c r="B59" s="42" t="str">
        <f>iferror(vlookup(A59,'Input de Projetos'!$A$3:$G$999,7,false),"")</f>
        <v>Finalizado</v>
      </c>
      <c r="C59" s="43">
        <f>iferror(vlookup(A59,'Input de Projetos'!$A$3:$B$999,2,false),"")</f>
        <v>44127</v>
      </c>
      <c r="D59" s="44">
        <f>iferror(vlookup(A59,'Input de Projetos'!$A$3:$C$999,3,false),"")</f>
        <v>3500</v>
      </c>
      <c r="E59" s="45">
        <v>1.0</v>
      </c>
      <c r="F59" s="46">
        <v>875.0</v>
      </c>
      <c r="G59" s="47">
        <v>44071.0</v>
      </c>
      <c r="H59" s="45" t="s">
        <v>71</v>
      </c>
      <c r="I59" s="45" t="s">
        <v>72</v>
      </c>
      <c r="J59" s="26" t="str">
        <f t="shared" si="1"/>
        <v/>
      </c>
      <c r="K59" s="48">
        <f t="shared" si="2"/>
        <v>202008</v>
      </c>
      <c r="L59" s="48">
        <f>iferror(if(H59&lt;&gt;"Sim","", VLOOKUP(A59,'Input de Projetos'!$A$3:$F$999,5,FALSE)*F59),"")</f>
        <v>525</v>
      </c>
      <c r="M59" s="49">
        <f t="shared" si="3"/>
        <v>350</v>
      </c>
      <c r="N59" s="25">
        <f t="shared" si="4"/>
        <v>2020</v>
      </c>
      <c r="O59" s="50" t="str">
        <f t="shared" si="5"/>
        <v/>
      </c>
      <c r="P59" s="10"/>
      <c r="Q59" s="10"/>
    </row>
    <row r="60">
      <c r="A60" s="52" t="s">
        <v>21</v>
      </c>
      <c r="B60" s="42" t="str">
        <f>iferror(vlookup(A60,'Input de Projetos'!$A$3:$G$999,7,false),"")</f>
        <v>Finalizado</v>
      </c>
      <c r="C60" s="43">
        <f>iferror(vlookup(A60,'Input de Projetos'!$A$3:$B$999,2,false),"")</f>
        <v>44127</v>
      </c>
      <c r="D60" s="44">
        <f>iferror(vlookup(A60,'Input de Projetos'!$A$3:$C$999,3,false),"")</f>
        <v>3500</v>
      </c>
      <c r="E60" s="45">
        <v>2.0</v>
      </c>
      <c r="F60" s="46">
        <v>875.0</v>
      </c>
      <c r="G60" s="47">
        <v>44097.0</v>
      </c>
      <c r="H60" s="45" t="s">
        <v>71</v>
      </c>
      <c r="I60" s="45" t="s">
        <v>72</v>
      </c>
      <c r="J60" s="26" t="str">
        <f t="shared" si="1"/>
        <v/>
      </c>
      <c r="K60" s="48">
        <f t="shared" si="2"/>
        <v>202009</v>
      </c>
      <c r="L60" s="48">
        <f>iferror(if(H60&lt;&gt;"Sim","", VLOOKUP(A60,'Input de Projetos'!$A$3:$F$999,5,FALSE)*F60),"")</f>
        <v>525</v>
      </c>
      <c r="M60" s="49">
        <f t="shared" si="3"/>
        <v>350</v>
      </c>
      <c r="N60" s="25">
        <f t="shared" si="4"/>
        <v>2020</v>
      </c>
      <c r="O60" s="50" t="str">
        <f t="shared" si="5"/>
        <v/>
      </c>
      <c r="P60" s="10"/>
      <c r="Q60" s="10"/>
    </row>
    <row r="61">
      <c r="A61" s="52" t="s">
        <v>21</v>
      </c>
      <c r="B61" s="42" t="str">
        <f>iferror(vlookup(A61,'Input de Projetos'!$A$3:$G$999,7,false),"")</f>
        <v>Finalizado</v>
      </c>
      <c r="C61" s="43">
        <f>iferror(vlookup(A61,'Input de Projetos'!$A$3:$B$999,2,false),"")</f>
        <v>44127</v>
      </c>
      <c r="D61" s="44">
        <f>iferror(vlookup(A61,'Input de Projetos'!$A$3:$C$999,3,false),"")</f>
        <v>3500</v>
      </c>
      <c r="E61" s="45">
        <v>3.0</v>
      </c>
      <c r="F61" s="46">
        <v>1050.0</v>
      </c>
      <c r="G61" s="47">
        <v>44097.0</v>
      </c>
      <c r="H61" s="45" t="s">
        <v>71</v>
      </c>
      <c r="I61" s="45" t="s">
        <v>72</v>
      </c>
      <c r="J61" s="26" t="str">
        <f t="shared" si="1"/>
        <v/>
      </c>
      <c r="K61" s="48">
        <f t="shared" si="2"/>
        <v>202009</v>
      </c>
      <c r="L61" s="48">
        <f>iferror(if(H61&lt;&gt;"Sim","", VLOOKUP(A61,'Input de Projetos'!$A$3:$F$999,5,FALSE)*F61),"")</f>
        <v>630</v>
      </c>
      <c r="M61" s="49">
        <f t="shared" si="3"/>
        <v>420</v>
      </c>
      <c r="N61" s="25">
        <f t="shared" si="4"/>
        <v>2020</v>
      </c>
      <c r="O61" s="50" t="str">
        <f t="shared" si="5"/>
        <v/>
      </c>
      <c r="P61" s="10"/>
      <c r="Q61" s="10"/>
    </row>
    <row r="62">
      <c r="A62" s="52" t="s">
        <v>21</v>
      </c>
      <c r="B62" s="42" t="str">
        <f>iferror(vlookup(A62,'Input de Projetos'!$A$3:$G$999,7,false),"")</f>
        <v>Finalizado</v>
      </c>
      <c r="C62" s="43">
        <f>iferror(vlookup(A62,'Input de Projetos'!$A$3:$B$999,2,false),"")</f>
        <v>44127</v>
      </c>
      <c r="D62" s="44">
        <f>iferror(vlookup(A62,'Input de Projetos'!$A$3:$C$999,3,false),"")</f>
        <v>3500</v>
      </c>
      <c r="E62" s="45">
        <v>4.0</v>
      </c>
      <c r="F62" s="46">
        <v>700.0</v>
      </c>
      <c r="G62" s="47">
        <v>44158.0</v>
      </c>
      <c r="H62" s="45" t="s">
        <v>71</v>
      </c>
      <c r="I62" s="45" t="s">
        <v>72</v>
      </c>
      <c r="J62" s="26" t="str">
        <f t="shared" si="1"/>
        <v/>
      </c>
      <c r="K62" s="48">
        <f t="shared" si="2"/>
        <v>202011</v>
      </c>
      <c r="L62" s="48">
        <f>iferror(if(H62&lt;&gt;"Sim","", VLOOKUP(A62,'Input de Projetos'!$A$3:$F$999,5,FALSE)*F62),"")</f>
        <v>420</v>
      </c>
      <c r="M62" s="49">
        <f t="shared" si="3"/>
        <v>280</v>
      </c>
      <c r="N62" s="25">
        <f t="shared" si="4"/>
        <v>2020</v>
      </c>
      <c r="O62" s="50" t="str">
        <f t="shared" si="5"/>
        <v/>
      </c>
      <c r="P62" s="10"/>
      <c r="Q62" s="10"/>
    </row>
    <row r="63">
      <c r="A63" s="41" t="s">
        <v>32</v>
      </c>
      <c r="B63" s="42" t="str">
        <f>iferror(vlookup(A63,'Input de Projetos'!$A$3:$G$999,7,false),"")</f>
        <v>Finalizado</v>
      </c>
      <c r="C63" s="43">
        <f>iferror(vlookup(A63,'Input de Projetos'!$A$3:$B$999,2,false),"")</f>
        <v>44770</v>
      </c>
      <c r="D63" s="44">
        <f>iferror(vlookup(A63,'Input de Projetos'!$A$3:$C$999,3,false),"")</f>
        <v>6000</v>
      </c>
      <c r="E63" s="45">
        <v>1.0</v>
      </c>
      <c r="F63" s="46">
        <v>6000.0</v>
      </c>
      <c r="G63" s="47">
        <v>44770.0</v>
      </c>
      <c r="H63" s="45" t="s">
        <v>71</v>
      </c>
      <c r="I63" s="45" t="s">
        <v>73</v>
      </c>
      <c r="J63" s="26" t="str">
        <f t="shared" si="1"/>
        <v/>
      </c>
      <c r="K63" s="48">
        <f t="shared" si="2"/>
        <v>202207</v>
      </c>
      <c r="L63" s="48">
        <f>iferror(if(H63&lt;&gt;"Sim","", VLOOKUP(A63,'Input de Projetos'!$A$3:$F$999,5,FALSE)*F63),"")</f>
        <v>2400</v>
      </c>
      <c r="M63" s="49">
        <f t="shared" si="3"/>
        <v>3600</v>
      </c>
      <c r="N63" s="25">
        <f t="shared" si="4"/>
        <v>2022</v>
      </c>
      <c r="O63" s="50" t="str">
        <f t="shared" si="5"/>
        <v/>
      </c>
      <c r="P63" s="19"/>
      <c r="Q63" s="19"/>
    </row>
    <row r="64">
      <c r="A64" s="52" t="s">
        <v>24</v>
      </c>
      <c r="B64" s="42" t="str">
        <f>iferror(vlookup(A64,'Input de Projetos'!$A$3:$G$999,7,false),"")</f>
        <v>Finalizado</v>
      </c>
      <c r="C64" s="43">
        <f>iferror(vlookup(A64,'Input de Projetos'!$A$3:$B$999,2,false),"")</f>
        <v>44188</v>
      </c>
      <c r="D64" s="44">
        <f>iferror(vlookup(A64,'Input de Projetos'!$A$3:$C$999,3,false),"")</f>
        <v>1500</v>
      </c>
      <c r="E64" s="45">
        <v>1.0</v>
      </c>
      <c r="F64" s="46">
        <v>600.0</v>
      </c>
      <c r="G64" s="47">
        <v>44173.0</v>
      </c>
      <c r="H64" s="45" t="s">
        <v>71</v>
      </c>
      <c r="I64" s="45" t="s">
        <v>72</v>
      </c>
      <c r="J64" s="26" t="str">
        <f t="shared" si="1"/>
        <v/>
      </c>
      <c r="K64" s="48">
        <f t="shared" si="2"/>
        <v>202012</v>
      </c>
      <c r="L64" s="48">
        <f>iferror(if(H64&lt;&gt;"Sim","", VLOOKUP(A64,'Input de Projetos'!$A$3:$F$999,5,FALSE)*F64),"")</f>
        <v>360</v>
      </c>
      <c r="M64" s="49">
        <f t="shared" si="3"/>
        <v>240</v>
      </c>
      <c r="N64" s="25">
        <f t="shared" si="4"/>
        <v>2020</v>
      </c>
      <c r="O64" s="50" t="str">
        <f t="shared" si="5"/>
        <v/>
      </c>
      <c r="P64" s="10"/>
      <c r="Q64" s="10"/>
    </row>
    <row r="65">
      <c r="A65" s="52" t="s">
        <v>24</v>
      </c>
      <c r="B65" s="42" t="str">
        <f>iferror(vlookup(A65,'Input de Projetos'!$A$3:$G$999,7,false),"")</f>
        <v>Finalizado</v>
      </c>
      <c r="C65" s="43">
        <f>iferror(vlookup(A65,'Input de Projetos'!$A$3:$B$999,2,false),"")</f>
        <v>44188</v>
      </c>
      <c r="D65" s="44">
        <f>iferror(vlookup(A65,'Input de Projetos'!$A$3:$C$999,3,false),"")</f>
        <v>1500</v>
      </c>
      <c r="E65" s="45">
        <v>2.0</v>
      </c>
      <c r="F65" s="46">
        <v>450.0</v>
      </c>
      <c r="G65" s="47">
        <v>44183.0</v>
      </c>
      <c r="H65" s="45" t="s">
        <v>71</v>
      </c>
      <c r="I65" s="45" t="s">
        <v>72</v>
      </c>
      <c r="J65" s="26" t="str">
        <f t="shared" si="1"/>
        <v/>
      </c>
      <c r="K65" s="48">
        <f t="shared" si="2"/>
        <v>202012</v>
      </c>
      <c r="L65" s="48">
        <f>iferror(if(H65&lt;&gt;"Sim","", VLOOKUP(A65,'Input de Projetos'!$A$3:$F$999,5,FALSE)*F65),"")</f>
        <v>270</v>
      </c>
      <c r="M65" s="49">
        <f t="shared" si="3"/>
        <v>180</v>
      </c>
      <c r="N65" s="25">
        <f t="shared" si="4"/>
        <v>2020</v>
      </c>
      <c r="O65" s="50" t="str">
        <f t="shared" si="5"/>
        <v/>
      </c>
      <c r="P65" s="10"/>
      <c r="Q65" s="10"/>
    </row>
    <row r="66">
      <c r="A66" s="52" t="s">
        <v>24</v>
      </c>
      <c r="B66" s="42" t="str">
        <f>iferror(vlookup(A66,'Input de Projetos'!$A$3:$G$999,7,false),"")</f>
        <v>Finalizado</v>
      </c>
      <c r="C66" s="43">
        <f>iferror(vlookup(A66,'Input de Projetos'!$A$3:$B$999,2,false),"")</f>
        <v>44188</v>
      </c>
      <c r="D66" s="44">
        <f>iferror(vlookup(A66,'Input de Projetos'!$A$3:$C$999,3,false),"")</f>
        <v>1500</v>
      </c>
      <c r="E66" s="45">
        <v>3.0</v>
      </c>
      <c r="F66" s="46">
        <v>450.0</v>
      </c>
      <c r="G66" s="47">
        <v>44214.0</v>
      </c>
      <c r="H66" s="45" t="s">
        <v>71</v>
      </c>
      <c r="I66" s="45" t="s">
        <v>72</v>
      </c>
      <c r="J66" s="26" t="str">
        <f t="shared" si="1"/>
        <v/>
      </c>
      <c r="K66" s="48">
        <f t="shared" si="2"/>
        <v>202101</v>
      </c>
      <c r="L66" s="48">
        <f>iferror(if(H66&lt;&gt;"Sim","", VLOOKUP(A66,'Input de Projetos'!$A$3:$F$999,5,FALSE)*F66),"")</f>
        <v>270</v>
      </c>
      <c r="M66" s="49">
        <f t="shared" si="3"/>
        <v>180</v>
      </c>
      <c r="N66" s="25">
        <f t="shared" si="4"/>
        <v>2021</v>
      </c>
      <c r="O66" s="50" t="str">
        <f t="shared" si="5"/>
        <v/>
      </c>
      <c r="P66" s="10"/>
      <c r="Q66" s="10"/>
    </row>
    <row r="67">
      <c r="A67" s="41" t="s">
        <v>44</v>
      </c>
      <c r="B67" s="42" t="str">
        <f>iferror(vlookup(A67,'Input de Projetos'!$A$3:$G$999,7,false),"")</f>
        <v>Finalizado</v>
      </c>
      <c r="C67" s="43">
        <f>iferror(vlookup(A67,'Input de Projetos'!$A$3:$B$999,2,false),"")</f>
        <v>45145</v>
      </c>
      <c r="D67" s="44">
        <f>iferror(vlookup(A67,'Input de Projetos'!$A$3:$C$999,3,false),"")</f>
        <v>7000</v>
      </c>
      <c r="E67" s="45">
        <v>1.0</v>
      </c>
      <c r="F67" s="46">
        <v>3500.0</v>
      </c>
      <c r="G67" s="47">
        <v>45148.0</v>
      </c>
      <c r="H67" s="45" t="s">
        <v>71</v>
      </c>
      <c r="I67" s="45" t="s">
        <v>73</v>
      </c>
      <c r="J67" s="26" t="str">
        <f t="shared" si="1"/>
        <v/>
      </c>
      <c r="K67" s="48">
        <f t="shared" si="2"/>
        <v>202308</v>
      </c>
      <c r="L67" s="48">
        <f>iferror(if(H67&lt;&gt;"Sim","", VLOOKUP(A67,'Input de Projetos'!$A$3:$F$999,5,FALSE)*F67),"")</f>
        <v>3500</v>
      </c>
      <c r="M67" s="49">
        <f t="shared" si="3"/>
        <v>0</v>
      </c>
      <c r="N67" s="25">
        <f t="shared" si="4"/>
        <v>2023</v>
      </c>
      <c r="O67" s="50" t="str">
        <f t="shared" si="5"/>
        <v/>
      </c>
      <c r="P67" s="10"/>
      <c r="Q67" s="10"/>
    </row>
    <row r="68">
      <c r="A68" s="41" t="s">
        <v>44</v>
      </c>
      <c r="B68" s="42" t="str">
        <f>iferror(vlookup(A68,'Input de Projetos'!$A$3:$G$999,7,false),"")</f>
        <v>Finalizado</v>
      </c>
      <c r="C68" s="43">
        <f>iferror(vlookup(A68,'Input de Projetos'!$A$3:$B$999,2,false),"")</f>
        <v>45145</v>
      </c>
      <c r="D68" s="44">
        <f>iferror(vlookup(A68,'Input de Projetos'!$A$3:$C$999,3,false),"")</f>
        <v>7000</v>
      </c>
      <c r="E68" s="45">
        <v>2.0</v>
      </c>
      <c r="F68" s="46">
        <v>1621.47</v>
      </c>
      <c r="G68" s="47">
        <v>45253.0</v>
      </c>
      <c r="H68" s="45" t="s">
        <v>71</v>
      </c>
      <c r="I68" s="45" t="s">
        <v>73</v>
      </c>
      <c r="J68" s="26" t="str">
        <f t="shared" si="1"/>
        <v/>
      </c>
      <c r="K68" s="48">
        <f t="shared" si="2"/>
        <v>202311</v>
      </c>
      <c r="L68" s="48">
        <f>iferror(if(H68&lt;&gt;"Sim","", VLOOKUP(A68,'Input de Projetos'!$A$3:$F$999,5,FALSE)*F68),"")</f>
        <v>1621.47</v>
      </c>
      <c r="M68" s="49">
        <f t="shared" si="3"/>
        <v>0</v>
      </c>
      <c r="N68" s="25">
        <f t="shared" si="4"/>
        <v>2023</v>
      </c>
      <c r="O68" s="50" t="str">
        <f t="shared" si="5"/>
        <v/>
      </c>
      <c r="P68" s="10"/>
      <c r="Q68" s="10"/>
    </row>
    <row r="69">
      <c r="A69" s="41" t="s">
        <v>44</v>
      </c>
      <c r="B69" s="42" t="str">
        <f>iferror(vlookup(A69,'Input de Projetos'!$A$3:$G$999,7,false),"")</f>
        <v>Finalizado</v>
      </c>
      <c r="C69" s="43">
        <f>iferror(vlookup(A69,'Input de Projetos'!$A$3:$B$999,2,false),"")</f>
        <v>45145</v>
      </c>
      <c r="D69" s="44">
        <f>iferror(vlookup(A69,'Input de Projetos'!$A$3:$C$999,3,false),"")</f>
        <v>7000</v>
      </c>
      <c r="E69" s="45">
        <v>3.0</v>
      </c>
      <c r="F69" s="46">
        <v>1621.47</v>
      </c>
      <c r="G69" s="47">
        <v>44941.0</v>
      </c>
      <c r="H69" s="45" t="s">
        <v>71</v>
      </c>
      <c r="I69" s="45" t="s">
        <v>73</v>
      </c>
      <c r="J69" s="26" t="str">
        <f t="shared" si="1"/>
        <v/>
      </c>
      <c r="K69" s="48">
        <f t="shared" si="2"/>
        <v>202301</v>
      </c>
      <c r="L69" s="48">
        <f>iferror(if(H69&lt;&gt;"Sim","", VLOOKUP(A69,'Input de Projetos'!$A$3:$F$999,5,FALSE)*F69),"")</f>
        <v>1621.47</v>
      </c>
      <c r="M69" s="49">
        <f t="shared" si="3"/>
        <v>0</v>
      </c>
      <c r="N69" s="25">
        <f t="shared" si="4"/>
        <v>2023</v>
      </c>
      <c r="O69" s="50" t="str">
        <f t="shared" si="5"/>
        <v/>
      </c>
      <c r="P69" s="10"/>
      <c r="Q69" s="10"/>
    </row>
    <row r="70">
      <c r="A70" s="41" t="s">
        <v>44</v>
      </c>
      <c r="B70" s="42" t="str">
        <f>iferror(vlookup(A70,'Input de Projetos'!$A$3:$G$999,7,false),"")</f>
        <v>Finalizado</v>
      </c>
      <c r="C70" s="43">
        <f>iferror(vlookup(A70,'Input de Projetos'!$A$3:$B$999,2,false),"")</f>
        <v>45145</v>
      </c>
      <c r="D70" s="44">
        <f>iferror(vlookup(A70,'Input de Projetos'!$A$3:$C$999,3,false),"")</f>
        <v>7000</v>
      </c>
      <c r="E70" s="45">
        <v>4.0</v>
      </c>
      <c r="F70" s="46">
        <v>257.06</v>
      </c>
      <c r="G70" s="47">
        <v>44972.0</v>
      </c>
      <c r="H70" s="51"/>
      <c r="I70" s="51"/>
      <c r="J70" s="26" t="str">
        <f t="shared" si="1"/>
        <v/>
      </c>
      <c r="K70" s="48">
        <f t="shared" si="2"/>
        <v>202302</v>
      </c>
      <c r="L70" s="48" t="str">
        <f>iferror(if(H70&lt;&gt;"Sim","", VLOOKUP(A70,'Input de Projetos'!$A$3:$F$999,5,FALSE)*F70),"")</f>
        <v/>
      </c>
      <c r="M70" s="49" t="str">
        <f t="shared" si="3"/>
        <v/>
      </c>
      <c r="N70" s="25">
        <f t="shared" si="4"/>
        <v>2023</v>
      </c>
      <c r="O70" s="50" t="str">
        <f t="shared" si="5"/>
        <v/>
      </c>
      <c r="P70" s="10"/>
      <c r="Q70" s="10"/>
    </row>
    <row r="71">
      <c r="A71" s="41" t="s">
        <v>40</v>
      </c>
      <c r="B71" s="42" t="str">
        <f>iferror(vlookup(A71,'Input de Projetos'!$A$3:$G$999,7,false),"")</f>
        <v>Finalizado</v>
      </c>
      <c r="C71" s="43">
        <f>iferror(vlookup(A71,'Input de Projetos'!$A$3:$B$999,2,false),"")</f>
        <v>44963</v>
      </c>
      <c r="D71" s="44">
        <f>iferror(vlookup(A71,'Input de Projetos'!$A$3:$C$999,3,false),"")</f>
        <v>15000</v>
      </c>
      <c r="E71" s="45">
        <v>1.0</v>
      </c>
      <c r="F71" s="46">
        <v>3750.0</v>
      </c>
      <c r="G71" s="47">
        <v>44998.0</v>
      </c>
      <c r="H71" s="45" t="s">
        <v>71</v>
      </c>
      <c r="I71" s="45" t="s">
        <v>73</v>
      </c>
      <c r="J71" s="26"/>
      <c r="K71" s="48">
        <f t="shared" si="2"/>
        <v>202303</v>
      </c>
      <c r="L71" s="48">
        <f>iferror(if(H71&lt;&gt;"Sim","", VLOOKUP(A71,'Input de Projetos'!$A$3:$F$999,5,FALSE)*F71),"")</f>
        <v>2250</v>
      </c>
      <c r="M71" s="49">
        <f t="shared" si="3"/>
        <v>1500</v>
      </c>
      <c r="N71" s="25">
        <f t="shared" si="4"/>
        <v>2023</v>
      </c>
      <c r="O71" s="50" t="str">
        <f t="shared" si="5"/>
        <v/>
      </c>
      <c r="P71" s="10"/>
      <c r="Q71" s="10"/>
    </row>
    <row r="72">
      <c r="A72" s="41" t="s">
        <v>40</v>
      </c>
      <c r="B72" s="42" t="str">
        <f>iferror(vlookup(A72,'Input de Projetos'!$A$3:$G$999,7,false),"")</f>
        <v>Finalizado</v>
      </c>
      <c r="C72" s="43">
        <f>iferror(vlookup(A72,'Input de Projetos'!$A$3:$B$999,2,false),"")</f>
        <v>44963</v>
      </c>
      <c r="D72" s="44">
        <f>iferror(vlookup(A72,'Input de Projetos'!$A$3:$C$999,3,false),"")</f>
        <v>15000</v>
      </c>
      <c r="E72" s="45">
        <v>2.0</v>
      </c>
      <c r="F72" s="46">
        <v>3750.0</v>
      </c>
      <c r="G72" s="47">
        <f>G71+30</f>
        <v>45028</v>
      </c>
      <c r="H72" s="45" t="s">
        <v>71</v>
      </c>
      <c r="I72" s="45" t="s">
        <v>73</v>
      </c>
      <c r="J72" s="26"/>
      <c r="K72" s="48">
        <f t="shared" si="2"/>
        <v>202304</v>
      </c>
      <c r="L72" s="48">
        <f>iferror(if(H72&lt;&gt;"Sim","", VLOOKUP(A72,'Input de Projetos'!$A$3:$F$999,5,FALSE)*F72),"")</f>
        <v>2250</v>
      </c>
      <c r="M72" s="49">
        <f t="shared" si="3"/>
        <v>1500</v>
      </c>
      <c r="N72" s="25">
        <f t="shared" si="4"/>
        <v>2023</v>
      </c>
      <c r="O72" s="50" t="str">
        <f t="shared" si="5"/>
        <v/>
      </c>
      <c r="P72" s="10"/>
      <c r="Q72" s="10"/>
    </row>
    <row r="73">
      <c r="A73" s="41" t="s">
        <v>40</v>
      </c>
      <c r="B73" s="42" t="str">
        <f>iferror(vlookup(A73,'Input de Projetos'!$A$3:$G$999,7,false),"")</f>
        <v>Finalizado</v>
      </c>
      <c r="C73" s="43">
        <f>iferror(vlookup(A73,'Input de Projetos'!$A$3:$B$999,2,false),"")</f>
        <v>44963</v>
      </c>
      <c r="D73" s="44">
        <f>iferror(vlookup(A73,'Input de Projetos'!$A$3:$C$999,3,false),"")</f>
        <v>15000</v>
      </c>
      <c r="E73" s="45">
        <v>3.0</v>
      </c>
      <c r="F73" s="46">
        <v>3750.0</v>
      </c>
      <c r="G73" s="47">
        <v>45063.0</v>
      </c>
      <c r="H73" s="45" t="s">
        <v>71</v>
      </c>
      <c r="I73" s="45" t="s">
        <v>73</v>
      </c>
      <c r="J73" s="26"/>
      <c r="K73" s="48">
        <f t="shared" si="2"/>
        <v>202305</v>
      </c>
      <c r="L73" s="48">
        <f>iferror(if(H73&lt;&gt;"Sim","", VLOOKUP(A73,'Input de Projetos'!$A$3:$F$999,5,FALSE)*F73),"")</f>
        <v>2250</v>
      </c>
      <c r="M73" s="49">
        <f t="shared" si="3"/>
        <v>1500</v>
      </c>
      <c r="N73" s="25">
        <f t="shared" si="4"/>
        <v>2023</v>
      </c>
      <c r="O73" s="50" t="str">
        <f t="shared" si="5"/>
        <v/>
      </c>
      <c r="P73" s="10"/>
      <c r="Q73" s="10"/>
    </row>
    <row r="74">
      <c r="A74" s="41" t="s">
        <v>40</v>
      </c>
      <c r="B74" s="42" t="str">
        <f>iferror(vlookup(A74,'Input de Projetos'!$A$3:$G$999,7,false),"")</f>
        <v>Finalizado</v>
      </c>
      <c r="C74" s="43">
        <f>iferror(vlookup(A74,'Input de Projetos'!$A$3:$B$999,2,false),"")</f>
        <v>44963</v>
      </c>
      <c r="D74" s="44">
        <f>iferror(vlookup(A74,'Input de Projetos'!$A$3:$C$999,3,false),"")</f>
        <v>15000</v>
      </c>
      <c r="E74" s="45">
        <v>4.0</v>
      </c>
      <c r="F74" s="46">
        <v>3750.0</v>
      </c>
      <c r="G74" s="47">
        <v>45105.0</v>
      </c>
      <c r="H74" s="45" t="s">
        <v>71</v>
      </c>
      <c r="I74" s="45" t="s">
        <v>73</v>
      </c>
      <c r="J74" s="26"/>
      <c r="K74" s="48">
        <f t="shared" si="2"/>
        <v>202306</v>
      </c>
      <c r="L74" s="48">
        <f>iferror(if(H74&lt;&gt;"Sim","", VLOOKUP(A74,'Input de Projetos'!$A$3:$F$999,5,FALSE)*F74),"")</f>
        <v>2250</v>
      </c>
      <c r="M74" s="49">
        <f t="shared" si="3"/>
        <v>1500</v>
      </c>
      <c r="N74" s="25">
        <f t="shared" si="4"/>
        <v>2023</v>
      </c>
      <c r="O74" s="50" t="str">
        <f t="shared" si="5"/>
        <v/>
      </c>
      <c r="P74" s="10"/>
      <c r="Q74" s="10"/>
    </row>
    <row r="75">
      <c r="A75" s="41" t="s">
        <v>45</v>
      </c>
      <c r="B75" s="42" t="str">
        <f>iferror(vlookup(A75,'Input de Projetos'!$A$3:$G$999,7,false),"")</f>
        <v>Finalizado</v>
      </c>
      <c r="C75" s="43">
        <f>iferror(vlookup(A75,'Input de Projetos'!$A$3:$B$999,2,false),"")</f>
        <v>45217</v>
      </c>
      <c r="D75" s="44">
        <f>iferror(vlookup(A75,'Input de Projetos'!$A$3:$C$999,3,false),"")</f>
        <v>3325</v>
      </c>
      <c r="E75" s="45">
        <v>1.0</v>
      </c>
      <c r="F75" s="46">
        <v>3325.0</v>
      </c>
      <c r="G75" s="47">
        <v>45240.0</v>
      </c>
      <c r="H75" s="45" t="s">
        <v>71</v>
      </c>
      <c r="I75" s="45" t="s">
        <v>73</v>
      </c>
      <c r="J75" s="26" t="str">
        <f t="shared" ref="J75:J1040" si="8">IF(SUMIF($A$3:$A$1040,A75,$F$3:$F$1040)=D75,"","A soma das parcelas não bate com o valor total do projeto")</f>
        <v/>
      </c>
      <c r="K75" s="48">
        <f t="shared" si="2"/>
        <v>202311</v>
      </c>
      <c r="L75" s="48">
        <f>iferror(if(H75&lt;&gt;"Sim","", VLOOKUP(A75,'Input de Projetos'!$A$3:$F$999,5,FALSE)*F75),"")</f>
        <v>3325</v>
      </c>
      <c r="M75" s="49">
        <f t="shared" si="3"/>
        <v>0</v>
      </c>
      <c r="N75" s="25">
        <f t="shared" si="4"/>
        <v>2023</v>
      </c>
      <c r="O75" s="50" t="str">
        <f t="shared" si="5"/>
        <v/>
      </c>
      <c r="P75" s="10"/>
      <c r="Q75" s="10"/>
    </row>
    <row r="76">
      <c r="A76" s="41" t="s">
        <v>49</v>
      </c>
      <c r="B76" s="42" t="str">
        <f>iferror(vlookup(A76,'Input de Projetos'!$A$3:$G$999,7,false),"")</f>
        <v>Em andamento</v>
      </c>
      <c r="C76" s="43">
        <f>iferror(vlookup(A76,'Input de Projetos'!$A$3:$B$999,2,false),"")</f>
        <v>45330</v>
      </c>
      <c r="D76" s="44">
        <f>iferror(vlookup(A76,'Input de Projetos'!$A$3:$C$999,3,false),"")</f>
        <v>15675</v>
      </c>
      <c r="E76" s="45">
        <v>1.0</v>
      </c>
      <c r="F76" s="46">
        <v>15675.0</v>
      </c>
      <c r="G76" s="47">
        <v>45330.0</v>
      </c>
      <c r="H76" s="45" t="s">
        <v>71</v>
      </c>
      <c r="I76" s="45" t="s">
        <v>73</v>
      </c>
      <c r="J76" s="26" t="str">
        <f t="shared" si="8"/>
        <v/>
      </c>
      <c r="K76" s="48">
        <f t="shared" si="2"/>
        <v>202402</v>
      </c>
      <c r="L76" s="48">
        <f>iferror(if(H76&lt;&gt;"Sim","", VLOOKUP(A76,'Input de Projetos'!$A$3:$F$999,5,FALSE)*F76),"")</f>
        <v>15675</v>
      </c>
      <c r="M76" s="49">
        <f t="shared" si="3"/>
        <v>0</v>
      </c>
      <c r="N76" s="25">
        <f t="shared" si="4"/>
        <v>2024</v>
      </c>
      <c r="O76" s="50" t="str">
        <f t="shared" si="5"/>
        <v/>
      </c>
      <c r="P76" s="10"/>
      <c r="Q76" s="10"/>
    </row>
    <row r="77">
      <c r="A77" s="41" t="s">
        <v>42</v>
      </c>
      <c r="B77" s="42" t="str">
        <f>iferror(vlookup(A77,'Input de Projetos'!$A$3:$G$999,7,false),"")</f>
        <v>Finalizado</v>
      </c>
      <c r="C77" s="43">
        <f>iferror(vlookup(A77,'Input de Projetos'!$A$3:$B$999,2,false),"")</f>
        <v>45057</v>
      </c>
      <c r="D77" s="44">
        <f>iferror(vlookup(A77,'Input de Projetos'!$A$3:$C$999,3,false),"")</f>
        <v>18400</v>
      </c>
      <c r="E77" s="45">
        <v>1.0</v>
      </c>
      <c r="F77" s="46">
        <v>4600.0</v>
      </c>
      <c r="G77" s="47">
        <v>45110.0</v>
      </c>
      <c r="H77" s="45" t="s">
        <v>71</v>
      </c>
      <c r="I77" s="45" t="s">
        <v>72</v>
      </c>
      <c r="J77" s="26" t="str">
        <f t="shared" si="8"/>
        <v/>
      </c>
      <c r="K77" s="48">
        <f t="shared" si="2"/>
        <v>202307</v>
      </c>
      <c r="L77" s="48">
        <f>iferror(if(H77&lt;&gt;"Sim","", VLOOKUP(A77,'Input de Projetos'!$A$3:$F$999,5,FALSE)*F77),"")</f>
        <v>2760</v>
      </c>
      <c r="M77" s="49">
        <f t="shared" si="3"/>
        <v>1840</v>
      </c>
      <c r="N77" s="25">
        <f t="shared" si="4"/>
        <v>2023</v>
      </c>
      <c r="O77" s="50" t="str">
        <f t="shared" si="5"/>
        <v/>
      </c>
      <c r="P77" s="10"/>
      <c r="Q77" s="10"/>
    </row>
    <row r="78">
      <c r="A78" s="41" t="s">
        <v>42</v>
      </c>
      <c r="B78" s="42" t="str">
        <f>iferror(vlookup(A78,'Input de Projetos'!$A$3:$G$999,7,false),"")</f>
        <v>Finalizado</v>
      </c>
      <c r="C78" s="43">
        <f>iferror(vlookup(A78,'Input de Projetos'!$A$3:$B$999,2,false),"")</f>
        <v>45057</v>
      </c>
      <c r="D78" s="44">
        <f>iferror(vlookup(A78,'Input de Projetos'!$A$3:$C$999,3,false),"")</f>
        <v>18400</v>
      </c>
      <c r="E78" s="45">
        <v>2.0</v>
      </c>
      <c r="F78" s="46">
        <v>4600.0</v>
      </c>
      <c r="G78" s="47">
        <v>45141.0</v>
      </c>
      <c r="H78" s="45" t="s">
        <v>71</v>
      </c>
      <c r="I78" s="45" t="s">
        <v>72</v>
      </c>
      <c r="J78" s="26" t="str">
        <f t="shared" si="8"/>
        <v/>
      </c>
      <c r="K78" s="48">
        <f t="shared" si="2"/>
        <v>202308</v>
      </c>
      <c r="L78" s="48">
        <f>iferror(if(H78&lt;&gt;"Sim","", VLOOKUP(A78,'Input de Projetos'!$A$3:$F$999,5,FALSE)*F78),"")</f>
        <v>2760</v>
      </c>
      <c r="M78" s="49">
        <f t="shared" si="3"/>
        <v>1840</v>
      </c>
      <c r="N78" s="25">
        <f t="shared" si="4"/>
        <v>2023</v>
      </c>
      <c r="O78" s="50" t="str">
        <f t="shared" si="5"/>
        <v/>
      </c>
      <c r="P78" s="10"/>
      <c r="Q78" s="10"/>
    </row>
    <row r="79">
      <c r="A79" s="41" t="s">
        <v>42</v>
      </c>
      <c r="B79" s="42" t="str">
        <f>iferror(vlookup(A79,'Input de Projetos'!$A$3:$G$999,7,false),"")</f>
        <v>Finalizado</v>
      </c>
      <c r="C79" s="43">
        <f>iferror(vlookup(A79,'Input de Projetos'!$A$3:$B$999,2,false),"")</f>
        <v>45057</v>
      </c>
      <c r="D79" s="44">
        <f>iferror(vlookup(A79,'Input de Projetos'!$A$3:$C$999,3,false),"")</f>
        <v>18400</v>
      </c>
      <c r="E79" s="45">
        <v>3.0</v>
      </c>
      <c r="F79" s="46">
        <v>4600.0</v>
      </c>
      <c r="G79" s="47">
        <v>45172.0</v>
      </c>
      <c r="H79" s="45" t="s">
        <v>71</v>
      </c>
      <c r="I79" s="45" t="s">
        <v>72</v>
      </c>
      <c r="J79" s="26" t="str">
        <f t="shared" si="8"/>
        <v/>
      </c>
      <c r="K79" s="48">
        <f t="shared" si="2"/>
        <v>202309</v>
      </c>
      <c r="L79" s="48">
        <f>iferror(if(H79&lt;&gt;"Sim","", VLOOKUP(A79,'Input de Projetos'!$A$3:$F$999,5,FALSE)*F79),"")</f>
        <v>2760</v>
      </c>
      <c r="M79" s="49">
        <f t="shared" si="3"/>
        <v>1840</v>
      </c>
      <c r="N79" s="25">
        <f t="shared" si="4"/>
        <v>2023</v>
      </c>
      <c r="O79" s="50" t="str">
        <f t="shared" si="5"/>
        <v/>
      </c>
      <c r="P79" s="10"/>
      <c r="Q79" s="10"/>
    </row>
    <row r="80">
      <c r="A80" s="41" t="s">
        <v>42</v>
      </c>
      <c r="B80" s="42" t="str">
        <f>iferror(vlookup(A80,'Input de Projetos'!$A$3:$G$999,7,false),"")</f>
        <v>Finalizado</v>
      </c>
      <c r="C80" s="43">
        <f>iferror(vlookup(A80,'Input de Projetos'!$A$3:$B$999,2,false),"")</f>
        <v>45057</v>
      </c>
      <c r="D80" s="44">
        <f>iferror(vlookup(A80,'Input de Projetos'!$A$3:$C$999,3,false),"")</f>
        <v>18400</v>
      </c>
      <c r="E80" s="45">
        <v>4.0</v>
      </c>
      <c r="F80" s="46">
        <v>4600.0</v>
      </c>
      <c r="G80" s="47">
        <v>45202.0</v>
      </c>
      <c r="H80" s="45" t="s">
        <v>71</v>
      </c>
      <c r="I80" s="45" t="s">
        <v>72</v>
      </c>
      <c r="J80" s="26" t="str">
        <f t="shared" si="8"/>
        <v/>
      </c>
      <c r="K80" s="48">
        <f t="shared" si="2"/>
        <v>202310</v>
      </c>
      <c r="L80" s="48">
        <f>iferror(if(H80&lt;&gt;"Sim","", VLOOKUP(A80,'Input de Projetos'!$A$3:$F$999,5,FALSE)*F80),"")</f>
        <v>2760</v>
      </c>
      <c r="M80" s="49">
        <f t="shared" si="3"/>
        <v>1840</v>
      </c>
      <c r="N80" s="25">
        <f t="shared" si="4"/>
        <v>2023</v>
      </c>
      <c r="O80" s="50" t="str">
        <f t="shared" si="5"/>
        <v/>
      </c>
      <c r="P80" s="10"/>
      <c r="Q80" s="10"/>
    </row>
    <row r="81">
      <c r="A81" s="41" t="s">
        <v>38</v>
      </c>
      <c r="B81" s="42" t="str">
        <f>iferror(vlookup(A81,'Input de Projetos'!$A$3:$G$999,7,false),"")</f>
        <v>Finalizado</v>
      </c>
      <c r="C81" s="43">
        <f>iferror(vlookup(A81,'Input de Projetos'!$A$3:$B$999,2,false),"")</f>
        <v>44938</v>
      </c>
      <c r="D81" s="44">
        <f>iferror(vlookup(A81,'Input de Projetos'!$A$3:$C$999,3,false),"")</f>
        <v>35100</v>
      </c>
      <c r="E81" s="45">
        <v>1.0</v>
      </c>
      <c r="F81" s="46">
        <v>5850.0</v>
      </c>
      <c r="G81" s="47">
        <v>44957.0</v>
      </c>
      <c r="H81" s="45" t="s">
        <v>71</v>
      </c>
      <c r="I81" s="45" t="s">
        <v>73</v>
      </c>
      <c r="J81" s="26" t="str">
        <f t="shared" si="8"/>
        <v/>
      </c>
      <c r="K81" s="48">
        <f t="shared" si="2"/>
        <v>202301</v>
      </c>
      <c r="L81" s="48">
        <f>iferror(if(H81&lt;&gt;"Sim","", VLOOKUP(A81,'Input de Projetos'!$A$3:$F$999,5,FALSE)*F81),"")</f>
        <v>4095</v>
      </c>
      <c r="M81" s="49">
        <f t="shared" si="3"/>
        <v>1755</v>
      </c>
      <c r="N81" s="25">
        <f t="shared" si="4"/>
        <v>2023</v>
      </c>
      <c r="O81" s="50" t="str">
        <f t="shared" si="5"/>
        <v/>
      </c>
      <c r="P81" s="10"/>
      <c r="Q81" s="10"/>
    </row>
    <row r="82">
      <c r="A82" s="41" t="s">
        <v>38</v>
      </c>
      <c r="B82" s="42" t="str">
        <f>iferror(vlookup(A82,'Input de Projetos'!$A$3:$G$999,7,false),"")</f>
        <v>Finalizado</v>
      </c>
      <c r="C82" s="43">
        <f>iferror(vlookup(A82,'Input de Projetos'!$A$3:$B$999,2,false),"")</f>
        <v>44938</v>
      </c>
      <c r="D82" s="44">
        <f>iferror(vlookup(A82,'Input de Projetos'!$A$3:$C$999,3,false),"")</f>
        <v>35100</v>
      </c>
      <c r="E82" s="45">
        <v>2.0</v>
      </c>
      <c r="F82" s="46">
        <v>5850.0</v>
      </c>
      <c r="G82" s="47">
        <v>44987.0</v>
      </c>
      <c r="H82" s="45" t="s">
        <v>71</v>
      </c>
      <c r="I82" s="45" t="s">
        <v>73</v>
      </c>
      <c r="J82" s="26" t="str">
        <f t="shared" si="8"/>
        <v/>
      </c>
      <c r="K82" s="48">
        <f t="shared" si="2"/>
        <v>202303</v>
      </c>
      <c r="L82" s="48">
        <f>iferror(if(H82&lt;&gt;"Sim","", VLOOKUP(A82,'Input de Projetos'!$A$3:$F$999,5,FALSE)*F82),"")</f>
        <v>4095</v>
      </c>
      <c r="M82" s="49">
        <f t="shared" si="3"/>
        <v>1755</v>
      </c>
      <c r="N82" s="25">
        <f t="shared" si="4"/>
        <v>2023</v>
      </c>
      <c r="O82" s="50" t="str">
        <f t="shared" si="5"/>
        <v/>
      </c>
      <c r="P82" s="10"/>
      <c r="Q82" s="10"/>
    </row>
    <row r="83">
      <c r="A83" s="41" t="s">
        <v>38</v>
      </c>
      <c r="B83" s="42" t="str">
        <f>iferror(vlookup(A83,'Input de Projetos'!$A$3:$G$999,7,false),"")</f>
        <v>Finalizado</v>
      </c>
      <c r="C83" s="43">
        <f>iferror(vlookup(A83,'Input de Projetos'!$A$3:$B$999,2,false),"")</f>
        <v>44938</v>
      </c>
      <c r="D83" s="44">
        <f>iferror(vlookup(A83,'Input de Projetos'!$A$3:$C$999,3,false),"")</f>
        <v>35100</v>
      </c>
      <c r="E83" s="45">
        <v>3.0</v>
      </c>
      <c r="F83" s="46">
        <v>5850.0</v>
      </c>
      <c r="G83" s="47">
        <v>45051.0</v>
      </c>
      <c r="H83" s="45" t="s">
        <v>71</v>
      </c>
      <c r="I83" s="45" t="s">
        <v>73</v>
      </c>
      <c r="J83" s="26" t="str">
        <f t="shared" si="8"/>
        <v/>
      </c>
      <c r="K83" s="48">
        <f t="shared" si="2"/>
        <v>202305</v>
      </c>
      <c r="L83" s="48">
        <f>iferror(if(H83&lt;&gt;"Sim","", VLOOKUP(A83,'Input de Projetos'!$A$3:$F$999,5,FALSE)*F83),"")</f>
        <v>4095</v>
      </c>
      <c r="M83" s="49">
        <f t="shared" si="3"/>
        <v>1755</v>
      </c>
      <c r="N83" s="25">
        <f t="shared" si="4"/>
        <v>2023</v>
      </c>
      <c r="O83" s="50" t="str">
        <f t="shared" si="5"/>
        <v/>
      </c>
      <c r="P83" s="10"/>
      <c r="Q83" s="10"/>
    </row>
    <row r="84">
      <c r="A84" s="41" t="s">
        <v>38</v>
      </c>
      <c r="B84" s="42" t="str">
        <f>iferror(vlookup(A84,'Input de Projetos'!$A$3:$G$999,7,false),"")</f>
        <v>Finalizado</v>
      </c>
      <c r="C84" s="43">
        <f>iferror(vlookup(A84,'Input de Projetos'!$A$3:$B$999,2,false),"")</f>
        <v>44938</v>
      </c>
      <c r="D84" s="44">
        <f>iferror(vlookup(A84,'Input de Projetos'!$A$3:$C$999,3,false),"")</f>
        <v>35100</v>
      </c>
      <c r="E84" s="45">
        <v>4.0</v>
      </c>
      <c r="F84" s="46">
        <v>5850.0</v>
      </c>
      <c r="G84" s="47">
        <v>45051.0</v>
      </c>
      <c r="H84" s="45" t="s">
        <v>71</v>
      </c>
      <c r="I84" s="45" t="s">
        <v>73</v>
      </c>
      <c r="J84" s="26" t="str">
        <f t="shared" si="8"/>
        <v/>
      </c>
      <c r="K84" s="48">
        <f t="shared" si="2"/>
        <v>202305</v>
      </c>
      <c r="L84" s="48">
        <f>iferror(if(H84&lt;&gt;"Sim","", VLOOKUP(A84,'Input de Projetos'!$A$3:$F$999,5,FALSE)*F84),"")</f>
        <v>4095</v>
      </c>
      <c r="M84" s="49">
        <f t="shared" si="3"/>
        <v>1755</v>
      </c>
      <c r="N84" s="25">
        <f t="shared" si="4"/>
        <v>2023</v>
      </c>
      <c r="O84" s="50" t="str">
        <f t="shared" si="5"/>
        <v/>
      </c>
      <c r="P84" s="10"/>
      <c r="Q84" s="10"/>
    </row>
    <row r="85">
      <c r="A85" s="41" t="s">
        <v>38</v>
      </c>
      <c r="B85" s="42" t="str">
        <f>iferror(vlookup(A85,'Input de Projetos'!$A$3:$G$999,7,false),"")</f>
        <v>Finalizado</v>
      </c>
      <c r="C85" s="43">
        <f>iferror(vlookup(A85,'Input de Projetos'!$A$3:$B$999,2,false),"")</f>
        <v>44938</v>
      </c>
      <c r="D85" s="44">
        <f>iferror(vlookup(A85,'Input de Projetos'!$A$3:$C$999,3,false),"")</f>
        <v>35100</v>
      </c>
      <c r="E85" s="45">
        <v>5.0</v>
      </c>
      <c r="F85" s="46">
        <v>5850.0</v>
      </c>
      <c r="G85" s="47">
        <v>45139.0</v>
      </c>
      <c r="H85" s="45" t="s">
        <v>71</v>
      </c>
      <c r="I85" s="45" t="s">
        <v>73</v>
      </c>
      <c r="J85" s="26" t="str">
        <f t="shared" si="8"/>
        <v/>
      </c>
      <c r="K85" s="48">
        <f t="shared" si="2"/>
        <v>202308</v>
      </c>
      <c r="L85" s="48">
        <f>iferror(if(H85&lt;&gt;"Sim","", VLOOKUP(A85,'Input de Projetos'!$A$3:$F$999,5,FALSE)*F85),"")</f>
        <v>4095</v>
      </c>
      <c r="M85" s="49">
        <f t="shared" si="3"/>
        <v>1755</v>
      </c>
      <c r="N85" s="25">
        <f t="shared" si="4"/>
        <v>2023</v>
      </c>
      <c r="O85" s="50" t="str">
        <f t="shared" si="5"/>
        <v/>
      </c>
      <c r="P85" s="10"/>
      <c r="Q85" s="10"/>
    </row>
    <row r="86">
      <c r="A86" s="41" t="s">
        <v>38</v>
      </c>
      <c r="B86" s="42" t="str">
        <f>iferror(vlookup(A86,'Input de Projetos'!$A$3:$G$999,7,false),"")</f>
        <v>Finalizado</v>
      </c>
      <c r="C86" s="43">
        <f>iferror(vlookup(A86,'Input de Projetos'!$A$3:$B$999,2,false),"")</f>
        <v>44938</v>
      </c>
      <c r="D86" s="44">
        <f>iferror(vlookup(A86,'Input de Projetos'!$A$3:$C$999,3,false),"")</f>
        <v>35100</v>
      </c>
      <c r="E86" s="45">
        <v>6.0</v>
      </c>
      <c r="F86" s="46">
        <v>5850.0</v>
      </c>
      <c r="G86" s="47">
        <v>45139.0</v>
      </c>
      <c r="H86" s="45" t="s">
        <v>71</v>
      </c>
      <c r="I86" s="45" t="s">
        <v>73</v>
      </c>
      <c r="J86" s="26" t="str">
        <f t="shared" si="8"/>
        <v/>
      </c>
      <c r="K86" s="48">
        <f t="shared" si="2"/>
        <v>202308</v>
      </c>
      <c r="L86" s="48">
        <f>iferror(if(H86&lt;&gt;"Sim","", VLOOKUP(A86,'Input de Projetos'!$A$3:$F$999,5,FALSE)*F86),"")</f>
        <v>4095</v>
      </c>
      <c r="M86" s="49">
        <f t="shared" si="3"/>
        <v>1755</v>
      </c>
      <c r="N86" s="25">
        <f t="shared" si="4"/>
        <v>2023</v>
      </c>
      <c r="O86" s="50" t="str">
        <f t="shared" si="5"/>
        <v/>
      </c>
      <c r="P86" s="10"/>
      <c r="Q86" s="10"/>
    </row>
    <row r="87">
      <c r="A87" s="52" t="s">
        <v>23</v>
      </c>
      <c r="B87" s="42" t="str">
        <f>iferror(vlookup(A87,'Input de Projetos'!$A$3:$G$999,7,false),"")</f>
        <v>Finalizado</v>
      </c>
      <c r="C87" s="43">
        <f>iferror(vlookup(A87,'Input de Projetos'!$A$3:$B$999,2,false),"")</f>
        <v>44132</v>
      </c>
      <c r="D87" s="44">
        <f>iferror(vlookup(A87,'Input de Projetos'!$A$3:$C$999,3,false),"")</f>
        <v>28560</v>
      </c>
      <c r="E87" s="45">
        <v>1.0</v>
      </c>
      <c r="F87" s="46">
        <v>2856.0</v>
      </c>
      <c r="G87" s="47">
        <v>44153.0</v>
      </c>
      <c r="H87" s="45" t="s">
        <v>71</v>
      </c>
      <c r="I87" s="45" t="s">
        <v>72</v>
      </c>
      <c r="J87" s="26" t="str">
        <f t="shared" si="8"/>
        <v/>
      </c>
      <c r="K87" s="48">
        <f t="shared" si="2"/>
        <v>202011</v>
      </c>
      <c r="L87" s="48">
        <f>iferror(if(H87&lt;&gt;"Sim","", VLOOKUP(A87,'Input de Projetos'!$A$3:$F$999,5,FALSE)*F87),"")</f>
        <v>1713.6</v>
      </c>
      <c r="M87" s="49">
        <f t="shared" si="3"/>
        <v>1142.4</v>
      </c>
      <c r="N87" s="25">
        <f t="shared" si="4"/>
        <v>2020</v>
      </c>
      <c r="O87" s="50" t="str">
        <f t="shared" si="5"/>
        <v/>
      </c>
      <c r="P87" s="10"/>
      <c r="Q87" s="10"/>
    </row>
    <row r="88">
      <c r="A88" s="52" t="s">
        <v>23</v>
      </c>
      <c r="B88" s="42" t="str">
        <f>iferror(vlookup(A88,'Input de Projetos'!$A$3:$G$999,7,false),"")</f>
        <v>Finalizado</v>
      </c>
      <c r="C88" s="43">
        <f>iferror(vlookup(A88,'Input de Projetos'!$A$3:$B$999,2,false),"")</f>
        <v>44132</v>
      </c>
      <c r="D88" s="44">
        <f>iferror(vlookup(A88,'Input de Projetos'!$A$3:$C$999,3,false),"")</f>
        <v>28560</v>
      </c>
      <c r="E88" s="45">
        <v>2.0</v>
      </c>
      <c r="F88" s="46">
        <v>7140.0</v>
      </c>
      <c r="G88" s="47">
        <v>44187.0</v>
      </c>
      <c r="H88" s="45" t="s">
        <v>71</v>
      </c>
      <c r="I88" s="45" t="s">
        <v>72</v>
      </c>
      <c r="J88" s="26" t="str">
        <f t="shared" si="8"/>
        <v/>
      </c>
      <c r="K88" s="48">
        <f t="shared" si="2"/>
        <v>202012</v>
      </c>
      <c r="L88" s="48">
        <f>iferror(if(H88&lt;&gt;"Sim","", VLOOKUP(A88,'Input de Projetos'!$A$3:$F$999,5,FALSE)*F88),"")</f>
        <v>4284</v>
      </c>
      <c r="M88" s="49">
        <f t="shared" si="3"/>
        <v>2856</v>
      </c>
      <c r="N88" s="25">
        <f t="shared" si="4"/>
        <v>2020</v>
      </c>
      <c r="O88" s="50" t="str">
        <f t="shared" si="5"/>
        <v/>
      </c>
      <c r="P88" s="10"/>
      <c r="Q88" s="10"/>
    </row>
    <row r="89">
      <c r="A89" s="52" t="s">
        <v>23</v>
      </c>
      <c r="B89" s="42" t="str">
        <f>iferror(vlookup(A89,'Input de Projetos'!$A$3:$G$999,7,false),"")</f>
        <v>Finalizado</v>
      </c>
      <c r="C89" s="43">
        <f>iferror(vlookup(A89,'Input de Projetos'!$A$3:$B$999,2,false),"")</f>
        <v>44132</v>
      </c>
      <c r="D89" s="44">
        <f>iferror(vlookup(A89,'Input de Projetos'!$A$3:$C$999,3,false),"")</f>
        <v>28560</v>
      </c>
      <c r="E89" s="45">
        <v>3.0</v>
      </c>
      <c r="F89" s="46">
        <v>5712.0</v>
      </c>
      <c r="G89" s="47">
        <v>44523.0</v>
      </c>
      <c r="H89" s="45" t="s">
        <v>71</v>
      </c>
      <c r="I89" s="45" t="s">
        <v>72</v>
      </c>
      <c r="J89" s="26" t="str">
        <f t="shared" si="8"/>
        <v/>
      </c>
      <c r="K89" s="48">
        <f t="shared" si="2"/>
        <v>202111</v>
      </c>
      <c r="L89" s="48">
        <f>iferror(if(H89&lt;&gt;"Sim","", VLOOKUP(A89,'Input de Projetos'!$A$3:$F$999,5,FALSE)*F89),"")</f>
        <v>3427.2</v>
      </c>
      <c r="M89" s="49">
        <f t="shared" si="3"/>
        <v>2284.8</v>
      </c>
      <c r="N89" s="25">
        <f t="shared" si="4"/>
        <v>2021</v>
      </c>
      <c r="O89" s="50" t="str">
        <f t="shared" si="5"/>
        <v/>
      </c>
      <c r="P89" s="10"/>
      <c r="Q89" s="10"/>
    </row>
    <row r="90">
      <c r="A90" s="52" t="s">
        <v>23</v>
      </c>
      <c r="B90" s="42" t="str">
        <f>iferror(vlookup(A90,'Input de Projetos'!$A$3:$G$999,7,false),"")</f>
        <v>Finalizado</v>
      </c>
      <c r="C90" s="43">
        <f>iferror(vlookup(A90,'Input de Projetos'!$A$3:$B$999,2,false),"")</f>
        <v>44132</v>
      </c>
      <c r="D90" s="44">
        <f>iferror(vlookup(A90,'Input de Projetos'!$A$3:$C$999,3,false),"")</f>
        <v>28560</v>
      </c>
      <c r="E90" s="45">
        <v>4.0</v>
      </c>
      <c r="F90" s="46">
        <v>7140.0</v>
      </c>
      <c r="G90" s="47">
        <v>44735.0</v>
      </c>
      <c r="H90" s="45" t="s">
        <v>71</v>
      </c>
      <c r="I90" s="45" t="s">
        <v>72</v>
      </c>
      <c r="J90" s="26" t="str">
        <f t="shared" si="8"/>
        <v/>
      </c>
      <c r="K90" s="48">
        <f t="shared" si="2"/>
        <v>202206</v>
      </c>
      <c r="L90" s="48">
        <f>iferror(if(H90&lt;&gt;"Sim","", VLOOKUP(A90,'Input de Projetos'!$A$3:$F$999,5,FALSE)*F90),"")</f>
        <v>4284</v>
      </c>
      <c r="M90" s="49">
        <f t="shared" si="3"/>
        <v>2856</v>
      </c>
      <c r="N90" s="25">
        <f t="shared" si="4"/>
        <v>2022</v>
      </c>
      <c r="O90" s="50" t="str">
        <f t="shared" si="5"/>
        <v/>
      </c>
      <c r="P90" s="10"/>
      <c r="Q90" s="10"/>
    </row>
    <row r="91">
      <c r="A91" s="52" t="s">
        <v>23</v>
      </c>
      <c r="B91" s="42" t="str">
        <f>iferror(vlookup(A91,'Input de Projetos'!$A$3:$G$999,7,false),"")</f>
        <v>Finalizado</v>
      </c>
      <c r="C91" s="43">
        <f>iferror(vlookup(A91,'Input de Projetos'!$A$3:$B$999,2,false),"")</f>
        <v>44132</v>
      </c>
      <c r="D91" s="44">
        <f>iferror(vlookup(A91,'Input de Projetos'!$A$3:$C$999,3,false),"")</f>
        <v>28560</v>
      </c>
      <c r="E91" s="45">
        <v>5.0</v>
      </c>
      <c r="F91" s="46">
        <v>5712.0</v>
      </c>
      <c r="G91" s="47">
        <v>44943.0</v>
      </c>
      <c r="H91" s="45" t="s">
        <v>71</v>
      </c>
      <c r="I91" s="45" t="s">
        <v>72</v>
      </c>
      <c r="J91" s="26" t="str">
        <f t="shared" si="8"/>
        <v/>
      </c>
      <c r="K91" s="48">
        <f t="shared" si="2"/>
        <v>202301</v>
      </c>
      <c r="L91" s="48">
        <f>iferror(if(H91&lt;&gt;"Sim","", VLOOKUP(A91,'Input de Projetos'!$A$3:$F$999,5,FALSE)*F91),"")</f>
        <v>3427.2</v>
      </c>
      <c r="M91" s="49">
        <f t="shared" si="3"/>
        <v>2284.8</v>
      </c>
      <c r="N91" s="25">
        <f t="shared" si="4"/>
        <v>2023</v>
      </c>
      <c r="O91" s="50" t="str">
        <f t="shared" si="5"/>
        <v/>
      </c>
      <c r="P91" s="10"/>
      <c r="Q91" s="10"/>
    </row>
    <row r="92">
      <c r="A92" s="52" t="s">
        <v>26</v>
      </c>
      <c r="B92" s="42" t="str">
        <f>iferror(vlookup(A92,'Input de Projetos'!$A$3:$G$999,7,false),"")</f>
        <v>Finalizado</v>
      </c>
      <c r="C92" s="43">
        <f>iferror(vlookup(A92,'Input de Projetos'!$A$3:$B$999,2,false),"")</f>
        <v>44497</v>
      </c>
      <c r="D92" s="44">
        <f>iferror(vlookup(A92,'Input de Projetos'!$A$3:$C$999,3,false),"")</f>
        <v>1800</v>
      </c>
      <c r="E92" s="45">
        <v>1.0</v>
      </c>
      <c r="F92" s="46">
        <v>720.0</v>
      </c>
      <c r="G92" s="47">
        <v>44496.0</v>
      </c>
      <c r="H92" s="45" t="s">
        <v>71</v>
      </c>
      <c r="I92" s="45" t="s">
        <v>72</v>
      </c>
      <c r="J92" s="26" t="str">
        <f t="shared" si="8"/>
        <v/>
      </c>
      <c r="K92" s="48">
        <f t="shared" si="2"/>
        <v>202110</v>
      </c>
      <c r="L92" s="48">
        <f>iferror(if(H92&lt;&gt;"Sim","", VLOOKUP(A92,'Input de Projetos'!$A$3:$F$999,5,FALSE)*F92),"")</f>
        <v>432</v>
      </c>
      <c r="M92" s="49">
        <f t="shared" si="3"/>
        <v>288</v>
      </c>
      <c r="N92" s="25">
        <f t="shared" si="4"/>
        <v>2021</v>
      </c>
      <c r="O92" s="50" t="str">
        <f t="shared" si="5"/>
        <v/>
      </c>
      <c r="P92" s="10"/>
      <c r="Q92" s="10"/>
    </row>
    <row r="93">
      <c r="A93" s="52" t="s">
        <v>26</v>
      </c>
      <c r="B93" s="42" t="str">
        <f>iferror(vlookup(A93,'Input de Projetos'!$A$3:$G$999,7,false),"")</f>
        <v>Finalizado</v>
      </c>
      <c r="C93" s="43">
        <f>iferror(vlookup(A93,'Input de Projetos'!$A$3:$B$999,2,false),"")</f>
        <v>44497</v>
      </c>
      <c r="D93" s="44">
        <f>iferror(vlookup(A93,'Input de Projetos'!$A$3:$C$999,3,false),"")</f>
        <v>1800</v>
      </c>
      <c r="E93" s="45">
        <v>2.0</v>
      </c>
      <c r="F93" s="46">
        <v>1080.0</v>
      </c>
      <c r="G93" s="47">
        <v>44858.0</v>
      </c>
      <c r="H93" s="45" t="s">
        <v>71</v>
      </c>
      <c r="I93" s="45" t="s">
        <v>72</v>
      </c>
      <c r="J93" s="26" t="str">
        <f t="shared" si="8"/>
        <v/>
      </c>
      <c r="K93" s="48">
        <f t="shared" si="2"/>
        <v>202210</v>
      </c>
      <c r="L93" s="48">
        <f>iferror(if(H93&lt;&gt;"Sim","", VLOOKUP(A93,'Input de Projetos'!$A$3:$F$999,5,FALSE)*F93),"")</f>
        <v>648</v>
      </c>
      <c r="M93" s="49">
        <f t="shared" si="3"/>
        <v>432</v>
      </c>
      <c r="N93" s="25">
        <f t="shared" si="4"/>
        <v>2022</v>
      </c>
      <c r="O93" s="50" t="str">
        <f t="shared" si="5"/>
        <v/>
      </c>
      <c r="P93" s="10"/>
      <c r="Q93" s="10"/>
    </row>
    <row r="94">
      <c r="A94" s="41" t="s">
        <v>55</v>
      </c>
      <c r="B94" s="42" t="str">
        <f>iferror(vlookup(A94,'Input de Projetos'!$A$3:$G$999,7,false),"")</f>
        <v>Em andamento</v>
      </c>
      <c r="C94" s="43">
        <f>iferror(vlookup(A94,'Input de Projetos'!$A$3:$B$999,2,false),"")</f>
        <v>45484</v>
      </c>
      <c r="D94" s="44">
        <f>iferror(vlookup(A94,'Input de Projetos'!$A$3:$C$999,3,false),"")</f>
        <v>33120</v>
      </c>
      <c r="E94" s="45">
        <v>1.0</v>
      </c>
      <c r="F94" s="46">
        <v>5520.0</v>
      </c>
      <c r="G94" s="47">
        <v>45537.0</v>
      </c>
      <c r="H94" s="45" t="s">
        <v>71</v>
      </c>
      <c r="I94" s="45" t="s">
        <v>73</v>
      </c>
      <c r="J94" s="26" t="str">
        <f t="shared" si="8"/>
        <v/>
      </c>
      <c r="K94" s="48">
        <f t="shared" si="2"/>
        <v>202409</v>
      </c>
      <c r="L94" s="48">
        <f>iferror(if(H94&lt;&gt;"Sim","", VLOOKUP(A94,'Input de Projetos'!$A$3:$F$999,5,FALSE)*F94),"")</f>
        <v>5520</v>
      </c>
      <c r="M94" s="49">
        <f t="shared" si="3"/>
        <v>0</v>
      </c>
      <c r="N94" s="25">
        <f t="shared" si="4"/>
        <v>2024</v>
      </c>
      <c r="O94" s="50" t="str">
        <f t="shared" si="5"/>
        <v/>
      </c>
      <c r="P94" s="10"/>
      <c r="Q94" s="10"/>
    </row>
    <row r="95">
      <c r="A95" s="41" t="s">
        <v>55</v>
      </c>
      <c r="B95" s="42" t="str">
        <f>iferror(vlookup(A95,'Input de Projetos'!$A$3:$G$999,7,false),"")</f>
        <v>Em andamento</v>
      </c>
      <c r="C95" s="43">
        <f>iferror(vlookup(A95,'Input de Projetos'!$A$3:$B$999,2,false),"")</f>
        <v>45484</v>
      </c>
      <c r="D95" s="44">
        <f>iferror(vlookup(A95,'Input de Projetos'!$A$3:$C$999,3,false),"")</f>
        <v>33120</v>
      </c>
      <c r="E95" s="45">
        <v>2.0</v>
      </c>
      <c r="F95" s="46">
        <v>5520.0</v>
      </c>
      <c r="G95" s="47">
        <v>45567.0</v>
      </c>
      <c r="H95" s="45" t="s">
        <v>71</v>
      </c>
      <c r="I95" s="45" t="s">
        <v>73</v>
      </c>
      <c r="J95" s="26" t="str">
        <f t="shared" si="8"/>
        <v/>
      </c>
      <c r="K95" s="48">
        <f t="shared" si="2"/>
        <v>202410</v>
      </c>
      <c r="L95" s="48">
        <f>iferror(if(H95&lt;&gt;"Sim","", VLOOKUP(A95,'Input de Projetos'!$A$3:$F$999,5,FALSE)*F95),"")</f>
        <v>5520</v>
      </c>
      <c r="M95" s="49">
        <f t="shared" si="3"/>
        <v>0</v>
      </c>
      <c r="N95" s="25">
        <f t="shared" si="4"/>
        <v>2024</v>
      </c>
      <c r="O95" s="50" t="str">
        <f t="shared" si="5"/>
        <v/>
      </c>
      <c r="P95" s="10"/>
      <c r="Q95" s="10"/>
    </row>
    <row r="96">
      <c r="A96" s="41" t="s">
        <v>55</v>
      </c>
      <c r="B96" s="42" t="str">
        <f>iferror(vlookup(A96,'Input de Projetos'!$A$3:$G$999,7,false),"")</f>
        <v>Em andamento</v>
      </c>
      <c r="C96" s="43">
        <f>iferror(vlookup(A96,'Input de Projetos'!$A$3:$B$999,2,false),"")</f>
        <v>45484</v>
      </c>
      <c r="D96" s="44">
        <f>iferror(vlookup(A96,'Input de Projetos'!$A$3:$C$999,3,false),"")</f>
        <v>33120</v>
      </c>
      <c r="E96" s="45">
        <v>3.0</v>
      </c>
      <c r="F96" s="46">
        <v>5520.0</v>
      </c>
      <c r="G96" s="47">
        <v>45598.0</v>
      </c>
      <c r="H96" s="45" t="s">
        <v>71</v>
      </c>
      <c r="I96" s="45" t="s">
        <v>73</v>
      </c>
      <c r="J96" s="26" t="str">
        <f t="shared" si="8"/>
        <v/>
      </c>
      <c r="K96" s="48">
        <f t="shared" si="2"/>
        <v>202411</v>
      </c>
      <c r="L96" s="48">
        <f>iferror(if(H96&lt;&gt;"Sim","", VLOOKUP(A96,'Input de Projetos'!$A$3:$F$999,5,FALSE)*F96),"")</f>
        <v>5520</v>
      </c>
      <c r="M96" s="49">
        <f t="shared" si="3"/>
        <v>0</v>
      </c>
      <c r="N96" s="25">
        <f t="shared" si="4"/>
        <v>2024</v>
      </c>
      <c r="O96" s="50" t="str">
        <f t="shared" si="5"/>
        <v/>
      </c>
      <c r="P96" s="10"/>
      <c r="Q96" s="10"/>
    </row>
    <row r="97">
      <c r="A97" s="41" t="s">
        <v>55</v>
      </c>
      <c r="B97" s="42" t="str">
        <f>iferror(vlookup(A97,'Input de Projetos'!$A$3:$G$999,7,false),"")</f>
        <v>Em andamento</v>
      </c>
      <c r="C97" s="43">
        <f>iferror(vlookup(A97,'Input de Projetos'!$A$3:$B$999,2,false),"")</f>
        <v>45484</v>
      </c>
      <c r="D97" s="44">
        <f>iferror(vlookup(A97,'Input de Projetos'!$A$3:$C$999,3,false),"")</f>
        <v>33120</v>
      </c>
      <c r="E97" s="45">
        <v>4.0</v>
      </c>
      <c r="F97" s="46">
        <v>5520.0</v>
      </c>
      <c r="G97" s="47">
        <v>45628.0</v>
      </c>
      <c r="H97" s="45" t="s">
        <v>71</v>
      </c>
      <c r="I97" s="45" t="s">
        <v>73</v>
      </c>
      <c r="J97" s="26" t="str">
        <f t="shared" si="8"/>
        <v/>
      </c>
      <c r="K97" s="48">
        <f t="shared" si="2"/>
        <v>202412</v>
      </c>
      <c r="L97" s="48">
        <f>iferror(if(H97&lt;&gt;"Sim","", VLOOKUP(A97,'Input de Projetos'!$A$3:$F$999,5,FALSE)*F97),"")</f>
        <v>5520</v>
      </c>
      <c r="M97" s="49">
        <f t="shared" si="3"/>
        <v>0</v>
      </c>
      <c r="N97" s="25">
        <f t="shared" si="4"/>
        <v>2024</v>
      </c>
      <c r="O97" s="50" t="str">
        <f t="shared" si="5"/>
        <v/>
      </c>
      <c r="P97" s="10"/>
      <c r="Q97" s="10"/>
    </row>
    <row r="98">
      <c r="A98" s="41" t="s">
        <v>55</v>
      </c>
      <c r="B98" s="42" t="str">
        <f>iferror(vlookup(A98,'Input de Projetos'!$A$3:$G$999,7,false),"")</f>
        <v>Em andamento</v>
      </c>
      <c r="C98" s="43">
        <f>iferror(vlookup(A98,'Input de Projetos'!$A$3:$B$999,2,false),"")</f>
        <v>45484</v>
      </c>
      <c r="D98" s="44">
        <f>iferror(vlookup(A98,'Input de Projetos'!$A$3:$C$999,3,false),"")</f>
        <v>33120</v>
      </c>
      <c r="E98" s="45">
        <v>5.0</v>
      </c>
      <c r="F98" s="46">
        <v>5520.0</v>
      </c>
      <c r="G98" s="47">
        <v>45688.0</v>
      </c>
      <c r="H98" s="45" t="s">
        <v>71</v>
      </c>
      <c r="I98" s="45" t="s">
        <v>73</v>
      </c>
      <c r="J98" s="26" t="str">
        <f t="shared" si="8"/>
        <v/>
      </c>
      <c r="K98" s="48">
        <f t="shared" si="2"/>
        <v>202501</v>
      </c>
      <c r="L98" s="48">
        <f>iferror(if(H98&lt;&gt;"Sim","", VLOOKUP(A98,'Input de Projetos'!$A$3:$F$999,5,FALSE)*F98),"")</f>
        <v>5520</v>
      </c>
      <c r="M98" s="49">
        <f t="shared" si="3"/>
        <v>0</v>
      </c>
      <c r="N98" s="25">
        <f t="shared" si="4"/>
        <v>2025</v>
      </c>
      <c r="O98" s="50" t="str">
        <f t="shared" si="5"/>
        <v/>
      </c>
      <c r="P98" s="10"/>
      <c r="Q98" s="10"/>
    </row>
    <row r="99">
      <c r="A99" s="41" t="s">
        <v>55</v>
      </c>
      <c r="B99" s="42" t="str">
        <f>iferror(vlookup(A99,'Input de Projetos'!$A$3:$G$999,7,false),"")</f>
        <v>Em andamento</v>
      </c>
      <c r="C99" s="43">
        <f>iferror(vlookup(A99,'Input de Projetos'!$A$3:$B$999,2,false),"")</f>
        <v>45484</v>
      </c>
      <c r="D99" s="44">
        <f>iferror(vlookup(A99,'Input de Projetos'!$A$3:$C$999,3,false),"")</f>
        <v>33120</v>
      </c>
      <c r="E99" s="45">
        <v>6.0</v>
      </c>
      <c r="F99" s="46">
        <v>5520.0</v>
      </c>
      <c r="G99" s="47">
        <v>45690.0</v>
      </c>
      <c r="H99" s="51"/>
      <c r="I99" s="51"/>
      <c r="J99" s="26" t="str">
        <f t="shared" si="8"/>
        <v/>
      </c>
      <c r="K99" s="48">
        <f t="shared" si="2"/>
        <v>202502</v>
      </c>
      <c r="L99" s="48" t="str">
        <f>iferror(if(H99&lt;&gt;"Sim","", VLOOKUP(A99,'Input de Projetos'!$A$3:$F$999,5,FALSE)*F99),"")</f>
        <v/>
      </c>
      <c r="M99" s="49" t="str">
        <f t="shared" si="3"/>
        <v/>
      </c>
      <c r="N99" s="25">
        <f t="shared" si="4"/>
        <v>2025</v>
      </c>
      <c r="O99" s="50" t="str">
        <f t="shared" si="5"/>
        <v/>
      </c>
      <c r="P99" s="10"/>
      <c r="Q99" s="10"/>
    </row>
    <row r="100">
      <c r="A100" s="52" t="s">
        <v>52</v>
      </c>
      <c r="B100" s="42" t="str">
        <f>iferror(vlookup(A100,'Input de Projetos'!$A$3:$G$999,7,false),"")</f>
        <v>Em andamento</v>
      </c>
      <c r="C100" s="43">
        <f>iferror(vlookup(A100,'Input de Projetos'!$A$3:$B$999,2,false),"")</f>
        <v>45383</v>
      </c>
      <c r="D100" s="44">
        <f>iferror(vlookup(A100,'Input de Projetos'!$A$3:$C$999,3,false),"")</f>
        <v>24480</v>
      </c>
      <c r="E100" s="45">
        <v>1.0</v>
      </c>
      <c r="F100" s="46">
        <v>6120.0</v>
      </c>
      <c r="G100" s="47">
        <v>45391.0</v>
      </c>
      <c r="H100" s="45" t="s">
        <v>71</v>
      </c>
      <c r="I100" s="45" t="s">
        <v>73</v>
      </c>
      <c r="J100" s="26" t="str">
        <f t="shared" si="8"/>
        <v/>
      </c>
      <c r="K100" s="48">
        <f t="shared" si="2"/>
        <v>202404</v>
      </c>
      <c r="L100" s="48">
        <f>iferror(if(H100&lt;&gt;"Sim","", VLOOKUP(A100,'Input de Projetos'!$A$3:$F$999,5,FALSE)*F100),"")</f>
        <v>6120</v>
      </c>
      <c r="M100" s="49">
        <f t="shared" si="3"/>
        <v>0</v>
      </c>
      <c r="N100" s="25">
        <f t="shared" si="4"/>
        <v>2024</v>
      </c>
      <c r="O100" s="50" t="str">
        <f t="shared" si="5"/>
        <v/>
      </c>
      <c r="P100" s="10"/>
      <c r="Q100" s="10"/>
    </row>
    <row r="101">
      <c r="A101" s="52" t="s">
        <v>52</v>
      </c>
      <c r="B101" s="42" t="str">
        <f>iferror(vlookup(A101,'Input de Projetos'!$A$3:$G$999,7,false),"")</f>
        <v>Em andamento</v>
      </c>
      <c r="C101" s="43">
        <f>iferror(vlookup(A101,'Input de Projetos'!$A$3:$B$999,2,false),"")</f>
        <v>45383</v>
      </c>
      <c r="D101" s="44">
        <f>iferror(vlookup(A101,'Input de Projetos'!$A$3:$C$999,3,false),"")</f>
        <v>24480</v>
      </c>
      <c r="E101" s="45">
        <v>2.0</v>
      </c>
      <c r="F101" s="46">
        <v>6120.0</v>
      </c>
      <c r="G101" s="47">
        <v>45414.0</v>
      </c>
      <c r="H101" s="45" t="s">
        <v>71</v>
      </c>
      <c r="I101" s="45" t="s">
        <v>73</v>
      </c>
      <c r="J101" s="26" t="str">
        <f t="shared" si="8"/>
        <v/>
      </c>
      <c r="K101" s="48">
        <f t="shared" si="2"/>
        <v>202405</v>
      </c>
      <c r="L101" s="48">
        <f>iferror(if(H101&lt;&gt;"Sim","", VLOOKUP(A101,'Input de Projetos'!$A$3:$F$999,5,FALSE)*F101),"")</f>
        <v>6120</v>
      </c>
      <c r="M101" s="49">
        <f t="shared" si="3"/>
        <v>0</v>
      </c>
      <c r="N101" s="25">
        <f t="shared" si="4"/>
        <v>2024</v>
      </c>
      <c r="O101" s="50" t="str">
        <f t="shared" si="5"/>
        <v/>
      </c>
      <c r="P101" s="10"/>
      <c r="Q101" s="10"/>
    </row>
    <row r="102">
      <c r="A102" s="52" t="s">
        <v>52</v>
      </c>
      <c r="B102" s="42" t="str">
        <f>iferror(vlookup(A102,'Input de Projetos'!$A$3:$G$999,7,false),"")</f>
        <v>Em andamento</v>
      </c>
      <c r="C102" s="43">
        <f>iferror(vlookup(A102,'Input de Projetos'!$A$3:$B$999,2,false),"")</f>
        <v>45383</v>
      </c>
      <c r="D102" s="44">
        <f>iferror(vlookup(A102,'Input de Projetos'!$A$3:$C$999,3,false),"")</f>
        <v>24480</v>
      </c>
      <c r="E102" s="45">
        <v>3.0</v>
      </c>
      <c r="F102" s="46">
        <v>6120.0</v>
      </c>
      <c r="G102" s="47">
        <v>45441.0</v>
      </c>
      <c r="H102" s="45" t="s">
        <v>71</v>
      </c>
      <c r="I102" s="45" t="s">
        <v>73</v>
      </c>
      <c r="J102" s="26" t="str">
        <f t="shared" si="8"/>
        <v/>
      </c>
      <c r="K102" s="48">
        <f t="shared" si="2"/>
        <v>202405</v>
      </c>
      <c r="L102" s="48">
        <f>iferror(if(H102&lt;&gt;"Sim","", VLOOKUP(A102,'Input de Projetos'!$A$3:$F$999,5,FALSE)*F102),"")</f>
        <v>6120</v>
      </c>
      <c r="M102" s="49">
        <f t="shared" si="3"/>
        <v>0</v>
      </c>
      <c r="N102" s="25">
        <f t="shared" si="4"/>
        <v>2024</v>
      </c>
      <c r="O102" s="50" t="str">
        <f t="shared" si="5"/>
        <v/>
      </c>
      <c r="P102" s="10"/>
      <c r="Q102" s="10"/>
    </row>
    <row r="103">
      <c r="A103" s="52" t="s">
        <v>52</v>
      </c>
      <c r="B103" s="42" t="str">
        <f>iferror(vlookup(A103,'Input de Projetos'!$A$3:$G$999,7,false),"")</f>
        <v>Em andamento</v>
      </c>
      <c r="C103" s="43">
        <f>iferror(vlookup(A103,'Input de Projetos'!$A$3:$B$999,2,false),"")</f>
        <v>45383</v>
      </c>
      <c r="D103" s="44">
        <f>iferror(vlookup(A103,'Input de Projetos'!$A$3:$C$999,3,false),"")</f>
        <v>24480</v>
      </c>
      <c r="E103" s="45">
        <v>4.0</v>
      </c>
      <c r="F103" s="46">
        <v>6120.0</v>
      </c>
      <c r="G103" s="47">
        <v>45468.0</v>
      </c>
      <c r="H103" s="45" t="s">
        <v>71</v>
      </c>
      <c r="I103" s="45" t="s">
        <v>73</v>
      </c>
      <c r="J103" s="26" t="str">
        <f t="shared" si="8"/>
        <v/>
      </c>
      <c r="K103" s="48">
        <f t="shared" si="2"/>
        <v>202406</v>
      </c>
      <c r="L103" s="48">
        <f>iferror(if(H103&lt;&gt;"Sim","", VLOOKUP(A103,'Input de Projetos'!$A$3:$F$999,5,FALSE)*F103),"")</f>
        <v>6120</v>
      </c>
      <c r="M103" s="49">
        <f t="shared" si="3"/>
        <v>0</v>
      </c>
      <c r="N103" s="25">
        <f t="shared" si="4"/>
        <v>2024</v>
      </c>
      <c r="O103" s="50" t="str">
        <f t="shared" si="5"/>
        <v/>
      </c>
      <c r="P103" s="10"/>
      <c r="Q103" s="10"/>
    </row>
    <row r="104">
      <c r="A104" s="41" t="s">
        <v>58</v>
      </c>
      <c r="B104" s="42" t="str">
        <f>iferror(vlookup(A104,'Input de Projetos'!$A$3:$G$999,7,false),"")</f>
        <v>Finalizado</v>
      </c>
      <c r="C104" s="43">
        <f>iferror(vlookup(A104,'Input de Projetos'!$A$3:$B$999,2,false),"")</f>
        <v>45541</v>
      </c>
      <c r="D104" s="44">
        <f>iferror(vlookup(A104,'Input de Projetos'!$A$3:$C$999,3,false),"")</f>
        <v>5000</v>
      </c>
      <c r="E104" s="45">
        <v>5.0</v>
      </c>
      <c r="F104" s="46">
        <v>5000.0</v>
      </c>
      <c r="G104" s="47">
        <v>45688.0</v>
      </c>
      <c r="H104" s="45" t="s">
        <v>71</v>
      </c>
      <c r="I104" s="45" t="s">
        <v>73</v>
      </c>
      <c r="J104" s="26" t="str">
        <f t="shared" si="8"/>
        <v/>
      </c>
      <c r="K104" s="48">
        <f t="shared" si="2"/>
        <v>202501</v>
      </c>
      <c r="L104" s="48">
        <f>iferror(if(H104&lt;&gt;"Sim","", VLOOKUP(A104,'Input de Projetos'!$A$3:$F$999,5,FALSE)*F104),"")</f>
        <v>5000</v>
      </c>
      <c r="M104" s="49">
        <f t="shared" si="3"/>
        <v>0</v>
      </c>
      <c r="N104" s="25">
        <f t="shared" si="4"/>
        <v>2025</v>
      </c>
      <c r="O104" s="50" t="str">
        <f t="shared" si="5"/>
        <v/>
      </c>
      <c r="P104" s="10"/>
      <c r="Q104" s="10"/>
    </row>
    <row r="105">
      <c r="A105" s="41" t="s">
        <v>28</v>
      </c>
      <c r="B105" s="42" t="str">
        <f>iferror(vlookup(A105,'Input de Projetos'!$A$3:$G$999,7,false),"")</f>
        <v>Finalizado</v>
      </c>
      <c r="C105" s="43">
        <f>iferror(vlookup(A105,'Input de Projetos'!$A$3:$B$999,2,false),"")</f>
        <v>44615</v>
      </c>
      <c r="D105" s="44">
        <f>iferror(vlookup(A105,'Input de Projetos'!$A$3:$C$999,3,false),"")</f>
        <v>17500</v>
      </c>
      <c r="E105" s="45">
        <v>1.0</v>
      </c>
      <c r="F105" s="46">
        <v>4375.0</v>
      </c>
      <c r="G105" s="47">
        <v>44593.0</v>
      </c>
      <c r="H105" s="45" t="s">
        <v>71</v>
      </c>
      <c r="I105" s="45" t="s">
        <v>72</v>
      </c>
      <c r="J105" s="26" t="str">
        <f t="shared" si="8"/>
        <v/>
      </c>
      <c r="K105" s="48">
        <f t="shared" si="2"/>
        <v>202202</v>
      </c>
      <c r="L105" s="48">
        <f>iferror(if(H105&lt;&gt;"Sim","", VLOOKUP(A105,'Input de Projetos'!$A$3:$F$999,5,FALSE)*F105),"")</f>
        <v>2625</v>
      </c>
      <c r="M105" s="49">
        <f t="shared" si="3"/>
        <v>1750</v>
      </c>
      <c r="N105" s="25">
        <f t="shared" si="4"/>
        <v>2022</v>
      </c>
      <c r="O105" s="50" t="str">
        <f t="shared" si="5"/>
        <v/>
      </c>
      <c r="P105" s="10"/>
      <c r="Q105" s="10"/>
    </row>
    <row r="106">
      <c r="A106" s="41" t="s">
        <v>28</v>
      </c>
      <c r="B106" s="42" t="str">
        <f>iferror(vlookup(A106,'Input de Projetos'!$A$3:$G$999,7,false),"")</f>
        <v>Finalizado</v>
      </c>
      <c r="C106" s="43">
        <f>iferror(vlookup(A106,'Input de Projetos'!$A$3:$B$999,2,false),"")</f>
        <v>44615</v>
      </c>
      <c r="D106" s="44">
        <f>iferror(vlookup(A106,'Input de Projetos'!$A$3:$C$999,3,false),"")</f>
        <v>17500</v>
      </c>
      <c r="E106" s="45">
        <v>2.0</v>
      </c>
      <c r="F106" s="46">
        <v>4375.0</v>
      </c>
      <c r="G106" s="47">
        <v>44725.0</v>
      </c>
      <c r="H106" s="45" t="s">
        <v>71</v>
      </c>
      <c r="I106" s="45" t="s">
        <v>72</v>
      </c>
      <c r="J106" s="26" t="str">
        <f t="shared" si="8"/>
        <v/>
      </c>
      <c r="K106" s="48">
        <f t="shared" si="2"/>
        <v>202206</v>
      </c>
      <c r="L106" s="48">
        <f>iferror(if(H106&lt;&gt;"Sim","", VLOOKUP(A106,'Input de Projetos'!$A$3:$F$999,5,FALSE)*F106),"")</f>
        <v>2625</v>
      </c>
      <c r="M106" s="49">
        <f t="shared" si="3"/>
        <v>1750</v>
      </c>
      <c r="N106" s="25">
        <f t="shared" si="4"/>
        <v>2022</v>
      </c>
      <c r="O106" s="50" t="str">
        <f t="shared" si="5"/>
        <v/>
      </c>
      <c r="P106" s="10"/>
      <c r="Q106" s="10"/>
    </row>
    <row r="107">
      <c r="A107" s="41" t="s">
        <v>28</v>
      </c>
      <c r="B107" s="42" t="str">
        <f>iferror(vlookup(A107,'Input de Projetos'!$A$3:$G$999,7,false),"")</f>
        <v>Finalizado</v>
      </c>
      <c r="C107" s="43">
        <f>iferror(vlookup(A107,'Input de Projetos'!$A$3:$B$999,2,false),"")</f>
        <v>44615</v>
      </c>
      <c r="D107" s="44">
        <f>iferror(vlookup(A107,'Input de Projetos'!$A$3:$C$999,3,false),"")</f>
        <v>17500</v>
      </c>
      <c r="E107" s="45">
        <v>3.0</v>
      </c>
      <c r="F107" s="46">
        <v>4375.0</v>
      </c>
      <c r="G107" s="47">
        <v>44901.0</v>
      </c>
      <c r="H107" s="45" t="s">
        <v>71</v>
      </c>
      <c r="I107" s="45" t="s">
        <v>72</v>
      </c>
      <c r="J107" s="26" t="str">
        <f t="shared" si="8"/>
        <v/>
      </c>
      <c r="K107" s="48">
        <f t="shared" si="2"/>
        <v>202212</v>
      </c>
      <c r="L107" s="48">
        <f>iferror(if(H107&lt;&gt;"Sim","", VLOOKUP(A107,'Input de Projetos'!$A$3:$F$999,5,FALSE)*F107),"")</f>
        <v>2625</v>
      </c>
      <c r="M107" s="49">
        <f t="shared" si="3"/>
        <v>1750</v>
      </c>
      <c r="N107" s="25">
        <f t="shared" si="4"/>
        <v>2022</v>
      </c>
      <c r="O107" s="50" t="str">
        <f t="shared" si="5"/>
        <v/>
      </c>
      <c r="P107" s="10"/>
      <c r="Q107" s="10"/>
    </row>
    <row r="108">
      <c r="A108" s="41" t="s">
        <v>28</v>
      </c>
      <c r="B108" s="42" t="str">
        <f>iferror(vlookup(A108,'Input de Projetos'!$A$3:$G$999,7,false),"")</f>
        <v>Finalizado</v>
      </c>
      <c r="C108" s="43">
        <f>iferror(vlookup(A108,'Input de Projetos'!$A$3:$B$999,2,false),"")</f>
        <v>44615</v>
      </c>
      <c r="D108" s="44">
        <f>iferror(vlookup(A108,'Input de Projetos'!$A$3:$C$999,3,false),"")</f>
        <v>17500</v>
      </c>
      <c r="E108" s="45">
        <v>4.0</v>
      </c>
      <c r="F108" s="46">
        <v>4375.0</v>
      </c>
      <c r="G108" s="47">
        <v>45000.0</v>
      </c>
      <c r="H108" s="45" t="s">
        <v>71</v>
      </c>
      <c r="I108" s="45" t="s">
        <v>72</v>
      </c>
      <c r="J108" s="26" t="str">
        <f t="shared" si="8"/>
        <v/>
      </c>
      <c r="K108" s="48">
        <f t="shared" si="2"/>
        <v>202303</v>
      </c>
      <c r="L108" s="48">
        <f>iferror(if(H108&lt;&gt;"Sim","", VLOOKUP(A108,'Input de Projetos'!$A$3:$F$999,5,FALSE)*F108),"")</f>
        <v>2625</v>
      </c>
      <c r="M108" s="49">
        <f t="shared" si="3"/>
        <v>1750</v>
      </c>
      <c r="N108" s="25">
        <f t="shared" si="4"/>
        <v>2023</v>
      </c>
      <c r="O108" s="50" t="str">
        <f t="shared" si="5"/>
        <v/>
      </c>
      <c r="P108" s="10"/>
      <c r="Q108" s="10"/>
    </row>
    <row r="109">
      <c r="A109" s="9" t="s">
        <v>57</v>
      </c>
      <c r="B109" s="42" t="str">
        <f>iferror(vlookup(A109,'Input de Projetos'!$A$3:$G$999,7,false),"")</f>
        <v>Em andamento</v>
      </c>
      <c r="C109" s="43">
        <f>iferror(vlookup(A109,'Input de Projetos'!$A$3:$B$999,2,false),"")</f>
        <v>45538</v>
      </c>
      <c r="D109" s="44">
        <f>iferror(vlookup(A109,'Input de Projetos'!$A$3:$C$999,3,false),"")</f>
        <v>23500</v>
      </c>
      <c r="E109" s="45">
        <v>1.0</v>
      </c>
      <c r="F109" s="46">
        <v>5875.0</v>
      </c>
      <c r="G109" s="47">
        <v>45536.0</v>
      </c>
      <c r="H109" s="45" t="s">
        <v>71</v>
      </c>
      <c r="I109" s="45" t="s">
        <v>73</v>
      </c>
      <c r="J109" s="26" t="str">
        <f t="shared" si="8"/>
        <v/>
      </c>
      <c r="K109" s="48">
        <f t="shared" si="2"/>
        <v>202409</v>
      </c>
      <c r="L109" s="48">
        <f>iferror(if(H109&lt;&gt;"Sim","", VLOOKUP(A109,'Input de Projetos'!$A$3:$F$999,5,FALSE)*F109),"")</f>
        <v>5875</v>
      </c>
      <c r="M109" s="49">
        <f t="shared" si="3"/>
        <v>0</v>
      </c>
      <c r="N109" s="25">
        <f t="shared" si="4"/>
        <v>2024</v>
      </c>
      <c r="O109" s="50" t="str">
        <f t="shared" si="5"/>
        <v/>
      </c>
      <c r="P109" s="10"/>
      <c r="Q109" s="10"/>
    </row>
    <row r="110">
      <c r="A110" s="9" t="s">
        <v>57</v>
      </c>
      <c r="B110" s="42" t="str">
        <f>iferror(vlookup(A110,'Input de Projetos'!$A$3:$G$999,7,false),"")</f>
        <v>Em andamento</v>
      </c>
      <c r="C110" s="43">
        <f>iferror(vlookup(A110,'Input de Projetos'!$A$3:$B$999,2,false),"")</f>
        <v>45538</v>
      </c>
      <c r="D110" s="44">
        <f>iferror(vlookup(A110,'Input de Projetos'!$A$3:$C$999,3,false),"")</f>
        <v>23500</v>
      </c>
      <c r="E110" s="45">
        <v>2.0</v>
      </c>
      <c r="F110" s="46">
        <v>5875.0</v>
      </c>
      <c r="G110" s="47">
        <v>45566.0</v>
      </c>
      <c r="H110" s="45" t="s">
        <v>71</v>
      </c>
      <c r="I110" s="45" t="s">
        <v>73</v>
      </c>
      <c r="J110" s="26" t="str">
        <f t="shared" si="8"/>
        <v/>
      </c>
      <c r="K110" s="48">
        <f t="shared" si="2"/>
        <v>202410</v>
      </c>
      <c r="L110" s="48">
        <f>iferror(if(H110&lt;&gt;"Sim","", VLOOKUP(A110,'Input de Projetos'!$A$3:$F$999,5,FALSE)*F110),"")</f>
        <v>5875</v>
      </c>
      <c r="M110" s="49">
        <f t="shared" si="3"/>
        <v>0</v>
      </c>
      <c r="N110" s="25">
        <f t="shared" si="4"/>
        <v>2024</v>
      </c>
      <c r="O110" s="50" t="str">
        <f t="shared" si="5"/>
        <v/>
      </c>
      <c r="P110" s="10"/>
      <c r="Q110" s="10"/>
    </row>
    <row r="111">
      <c r="A111" s="9" t="s">
        <v>57</v>
      </c>
      <c r="B111" s="42" t="str">
        <f>iferror(vlookup(A111,'Input de Projetos'!$A$3:$G$999,7,false),"")</f>
        <v>Em andamento</v>
      </c>
      <c r="C111" s="43">
        <f>iferror(vlookup(A111,'Input de Projetos'!$A$3:$B$999,2,false),"")</f>
        <v>45538</v>
      </c>
      <c r="D111" s="44">
        <f>iferror(vlookup(A111,'Input de Projetos'!$A$3:$C$999,3,false),"")</f>
        <v>23500</v>
      </c>
      <c r="E111" s="45">
        <v>3.0</v>
      </c>
      <c r="F111" s="46">
        <v>5875.0</v>
      </c>
      <c r="G111" s="47">
        <v>45597.0</v>
      </c>
      <c r="H111" s="45" t="s">
        <v>71</v>
      </c>
      <c r="I111" s="45" t="s">
        <v>73</v>
      </c>
      <c r="J111" s="26" t="str">
        <f t="shared" si="8"/>
        <v/>
      </c>
      <c r="K111" s="48">
        <f t="shared" si="2"/>
        <v>202411</v>
      </c>
      <c r="L111" s="48">
        <f>iferror(if(H111&lt;&gt;"Sim","", VLOOKUP(A111,'Input de Projetos'!$A$3:$F$999,5,FALSE)*F111),"")</f>
        <v>5875</v>
      </c>
      <c r="M111" s="49">
        <f t="shared" si="3"/>
        <v>0</v>
      </c>
      <c r="N111" s="25">
        <f t="shared" si="4"/>
        <v>2024</v>
      </c>
      <c r="O111" s="50" t="str">
        <f t="shared" si="5"/>
        <v/>
      </c>
      <c r="P111" s="10"/>
      <c r="Q111" s="10"/>
    </row>
    <row r="112">
      <c r="A112" s="9" t="s">
        <v>57</v>
      </c>
      <c r="B112" s="42" t="str">
        <f>iferror(vlookup(A112,'Input de Projetos'!$A$3:$G$999,7,false),"")</f>
        <v>Em andamento</v>
      </c>
      <c r="C112" s="43">
        <f>iferror(vlookup(A112,'Input de Projetos'!$A$3:$B$999,2,false),"")</f>
        <v>45538</v>
      </c>
      <c r="D112" s="44">
        <f>iferror(vlookup(A112,'Input de Projetos'!$A$3:$C$999,3,false),"")</f>
        <v>23500</v>
      </c>
      <c r="E112" s="45">
        <v>4.0</v>
      </c>
      <c r="F112" s="46">
        <v>5875.0</v>
      </c>
      <c r="G112" s="47">
        <v>45628.0</v>
      </c>
      <c r="H112" s="45" t="s">
        <v>71</v>
      </c>
      <c r="I112" s="45" t="s">
        <v>73</v>
      </c>
      <c r="J112" s="26" t="str">
        <f t="shared" si="8"/>
        <v/>
      </c>
      <c r="K112" s="48">
        <f t="shared" si="2"/>
        <v>202412</v>
      </c>
      <c r="L112" s="48">
        <f>iferror(if(H112&lt;&gt;"Sim","", VLOOKUP(A112,'Input de Projetos'!$A$3:$F$999,5,FALSE)*F112),"")</f>
        <v>5875</v>
      </c>
      <c r="M112" s="49">
        <f t="shared" si="3"/>
        <v>0</v>
      </c>
      <c r="N112" s="25">
        <f t="shared" si="4"/>
        <v>2024</v>
      </c>
      <c r="O112" s="50" t="str">
        <f t="shared" si="5"/>
        <v/>
      </c>
      <c r="P112" s="10"/>
      <c r="Q112" s="10"/>
    </row>
    <row r="113">
      <c r="A113" s="41" t="s">
        <v>37</v>
      </c>
      <c r="B113" s="42" t="str">
        <f>iferror(vlookup(A113,'Input de Projetos'!$A$3:$G$999,7,false),"")</f>
        <v>Finalizado</v>
      </c>
      <c r="C113" s="43">
        <f>iferror(vlookup(A113,'Input de Projetos'!$A$3:$B$999,2,false),"")</f>
        <v>44880</v>
      </c>
      <c r="D113" s="44">
        <f>iferror(vlookup(A113,'Input de Projetos'!$A$3:$C$999,3,false),"")</f>
        <v>5250</v>
      </c>
      <c r="E113" s="45">
        <v>1.0</v>
      </c>
      <c r="F113" s="46">
        <v>2500.0</v>
      </c>
      <c r="G113" s="47">
        <v>44889.0</v>
      </c>
      <c r="H113" s="45" t="s">
        <v>71</v>
      </c>
      <c r="I113" s="45" t="s">
        <v>73</v>
      </c>
      <c r="J113" s="26" t="str">
        <f t="shared" si="8"/>
        <v/>
      </c>
      <c r="K113" s="48">
        <f t="shared" si="2"/>
        <v>202211</v>
      </c>
      <c r="L113" s="48">
        <f>iferror(if(H113&lt;&gt;"Sim","", VLOOKUP(A113,'Input de Projetos'!$A$3:$F$999,5,FALSE)*F113),"")</f>
        <v>1750</v>
      </c>
      <c r="M113" s="49">
        <f t="shared" si="3"/>
        <v>750</v>
      </c>
      <c r="N113" s="25">
        <f t="shared" si="4"/>
        <v>2022</v>
      </c>
      <c r="O113" s="50" t="str">
        <f t="shared" si="5"/>
        <v/>
      </c>
      <c r="P113" s="10"/>
      <c r="Q113" s="10"/>
    </row>
    <row r="114">
      <c r="A114" s="41" t="s">
        <v>37</v>
      </c>
      <c r="B114" s="42" t="str">
        <f>iferror(vlookup(A114,'Input de Projetos'!$A$3:$G$999,7,false),"")</f>
        <v>Finalizado</v>
      </c>
      <c r="C114" s="43">
        <f>iferror(vlookup(A114,'Input de Projetos'!$A$3:$B$999,2,false),"")</f>
        <v>44880</v>
      </c>
      <c r="D114" s="44">
        <f>iferror(vlookup(A114,'Input de Projetos'!$A$3:$C$999,3,false),"")</f>
        <v>5250</v>
      </c>
      <c r="E114" s="45">
        <v>2.0</v>
      </c>
      <c r="F114" s="46">
        <v>2750.0</v>
      </c>
      <c r="G114" s="47">
        <v>45000.0</v>
      </c>
      <c r="H114" s="45" t="s">
        <v>71</v>
      </c>
      <c r="I114" s="45" t="s">
        <v>73</v>
      </c>
      <c r="J114" s="26" t="str">
        <f t="shared" si="8"/>
        <v/>
      </c>
      <c r="K114" s="48">
        <f t="shared" si="2"/>
        <v>202303</v>
      </c>
      <c r="L114" s="48">
        <f>iferror(if(H114&lt;&gt;"Sim","", VLOOKUP(A114,'Input de Projetos'!$A$3:$F$999,5,FALSE)*F114),"")</f>
        <v>1925</v>
      </c>
      <c r="M114" s="49">
        <f t="shared" si="3"/>
        <v>825</v>
      </c>
      <c r="N114" s="25">
        <f t="shared" si="4"/>
        <v>2023</v>
      </c>
      <c r="O114" s="50" t="str">
        <f t="shared" si="5"/>
        <v/>
      </c>
      <c r="P114" s="10"/>
      <c r="Q114" s="10"/>
    </row>
    <row r="115">
      <c r="A115" s="41" t="s">
        <v>27</v>
      </c>
      <c r="B115" s="42" t="str">
        <f>iferror(vlookup(A115,'Input de Projetos'!$A$3:$G$999,7,false),"")</f>
        <v>Finalizado</v>
      </c>
      <c r="C115" s="43">
        <f>iferror(vlookup(A115,'Input de Projetos'!$A$3:$B$999,2,false),"")</f>
        <v>44599</v>
      </c>
      <c r="D115" s="44">
        <f>iferror(vlookup(A115,'Input de Projetos'!$A$3:$C$999,3,false),"")</f>
        <v>4500</v>
      </c>
      <c r="E115" s="45">
        <v>1.0</v>
      </c>
      <c r="F115" s="46">
        <v>1125.0</v>
      </c>
      <c r="G115" s="47">
        <v>44593.0</v>
      </c>
      <c r="H115" s="45" t="s">
        <v>71</v>
      </c>
      <c r="I115" s="45" t="s">
        <v>72</v>
      </c>
      <c r="J115" s="26" t="str">
        <f t="shared" si="8"/>
        <v/>
      </c>
      <c r="K115" s="48">
        <f t="shared" si="2"/>
        <v>202202</v>
      </c>
      <c r="L115" s="48">
        <f>iferror(if(H115&lt;&gt;"Sim","", VLOOKUP(A115,'Input de Projetos'!$A$3:$F$999,5,FALSE)*F115),"")</f>
        <v>675</v>
      </c>
      <c r="M115" s="49">
        <f t="shared" si="3"/>
        <v>450</v>
      </c>
      <c r="N115" s="25">
        <f t="shared" si="4"/>
        <v>2022</v>
      </c>
      <c r="O115" s="50" t="str">
        <f t="shared" si="5"/>
        <v/>
      </c>
      <c r="P115" s="10"/>
      <c r="Q115" s="10"/>
    </row>
    <row r="116">
      <c r="A116" s="41" t="s">
        <v>27</v>
      </c>
      <c r="B116" s="42" t="str">
        <f>iferror(vlookup(A116,'Input de Projetos'!$A$3:$G$999,7,false),"")</f>
        <v>Finalizado</v>
      </c>
      <c r="C116" s="43">
        <f>iferror(vlookup(A116,'Input de Projetos'!$A$3:$B$999,2,false),"")</f>
        <v>44599</v>
      </c>
      <c r="D116" s="44">
        <f>iferror(vlookup(A116,'Input de Projetos'!$A$3:$C$999,3,false),"")</f>
        <v>4500</v>
      </c>
      <c r="E116" s="45">
        <v>2.0</v>
      </c>
      <c r="F116" s="46">
        <v>1125.0</v>
      </c>
      <c r="G116" s="47">
        <v>44624.0</v>
      </c>
      <c r="H116" s="45" t="s">
        <v>71</v>
      </c>
      <c r="I116" s="45" t="s">
        <v>72</v>
      </c>
      <c r="J116" s="26" t="str">
        <f t="shared" si="8"/>
        <v/>
      </c>
      <c r="K116" s="48">
        <f t="shared" si="2"/>
        <v>202203</v>
      </c>
      <c r="L116" s="48">
        <f>iferror(if(H116&lt;&gt;"Sim","", VLOOKUP(A116,'Input de Projetos'!$A$3:$F$999,5,FALSE)*F116),"")</f>
        <v>675</v>
      </c>
      <c r="M116" s="49">
        <f t="shared" si="3"/>
        <v>450</v>
      </c>
      <c r="N116" s="25">
        <f t="shared" si="4"/>
        <v>2022</v>
      </c>
      <c r="O116" s="50" t="str">
        <f t="shared" si="5"/>
        <v/>
      </c>
      <c r="P116" s="10"/>
      <c r="Q116" s="10"/>
    </row>
    <row r="117">
      <c r="A117" s="41" t="s">
        <v>27</v>
      </c>
      <c r="B117" s="42" t="str">
        <f>iferror(vlookup(A117,'Input de Projetos'!$A$3:$G$999,7,false),"")</f>
        <v>Finalizado</v>
      </c>
      <c r="C117" s="43">
        <f>iferror(vlookup(A117,'Input de Projetos'!$A$3:$B$999,2,false),"")</f>
        <v>44599</v>
      </c>
      <c r="D117" s="44">
        <f>iferror(vlookup(A117,'Input de Projetos'!$A$3:$C$999,3,false),"")</f>
        <v>4500</v>
      </c>
      <c r="E117" s="45">
        <v>3.0</v>
      </c>
      <c r="F117" s="46">
        <v>1125.0</v>
      </c>
      <c r="G117" s="47">
        <v>44648.0</v>
      </c>
      <c r="H117" s="45" t="s">
        <v>71</v>
      </c>
      <c r="I117" s="45" t="s">
        <v>72</v>
      </c>
      <c r="J117" s="26" t="str">
        <f t="shared" si="8"/>
        <v/>
      </c>
      <c r="K117" s="48">
        <f t="shared" si="2"/>
        <v>202203</v>
      </c>
      <c r="L117" s="48">
        <f>iferror(if(H117&lt;&gt;"Sim","", VLOOKUP(A117,'Input de Projetos'!$A$3:$F$999,5,FALSE)*F117),"")</f>
        <v>675</v>
      </c>
      <c r="M117" s="49">
        <f t="shared" si="3"/>
        <v>450</v>
      </c>
      <c r="N117" s="25">
        <f t="shared" si="4"/>
        <v>2022</v>
      </c>
      <c r="O117" s="50" t="str">
        <f t="shared" si="5"/>
        <v/>
      </c>
      <c r="P117" s="10"/>
      <c r="Q117" s="10"/>
    </row>
    <row r="118">
      <c r="A118" s="41" t="s">
        <v>27</v>
      </c>
      <c r="B118" s="42" t="str">
        <f>iferror(vlookup(A118,'Input de Projetos'!$A$3:$G$999,7,false),"")</f>
        <v>Finalizado</v>
      </c>
      <c r="C118" s="43">
        <f>iferror(vlookup(A118,'Input de Projetos'!$A$3:$B$999,2,false),"")</f>
        <v>44599</v>
      </c>
      <c r="D118" s="44">
        <f>iferror(vlookup(A118,'Input de Projetos'!$A$3:$C$999,3,false),"")</f>
        <v>4500</v>
      </c>
      <c r="E118" s="54">
        <v>4.0</v>
      </c>
      <c r="F118" s="55">
        <v>1125.0</v>
      </c>
      <c r="G118" s="56">
        <v>44662.0</v>
      </c>
      <c r="H118" s="54" t="s">
        <v>71</v>
      </c>
      <c r="I118" s="54" t="s">
        <v>72</v>
      </c>
      <c r="J118" s="57" t="str">
        <f t="shared" si="8"/>
        <v/>
      </c>
      <c r="K118" s="58">
        <f t="shared" si="2"/>
        <v>202204</v>
      </c>
      <c r="L118" s="48">
        <f>iferror(if(H118&lt;&gt;"Sim","", VLOOKUP(A118,'Input de Projetos'!$A$3:$F$999,5,FALSE)*F118),"")</f>
        <v>675</v>
      </c>
      <c r="M118" s="49">
        <f t="shared" si="3"/>
        <v>450</v>
      </c>
      <c r="N118" s="59">
        <f t="shared" si="4"/>
        <v>2022</v>
      </c>
      <c r="O118" s="50" t="str">
        <f t="shared" si="5"/>
        <v/>
      </c>
      <c r="P118" s="10"/>
      <c r="Q118" s="10"/>
    </row>
    <row r="119">
      <c r="A119" s="41" t="s">
        <v>30</v>
      </c>
      <c r="B119" s="42" t="str">
        <f>iferror(vlookup(A119,'Input de Projetos'!$A$3:$G$999,7,false),"")</f>
        <v>Finalizado</v>
      </c>
      <c r="C119" s="43">
        <f>iferror(vlookup(A119,'Input de Projetos'!$A$3:$B$999,2,false),"")</f>
        <v>44670</v>
      </c>
      <c r="D119" s="44">
        <f>iferror(vlookup(A119,'Input de Projetos'!$A$3:$C$999,3,false),"")</f>
        <v>8400</v>
      </c>
      <c r="E119" s="45">
        <v>1.0</v>
      </c>
      <c r="F119" s="46">
        <v>2100.0</v>
      </c>
      <c r="G119" s="47">
        <v>44670.0</v>
      </c>
      <c r="H119" s="45" t="s">
        <v>71</v>
      </c>
      <c r="I119" s="45" t="s">
        <v>72</v>
      </c>
      <c r="J119" s="26" t="str">
        <f t="shared" si="8"/>
        <v/>
      </c>
      <c r="K119" s="48">
        <f t="shared" si="2"/>
        <v>202204</v>
      </c>
      <c r="L119" s="48">
        <f>iferror(if(H119&lt;&gt;"Sim","", VLOOKUP(A119,'Input de Projetos'!$A$3:$F$999,5,FALSE)*F119),"")</f>
        <v>1260</v>
      </c>
      <c r="M119" s="49">
        <f t="shared" si="3"/>
        <v>840</v>
      </c>
      <c r="N119" s="25">
        <f t="shared" si="4"/>
        <v>2022</v>
      </c>
      <c r="O119" s="50" t="str">
        <f t="shared" si="5"/>
        <v/>
      </c>
      <c r="P119" s="10"/>
      <c r="Q119" s="10"/>
    </row>
    <row r="120">
      <c r="A120" s="41" t="s">
        <v>30</v>
      </c>
      <c r="B120" s="42" t="str">
        <f>iferror(vlookup(A120,'Input de Projetos'!$A$3:$G$999,7,false),"")</f>
        <v>Finalizado</v>
      </c>
      <c r="C120" s="43">
        <f>iferror(vlookup(A120,'Input de Projetos'!$A$3:$B$999,2,false),"")</f>
        <v>44670</v>
      </c>
      <c r="D120" s="44">
        <f>iferror(vlookup(A120,'Input de Projetos'!$A$3:$C$999,3,false),"")</f>
        <v>8400</v>
      </c>
      <c r="E120" s="45">
        <v>2.0</v>
      </c>
      <c r="F120" s="46">
        <v>2100.0</v>
      </c>
      <c r="G120" s="47">
        <v>44763.0</v>
      </c>
      <c r="H120" s="45" t="s">
        <v>71</v>
      </c>
      <c r="I120" s="45" t="s">
        <v>72</v>
      </c>
      <c r="J120" s="26" t="str">
        <f t="shared" si="8"/>
        <v/>
      </c>
      <c r="K120" s="48">
        <f t="shared" si="2"/>
        <v>202207</v>
      </c>
      <c r="L120" s="48">
        <f>iferror(if(H120&lt;&gt;"Sim","", VLOOKUP(A120,'Input de Projetos'!$A$3:$F$999,5,FALSE)*F120),"")</f>
        <v>1260</v>
      </c>
      <c r="M120" s="49">
        <f t="shared" si="3"/>
        <v>840</v>
      </c>
      <c r="N120" s="25">
        <f t="shared" si="4"/>
        <v>2022</v>
      </c>
      <c r="O120" s="50" t="str">
        <f t="shared" si="5"/>
        <v/>
      </c>
      <c r="P120" s="10"/>
      <c r="Q120" s="10"/>
    </row>
    <row r="121">
      <c r="A121" s="41" t="s">
        <v>30</v>
      </c>
      <c r="B121" s="42" t="str">
        <f>iferror(vlookup(A121,'Input de Projetos'!$A$3:$G$999,7,false),"")</f>
        <v>Finalizado</v>
      </c>
      <c r="C121" s="43">
        <f>iferror(vlookup(A121,'Input de Projetos'!$A$3:$B$999,2,false),"")</f>
        <v>44670</v>
      </c>
      <c r="D121" s="44">
        <f>iferror(vlookup(A121,'Input de Projetos'!$A$3:$C$999,3,false),"")</f>
        <v>8400</v>
      </c>
      <c r="E121" s="45">
        <v>3.0</v>
      </c>
      <c r="F121" s="46">
        <v>2100.0</v>
      </c>
      <c r="G121" s="47">
        <v>44763.0</v>
      </c>
      <c r="H121" s="45" t="s">
        <v>71</v>
      </c>
      <c r="I121" s="45" t="s">
        <v>72</v>
      </c>
      <c r="J121" s="26" t="str">
        <f t="shared" si="8"/>
        <v/>
      </c>
      <c r="K121" s="48">
        <f t="shared" si="2"/>
        <v>202207</v>
      </c>
      <c r="L121" s="48">
        <f>iferror(if(H121&lt;&gt;"Sim","", VLOOKUP(A121,'Input de Projetos'!$A$3:$F$999,5,FALSE)*F121),"")</f>
        <v>1260</v>
      </c>
      <c r="M121" s="49">
        <f t="shared" si="3"/>
        <v>840</v>
      </c>
      <c r="N121" s="25">
        <f t="shared" si="4"/>
        <v>2022</v>
      </c>
      <c r="O121" s="50" t="str">
        <f t="shared" si="5"/>
        <v/>
      </c>
      <c r="P121" s="10"/>
      <c r="Q121" s="10"/>
    </row>
    <row r="122">
      <c r="A122" s="41" t="s">
        <v>30</v>
      </c>
      <c r="B122" s="42" t="str">
        <f>iferror(vlookup(A122,'Input de Projetos'!$A$3:$G$999,7,false),"")</f>
        <v>Finalizado</v>
      </c>
      <c r="C122" s="43">
        <f>iferror(vlookup(A122,'Input de Projetos'!$A$3:$B$999,2,false),"")</f>
        <v>44670</v>
      </c>
      <c r="D122" s="44">
        <f>iferror(vlookup(A122,'Input de Projetos'!$A$3:$C$999,3,false),"")</f>
        <v>8400</v>
      </c>
      <c r="E122" s="45">
        <v>4.0</v>
      </c>
      <c r="F122" s="46">
        <v>2100.0</v>
      </c>
      <c r="G122" s="47">
        <v>44763.0</v>
      </c>
      <c r="H122" s="45" t="s">
        <v>71</v>
      </c>
      <c r="I122" s="45" t="s">
        <v>72</v>
      </c>
      <c r="J122" s="26" t="str">
        <f t="shared" si="8"/>
        <v/>
      </c>
      <c r="K122" s="48">
        <f t="shared" si="2"/>
        <v>202207</v>
      </c>
      <c r="L122" s="48">
        <f>iferror(if(H122&lt;&gt;"Sim","", VLOOKUP(A122,'Input de Projetos'!$A$3:$F$999,5,FALSE)*F122),"")</f>
        <v>1260</v>
      </c>
      <c r="M122" s="49">
        <f t="shared" si="3"/>
        <v>840</v>
      </c>
      <c r="N122" s="25">
        <f t="shared" si="4"/>
        <v>2022</v>
      </c>
      <c r="O122" s="50" t="str">
        <f t="shared" si="5"/>
        <v/>
      </c>
      <c r="P122" s="10"/>
      <c r="Q122" s="10"/>
    </row>
    <row r="123">
      <c r="A123" s="10"/>
      <c r="B123" s="42" t="str">
        <f>iferror(vlookup(A123,'Input de Projetos'!$A$3:$G$999,7,false),"")</f>
        <v/>
      </c>
      <c r="C123" s="43" t="str">
        <f>iferror(vlookup(A123,'Input de Projetos'!$A$3:$B$999,2,false),"")</f>
        <v/>
      </c>
      <c r="D123" s="44" t="str">
        <f>iferror(vlookup(A123,'Input de Projetos'!$A$3:$C$999,3,false),"")</f>
        <v/>
      </c>
      <c r="E123" s="45"/>
      <c r="F123" s="53"/>
      <c r="G123" s="20"/>
      <c r="H123" s="51"/>
      <c r="I123" s="51"/>
      <c r="J123" s="26" t="str">
        <f t="shared" si="8"/>
        <v>A soma das parcelas não bate com o valor total do projeto</v>
      </c>
      <c r="K123" s="48" t="str">
        <f t="shared" si="2"/>
        <v/>
      </c>
      <c r="L123" s="48" t="str">
        <f>iferror(if(H123&lt;&gt;"Sim","", VLOOKUP(A123,'Input de Projetos'!$A$3:$F$999,5,FALSE)*F123),"")</f>
        <v/>
      </c>
      <c r="M123" s="49" t="str">
        <f t="shared" si="3"/>
        <v/>
      </c>
      <c r="N123" s="25" t="str">
        <f t="shared" si="4"/>
        <v/>
      </c>
      <c r="O123" s="50" t="str">
        <f t="shared" si="5"/>
        <v/>
      </c>
      <c r="P123" s="10"/>
      <c r="Q123" s="10"/>
    </row>
    <row r="124">
      <c r="A124" s="10"/>
      <c r="B124" s="42" t="str">
        <f>iferror(vlookup(A124,'Input de Projetos'!$A$3:$G$999,7,false),"")</f>
        <v/>
      </c>
      <c r="C124" s="43" t="str">
        <f>iferror(vlookup(A124,'Input de Projetos'!$A$3:$B$999,2,false),"")</f>
        <v/>
      </c>
      <c r="D124" s="44" t="str">
        <f>iferror(vlookup(A124,'Input de Projetos'!$A$3:$C$999,3,false),"")</f>
        <v/>
      </c>
      <c r="E124" s="45"/>
      <c r="F124" s="53"/>
      <c r="G124" s="20"/>
      <c r="H124" s="51"/>
      <c r="I124" s="51"/>
      <c r="J124" s="26" t="str">
        <f t="shared" si="8"/>
        <v>A soma das parcelas não bate com o valor total do projeto</v>
      </c>
      <c r="K124" s="48" t="str">
        <f t="shared" si="2"/>
        <v/>
      </c>
      <c r="L124" s="48" t="str">
        <f>iferror(if(H124&lt;&gt;"Sim","", VLOOKUP(A124,'Input de Projetos'!$A$3:$F$999,5,FALSE)*F124),"")</f>
        <v/>
      </c>
      <c r="M124" s="49" t="str">
        <f t="shared" si="3"/>
        <v/>
      </c>
      <c r="N124" s="25" t="str">
        <f t="shared" si="4"/>
        <v/>
      </c>
      <c r="O124" s="50" t="str">
        <f t="shared" si="5"/>
        <v/>
      </c>
      <c r="P124" s="10"/>
      <c r="Q124" s="10"/>
    </row>
    <row r="125">
      <c r="A125" s="10"/>
      <c r="B125" s="42" t="str">
        <f>iferror(vlookup(A125,'Input de Projetos'!$A$3:$G$999,7,false),"")</f>
        <v/>
      </c>
      <c r="C125" s="43" t="str">
        <f>iferror(vlookup(A125,'Input de Projetos'!$A$3:$B$999,2,false),"")</f>
        <v/>
      </c>
      <c r="D125" s="44" t="str">
        <f>iferror(vlookup(A125,'Input de Projetos'!$A$3:$C$999,3,false),"")</f>
        <v/>
      </c>
      <c r="E125" s="45"/>
      <c r="F125" s="53"/>
      <c r="G125" s="20"/>
      <c r="H125" s="51"/>
      <c r="I125" s="51"/>
      <c r="J125" s="26" t="str">
        <f t="shared" si="8"/>
        <v>A soma das parcelas não bate com o valor total do projeto</v>
      </c>
      <c r="K125" s="48" t="str">
        <f t="shared" si="2"/>
        <v/>
      </c>
      <c r="L125" s="48" t="str">
        <f>iferror(if(H125&lt;&gt;"Sim","", VLOOKUP(A125,'Input de Projetos'!$A$3:$F$999,5,FALSE)*F125),"")</f>
        <v/>
      </c>
      <c r="M125" s="49" t="str">
        <f t="shared" si="3"/>
        <v/>
      </c>
      <c r="N125" s="25" t="str">
        <f t="shared" si="4"/>
        <v/>
      </c>
      <c r="O125" s="50" t="str">
        <f t="shared" si="5"/>
        <v/>
      </c>
      <c r="P125" s="10"/>
      <c r="Q125" s="10"/>
    </row>
    <row r="126">
      <c r="A126" s="10"/>
      <c r="B126" s="42" t="str">
        <f>iferror(vlookup(A126,'Input de Projetos'!$A$3:$G$999,7,false),"")</f>
        <v/>
      </c>
      <c r="C126" s="43" t="str">
        <f>iferror(vlookup(A126,'Input de Projetos'!$A$3:$B$999,2,false),"")</f>
        <v/>
      </c>
      <c r="D126" s="44" t="str">
        <f>iferror(vlookup(A126,'Input de Projetos'!$A$3:$C$999,3,false),"")</f>
        <v/>
      </c>
      <c r="E126" s="45"/>
      <c r="F126" s="53"/>
      <c r="G126" s="20"/>
      <c r="H126" s="51"/>
      <c r="I126" s="51"/>
      <c r="J126" s="26" t="str">
        <f t="shared" si="8"/>
        <v>A soma das parcelas não bate com o valor total do projeto</v>
      </c>
      <c r="K126" s="48" t="str">
        <f t="shared" si="2"/>
        <v/>
      </c>
      <c r="L126" s="48" t="str">
        <f>iferror(if(H126&lt;&gt;"Sim","", VLOOKUP(A126,'Input de Projetos'!$A$3:$F$999,5,FALSE)*F126),"")</f>
        <v/>
      </c>
      <c r="M126" s="49" t="str">
        <f t="shared" si="3"/>
        <v/>
      </c>
      <c r="N126" s="25" t="str">
        <f t="shared" si="4"/>
        <v/>
      </c>
      <c r="O126" s="50" t="str">
        <f t="shared" si="5"/>
        <v/>
      </c>
      <c r="P126" s="10"/>
      <c r="Q126" s="10"/>
    </row>
    <row r="127">
      <c r="A127" s="10"/>
      <c r="B127" s="42" t="str">
        <f>iferror(vlookup(A127,'Input de Projetos'!$A$3:$G$999,7,false),"")</f>
        <v/>
      </c>
      <c r="C127" s="43" t="str">
        <f>iferror(vlookup(A127,'Input de Projetos'!$A$3:$B$999,2,false),"")</f>
        <v/>
      </c>
      <c r="D127" s="44" t="str">
        <f>iferror(vlookup(A127,'Input de Projetos'!$A$3:$C$999,3,false),"")</f>
        <v/>
      </c>
      <c r="E127" s="45"/>
      <c r="F127" s="53"/>
      <c r="G127" s="20"/>
      <c r="H127" s="51"/>
      <c r="I127" s="51"/>
      <c r="J127" s="26" t="str">
        <f t="shared" si="8"/>
        <v>A soma das parcelas não bate com o valor total do projeto</v>
      </c>
      <c r="K127" s="48" t="str">
        <f t="shared" si="2"/>
        <v/>
      </c>
      <c r="L127" s="48" t="str">
        <f>iferror(if(H127&lt;&gt;"Sim","", VLOOKUP(A127,'Input de Projetos'!$A$3:$F$999,5,FALSE)*F127),"")</f>
        <v/>
      </c>
      <c r="M127" s="49" t="str">
        <f t="shared" si="3"/>
        <v/>
      </c>
      <c r="N127" s="25" t="str">
        <f t="shared" si="4"/>
        <v/>
      </c>
      <c r="O127" s="50" t="str">
        <f t="shared" si="5"/>
        <v/>
      </c>
      <c r="P127" s="10"/>
      <c r="Q127" s="10"/>
    </row>
    <row r="128">
      <c r="A128" s="10"/>
      <c r="B128" s="42" t="str">
        <f>iferror(vlookup(A128,'Input de Projetos'!$A$3:$G$999,7,false),"")</f>
        <v/>
      </c>
      <c r="C128" s="43" t="str">
        <f>iferror(vlookup(A128,'Input de Projetos'!$A$3:$B$999,2,false),"")</f>
        <v/>
      </c>
      <c r="D128" s="44" t="str">
        <f>iferror(vlookup(A128,'Input de Projetos'!$A$3:$C$999,3,false),"")</f>
        <v/>
      </c>
      <c r="E128" s="45"/>
      <c r="F128" s="53"/>
      <c r="G128" s="20"/>
      <c r="H128" s="51"/>
      <c r="I128" s="51"/>
      <c r="J128" s="26" t="str">
        <f t="shared" si="8"/>
        <v>A soma das parcelas não bate com o valor total do projeto</v>
      </c>
      <c r="K128" s="48" t="str">
        <f t="shared" si="2"/>
        <v/>
      </c>
      <c r="L128" s="48" t="str">
        <f>iferror(if(H128&lt;&gt;"Sim","", VLOOKUP(A128,'Input de Projetos'!$A$3:$F$999,5,FALSE)*F128),"")</f>
        <v/>
      </c>
      <c r="M128" s="49" t="str">
        <f t="shared" si="3"/>
        <v/>
      </c>
      <c r="N128" s="25" t="str">
        <f t="shared" si="4"/>
        <v/>
      </c>
      <c r="O128" s="50" t="str">
        <f t="shared" si="5"/>
        <v/>
      </c>
      <c r="P128" s="10"/>
      <c r="Q128" s="10"/>
    </row>
    <row r="129">
      <c r="A129" s="10"/>
      <c r="B129" s="42" t="str">
        <f>iferror(vlookup(A129,'Input de Projetos'!$A$3:$G$999,7,false),"")</f>
        <v/>
      </c>
      <c r="C129" s="43" t="str">
        <f>iferror(vlookup(A129,'Input de Projetos'!$A$3:$B$999,2,false),"")</f>
        <v/>
      </c>
      <c r="D129" s="44" t="str">
        <f>iferror(vlookup(A129,'Input de Projetos'!$A$3:$C$999,3,false),"")</f>
        <v/>
      </c>
      <c r="E129" s="45"/>
      <c r="F129" s="53"/>
      <c r="G129" s="20"/>
      <c r="H129" s="51"/>
      <c r="I129" s="51"/>
      <c r="J129" s="26" t="str">
        <f t="shared" si="8"/>
        <v>A soma das parcelas não bate com o valor total do projeto</v>
      </c>
      <c r="K129" s="48" t="str">
        <f t="shared" si="2"/>
        <v/>
      </c>
      <c r="L129" s="48" t="str">
        <f>iferror(if(H129&lt;&gt;"Sim","", VLOOKUP(A129,'Input de Projetos'!$A$3:$F$999,5,FALSE)*F129),"")</f>
        <v/>
      </c>
      <c r="M129" s="49" t="str">
        <f t="shared" si="3"/>
        <v/>
      </c>
      <c r="N129" s="25" t="str">
        <f t="shared" si="4"/>
        <v/>
      </c>
      <c r="O129" s="50" t="str">
        <f t="shared" si="5"/>
        <v/>
      </c>
      <c r="P129" s="10"/>
      <c r="Q129" s="10"/>
    </row>
    <row r="130">
      <c r="A130" s="10"/>
      <c r="B130" s="42" t="str">
        <f>iferror(vlookup(A130,'Input de Projetos'!$A$3:$G$999,7,false),"")</f>
        <v/>
      </c>
      <c r="C130" s="43" t="str">
        <f>iferror(vlookup(A130,'Input de Projetos'!$A$3:$B$999,2,false),"")</f>
        <v/>
      </c>
      <c r="D130" s="44" t="str">
        <f>iferror(vlookup(A130,'Input de Projetos'!$A$3:$C$999,3,false),"")</f>
        <v/>
      </c>
      <c r="E130" s="45"/>
      <c r="F130" s="53"/>
      <c r="G130" s="20"/>
      <c r="H130" s="51"/>
      <c r="I130" s="51"/>
      <c r="J130" s="26" t="str">
        <f t="shared" si="8"/>
        <v>A soma das parcelas não bate com o valor total do projeto</v>
      </c>
      <c r="K130" s="48" t="str">
        <f t="shared" si="2"/>
        <v/>
      </c>
      <c r="L130" s="48" t="str">
        <f>iferror(if(H130&lt;&gt;"Sim","", VLOOKUP(A130,'Input de Projetos'!$A$3:$F$999,5,FALSE)*F130),"")</f>
        <v/>
      </c>
      <c r="M130" s="49" t="str">
        <f t="shared" si="3"/>
        <v/>
      </c>
      <c r="N130" s="25" t="str">
        <f t="shared" si="4"/>
        <v/>
      </c>
      <c r="O130" s="50" t="str">
        <f t="shared" si="5"/>
        <v/>
      </c>
      <c r="P130" s="10"/>
      <c r="Q130" s="10"/>
    </row>
    <row r="131">
      <c r="A131" s="10"/>
      <c r="B131" s="42" t="str">
        <f>iferror(vlookup(A131,'Input de Projetos'!$A$3:$G$999,7,false),"")</f>
        <v/>
      </c>
      <c r="C131" s="43" t="str">
        <f>iferror(vlookup(A131,'Input de Projetos'!$A$3:$B$999,2,false),"")</f>
        <v/>
      </c>
      <c r="D131" s="44" t="str">
        <f>iferror(vlookup(A131,'Input de Projetos'!$A$3:$C$999,3,false),"")</f>
        <v/>
      </c>
      <c r="E131" s="45"/>
      <c r="F131" s="53"/>
      <c r="G131" s="20"/>
      <c r="H131" s="51"/>
      <c r="I131" s="51"/>
      <c r="J131" s="26" t="str">
        <f t="shared" si="8"/>
        <v>A soma das parcelas não bate com o valor total do projeto</v>
      </c>
      <c r="K131" s="48" t="str">
        <f t="shared" si="2"/>
        <v/>
      </c>
      <c r="L131" s="48" t="str">
        <f>iferror(if(H131&lt;&gt;"Sim","", VLOOKUP(A131,'Input de Projetos'!$A$3:$F$999,5,FALSE)*F131),"")</f>
        <v/>
      </c>
      <c r="M131" s="49" t="str">
        <f t="shared" si="3"/>
        <v/>
      </c>
      <c r="N131" s="25" t="str">
        <f t="shared" si="4"/>
        <v/>
      </c>
      <c r="O131" s="50" t="str">
        <f t="shared" si="5"/>
        <v/>
      </c>
      <c r="P131" s="10"/>
      <c r="Q131" s="10"/>
    </row>
    <row r="132">
      <c r="A132" s="10"/>
      <c r="B132" s="42" t="str">
        <f>iferror(vlookup(A132,'Input de Projetos'!$A$3:$G$999,7,false),"")</f>
        <v/>
      </c>
      <c r="C132" s="43" t="str">
        <f>iferror(vlookup(A132,'Input de Projetos'!$A$3:$B$999,2,false),"")</f>
        <v/>
      </c>
      <c r="D132" s="44" t="str">
        <f>iferror(vlookup(A132,'Input de Projetos'!$A$3:$C$999,3,false),"")</f>
        <v/>
      </c>
      <c r="E132" s="45"/>
      <c r="F132" s="53"/>
      <c r="G132" s="20"/>
      <c r="H132" s="51"/>
      <c r="I132" s="51"/>
      <c r="J132" s="26" t="str">
        <f t="shared" si="8"/>
        <v>A soma das parcelas não bate com o valor total do projeto</v>
      </c>
      <c r="K132" s="48" t="str">
        <f t="shared" si="2"/>
        <v/>
      </c>
      <c r="L132" s="48" t="str">
        <f>iferror(if(H132&lt;&gt;"Sim","", VLOOKUP(A132,'Input de Projetos'!$A$3:$F$999,5,FALSE)*F132),"")</f>
        <v/>
      </c>
      <c r="M132" s="49" t="str">
        <f t="shared" si="3"/>
        <v/>
      </c>
      <c r="N132" s="25" t="str">
        <f t="shared" si="4"/>
        <v/>
      </c>
      <c r="O132" s="50" t="str">
        <f t="shared" si="5"/>
        <v/>
      </c>
      <c r="P132" s="10"/>
      <c r="Q132" s="10"/>
    </row>
    <row r="133">
      <c r="A133" s="10"/>
      <c r="B133" s="42" t="str">
        <f>iferror(vlookup(A133,'Input de Projetos'!$A$3:$G$999,7,false),"")</f>
        <v/>
      </c>
      <c r="C133" s="43" t="str">
        <f>iferror(vlookup(A133,'Input de Projetos'!$A$3:$B$999,2,false),"")</f>
        <v/>
      </c>
      <c r="D133" s="44" t="str">
        <f>iferror(vlookup(A133,'Input de Projetos'!$A$3:$C$999,3,false),"")</f>
        <v/>
      </c>
      <c r="E133" s="45"/>
      <c r="F133" s="53"/>
      <c r="G133" s="20"/>
      <c r="H133" s="51"/>
      <c r="I133" s="51"/>
      <c r="J133" s="26" t="str">
        <f t="shared" si="8"/>
        <v>A soma das parcelas não bate com o valor total do projeto</v>
      </c>
      <c r="K133" s="48" t="str">
        <f t="shared" si="2"/>
        <v/>
      </c>
      <c r="L133" s="48" t="str">
        <f>iferror(if(H133&lt;&gt;"Sim","", VLOOKUP(A133,'Input de Projetos'!$A$3:$F$999,5,FALSE)*F133),"")</f>
        <v/>
      </c>
      <c r="M133" s="49" t="str">
        <f t="shared" si="3"/>
        <v/>
      </c>
      <c r="N133" s="25" t="str">
        <f t="shared" si="4"/>
        <v/>
      </c>
      <c r="O133" s="50" t="str">
        <f t="shared" si="5"/>
        <v/>
      </c>
      <c r="P133" s="10"/>
      <c r="Q133" s="10"/>
    </row>
    <row r="134">
      <c r="A134" s="10"/>
      <c r="B134" s="42" t="str">
        <f>iferror(vlookup(A134,'Input de Projetos'!$A$3:$G$999,7,false),"")</f>
        <v/>
      </c>
      <c r="C134" s="43" t="str">
        <f>iferror(vlookup(A134,'Input de Projetos'!$A$3:$B$999,2,false),"")</f>
        <v/>
      </c>
      <c r="D134" s="44" t="str">
        <f>iferror(vlookup(A134,'Input de Projetos'!$A$3:$C$999,3,false),"")</f>
        <v/>
      </c>
      <c r="E134" s="45"/>
      <c r="F134" s="53"/>
      <c r="G134" s="20"/>
      <c r="H134" s="51"/>
      <c r="I134" s="51"/>
      <c r="J134" s="26" t="str">
        <f t="shared" si="8"/>
        <v>A soma das parcelas não bate com o valor total do projeto</v>
      </c>
      <c r="K134" s="48" t="str">
        <f t="shared" si="2"/>
        <v/>
      </c>
      <c r="L134" s="48" t="str">
        <f>iferror(if(H134&lt;&gt;"Sim","", VLOOKUP(A134,'Input de Projetos'!$A$3:$F$999,5,FALSE)*F134),"")</f>
        <v/>
      </c>
      <c r="M134" s="49" t="str">
        <f t="shared" si="3"/>
        <v/>
      </c>
      <c r="N134" s="25" t="str">
        <f t="shared" si="4"/>
        <v/>
      </c>
      <c r="O134" s="50" t="str">
        <f t="shared" si="5"/>
        <v/>
      </c>
      <c r="P134" s="10"/>
      <c r="Q134" s="10"/>
    </row>
    <row r="135">
      <c r="A135" s="10"/>
      <c r="B135" s="42" t="str">
        <f>iferror(vlookup(A135,'Input de Projetos'!$A$3:$G$999,7,false),"")</f>
        <v/>
      </c>
      <c r="C135" s="43" t="str">
        <f>iferror(vlookup(A135,'Input de Projetos'!$A$3:$B$999,2,false),"")</f>
        <v/>
      </c>
      <c r="D135" s="44" t="str">
        <f>iferror(vlookup(A135,'Input de Projetos'!$A$3:$C$999,3,false),"")</f>
        <v/>
      </c>
      <c r="E135" s="45"/>
      <c r="F135" s="53"/>
      <c r="G135" s="20"/>
      <c r="H135" s="51"/>
      <c r="I135" s="51"/>
      <c r="J135" s="26" t="str">
        <f t="shared" si="8"/>
        <v>A soma das parcelas não bate com o valor total do projeto</v>
      </c>
      <c r="K135" s="48" t="str">
        <f t="shared" si="2"/>
        <v/>
      </c>
      <c r="L135" s="48" t="str">
        <f>iferror(if(H135&lt;&gt;"Sim","", VLOOKUP(A135,'Input de Projetos'!$A$3:$F$999,5,FALSE)*F135),"")</f>
        <v/>
      </c>
      <c r="M135" s="49" t="str">
        <f t="shared" si="3"/>
        <v/>
      </c>
      <c r="N135" s="25" t="str">
        <f t="shared" si="4"/>
        <v/>
      </c>
      <c r="O135" s="50" t="str">
        <f t="shared" si="5"/>
        <v/>
      </c>
      <c r="P135" s="10"/>
      <c r="Q135" s="10"/>
    </row>
    <row r="136">
      <c r="A136" s="10"/>
      <c r="B136" s="42" t="str">
        <f>iferror(vlookup(A136,'Input de Projetos'!$A$3:$G$999,7,false),"")</f>
        <v/>
      </c>
      <c r="C136" s="43" t="str">
        <f>iferror(vlookup(A136,'Input de Projetos'!$A$3:$B$999,2,false),"")</f>
        <v/>
      </c>
      <c r="D136" s="44" t="str">
        <f>iferror(vlookup(A136,'Input de Projetos'!$A$3:$C$999,3,false),"")</f>
        <v/>
      </c>
      <c r="E136" s="45"/>
      <c r="F136" s="53"/>
      <c r="G136" s="20"/>
      <c r="H136" s="51"/>
      <c r="I136" s="51"/>
      <c r="J136" s="26" t="str">
        <f t="shared" si="8"/>
        <v>A soma das parcelas não bate com o valor total do projeto</v>
      </c>
      <c r="K136" s="48" t="str">
        <f t="shared" si="2"/>
        <v/>
      </c>
      <c r="L136" s="48" t="str">
        <f>iferror(if(H136&lt;&gt;"Sim","", VLOOKUP(A136,'Input de Projetos'!$A$3:$F$999,5,FALSE)*F136),"")</f>
        <v/>
      </c>
      <c r="M136" s="49" t="str">
        <f t="shared" si="3"/>
        <v/>
      </c>
      <c r="N136" s="25" t="str">
        <f t="shared" si="4"/>
        <v/>
      </c>
      <c r="O136" s="50" t="str">
        <f t="shared" si="5"/>
        <v/>
      </c>
      <c r="P136" s="10"/>
      <c r="Q136" s="10"/>
    </row>
    <row r="137">
      <c r="A137" s="10"/>
      <c r="B137" s="42" t="str">
        <f>iferror(vlookup(A137,'Input de Projetos'!$A$3:$G$999,7,false),"")</f>
        <v/>
      </c>
      <c r="C137" s="43" t="str">
        <f>iferror(vlookup(A137,'Input de Projetos'!$A$3:$B$999,2,false),"")</f>
        <v/>
      </c>
      <c r="D137" s="44" t="str">
        <f>iferror(vlookup(A137,'Input de Projetos'!$A$3:$C$999,3,false),"")</f>
        <v/>
      </c>
      <c r="E137" s="45"/>
      <c r="F137" s="53"/>
      <c r="G137" s="20"/>
      <c r="H137" s="51"/>
      <c r="I137" s="51"/>
      <c r="J137" s="26" t="str">
        <f t="shared" si="8"/>
        <v>A soma das parcelas não bate com o valor total do projeto</v>
      </c>
      <c r="K137" s="48" t="str">
        <f t="shared" si="2"/>
        <v/>
      </c>
      <c r="L137" s="48" t="str">
        <f>iferror(if(H137&lt;&gt;"Sim","", VLOOKUP(A137,'Input de Projetos'!$A$3:$F$999,5,FALSE)*F137),"")</f>
        <v/>
      </c>
      <c r="M137" s="49" t="str">
        <f t="shared" si="3"/>
        <v/>
      </c>
      <c r="N137" s="25" t="str">
        <f t="shared" si="4"/>
        <v/>
      </c>
      <c r="O137" s="50" t="str">
        <f t="shared" si="5"/>
        <v/>
      </c>
      <c r="P137" s="10"/>
      <c r="Q137" s="10"/>
    </row>
    <row r="138">
      <c r="A138" s="10"/>
      <c r="B138" s="42" t="str">
        <f>iferror(vlookup(A138,'Input de Projetos'!$A$3:$G$999,7,false),"")</f>
        <v/>
      </c>
      <c r="C138" s="43" t="str">
        <f>iferror(vlookup(A138,'Input de Projetos'!$A$3:$B$999,2,false),"")</f>
        <v/>
      </c>
      <c r="D138" s="44" t="str">
        <f>iferror(vlookup(A138,'Input de Projetos'!$A$3:$C$999,3,false),"")</f>
        <v/>
      </c>
      <c r="E138" s="45"/>
      <c r="F138" s="53"/>
      <c r="G138" s="20"/>
      <c r="H138" s="51"/>
      <c r="I138" s="51"/>
      <c r="J138" s="26" t="str">
        <f t="shared" si="8"/>
        <v>A soma das parcelas não bate com o valor total do projeto</v>
      </c>
      <c r="K138" s="48" t="str">
        <f t="shared" si="2"/>
        <v/>
      </c>
      <c r="L138" s="48" t="str">
        <f>iferror(if(H138&lt;&gt;"Sim","", VLOOKUP(A138,'Input de Projetos'!$A$3:$F$999,5,FALSE)*F138),"")</f>
        <v/>
      </c>
      <c r="M138" s="49" t="str">
        <f t="shared" si="3"/>
        <v/>
      </c>
      <c r="N138" s="25" t="str">
        <f t="shared" si="4"/>
        <v/>
      </c>
      <c r="O138" s="50" t="str">
        <f t="shared" si="5"/>
        <v/>
      </c>
      <c r="P138" s="10"/>
      <c r="Q138" s="10"/>
    </row>
    <row r="139">
      <c r="A139" s="10"/>
      <c r="B139" s="42" t="str">
        <f>iferror(vlookup(A139,'Input de Projetos'!$A$3:$G$999,7,false),"")</f>
        <v/>
      </c>
      <c r="C139" s="43" t="str">
        <f>iferror(vlookup(A139,'Input de Projetos'!$A$3:$B$999,2,false),"")</f>
        <v/>
      </c>
      <c r="D139" s="44" t="str">
        <f>iferror(vlookup(A139,'Input de Projetos'!$A$3:$C$999,3,false),"")</f>
        <v/>
      </c>
      <c r="E139" s="45"/>
      <c r="F139" s="53"/>
      <c r="G139" s="20"/>
      <c r="H139" s="51"/>
      <c r="I139" s="51"/>
      <c r="J139" s="26" t="str">
        <f t="shared" si="8"/>
        <v>A soma das parcelas não bate com o valor total do projeto</v>
      </c>
      <c r="K139" s="48" t="str">
        <f t="shared" si="2"/>
        <v/>
      </c>
      <c r="L139" s="48" t="str">
        <f>iferror(if(H139&lt;&gt;"Sim","", VLOOKUP(A139,'Input de Projetos'!$A$3:$F$999,5,FALSE)*F139),"")</f>
        <v/>
      </c>
      <c r="M139" s="49" t="str">
        <f t="shared" si="3"/>
        <v/>
      </c>
      <c r="N139" s="25" t="str">
        <f t="shared" si="4"/>
        <v/>
      </c>
      <c r="O139" s="50" t="str">
        <f t="shared" si="5"/>
        <v/>
      </c>
      <c r="P139" s="10"/>
      <c r="Q139" s="10"/>
    </row>
    <row r="140">
      <c r="A140" s="10"/>
      <c r="B140" s="42" t="str">
        <f>iferror(vlookup(A140,'Input de Projetos'!$A$3:$G$999,7,false),"")</f>
        <v/>
      </c>
      <c r="C140" s="43" t="str">
        <f>iferror(vlookup(A140,'Input de Projetos'!$A$3:$B$999,2,false),"")</f>
        <v/>
      </c>
      <c r="D140" s="44" t="str">
        <f>iferror(vlookup(A140,'Input de Projetos'!$A$3:$C$999,3,false),"")</f>
        <v/>
      </c>
      <c r="E140" s="45"/>
      <c r="F140" s="53"/>
      <c r="G140" s="20"/>
      <c r="H140" s="51"/>
      <c r="I140" s="51"/>
      <c r="J140" s="26" t="str">
        <f t="shared" si="8"/>
        <v>A soma das parcelas não bate com o valor total do projeto</v>
      </c>
      <c r="K140" s="48" t="str">
        <f t="shared" si="2"/>
        <v/>
      </c>
      <c r="L140" s="48" t="str">
        <f>iferror(if(H140&lt;&gt;"Sim","", VLOOKUP(A140,'Input de Projetos'!$A$3:$F$999,5,FALSE)*F140),"")</f>
        <v/>
      </c>
      <c r="M140" s="49" t="str">
        <f t="shared" si="3"/>
        <v/>
      </c>
      <c r="N140" s="25" t="str">
        <f t="shared" si="4"/>
        <v/>
      </c>
      <c r="O140" s="50" t="str">
        <f t="shared" si="5"/>
        <v/>
      </c>
      <c r="P140" s="10"/>
      <c r="Q140" s="10"/>
    </row>
    <row r="141">
      <c r="A141" s="10"/>
      <c r="B141" s="42" t="str">
        <f>iferror(vlookup(A141,'Input de Projetos'!$A$3:$G$999,7,false),"")</f>
        <v/>
      </c>
      <c r="C141" s="43" t="str">
        <f>iferror(vlookup(A141,'Input de Projetos'!$A$3:$B$999,2,false),"")</f>
        <v/>
      </c>
      <c r="D141" s="44" t="str">
        <f>iferror(vlookup(A141,'Input de Projetos'!$A$3:$C$999,3,false),"")</f>
        <v/>
      </c>
      <c r="E141" s="45"/>
      <c r="F141" s="53"/>
      <c r="G141" s="20"/>
      <c r="H141" s="51"/>
      <c r="I141" s="51"/>
      <c r="J141" s="26" t="str">
        <f t="shared" si="8"/>
        <v>A soma das parcelas não bate com o valor total do projeto</v>
      </c>
      <c r="K141" s="48" t="str">
        <f t="shared" si="2"/>
        <v/>
      </c>
      <c r="L141" s="48" t="str">
        <f>iferror(if(H141&lt;&gt;"Sim","", VLOOKUP(A141,'Input de Projetos'!$A$3:$F$999,5,FALSE)*F141),"")</f>
        <v/>
      </c>
      <c r="M141" s="49" t="str">
        <f t="shared" si="3"/>
        <v/>
      </c>
      <c r="N141" s="25" t="str">
        <f t="shared" si="4"/>
        <v/>
      </c>
      <c r="O141" s="50" t="str">
        <f t="shared" si="5"/>
        <v/>
      </c>
      <c r="P141" s="10"/>
      <c r="Q141" s="10"/>
    </row>
    <row r="142">
      <c r="A142" s="10"/>
      <c r="B142" s="42" t="str">
        <f>iferror(vlookup(A142,'Input de Projetos'!$A$3:$G$999,7,false),"")</f>
        <v/>
      </c>
      <c r="C142" s="43" t="str">
        <f>iferror(vlookup(A142,'Input de Projetos'!$A$3:$B$999,2,false),"")</f>
        <v/>
      </c>
      <c r="D142" s="44" t="str">
        <f>iferror(vlookup(A142,'Input de Projetos'!$A$3:$C$999,3,false),"")</f>
        <v/>
      </c>
      <c r="E142" s="45"/>
      <c r="F142" s="53"/>
      <c r="G142" s="20"/>
      <c r="H142" s="51"/>
      <c r="I142" s="51"/>
      <c r="J142" s="26" t="str">
        <f t="shared" si="8"/>
        <v>A soma das parcelas não bate com o valor total do projeto</v>
      </c>
      <c r="K142" s="48" t="str">
        <f t="shared" si="2"/>
        <v/>
      </c>
      <c r="L142" s="48" t="str">
        <f>iferror(if(H142&lt;&gt;"Sim","", VLOOKUP(A142,'Input de Projetos'!$A$3:$F$999,5,FALSE)*F142),"")</f>
        <v/>
      </c>
      <c r="M142" s="49" t="str">
        <f t="shared" si="3"/>
        <v/>
      </c>
      <c r="N142" s="25" t="str">
        <f t="shared" si="4"/>
        <v/>
      </c>
      <c r="O142" s="50" t="str">
        <f t="shared" si="5"/>
        <v/>
      </c>
      <c r="P142" s="10"/>
      <c r="Q142" s="10"/>
    </row>
    <row r="143">
      <c r="A143" s="10"/>
      <c r="B143" s="42" t="str">
        <f>iferror(vlookup(A143,'Input de Projetos'!$A$3:$G$999,7,false),"")</f>
        <v/>
      </c>
      <c r="C143" s="43" t="str">
        <f>iferror(vlookup(A143,'Input de Projetos'!$A$3:$B$999,2,false),"")</f>
        <v/>
      </c>
      <c r="D143" s="44" t="str">
        <f>iferror(vlookup(A143,'Input de Projetos'!$A$3:$C$999,3,false),"")</f>
        <v/>
      </c>
      <c r="E143" s="45"/>
      <c r="F143" s="53"/>
      <c r="G143" s="20"/>
      <c r="H143" s="51"/>
      <c r="I143" s="51"/>
      <c r="J143" s="26" t="str">
        <f t="shared" si="8"/>
        <v>A soma das parcelas não bate com o valor total do projeto</v>
      </c>
      <c r="K143" s="48" t="str">
        <f t="shared" si="2"/>
        <v/>
      </c>
      <c r="L143" s="48" t="str">
        <f>iferror(if(H143&lt;&gt;"Sim","", VLOOKUP(A143,'Input de Projetos'!$A$3:$F$999,5,FALSE)*F143),"")</f>
        <v/>
      </c>
      <c r="M143" s="49" t="str">
        <f t="shared" si="3"/>
        <v/>
      </c>
      <c r="N143" s="25" t="str">
        <f t="shared" si="4"/>
        <v/>
      </c>
      <c r="O143" s="50" t="str">
        <f t="shared" si="5"/>
        <v/>
      </c>
      <c r="P143" s="10"/>
      <c r="Q143" s="10"/>
    </row>
    <row r="144">
      <c r="A144" s="10"/>
      <c r="B144" s="42" t="str">
        <f>iferror(vlookup(A144,'Input de Projetos'!$A$3:$G$999,7,false),"")</f>
        <v/>
      </c>
      <c r="C144" s="43" t="str">
        <f>iferror(vlookup(A144,'Input de Projetos'!$A$3:$B$999,2,false),"")</f>
        <v/>
      </c>
      <c r="D144" s="44" t="str">
        <f>iferror(vlookup(A144,'Input de Projetos'!$A$3:$C$999,3,false),"")</f>
        <v/>
      </c>
      <c r="E144" s="45"/>
      <c r="F144" s="53"/>
      <c r="G144" s="20"/>
      <c r="H144" s="51"/>
      <c r="I144" s="51"/>
      <c r="J144" s="26" t="str">
        <f t="shared" si="8"/>
        <v>A soma das parcelas não bate com o valor total do projeto</v>
      </c>
      <c r="K144" s="48" t="str">
        <f t="shared" si="2"/>
        <v/>
      </c>
      <c r="L144" s="48" t="str">
        <f>iferror(if(H144&lt;&gt;"Sim","", VLOOKUP(A144,'Input de Projetos'!$A$3:$F$999,5,FALSE)*F144),"")</f>
        <v/>
      </c>
      <c r="M144" s="49" t="str">
        <f t="shared" si="3"/>
        <v/>
      </c>
      <c r="N144" s="25" t="str">
        <f t="shared" si="4"/>
        <v/>
      </c>
      <c r="O144" s="50" t="str">
        <f t="shared" si="5"/>
        <v/>
      </c>
      <c r="P144" s="10"/>
      <c r="Q144" s="10"/>
    </row>
    <row r="145">
      <c r="A145" s="10"/>
      <c r="B145" s="42" t="str">
        <f>iferror(vlookup(A145,'Input de Projetos'!$A$3:$G$999,7,false),"")</f>
        <v/>
      </c>
      <c r="C145" s="43" t="str">
        <f>iferror(vlookup(A145,'Input de Projetos'!$A$3:$B$999,2,false),"")</f>
        <v/>
      </c>
      <c r="D145" s="44" t="str">
        <f>iferror(vlookup(A145,'Input de Projetos'!$A$3:$C$999,3,false),"")</f>
        <v/>
      </c>
      <c r="E145" s="45"/>
      <c r="F145" s="53"/>
      <c r="G145" s="20"/>
      <c r="H145" s="51"/>
      <c r="I145" s="51"/>
      <c r="J145" s="26" t="str">
        <f t="shared" si="8"/>
        <v>A soma das parcelas não bate com o valor total do projeto</v>
      </c>
      <c r="K145" s="48" t="str">
        <f t="shared" si="2"/>
        <v/>
      </c>
      <c r="L145" s="48" t="str">
        <f>iferror(if(H145&lt;&gt;"Sim","", VLOOKUP(A145,'Input de Projetos'!$A$3:$F$999,5,FALSE)*F145),"")</f>
        <v/>
      </c>
      <c r="M145" s="49" t="str">
        <f t="shared" si="3"/>
        <v/>
      </c>
      <c r="N145" s="25" t="str">
        <f t="shared" si="4"/>
        <v/>
      </c>
      <c r="O145" s="50" t="str">
        <f t="shared" si="5"/>
        <v/>
      </c>
      <c r="P145" s="10"/>
      <c r="Q145" s="10"/>
    </row>
    <row r="146">
      <c r="A146" s="10"/>
      <c r="B146" s="42" t="str">
        <f>iferror(vlookup(A146,'Input de Projetos'!$A$3:$G$999,7,false),"")</f>
        <v/>
      </c>
      <c r="C146" s="43" t="str">
        <f>iferror(vlookup(A146,'Input de Projetos'!$A$3:$B$999,2,false),"")</f>
        <v/>
      </c>
      <c r="D146" s="44" t="str">
        <f>iferror(vlookup(A146,'Input de Projetos'!$A$3:$C$999,3,false),"")</f>
        <v/>
      </c>
      <c r="E146" s="45"/>
      <c r="F146" s="53"/>
      <c r="G146" s="20"/>
      <c r="H146" s="51"/>
      <c r="I146" s="51"/>
      <c r="J146" s="26" t="str">
        <f t="shared" si="8"/>
        <v>A soma das parcelas não bate com o valor total do projeto</v>
      </c>
      <c r="K146" s="48" t="str">
        <f t="shared" si="2"/>
        <v/>
      </c>
      <c r="L146" s="48" t="str">
        <f>iferror(if(H146&lt;&gt;"Sim","", VLOOKUP(A146,'Input de Projetos'!$A$3:$F$999,5,FALSE)*F146),"")</f>
        <v/>
      </c>
      <c r="M146" s="49" t="str">
        <f t="shared" si="3"/>
        <v/>
      </c>
      <c r="N146" s="25" t="str">
        <f t="shared" si="4"/>
        <v/>
      </c>
      <c r="O146" s="50" t="str">
        <f t="shared" si="5"/>
        <v/>
      </c>
      <c r="P146" s="10"/>
      <c r="Q146" s="10"/>
    </row>
    <row r="147">
      <c r="A147" s="10"/>
      <c r="B147" s="42" t="str">
        <f>iferror(vlookup(A147,'Input de Projetos'!$A$3:$G$999,7,false),"")</f>
        <v/>
      </c>
      <c r="C147" s="43" t="str">
        <f>iferror(vlookup(A147,'Input de Projetos'!$A$3:$B$999,2,false),"")</f>
        <v/>
      </c>
      <c r="D147" s="44" t="str">
        <f>iferror(vlookup(A147,'Input de Projetos'!$A$3:$C$999,3,false),"")</f>
        <v/>
      </c>
      <c r="E147" s="45"/>
      <c r="F147" s="53"/>
      <c r="G147" s="20"/>
      <c r="H147" s="51"/>
      <c r="I147" s="51"/>
      <c r="J147" s="26" t="str">
        <f t="shared" si="8"/>
        <v>A soma das parcelas não bate com o valor total do projeto</v>
      </c>
      <c r="K147" s="48" t="str">
        <f t="shared" si="2"/>
        <v/>
      </c>
      <c r="L147" s="48" t="str">
        <f>iferror(if(H147&lt;&gt;"Sim","", VLOOKUP(A147,'Input de Projetos'!$A$3:$F$999,5,FALSE)*F147),"")</f>
        <v/>
      </c>
      <c r="M147" s="49" t="str">
        <f t="shared" si="3"/>
        <v/>
      </c>
      <c r="N147" s="25" t="str">
        <f t="shared" si="4"/>
        <v/>
      </c>
      <c r="O147" s="50" t="str">
        <f t="shared" si="5"/>
        <v/>
      </c>
      <c r="P147" s="10"/>
      <c r="Q147" s="10"/>
    </row>
    <row r="148">
      <c r="A148" s="10"/>
      <c r="B148" s="42" t="str">
        <f>iferror(vlookup(A148,'Input de Projetos'!$A$3:$G$999,7,false),"")</f>
        <v/>
      </c>
      <c r="C148" s="43" t="str">
        <f>iferror(vlookup(A148,'Input de Projetos'!$A$3:$B$999,2,false),"")</f>
        <v/>
      </c>
      <c r="D148" s="44" t="str">
        <f>iferror(vlookup(A148,'Input de Projetos'!$A$3:$C$999,3,false),"")</f>
        <v/>
      </c>
      <c r="E148" s="45"/>
      <c r="F148" s="53"/>
      <c r="G148" s="20"/>
      <c r="H148" s="51"/>
      <c r="I148" s="51"/>
      <c r="J148" s="26" t="str">
        <f t="shared" si="8"/>
        <v>A soma das parcelas não bate com o valor total do projeto</v>
      </c>
      <c r="K148" s="48" t="str">
        <f t="shared" si="2"/>
        <v/>
      </c>
      <c r="L148" s="48" t="str">
        <f>iferror(if(H148&lt;&gt;"Sim","", VLOOKUP(A148,'Input de Projetos'!$A$3:$F$999,5,FALSE)*F148),"")</f>
        <v/>
      </c>
      <c r="M148" s="49" t="str">
        <f t="shared" si="3"/>
        <v/>
      </c>
      <c r="N148" s="25" t="str">
        <f t="shared" si="4"/>
        <v/>
      </c>
      <c r="O148" s="50" t="str">
        <f t="shared" si="5"/>
        <v/>
      </c>
      <c r="P148" s="10"/>
      <c r="Q148" s="10"/>
    </row>
    <row r="149">
      <c r="A149" s="10"/>
      <c r="B149" s="42" t="str">
        <f>iferror(vlookup(A149,'Input de Projetos'!$A$3:$G$999,7,false),"")</f>
        <v/>
      </c>
      <c r="C149" s="43" t="str">
        <f>iferror(vlookup(A149,'Input de Projetos'!$A$3:$B$999,2,false),"")</f>
        <v/>
      </c>
      <c r="D149" s="44" t="str">
        <f>iferror(vlookup(A149,'Input de Projetos'!$A$3:$C$999,3,false),"")</f>
        <v/>
      </c>
      <c r="E149" s="45"/>
      <c r="F149" s="53"/>
      <c r="G149" s="20"/>
      <c r="H149" s="51"/>
      <c r="I149" s="51"/>
      <c r="J149" s="26" t="str">
        <f t="shared" si="8"/>
        <v>A soma das parcelas não bate com o valor total do projeto</v>
      </c>
      <c r="K149" s="48" t="str">
        <f t="shared" si="2"/>
        <v/>
      </c>
      <c r="L149" s="48" t="str">
        <f>iferror(if(H149&lt;&gt;"Sim","", VLOOKUP(A149,'Input de Projetos'!$A$3:$F$999,5,FALSE)*F149),"")</f>
        <v/>
      </c>
      <c r="M149" s="49" t="str">
        <f t="shared" si="3"/>
        <v/>
      </c>
      <c r="N149" s="25" t="str">
        <f t="shared" si="4"/>
        <v/>
      </c>
      <c r="O149" s="50" t="str">
        <f t="shared" si="5"/>
        <v/>
      </c>
      <c r="P149" s="10"/>
      <c r="Q149" s="10"/>
    </row>
    <row r="150">
      <c r="A150" s="10"/>
      <c r="B150" s="42" t="str">
        <f>iferror(vlookup(A150,'Input de Projetos'!$A$3:$G$999,7,false),"")</f>
        <v/>
      </c>
      <c r="C150" s="43" t="str">
        <f>iferror(vlookup(A150,'Input de Projetos'!$A$3:$B$999,2,false),"")</f>
        <v/>
      </c>
      <c r="D150" s="44" t="str">
        <f>iferror(vlookup(A150,'Input de Projetos'!$A$3:$C$999,3,false),"")</f>
        <v/>
      </c>
      <c r="E150" s="45"/>
      <c r="F150" s="53"/>
      <c r="G150" s="20"/>
      <c r="H150" s="51"/>
      <c r="I150" s="51"/>
      <c r="J150" s="26" t="str">
        <f t="shared" si="8"/>
        <v>A soma das parcelas não bate com o valor total do projeto</v>
      </c>
      <c r="K150" s="48" t="str">
        <f t="shared" si="2"/>
        <v/>
      </c>
      <c r="L150" s="48" t="str">
        <f>iferror(if(H150&lt;&gt;"Sim","", VLOOKUP(A150,'Input de Projetos'!$A$3:$F$999,5,FALSE)*F150),"")</f>
        <v/>
      </c>
      <c r="M150" s="49" t="str">
        <f t="shared" si="3"/>
        <v/>
      </c>
      <c r="N150" s="25" t="str">
        <f t="shared" si="4"/>
        <v/>
      </c>
      <c r="O150" s="50" t="str">
        <f t="shared" si="5"/>
        <v/>
      </c>
      <c r="P150" s="10"/>
      <c r="Q150" s="10"/>
    </row>
    <row r="151">
      <c r="A151" s="10"/>
      <c r="B151" s="42" t="str">
        <f>iferror(vlookup(A151,'Input de Projetos'!$A$3:$G$999,7,false),"")</f>
        <v/>
      </c>
      <c r="C151" s="43" t="str">
        <f>iferror(vlookup(A151,'Input de Projetos'!$A$3:$B$999,2,false),"")</f>
        <v/>
      </c>
      <c r="D151" s="44" t="str">
        <f>iferror(vlookup(A151,'Input de Projetos'!$A$3:$C$999,3,false),"")</f>
        <v/>
      </c>
      <c r="E151" s="45"/>
      <c r="F151" s="53"/>
      <c r="G151" s="20"/>
      <c r="H151" s="51"/>
      <c r="I151" s="51"/>
      <c r="J151" s="26" t="str">
        <f t="shared" si="8"/>
        <v>A soma das parcelas não bate com o valor total do projeto</v>
      </c>
      <c r="K151" s="48" t="str">
        <f t="shared" si="2"/>
        <v/>
      </c>
      <c r="L151" s="48" t="str">
        <f>iferror(if(H151&lt;&gt;"Sim","", VLOOKUP(A151,'Input de Projetos'!$A$3:$F$999,5,FALSE)*F151),"")</f>
        <v/>
      </c>
      <c r="M151" s="49" t="str">
        <f t="shared" si="3"/>
        <v/>
      </c>
      <c r="N151" s="25" t="str">
        <f t="shared" si="4"/>
        <v/>
      </c>
      <c r="O151" s="50" t="str">
        <f t="shared" si="5"/>
        <v/>
      </c>
      <c r="P151" s="10"/>
      <c r="Q151" s="10"/>
    </row>
    <row r="152">
      <c r="A152" s="10"/>
      <c r="B152" s="42" t="str">
        <f>iferror(vlookup(A152,'Input de Projetos'!$A$3:$G$999,7,false),"")</f>
        <v/>
      </c>
      <c r="C152" s="43" t="str">
        <f>iferror(vlookup(A152,'Input de Projetos'!$A$3:$B$999,2,false),"")</f>
        <v/>
      </c>
      <c r="D152" s="44" t="str">
        <f>iferror(vlookup(A152,'Input de Projetos'!$A$3:$C$999,3,false),"")</f>
        <v/>
      </c>
      <c r="E152" s="45"/>
      <c r="F152" s="53"/>
      <c r="G152" s="20"/>
      <c r="H152" s="51"/>
      <c r="I152" s="51"/>
      <c r="J152" s="26" t="str">
        <f t="shared" si="8"/>
        <v>A soma das parcelas não bate com o valor total do projeto</v>
      </c>
      <c r="K152" s="48" t="str">
        <f t="shared" si="2"/>
        <v/>
      </c>
      <c r="L152" s="48" t="str">
        <f>iferror(if(H152&lt;&gt;"Sim","", VLOOKUP(A152,'Input de Projetos'!$A$3:$F$999,5,FALSE)*F152),"")</f>
        <v/>
      </c>
      <c r="M152" s="49" t="str">
        <f t="shared" si="3"/>
        <v/>
      </c>
      <c r="N152" s="25" t="str">
        <f t="shared" si="4"/>
        <v/>
      </c>
      <c r="O152" s="50" t="str">
        <f t="shared" si="5"/>
        <v/>
      </c>
      <c r="P152" s="10"/>
      <c r="Q152" s="10"/>
    </row>
    <row r="153">
      <c r="A153" s="10"/>
      <c r="B153" s="42" t="str">
        <f>iferror(vlookup(A153,'Input de Projetos'!$A$3:$G$999,7,false),"")</f>
        <v/>
      </c>
      <c r="C153" s="43" t="str">
        <f>iferror(vlookup(A153,'Input de Projetos'!$A$3:$B$999,2,false),"")</f>
        <v/>
      </c>
      <c r="D153" s="44" t="str">
        <f>iferror(vlookup(A153,'Input de Projetos'!$A$3:$C$999,3,false),"")</f>
        <v/>
      </c>
      <c r="E153" s="45"/>
      <c r="F153" s="53"/>
      <c r="G153" s="20"/>
      <c r="H153" s="51"/>
      <c r="I153" s="51"/>
      <c r="J153" s="26" t="str">
        <f t="shared" si="8"/>
        <v>A soma das parcelas não bate com o valor total do projeto</v>
      </c>
      <c r="K153" s="48" t="str">
        <f t="shared" si="2"/>
        <v/>
      </c>
      <c r="L153" s="48" t="str">
        <f>iferror(if(H153&lt;&gt;"Sim","", VLOOKUP(A153,'Input de Projetos'!$A$3:$F$999,5,FALSE)*F153),"")</f>
        <v/>
      </c>
      <c r="M153" s="49" t="str">
        <f t="shared" si="3"/>
        <v/>
      </c>
      <c r="N153" s="25" t="str">
        <f t="shared" si="4"/>
        <v/>
      </c>
      <c r="O153" s="50" t="str">
        <f t="shared" si="5"/>
        <v/>
      </c>
      <c r="P153" s="10"/>
      <c r="Q153" s="10"/>
    </row>
    <row r="154">
      <c r="A154" s="10"/>
      <c r="B154" s="42" t="str">
        <f>iferror(vlookup(A154,'Input de Projetos'!$A$3:$G$999,7,false),"")</f>
        <v/>
      </c>
      <c r="C154" s="43" t="str">
        <f>iferror(vlookup(A154,'Input de Projetos'!$A$3:$B$999,2,false),"")</f>
        <v/>
      </c>
      <c r="D154" s="44" t="str">
        <f>iferror(vlookup(A154,'Input de Projetos'!$A$3:$C$999,3,false),"")</f>
        <v/>
      </c>
      <c r="E154" s="45"/>
      <c r="F154" s="53"/>
      <c r="G154" s="20"/>
      <c r="H154" s="51"/>
      <c r="I154" s="51"/>
      <c r="J154" s="26" t="str">
        <f t="shared" si="8"/>
        <v>A soma das parcelas não bate com o valor total do projeto</v>
      </c>
      <c r="K154" s="48" t="str">
        <f t="shared" si="2"/>
        <v/>
      </c>
      <c r="L154" s="48" t="str">
        <f>iferror(if(H154&lt;&gt;"Sim","", VLOOKUP(A154,'Input de Projetos'!$A$3:$F$999,5,FALSE)*F154),"")</f>
        <v/>
      </c>
      <c r="M154" s="49" t="str">
        <f t="shared" si="3"/>
        <v/>
      </c>
      <c r="N154" s="25" t="str">
        <f t="shared" si="4"/>
        <v/>
      </c>
      <c r="O154" s="50" t="str">
        <f t="shared" si="5"/>
        <v/>
      </c>
      <c r="P154" s="10"/>
      <c r="Q154" s="10"/>
    </row>
    <row r="155">
      <c r="A155" s="10"/>
      <c r="B155" s="42" t="str">
        <f>iferror(vlookup(A155,'Input de Projetos'!$A$3:$G$999,7,false),"")</f>
        <v/>
      </c>
      <c r="C155" s="43" t="str">
        <f>iferror(vlookup(A155,'Input de Projetos'!$A$3:$B$999,2,false),"")</f>
        <v/>
      </c>
      <c r="D155" s="44" t="str">
        <f>iferror(vlookup(A155,'Input de Projetos'!$A$3:$C$999,3,false),"")</f>
        <v/>
      </c>
      <c r="E155" s="45"/>
      <c r="F155" s="53"/>
      <c r="G155" s="20"/>
      <c r="H155" s="51"/>
      <c r="I155" s="51"/>
      <c r="J155" s="26" t="str">
        <f t="shared" si="8"/>
        <v>A soma das parcelas não bate com o valor total do projeto</v>
      </c>
      <c r="K155" s="48" t="str">
        <f t="shared" si="2"/>
        <v/>
      </c>
      <c r="L155" s="48" t="str">
        <f>iferror(if(H155&lt;&gt;"Sim","", VLOOKUP(A155,'Input de Projetos'!$A$3:$F$999,5,FALSE)*F155),"")</f>
        <v/>
      </c>
      <c r="M155" s="49" t="str">
        <f t="shared" si="3"/>
        <v/>
      </c>
      <c r="N155" s="25" t="str">
        <f t="shared" si="4"/>
        <v/>
      </c>
      <c r="O155" s="50" t="str">
        <f t="shared" si="5"/>
        <v/>
      </c>
      <c r="P155" s="10"/>
      <c r="Q155" s="10"/>
    </row>
    <row r="156">
      <c r="A156" s="10"/>
      <c r="B156" s="42" t="str">
        <f>iferror(vlookup(A156,'Input de Projetos'!$A$3:$G$999,7,false),"")</f>
        <v/>
      </c>
      <c r="C156" s="43" t="str">
        <f>iferror(vlookup(A156,'Input de Projetos'!$A$3:$B$999,2,false),"")</f>
        <v/>
      </c>
      <c r="D156" s="44" t="str">
        <f>iferror(vlookup(A156,'Input de Projetos'!$A$3:$C$999,3,false),"")</f>
        <v/>
      </c>
      <c r="E156" s="45"/>
      <c r="F156" s="53"/>
      <c r="G156" s="20"/>
      <c r="H156" s="51"/>
      <c r="I156" s="51"/>
      <c r="J156" s="26" t="str">
        <f t="shared" si="8"/>
        <v>A soma das parcelas não bate com o valor total do projeto</v>
      </c>
      <c r="K156" s="48" t="str">
        <f t="shared" si="2"/>
        <v/>
      </c>
      <c r="L156" s="48" t="str">
        <f>iferror(if(H156&lt;&gt;"Sim","", VLOOKUP(A156,'Input de Projetos'!$A$3:$F$999,5,FALSE)*F156),"")</f>
        <v/>
      </c>
      <c r="M156" s="49" t="str">
        <f t="shared" si="3"/>
        <v/>
      </c>
      <c r="N156" s="25" t="str">
        <f t="shared" si="4"/>
        <v/>
      </c>
      <c r="O156" s="50" t="str">
        <f t="shared" si="5"/>
        <v/>
      </c>
      <c r="P156" s="10"/>
      <c r="Q156" s="10"/>
    </row>
    <row r="157">
      <c r="A157" s="10"/>
      <c r="B157" s="42" t="str">
        <f>iferror(vlookup(A157,'Input de Projetos'!$A$3:$G$999,7,false),"")</f>
        <v/>
      </c>
      <c r="C157" s="43" t="str">
        <f>iferror(vlookup(A157,'Input de Projetos'!$A$3:$B$999,2,false),"")</f>
        <v/>
      </c>
      <c r="D157" s="44" t="str">
        <f>iferror(vlookup(A157,'Input de Projetos'!$A$3:$C$999,3,false),"")</f>
        <v/>
      </c>
      <c r="E157" s="45"/>
      <c r="F157" s="53"/>
      <c r="G157" s="20"/>
      <c r="H157" s="51"/>
      <c r="I157" s="51"/>
      <c r="J157" s="26" t="str">
        <f t="shared" si="8"/>
        <v>A soma das parcelas não bate com o valor total do projeto</v>
      </c>
      <c r="K157" s="48" t="str">
        <f t="shared" si="2"/>
        <v/>
      </c>
      <c r="L157" s="48" t="str">
        <f>iferror(if(H157&lt;&gt;"Sim","", VLOOKUP(A157,'Input de Projetos'!$A$3:$F$999,5,FALSE)*F157),"")</f>
        <v/>
      </c>
      <c r="M157" s="49" t="str">
        <f t="shared" si="3"/>
        <v/>
      </c>
      <c r="N157" s="25" t="str">
        <f t="shared" si="4"/>
        <v/>
      </c>
      <c r="O157" s="50" t="str">
        <f t="shared" si="5"/>
        <v/>
      </c>
      <c r="P157" s="10"/>
      <c r="Q157" s="10"/>
    </row>
    <row r="158">
      <c r="A158" s="10"/>
      <c r="B158" s="42" t="str">
        <f>iferror(vlookup(A158,'Input de Projetos'!$A$3:$G$999,7,false),"")</f>
        <v/>
      </c>
      <c r="C158" s="43" t="str">
        <f>iferror(vlookup(A158,'Input de Projetos'!$A$3:$B$999,2,false),"")</f>
        <v/>
      </c>
      <c r="D158" s="44" t="str">
        <f>iferror(vlookup(A158,'Input de Projetos'!$A$3:$C$999,3,false),"")</f>
        <v/>
      </c>
      <c r="E158" s="45"/>
      <c r="F158" s="53"/>
      <c r="G158" s="20"/>
      <c r="H158" s="51"/>
      <c r="I158" s="51"/>
      <c r="J158" s="26" t="str">
        <f t="shared" si="8"/>
        <v>A soma das parcelas não bate com o valor total do projeto</v>
      </c>
      <c r="K158" s="48" t="str">
        <f t="shared" si="2"/>
        <v/>
      </c>
      <c r="L158" s="48" t="str">
        <f>iferror(if(H158&lt;&gt;"Sim","", VLOOKUP(A158,'Input de Projetos'!$A$3:$F$999,5,FALSE)*F158),"")</f>
        <v/>
      </c>
      <c r="M158" s="49" t="str">
        <f t="shared" si="3"/>
        <v/>
      </c>
      <c r="N158" s="25" t="str">
        <f t="shared" si="4"/>
        <v/>
      </c>
      <c r="O158" s="50" t="str">
        <f t="shared" si="5"/>
        <v/>
      </c>
      <c r="P158" s="10"/>
      <c r="Q158" s="10"/>
    </row>
    <row r="159">
      <c r="A159" s="10"/>
      <c r="B159" s="42" t="str">
        <f>iferror(vlookup(A159,'Input de Projetos'!$A$3:$G$999,7,false),"")</f>
        <v/>
      </c>
      <c r="C159" s="43" t="str">
        <f>iferror(vlookup(A159,'Input de Projetos'!$A$3:$B$999,2,false),"")</f>
        <v/>
      </c>
      <c r="D159" s="44" t="str">
        <f>iferror(vlookup(A159,'Input de Projetos'!$A$3:$C$999,3,false),"")</f>
        <v/>
      </c>
      <c r="E159" s="45"/>
      <c r="F159" s="53"/>
      <c r="G159" s="20"/>
      <c r="H159" s="51"/>
      <c r="I159" s="51"/>
      <c r="J159" s="26" t="str">
        <f t="shared" si="8"/>
        <v>A soma das parcelas não bate com o valor total do projeto</v>
      </c>
      <c r="K159" s="48" t="str">
        <f t="shared" si="2"/>
        <v/>
      </c>
      <c r="L159" s="48" t="str">
        <f>iferror(if(H159&lt;&gt;"Sim","", VLOOKUP(A159,'Input de Projetos'!$A$3:$F$999,5,FALSE)*F159),"")</f>
        <v/>
      </c>
      <c r="M159" s="49" t="str">
        <f t="shared" si="3"/>
        <v/>
      </c>
      <c r="N159" s="25" t="str">
        <f t="shared" si="4"/>
        <v/>
      </c>
      <c r="O159" s="50" t="str">
        <f t="shared" si="5"/>
        <v/>
      </c>
      <c r="P159" s="10"/>
      <c r="Q159" s="10"/>
    </row>
    <row r="160">
      <c r="A160" s="10"/>
      <c r="B160" s="42" t="str">
        <f>iferror(vlookup(A160,'Input de Projetos'!$A$3:$G$999,7,false),"")</f>
        <v/>
      </c>
      <c r="C160" s="43" t="str">
        <f>iferror(vlookup(A160,'Input de Projetos'!$A$3:$B$999,2,false),"")</f>
        <v/>
      </c>
      <c r="D160" s="44" t="str">
        <f>iferror(vlookup(A160,'Input de Projetos'!$A$3:$C$999,3,false),"")</f>
        <v/>
      </c>
      <c r="E160" s="45"/>
      <c r="F160" s="53"/>
      <c r="G160" s="20"/>
      <c r="H160" s="51"/>
      <c r="I160" s="51"/>
      <c r="J160" s="26" t="str">
        <f t="shared" si="8"/>
        <v>A soma das parcelas não bate com o valor total do projeto</v>
      </c>
      <c r="K160" s="48" t="str">
        <f t="shared" si="2"/>
        <v/>
      </c>
      <c r="L160" s="48" t="str">
        <f>iferror(if(H160&lt;&gt;"Sim","", VLOOKUP(A160,'Input de Projetos'!$A$3:$F$999,5,FALSE)*F160),"")</f>
        <v/>
      </c>
      <c r="M160" s="49" t="str">
        <f t="shared" si="3"/>
        <v/>
      </c>
      <c r="N160" s="25" t="str">
        <f t="shared" si="4"/>
        <v/>
      </c>
      <c r="O160" s="50" t="str">
        <f t="shared" si="5"/>
        <v/>
      </c>
      <c r="P160" s="10"/>
      <c r="Q160" s="10"/>
    </row>
    <row r="161">
      <c r="A161" s="10"/>
      <c r="B161" s="42" t="str">
        <f>iferror(vlookup(A161,'Input de Projetos'!$A$3:$G$999,7,false),"")</f>
        <v/>
      </c>
      <c r="C161" s="43" t="str">
        <f>iferror(vlookup(A161,'Input de Projetos'!$A$3:$B$999,2,false),"")</f>
        <v/>
      </c>
      <c r="D161" s="44" t="str">
        <f>iferror(vlookup(A161,'Input de Projetos'!$A$3:$C$999,3,false),"")</f>
        <v/>
      </c>
      <c r="E161" s="45"/>
      <c r="F161" s="53"/>
      <c r="G161" s="20"/>
      <c r="H161" s="51"/>
      <c r="I161" s="51"/>
      <c r="J161" s="26" t="str">
        <f t="shared" si="8"/>
        <v>A soma das parcelas não bate com o valor total do projeto</v>
      </c>
      <c r="K161" s="48" t="str">
        <f t="shared" si="2"/>
        <v/>
      </c>
      <c r="L161" s="48" t="str">
        <f>iferror(if(H161&lt;&gt;"Sim","", VLOOKUP(A161,'Input de Projetos'!$A$3:$F$999,5,FALSE)*F161),"")</f>
        <v/>
      </c>
      <c r="M161" s="49" t="str">
        <f t="shared" si="3"/>
        <v/>
      </c>
      <c r="N161" s="25" t="str">
        <f t="shared" si="4"/>
        <v/>
      </c>
      <c r="O161" s="50" t="str">
        <f t="shared" si="5"/>
        <v/>
      </c>
      <c r="P161" s="10"/>
      <c r="Q161" s="10"/>
    </row>
    <row r="162">
      <c r="A162" s="10"/>
      <c r="B162" s="42" t="str">
        <f>iferror(vlookup(A162,'Input de Projetos'!$A$3:$G$999,7,false),"")</f>
        <v/>
      </c>
      <c r="C162" s="43" t="str">
        <f>iferror(vlookup(A162,'Input de Projetos'!$A$3:$B$999,2,false),"")</f>
        <v/>
      </c>
      <c r="D162" s="44" t="str">
        <f>iferror(vlookup(A162,'Input de Projetos'!$A$3:$C$999,3,false),"")</f>
        <v/>
      </c>
      <c r="E162" s="45"/>
      <c r="F162" s="53"/>
      <c r="G162" s="20"/>
      <c r="H162" s="51"/>
      <c r="I162" s="51"/>
      <c r="J162" s="26" t="str">
        <f t="shared" si="8"/>
        <v>A soma das parcelas não bate com o valor total do projeto</v>
      </c>
      <c r="K162" s="48" t="str">
        <f t="shared" si="2"/>
        <v/>
      </c>
      <c r="L162" s="48" t="str">
        <f>iferror(if(H162&lt;&gt;"Sim","", VLOOKUP(A162,'Input de Projetos'!$A$3:$F$999,5,FALSE)*F162),"")</f>
        <v/>
      </c>
      <c r="M162" s="49" t="str">
        <f t="shared" si="3"/>
        <v/>
      </c>
      <c r="N162" s="25" t="str">
        <f t="shared" si="4"/>
        <v/>
      </c>
      <c r="O162" s="50" t="str">
        <f t="shared" si="5"/>
        <v/>
      </c>
      <c r="P162" s="10"/>
      <c r="Q162" s="10"/>
    </row>
    <row r="163">
      <c r="A163" s="10"/>
      <c r="B163" s="42" t="str">
        <f>iferror(vlookup(A163,'Input de Projetos'!$A$3:$G$999,7,false),"")</f>
        <v/>
      </c>
      <c r="C163" s="43" t="str">
        <f>iferror(vlookup(A163,'Input de Projetos'!$A$3:$B$999,2,false),"")</f>
        <v/>
      </c>
      <c r="D163" s="44" t="str">
        <f>iferror(vlookup(A163,'Input de Projetos'!$A$3:$C$999,3,false),"")</f>
        <v/>
      </c>
      <c r="E163" s="45"/>
      <c r="F163" s="53"/>
      <c r="G163" s="20"/>
      <c r="H163" s="51"/>
      <c r="I163" s="51"/>
      <c r="J163" s="26" t="str">
        <f t="shared" si="8"/>
        <v>A soma das parcelas não bate com o valor total do projeto</v>
      </c>
      <c r="K163" s="48" t="str">
        <f t="shared" si="2"/>
        <v/>
      </c>
      <c r="L163" s="48" t="str">
        <f>iferror(if(H163&lt;&gt;"Sim","", VLOOKUP(A163,'Input de Projetos'!$A$3:$F$999,5,FALSE)*F163),"")</f>
        <v/>
      </c>
      <c r="M163" s="49" t="str">
        <f t="shared" si="3"/>
        <v/>
      </c>
      <c r="N163" s="25" t="str">
        <f t="shared" si="4"/>
        <v/>
      </c>
      <c r="O163" s="50" t="str">
        <f t="shared" si="5"/>
        <v/>
      </c>
      <c r="P163" s="10"/>
      <c r="Q163" s="10"/>
    </row>
    <row r="164">
      <c r="A164" s="10"/>
      <c r="B164" s="42" t="str">
        <f>iferror(vlookup(A164,'Input de Projetos'!$A$3:$G$999,7,false),"")</f>
        <v/>
      </c>
      <c r="C164" s="43" t="str">
        <f>iferror(vlookup(A164,'Input de Projetos'!$A$3:$B$999,2,false),"")</f>
        <v/>
      </c>
      <c r="D164" s="44" t="str">
        <f>iferror(vlookup(A164,'Input de Projetos'!$A$3:$C$999,3,false),"")</f>
        <v/>
      </c>
      <c r="E164" s="45"/>
      <c r="F164" s="53"/>
      <c r="G164" s="20"/>
      <c r="H164" s="51"/>
      <c r="I164" s="51"/>
      <c r="J164" s="26" t="str">
        <f t="shared" si="8"/>
        <v>A soma das parcelas não bate com o valor total do projeto</v>
      </c>
      <c r="K164" s="48" t="str">
        <f t="shared" si="2"/>
        <v/>
      </c>
      <c r="L164" s="48" t="str">
        <f>iferror(if(H164&lt;&gt;"Sim","", VLOOKUP(A164,'Input de Projetos'!$A$3:$F$999,5,FALSE)*F164),"")</f>
        <v/>
      </c>
      <c r="M164" s="49" t="str">
        <f t="shared" si="3"/>
        <v/>
      </c>
      <c r="N164" s="25" t="str">
        <f t="shared" si="4"/>
        <v/>
      </c>
      <c r="O164" s="50" t="str">
        <f t="shared" si="5"/>
        <v/>
      </c>
      <c r="P164" s="10"/>
      <c r="Q164" s="10"/>
    </row>
    <row r="165">
      <c r="A165" s="10"/>
      <c r="B165" s="42" t="str">
        <f>iferror(vlookup(A165,'Input de Projetos'!$A$3:$G$999,7,false),"")</f>
        <v/>
      </c>
      <c r="C165" s="43" t="str">
        <f>iferror(vlookup(A165,'Input de Projetos'!$A$3:$B$999,2,false),"")</f>
        <v/>
      </c>
      <c r="D165" s="44" t="str">
        <f>iferror(vlookup(A165,'Input de Projetos'!$A$3:$C$999,3,false),"")</f>
        <v/>
      </c>
      <c r="E165" s="45"/>
      <c r="F165" s="53"/>
      <c r="G165" s="20"/>
      <c r="H165" s="51"/>
      <c r="I165" s="51"/>
      <c r="J165" s="26" t="str">
        <f t="shared" si="8"/>
        <v>A soma das parcelas não bate com o valor total do projeto</v>
      </c>
      <c r="K165" s="48" t="str">
        <f t="shared" si="2"/>
        <v/>
      </c>
      <c r="L165" s="48" t="str">
        <f>iferror(if(H165&lt;&gt;"Sim","", VLOOKUP(A165,'Input de Projetos'!$A$3:$F$999,5,FALSE)*F165),"")</f>
        <v/>
      </c>
      <c r="M165" s="49" t="str">
        <f t="shared" si="3"/>
        <v/>
      </c>
      <c r="N165" s="25" t="str">
        <f t="shared" si="4"/>
        <v/>
      </c>
      <c r="O165" s="50" t="str">
        <f t="shared" si="5"/>
        <v/>
      </c>
      <c r="P165" s="10"/>
      <c r="Q165" s="10"/>
    </row>
    <row r="166">
      <c r="A166" s="10"/>
      <c r="B166" s="42" t="str">
        <f>iferror(vlookup(A166,'Input de Projetos'!$A$3:$G$999,7,false),"")</f>
        <v/>
      </c>
      <c r="C166" s="43" t="str">
        <f>iferror(vlookup(A166,'Input de Projetos'!$A$3:$B$999,2,false),"")</f>
        <v/>
      </c>
      <c r="D166" s="44" t="str">
        <f>iferror(vlookup(A166,'Input de Projetos'!$A$3:$C$999,3,false),"")</f>
        <v/>
      </c>
      <c r="E166" s="45"/>
      <c r="F166" s="53"/>
      <c r="G166" s="20"/>
      <c r="H166" s="51"/>
      <c r="I166" s="51"/>
      <c r="J166" s="26" t="str">
        <f t="shared" si="8"/>
        <v>A soma das parcelas não bate com o valor total do projeto</v>
      </c>
      <c r="K166" s="48" t="str">
        <f t="shared" si="2"/>
        <v/>
      </c>
      <c r="L166" s="48" t="str">
        <f>iferror(if(H166&lt;&gt;"Sim","", VLOOKUP(A166,'Input de Projetos'!$A$3:$F$999,5,FALSE)*F166),"")</f>
        <v/>
      </c>
      <c r="M166" s="49" t="str">
        <f t="shared" si="3"/>
        <v/>
      </c>
      <c r="N166" s="25" t="str">
        <f t="shared" si="4"/>
        <v/>
      </c>
      <c r="O166" s="50" t="str">
        <f t="shared" si="5"/>
        <v/>
      </c>
      <c r="P166" s="10"/>
      <c r="Q166" s="10"/>
    </row>
    <row r="167">
      <c r="A167" s="10"/>
      <c r="B167" s="42" t="str">
        <f>iferror(vlookup(A167,'Input de Projetos'!$A$3:$G$999,7,false),"")</f>
        <v/>
      </c>
      <c r="C167" s="43" t="str">
        <f>iferror(vlookup(A167,'Input de Projetos'!$A$3:$B$999,2,false),"")</f>
        <v/>
      </c>
      <c r="D167" s="44" t="str">
        <f>iferror(vlookup(A167,'Input de Projetos'!$A$3:$C$999,3,false),"")</f>
        <v/>
      </c>
      <c r="E167" s="45"/>
      <c r="F167" s="53"/>
      <c r="G167" s="20"/>
      <c r="H167" s="51"/>
      <c r="I167" s="51"/>
      <c r="J167" s="26" t="str">
        <f t="shared" si="8"/>
        <v>A soma das parcelas não bate com o valor total do projeto</v>
      </c>
      <c r="K167" s="48" t="str">
        <f t="shared" si="2"/>
        <v/>
      </c>
      <c r="L167" s="48" t="str">
        <f>iferror(if(H167&lt;&gt;"Sim","", VLOOKUP(A167,'Input de Projetos'!$A$3:$F$999,5,FALSE)*F167),"")</f>
        <v/>
      </c>
      <c r="M167" s="49" t="str">
        <f t="shared" si="3"/>
        <v/>
      </c>
      <c r="N167" s="25" t="str">
        <f t="shared" si="4"/>
        <v/>
      </c>
      <c r="O167" s="50" t="str">
        <f t="shared" si="5"/>
        <v/>
      </c>
      <c r="P167" s="10"/>
      <c r="Q167" s="10"/>
    </row>
    <row r="168">
      <c r="A168" s="10"/>
      <c r="B168" s="42" t="str">
        <f>iferror(vlookup(A168,'Input de Projetos'!$A$3:$G$999,7,false),"")</f>
        <v/>
      </c>
      <c r="C168" s="43" t="str">
        <f>iferror(vlookup(A168,'Input de Projetos'!$A$3:$B$999,2,false),"")</f>
        <v/>
      </c>
      <c r="D168" s="44" t="str">
        <f>iferror(vlookup(A168,'Input de Projetos'!$A$3:$C$999,3,false),"")</f>
        <v/>
      </c>
      <c r="E168" s="45"/>
      <c r="F168" s="53"/>
      <c r="G168" s="20"/>
      <c r="H168" s="51"/>
      <c r="I168" s="51"/>
      <c r="J168" s="26" t="str">
        <f t="shared" si="8"/>
        <v>A soma das parcelas não bate com o valor total do projeto</v>
      </c>
      <c r="K168" s="48" t="str">
        <f t="shared" si="2"/>
        <v/>
      </c>
      <c r="L168" s="48" t="str">
        <f>iferror(if(H168&lt;&gt;"Sim","", VLOOKUP(A168,'Input de Projetos'!$A$3:$F$999,5,FALSE)*F168),"")</f>
        <v/>
      </c>
      <c r="M168" s="49" t="str">
        <f t="shared" si="3"/>
        <v/>
      </c>
      <c r="N168" s="25" t="str">
        <f t="shared" si="4"/>
        <v/>
      </c>
      <c r="O168" s="50" t="str">
        <f t="shared" si="5"/>
        <v/>
      </c>
      <c r="P168" s="10"/>
      <c r="Q168" s="10"/>
    </row>
    <row r="169">
      <c r="A169" s="10"/>
      <c r="B169" s="42" t="str">
        <f>iferror(vlookup(A169,'Input de Projetos'!$A$3:$G$999,7,false),"")</f>
        <v/>
      </c>
      <c r="C169" s="43" t="str">
        <f>iferror(vlookup(A169,'Input de Projetos'!$A$3:$B$999,2,false),"")</f>
        <v/>
      </c>
      <c r="D169" s="44" t="str">
        <f>iferror(vlookup(A169,'Input de Projetos'!$A$3:$C$999,3,false),"")</f>
        <v/>
      </c>
      <c r="E169" s="45"/>
      <c r="F169" s="53"/>
      <c r="G169" s="20"/>
      <c r="H169" s="51"/>
      <c r="I169" s="51"/>
      <c r="J169" s="26" t="str">
        <f t="shared" si="8"/>
        <v>A soma das parcelas não bate com o valor total do projeto</v>
      </c>
      <c r="K169" s="48" t="str">
        <f t="shared" si="2"/>
        <v/>
      </c>
      <c r="L169" s="48" t="str">
        <f>iferror(if(H169&lt;&gt;"Sim","", VLOOKUP(A169,'Input de Projetos'!$A$3:$F$999,5,FALSE)*F169),"")</f>
        <v/>
      </c>
      <c r="M169" s="49" t="str">
        <f t="shared" si="3"/>
        <v/>
      </c>
      <c r="N169" s="25" t="str">
        <f t="shared" si="4"/>
        <v/>
      </c>
      <c r="O169" s="50" t="str">
        <f t="shared" si="5"/>
        <v/>
      </c>
      <c r="P169" s="10"/>
      <c r="Q169" s="10"/>
    </row>
    <row r="170">
      <c r="A170" s="10"/>
      <c r="B170" s="42" t="str">
        <f>iferror(vlookup(A170,'Input de Projetos'!$A$3:$G$999,7,false),"")</f>
        <v/>
      </c>
      <c r="C170" s="43" t="str">
        <f>iferror(vlookup(A170,'Input de Projetos'!$A$3:$B$999,2,false),"")</f>
        <v/>
      </c>
      <c r="D170" s="44" t="str">
        <f>iferror(vlookup(A170,'Input de Projetos'!$A$3:$C$999,3,false),"")</f>
        <v/>
      </c>
      <c r="E170" s="45"/>
      <c r="F170" s="53"/>
      <c r="G170" s="20"/>
      <c r="H170" s="51"/>
      <c r="I170" s="51"/>
      <c r="J170" s="26" t="str">
        <f t="shared" si="8"/>
        <v>A soma das parcelas não bate com o valor total do projeto</v>
      </c>
      <c r="K170" s="48" t="str">
        <f t="shared" si="2"/>
        <v/>
      </c>
      <c r="L170" s="48" t="str">
        <f>iferror(if(H170&lt;&gt;"Sim","", VLOOKUP(A170,'Input de Projetos'!$A$3:$F$999,5,FALSE)*F170),"")</f>
        <v/>
      </c>
      <c r="M170" s="49" t="str">
        <f t="shared" si="3"/>
        <v/>
      </c>
      <c r="N170" s="25" t="str">
        <f t="shared" si="4"/>
        <v/>
      </c>
      <c r="O170" s="50" t="str">
        <f t="shared" si="5"/>
        <v/>
      </c>
      <c r="P170" s="10"/>
      <c r="Q170" s="10"/>
    </row>
    <row r="171">
      <c r="A171" s="10"/>
      <c r="B171" s="42" t="str">
        <f>iferror(vlookup(A171,'Input de Projetos'!$A$3:$G$999,7,false),"")</f>
        <v/>
      </c>
      <c r="C171" s="43" t="str">
        <f>iferror(vlookup(A171,'Input de Projetos'!$A$3:$B$999,2,false),"")</f>
        <v/>
      </c>
      <c r="D171" s="44" t="str">
        <f>iferror(vlookup(A171,'Input de Projetos'!$A$3:$C$999,3,false),"")</f>
        <v/>
      </c>
      <c r="E171" s="45"/>
      <c r="F171" s="53"/>
      <c r="G171" s="20"/>
      <c r="H171" s="51"/>
      <c r="I171" s="51"/>
      <c r="J171" s="26" t="str">
        <f t="shared" si="8"/>
        <v>A soma das parcelas não bate com o valor total do projeto</v>
      </c>
      <c r="K171" s="48" t="str">
        <f t="shared" si="2"/>
        <v/>
      </c>
      <c r="L171" s="48" t="str">
        <f>iferror(if(H171&lt;&gt;"Sim","", VLOOKUP(A171,'Input de Projetos'!$A$3:$F$999,5,FALSE)*F171),"")</f>
        <v/>
      </c>
      <c r="M171" s="49" t="str">
        <f t="shared" si="3"/>
        <v/>
      </c>
      <c r="N171" s="25" t="str">
        <f t="shared" si="4"/>
        <v/>
      </c>
      <c r="O171" s="50" t="str">
        <f t="shared" si="5"/>
        <v/>
      </c>
      <c r="P171" s="10"/>
      <c r="Q171" s="10"/>
    </row>
    <row r="172">
      <c r="A172" s="10"/>
      <c r="B172" s="42" t="str">
        <f>iferror(vlookup(A172,'Input de Projetos'!$A$3:$G$999,7,false),"")</f>
        <v/>
      </c>
      <c r="C172" s="43" t="str">
        <f>iferror(vlookup(A172,'Input de Projetos'!$A$3:$B$999,2,false),"")</f>
        <v/>
      </c>
      <c r="D172" s="44" t="str">
        <f>iferror(vlookup(A172,'Input de Projetos'!$A$3:$C$999,3,false),"")</f>
        <v/>
      </c>
      <c r="E172" s="45"/>
      <c r="F172" s="53"/>
      <c r="G172" s="20"/>
      <c r="H172" s="51"/>
      <c r="I172" s="51"/>
      <c r="J172" s="26" t="str">
        <f t="shared" si="8"/>
        <v>A soma das parcelas não bate com o valor total do projeto</v>
      </c>
      <c r="K172" s="48" t="str">
        <f t="shared" si="2"/>
        <v/>
      </c>
      <c r="L172" s="48" t="str">
        <f>iferror(if(H172&lt;&gt;"Sim","", VLOOKUP(A172,'Input de Projetos'!$A$3:$F$999,5,FALSE)*F172),"")</f>
        <v/>
      </c>
      <c r="M172" s="49" t="str">
        <f t="shared" si="3"/>
        <v/>
      </c>
      <c r="N172" s="25" t="str">
        <f t="shared" si="4"/>
        <v/>
      </c>
      <c r="O172" s="50" t="str">
        <f t="shared" si="5"/>
        <v/>
      </c>
      <c r="P172" s="10"/>
      <c r="Q172" s="10"/>
    </row>
    <row r="173">
      <c r="A173" s="10"/>
      <c r="B173" s="42" t="str">
        <f>iferror(vlookup(A173,'Input de Projetos'!$A$3:$G$999,7,false),"")</f>
        <v/>
      </c>
      <c r="C173" s="43" t="str">
        <f>iferror(vlookup(A173,'Input de Projetos'!$A$3:$B$999,2,false),"")</f>
        <v/>
      </c>
      <c r="D173" s="44" t="str">
        <f>iferror(vlookup(A173,'Input de Projetos'!$A$3:$C$999,3,false),"")</f>
        <v/>
      </c>
      <c r="E173" s="45"/>
      <c r="F173" s="53"/>
      <c r="G173" s="20"/>
      <c r="H173" s="51"/>
      <c r="I173" s="51"/>
      <c r="J173" s="26" t="str">
        <f t="shared" si="8"/>
        <v>A soma das parcelas não bate com o valor total do projeto</v>
      </c>
      <c r="K173" s="48" t="str">
        <f t="shared" si="2"/>
        <v/>
      </c>
      <c r="L173" s="48" t="str">
        <f>iferror(if(H173&lt;&gt;"Sim","", VLOOKUP(A173,'Input de Projetos'!$A$3:$F$999,5,FALSE)*F173),"")</f>
        <v/>
      </c>
      <c r="M173" s="49" t="str">
        <f t="shared" si="3"/>
        <v/>
      </c>
      <c r="N173" s="25" t="str">
        <f t="shared" si="4"/>
        <v/>
      </c>
      <c r="O173" s="50" t="str">
        <f t="shared" si="5"/>
        <v/>
      </c>
      <c r="P173" s="10"/>
      <c r="Q173" s="10"/>
    </row>
    <row r="174">
      <c r="A174" s="10"/>
      <c r="B174" s="42" t="str">
        <f>iferror(vlookup(A174,'Input de Projetos'!$A$3:$G$999,7,false),"")</f>
        <v/>
      </c>
      <c r="C174" s="43" t="str">
        <f>iferror(vlookup(A174,'Input de Projetos'!$A$3:$B$999,2,false),"")</f>
        <v/>
      </c>
      <c r="D174" s="44" t="str">
        <f>iferror(vlookup(A174,'Input de Projetos'!$A$3:$C$999,3,false),"")</f>
        <v/>
      </c>
      <c r="E174" s="45"/>
      <c r="F174" s="53"/>
      <c r="G174" s="20"/>
      <c r="H174" s="51"/>
      <c r="I174" s="51"/>
      <c r="J174" s="26" t="str">
        <f t="shared" si="8"/>
        <v>A soma das parcelas não bate com o valor total do projeto</v>
      </c>
      <c r="K174" s="48" t="str">
        <f t="shared" si="2"/>
        <v/>
      </c>
      <c r="L174" s="48" t="str">
        <f>iferror(if(H174&lt;&gt;"Sim","", VLOOKUP(A174,'Input de Projetos'!$A$3:$F$999,5,FALSE)*F174),"")</f>
        <v/>
      </c>
      <c r="M174" s="49" t="str">
        <f t="shared" si="3"/>
        <v/>
      </c>
      <c r="N174" s="25" t="str">
        <f t="shared" si="4"/>
        <v/>
      </c>
      <c r="O174" s="50" t="str">
        <f t="shared" si="5"/>
        <v/>
      </c>
      <c r="P174" s="10"/>
      <c r="Q174" s="10"/>
    </row>
    <row r="175">
      <c r="A175" s="10"/>
      <c r="B175" s="42" t="str">
        <f>iferror(vlookup(A175,'Input de Projetos'!$A$3:$G$999,7,false),"")</f>
        <v/>
      </c>
      <c r="C175" s="43" t="str">
        <f>iferror(vlookup(A175,'Input de Projetos'!$A$3:$B$999,2,false),"")</f>
        <v/>
      </c>
      <c r="D175" s="44" t="str">
        <f>iferror(vlookup(A175,'Input de Projetos'!$A$3:$C$999,3,false),"")</f>
        <v/>
      </c>
      <c r="E175" s="45"/>
      <c r="F175" s="53"/>
      <c r="G175" s="20"/>
      <c r="H175" s="51"/>
      <c r="I175" s="51"/>
      <c r="J175" s="26" t="str">
        <f t="shared" si="8"/>
        <v>A soma das parcelas não bate com o valor total do projeto</v>
      </c>
      <c r="K175" s="48" t="str">
        <f t="shared" si="2"/>
        <v/>
      </c>
      <c r="L175" s="48" t="str">
        <f>iferror(if(H175&lt;&gt;"Sim","", VLOOKUP(A175,'Input de Projetos'!$A$3:$F$999,5,FALSE)*F175),"")</f>
        <v/>
      </c>
      <c r="M175" s="49" t="str">
        <f t="shared" si="3"/>
        <v/>
      </c>
      <c r="N175" s="25" t="str">
        <f t="shared" si="4"/>
        <v/>
      </c>
      <c r="O175" s="50" t="str">
        <f t="shared" si="5"/>
        <v/>
      </c>
      <c r="P175" s="10"/>
      <c r="Q175" s="10"/>
    </row>
    <row r="176">
      <c r="A176" s="10"/>
      <c r="B176" s="42" t="str">
        <f>iferror(vlookup(A176,'Input de Projetos'!$A$3:$G$999,7,false),"")</f>
        <v/>
      </c>
      <c r="C176" s="43" t="str">
        <f>iferror(vlookup(A176,'Input de Projetos'!$A$3:$B$999,2,false),"")</f>
        <v/>
      </c>
      <c r="D176" s="44" t="str">
        <f>iferror(vlookup(A176,'Input de Projetos'!$A$3:$C$999,3,false),"")</f>
        <v/>
      </c>
      <c r="E176" s="45"/>
      <c r="F176" s="53"/>
      <c r="G176" s="20"/>
      <c r="H176" s="51"/>
      <c r="I176" s="51"/>
      <c r="J176" s="26" t="str">
        <f t="shared" si="8"/>
        <v>A soma das parcelas não bate com o valor total do projeto</v>
      </c>
      <c r="K176" s="48" t="str">
        <f t="shared" si="2"/>
        <v/>
      </c>
      <c r="L176" s="48" t="str">
        <f>iferror(if(H176&lt;&gt;"Sim","", VLOOKUP(A176,'Input de Projetos'!$A$3:$F$999,5,FALSE)*F176),"")</f>
        <v/>
      </c>
      <c r="M176" s="49" t="str">
        <f t="shared" si="3"/>
        <v/>
      </c>
      <c r="N176" s="25" t="str">
        <f t="shared" si="4"/>
        <v/>
      </c>
      <c r="O176" s="50" t="str">
        <f t="shared" si="5"/>
        <v/>
      </c>
      <c r="P176" s="10"/>
      <c r="Q176" s="10"/>
    </row>
    <row r="177">
      <c r="A177" s="10"/>
      <c r="B177" s="42" t="str">
        <f>iferror(vlookup(A177,'Input de Projetos'!$A$3:$G$999,7,false),"")</f>
        <v/>
      </c>
      <c r="C177" s="43" t="str">
        <f>iferror(vlookup(A177,'Input de Projetos'!$A$3:$B$999,2,false),"")</f>
        <v/>
      </c>
      <c r="D177" s="44" t="str">
        <f>iferror(vlookup(A177,'Input de Projetos'!$A$3:$C$999,3,false),"")</f>
        <v/>
      </c>
      <c r="E177" s="45"/>
      <c r="F177" s="53"/>
      <c r="G177" s="20"/>
      <c r="H177" s="51"/>
      <c r="I177" s="51"/>
      <c r="J177" s="26" t="str">
        <f t="shared" si="8"/>
        <v>A soma das parcelas não bate com o valor total do projeto</v>
      </c>
      <c r="K177" s="48" t="str">
        <f t="shared" si="2"/>
        <v/>
      </c>
      <c r="L177" s="48" t="str">
        <f>iferror(if(H177&lt;&gt;"Sim","", VLOOKUP(A177,'Input de Projetos'!$A$3:$F$999,5,FALSE)*F177),"")</f>
        <v/>
      </c>
      <c r="M177" s="49" t="str">
        <f t="shared" si="3"/>
        <v/>
      </c>
      <c r="N177" s="25" t="str">
        <f t="shared" si="4"/>
        <v/>
      </c>
      <c r="O177" s="50" t="str">
        <f t="shared" si="5"/>
        <v/>
      </c>
      <c r="P177" s="10"/>
      <c r="Q177" s="10"/>
    </row>
    <row r="178">
      <c r="A178" s="10"/>
      <c r="B178" s="42" t="str">
        <f>iferror(vlookup(A178,'Input de Projetos'!$A$3:$G$999,7,false),"")</f>
        <v/>
      </c>
      <c r="C178" s="43" t="str">
        <f>iferror(vlookup(A178,'Input de Projetos'!$A$3:$B$999,2,false),"")</f>
        <v/>
      </c>
      <c r="D178" s="44" t="str">
        <f>iferror(vlookup(A178,'Input de Projetos'!$A$3:$C$999,3,false),"")</f>
        <v/>
      </c>
      <c r="E178" s="45"/>
      <c r="F178" s="53"/>
      <c r="G178" s="20"/>
      <c r="H178" s="51"/>
      <c r="I178" s="51"/>
      <c r="J178" s="26" t="str">
        <f t="shared" si="8"/>
        <v>A soma das parcelas não bate com o valor total do projeto</v>
      </c>
      <c r="K178" s="48" t="str">
        <f t="shared" si="2"/>
        <v/>
      </c>
      <c r="L178" s="48" t="str">
        <f>iferror(if(H178&lt;&gt;"Sim","", VLOOKUP(A178,'Input de Projetos'!$A$3:$F$999,5,FALSE)*F178),"")</f>
        <v/>
      </c>
      <c r="M178" s="49" t="str">
        <f t="shared" si="3"/>
        <v/>
      </c>
      <c r="N178" s="25" t="str">
        <f t="shared" si="4"/>
        <v/>
      </c>
      <c r="O178" s="50" t="str">
        <f t="shared" si="5"/>
        <v/>
      </c>
      <c r="P178" s="10"/>
      <c r="Q178" s="10"/>
    </row>
    <row r="179">
      <c r="A179" s="10"/>
      <c r="B179" s="42" t="str">
        <f>iferror(vlookup(A179,'Input de Projetos'!$A$3:$G$999,7,false),"")</f>
        <v/>
      </c>
      <c r="C179" s="43" t="str">
        <f>iferror(vlookup(A179,'Input de Projetos'!$A$3:$B$999,2,false),"")</f>
        <v/>
      </c>
      <c r="D179" s="44" t="str">
        <f>iferror(vlookup(A179,'Input de Projetos'!$A$3:$C$999,3,false),"")</f>
        <v/>
      </c>
      <c r="E179" s="45"/>
      <c r="F179" s="53"/>
      <c r="G179" s="20"/>
      <c r="H179" s="51"/>
      <c r="I179" s="51"/>
      <c r="J179" s="26" t="str">
        <f t="shared" si="8"/>
        <v>A soma das parcelas não bate com o valor total do projeto</v>
      </c>
      <c r="K179" s="48" t="str">
        <f t="shared" si="2"/>
        <v/>
      </c>
      <c r="L179" s="48" t="str">
        <f>iferror(if(H179&lt;&gt;"Sim","", VLOOKUP(A179,'Input de Projetos'!$A$3:$F$999,5,FALSE)*F179),"")</f>
        <v/>
      </c>
      <c r="M179" s="49" t="str">
        <f t="shared" si="3"/>
        <v/>
      </c>
      <c r="N179" s="25" t="str">
        <f t="shared" si="4"/>
        <v/>
      </c>
      <c r="O179" s="50" t="str">
        <f t="shared" si="5"/>
        <v/>
      </c>
      <c r="P179" s="10"/>
      <c r="Q179" s="10"/>
    </row>
    <row r="180">
      <c r="A180" s="10"/>
      <c r="B180" s="42" t="str">
        <f>iferror(vlookup(A180,'Input de Projetos'!$A$3:$G$999,7,false),"")</f>
        <v/>
      </c>
      <c r="C180" s="43" t="str">
        <f>iferror(vlookup(A180,'Input de Projetos'!$A$3:$B$999,2,false),"")</f>
        <v/>
      </c>
      <c r="D180" s="44" t="str">
        <f>iferror(vlookup(A180,'Input de Projetos'!$A$3:$C$999,3,false),"")</f>
        <v/>
      </c>
      <c r="E180" s="45"/>
      <c r="F180" s="53"/>
      <c r="G180" s="20"/>
      <c r="H180" s="51"/>
      <c r="I180" s="51"/>
      <c r="J180" s="26" t="str">
        <f t="shared" si="8"/>
        <v>A soma das parcelas não bate com o valor total do projeto</v>
      </c>
      <c r="K180" s="48" t="str">
        <f t="shared" si="2"/>
        <v/>
      </c>
      <c r="L180" s="48" t="str">
        <f>iferror(if(H180&lt;&gt;"Sim","", VLOOKUP(A180,'Input de Projetos'!$A$3:$F$999,5,FALSE)*F180),"")</f>
        <v/>
      </c>
      <c r="M180" s="49" t="str">
        <f t="shared" si="3"/>
        <v/>
      </c>
      <c r="N180" s="25" t="str">
        <f t="shared" si="4"/>
        <v/>
      </c>
      <c r="O180" s="50" t="str">
        <f t="shared" si="5"/>
        <v/>
      </c>
      <c r="P180" s="10"/>
      <c r="Q180" s="10"/>
    </row>
    <row r="181">
      <c r="A181" s="10"/>
      <c r="B181" s="42" t="str">
        <f>iferror(vlookup(A181,'Input de Projetos'!$A$3:$G$999,7,false),"")</f>
        <v/>
      </c>
      <c r="C181" s="43" t="str">
        <f>iferror(vlookup(A181,'Input de Projetos'!$A$3:$B$999,2,false),"")</f>
        <v/>
      </c>
      <c r="D181" s="44" t="str">
        <f>iferror(vlookup(A181,'Input de Projetos'!$A$3:$C$999,3,false),"")</f>
        <v/>
      </c>
      <c r="E181" s="45"/>
      <c r="F181" s="53"/>
      <c r="G181" s="20"/>
      <c r="H181" s="51"/>
      <c r="I181" s="51"/>
      <c r="J181" s="26" t="str">
        <f t="shared" si="8"/>
        <v>A soma das parcelas não bate com o valor total do projeto</v>
      </c>
      <c r="K181" s="48" t="str">
        <f t="shared" si="2"/>
        <v/>
      </c>
      <c r="L181" s="48" t="str">
        <f>iferror(if(H181&lt;&gt;"Sim","", VLOOKUP(A181,'Input de Projetos'!$A$3:$F$999,5,FALSE)*F181),"")</f>
        <v/>
      </c>
      <c r="M181" s="49" t="str">
        <f t="shared" si="3"/>
        <v/>
      </c>
      <c r="N181" s="25" t="str">
        <f t="shared" si="4"/>
        <v/>
      </c>
      <c r="O181" s="50" t="str">
        <f t="shared" si="5"/>
        <v/>
      </c>
      <c r="P181" s="10"/>
      <c r="Q181" s="10"/>
    </row>
    <row r="182">
      <c r="A182" s="10"/>
      <c r="B182" s="42" t="str">
        <f>iferror(vlookup(A182,'Input de Projetos'!$A$3:$G$999,7,false),"")</f>
        <v/>
      </c>
      <c r="C182" s="43" t="str">
        <f>iferror(vlookup(A182,'Input de Projetos'!$A$3:$B$999,2,false),"")</f>
        <v/>
      </c>
      <c r="D182" s="44" t="str">
        <f>iferror(vlookup(A182,'Input de Projetos'!$A$3:$C$999,3,false),"")</f>
        <v/>
      </c>
      <c r="E182" s="45"/>
      <c r="F182" s="53"/>
      <c r="G182" s="20"/>
      <c r="H182" s="51"/>
      <c r="I182" s="51"/>
      <c r="J182" s="26" t="str">
        <f t="shared" si="8"/>
        <v>A soma das parcelas não bate com o valor total do projeto</v>
      </c>
      <c r="K182" s="48" t="str">
        <f t="shared" si="2"/>
        <v/>
      </c>
      <c r="L182" s="48" t="str">
        <f>iferror(if(H182&lt;&gt;"Sim","", VLOOKUP(A182,'Input de Projetos'!$A$3:$F$999,5,FALSE)*F182),"")</f>
        <v/>
      </c>
      <c r="M182" s="49" t="str">
        <f t="shared" si="3"/>
        <v/>
      </c>
      <c r="N182" s="25" t="str">
        <f t="shared" si="4"/>
        <v/>
      </c>
      <c r="O182" s="50" t="str">
        <f t="shared" si="5"/>
        <v/>
      </c>
      <c r="P182" s="10"/>
      <c r="Q182" s="10"/>
    </row>
    <row r="183">
      <c r="A183" s="10"/>
      <c r="B183" s="42" t="str">
        <f>iferror(vlookup(A183,'Input de Projetos'!$A$3:$G$999,7,false),"")</f>
        <v/>
      </c>
      <c r="C183" s="43" t="str">
        <f>iferror(vlookup(A183,'Input de Projetos'!$A$3:$B$999,2,false),"")</f>
        <v/>
      </c>
      <c r="D183" s="44" t="str">
        <f>iferror(vlookup(A183,'Input de Projetos'!$A$3:$C$999,3,false),"")</f>
        <v/>
      </c>
      <c r="E183" s="45"/>
      <c r="F183" s="53"/>
      <c r="G183" s="20"/>
      <c r="H183" s="51"/>
      <c r="I183" s="51"/>
      <c r="J183" s="26" t="str">
        <f t="shared" si="8"/>
        <v>A soma das parcelas não bate com o valor total do projeto</v>
      </c>
      <c r="K183" s="48" t="str">
        <f t="shared" si="2"/>
        <v/>
      </c>
      <c r="L183" s="48" t="str">
        <f>iferror(if(H183&lt;&gt;"Sim","", VLOOKUP(A183,'Input de Projetos'!$A$3:$F$999,5,FALSE)*F183),"")</f>
        <v/>
      </c>
      <c r="M183" s="49" t="str">
        <f t="shared" si="3"/>
        <v/>
      </c>
      <c r="N183" s="25" t="str">
        <f t="shared" si="4"/>
        <v/>
      </c>
      <c r="O183" s="50" t="str">
        <f t="shared" si="5"/>
        <v/>
      </c>
      <c r="P183" s="10"/>
      <c r="Q183" s="10"/>
    </row>
    <row r="184">
      <c r="A184" s="10"/>
      <c r="B184" s="42" t="str">
        <f>iferror(vlookup(A184,'Input de Projetos'!$A$3:$G$999,7,false),"")</f>
        <v/>
      </c>
      <c r="C184" s="43" t="str">
        <f>iferror(vlookup(A184,'Input de Projetos'!$A$3:$B$999,2,false),"")</f>
        <v/>
      </c>
      <c r="D184" s="44" t="str">
        <f>iferror(vlookup(A184,'Input de Projetos'!$A$3:$C$999,3,false),"")</f>
        <v/>
      </c>
      <c r="E184" s="45"/>
      <c r="F184" s="53"/>
      <c r="G184" s="20"/>
      <c r="H184" s="51"/>
      <c r="I184" s="51"/>
      <c r="J184" s="26" t="str">
        <f t="shared" si="8"/>
        <v>A soma das parcelas não bate com o valor total do projeto</v>
      </c>
      <c r="K184" s="48" t="str">
        <f t="shared" si="2"/>
        <v/>
      </c>
      <c r="L184" s="48" t="str">
        <f>iferror(if(H184&lt;&gt;"Sim","", VLOOKUP(A184,'Input de Projetos'!$A$3:$F$999,5,FALSE)*F184),"")</f>
        <v/>
      </c>
      <c r="M184" s="49" t="str">
        <f t="shared" si="3"/>
        <v/>
      </c>
      <c r="N184" s="25" t="str">
        <f t="shared" si="4"/>
        <v/>
      </c>
      <c r="O184" s="50" t="str">
        <f t="shared" si="5"/>
        <v/>
      </c>
      <c r="P184" s="10"/>
      <c r="Q184" s="10"/>
    </row>
    <row r="185">
      <c r="A185" s="10"/>
      <c r="B185" s="42" t="str">
        <f>iferror(vlookup(A185,'Input de Projetos'!$A$3:$G$999,7,false),"")</f>
        <v/>
      </c>
      <c r="C185" s="43" t="str">
        <f>iferror(vlookup(A185,'Input de Projetos'!$A$3:$B$999,2,false),"")</f>
        <v/>
      </c>
      <c r="D185" s="44" t="str">
        <f>iferror(vlookup(A185,'Input de Projetos'!$A$3:$C$999,3,false),"")</f>
        <v/>
      </c>
      <c r="E185" s="45"/>
      <c r="F185" s="53"/>
      <c r="G185" s="20"/>
      <c r="H185" s="51"/>
      <c r="I185" s="51"/>
      <c r="J185" s="26" t="str">
        <f t="shared" si="8"/>
        <v>A soma das parcelas não bate com o valor total do projeto</v>
      </c>
      <c r="K185" s="48" t="str">
        <f t="shared" si="2"/>
        <v/>
      </c>
      <c r="L185" s="48" t="str">
        <f>iferror(if(H185&lt;&gt;"Sim","", VLOOKUP(A185,'Input de Projetos'!$A$3:$F$999,5,FALSE)*F185),"")</f>
        <v/>
      </c>
      <c r="M185" s="49" t="str">
        <f t="shared" si="3"/>
        <v/>
      </c>
      <c r="N185" s="25" t="str">
        <f t="shared" si="4"/>
        <v/>
      </c>
      <c r="O185" s="50" t="str">
        <f t="shared" si="5"/>
        <v/>
      </c>
      <c r="P185" s="10"/>
      <c r="Q185" s="10"/>
    </row>
    <row r="186">
      <c r="A186" s="10"/>
      <c r="B186" s="42" t="str">
        <f>iferror(vlookup(A186,'Input de Projetos'!$A$3:$G$999,7,false),"")</f>
        <v/>
      </c>
      <c r="C186" s="43" t="str">
        <f>iferror(vlookup(A186,'Input de Projetos'!$A$3:$B$999,2,false),"")</f>
        <v/>
      </c>
      <c r="D186" s="44" t="str">
        <f>iferror(vlookup(A186,'Input de Projetos'!$A$3:$C$999,3,false),"")</f>
        <v/>
      </c>
      <c r="E186" s="45"/>
      <c r="F186" s="53"/>
      <c r="G186" s="20"/>
      <c r="H186" s="51"/>
      <c r="I186" s="51"/>
      <c r="J186" s="26" t="str">
        <f t="shared" si="8"/>
        <v>A soma das parcelas não bate com o valor total do projeto</v>
      </c>
      <c r="K186" s="48" t="str">
        <f t="shared" si="2"/>
        <v/>
      </c>
      <c r="L186" s="48" t="str">
        <f>iferror(if(H186&lt;&gt;"Sim","", VLOOKUP(A186,'Input de Projetos'!$A$3:$F$999,5,FALSE)*F186),"")</f>
        <v/>
      </c>
      <c r="M186" s="49" t="str">
        <f t="shared" si="3"/>
        <v/>
      </c>
      <c r="N186" s="25" t="str">
        <f t="shared" si="4"/>
        <v/>
      </c>
      <c r="O186" s="50" t="str">
        <f t="shared" si="5"/>
        <v/>
      </c>
      <c r="P186" s="10"/>
      <c r="Q186" s="10"/>
    </row>
    <row r="187">
      <c r="A187" s="10"/>
      <c r="B187" s="42" t="str">
        <f>iferror(vlookup(A187,'Input de Projetos'!$A$3:$G$999,7,false),"")</f>
        <v/>
      </c>
      <c r="C187" s="43" t="str">
        <f>iferror(vlookup(A187,'Input de Projetos'!$A$3:$B$999,2,false),"")</f>
        <v/>
      </c>
      <c r="D187" s="44" t="str">
        <f>iferror(vlookup(A187,'Input de Projetos'!$A$3:$C$999,3,false),"")</f>
        <v/>
      </c>
      <c r="E187" s="45"/>
      <c r="F187" s="53"/>
      <c r="G187" s="20"/>
      <c r="H187" s="51"/>
      <c r="I187" s="51"/>
      <c r="J187" s="26" t="str">
        <f t="shared" si="8"/>
        <v>A soma das parcelas não bate com o valor total do projeto</v>
      </c>
      <c r="K187" s="48" t="str">
        <f t="shared" si="2"/>
        <v/>
      </c>
      <c r="L187" s="48" t="str">
        <f>iferror(if(H187&lt;&gt;"Sim","", VLOOKUP(A187,'Input de Projetos'!$A$3:$F$999,5,FALSE)*F187),"")</f>
        <v/>
      </c>
      <c r="M187" s="49" t="str">
        <f t="shared" si="3"/>
        <v/>
      </c>
      <c r="N187" s="25" t="str">
        <f t="shared" si="4"/>
        <v/>
      </c>
      <c r="O187" s="50" t="str">
        <f t="shared" si="5"/>
        <v/>
      </c>
      <c r="P187" s="10"/>
      <c r="Q187" s="10"/>
    </row>
    <row r="188">
      <c r="A188" s="10"/>
      <c r="B188" s="42" t="str">
        <f>iferror(vlookup(A188,'Input de Projetos'!$A$3:$G$999,7,false),"")</f>
        <v/>
      </c>
      <c r="C188" s="43" t="str">
        <f>iferror(vlookup(A188,'Input de Projetos'!$A$3:$B$999,2,false),"")</f>
        <v/>
      </c>
      <c r="D188" s="44" t="str">
        <f>iferror(vlookup(A188,'Input de Projetos'!$A$3:$C$999,3,false),"")</f>
        <v/>
      </c>
      <c r="E188" s="45"/>
      <c r="F188" s="53"/>
      <c r="G188" s="20"/>
      <c r="H188" s="51"/>
      <c r="I188" s="51"/>
      <c r="J188" s="26" t="str">
        <f t="shared" si="8"/>
        <v>A soma das parcelas não bate com o valor total do projeto</v>
      </c>
      <c r="K188" s="48" t="str">
        <f t="shared" si="2"/>
        <v/>
      </c>
      <c r="L188" s="48" t="str">
        <f>iferror(if(H188&lt;&gt;"Sim","", VLOOKUP(A188,'Input de Projetos'!$A$3:$F$999,5,FALSE)*F188),"")</f>
        <v/>
      </c>
      <c r="M188" s="49" t="str">
        <f t="shared" si="3"/>
        <v/>
      </c>
      <c r="N188" s="25" t="str">
        <f t="shared" si="4"/>
        <v/>
      </c>
      <c r="O188" s="50" t="str">
        <f t="shared" si="5"/>
        <v/>
      </c>
      <c r="P188" s="10"/>
      <c r="Q188" s="10"/>
    </row>
    <row r="189">
      <c r="A189" s="10"/>
      <c r="B189" s="42" t="str">
        <f>iferror(vlookup(A189,'Input de Projetos'!$A$3:$G$999,7,false),"")</f>
        <v/>
      </c>
      <c r="C189" s="43" t="str">
        <f>iferror(vlookup(A189,'Input de Projetos'!$A$3:$B$999,2,false),"")</f>
        <v/>
      </c>
      <c r="D189" s="44" t="str">
        <f>iferror(vlookup(A189,'Input de Projetos'!$A$3:$C$999,3,false),"")</f>
        <v/>
      </c>
      <c r="E189" s="45"/>
      <c r="F189" s="53"/>
      <c r="G189" s="20"/>
      <c r="H189" s="51"/>
      <c r="I189" s="51"/>
      <c r="J189" s="26" t="str">
        <f t="shared" si="8"/>
        <v>A soma das parcelas não bate com o valor total do projeto</v>
      </c>
      <c r="K189" s="48" t="str">
        <f t="shared" si="2"/>
        <v/>
      </c>
      <c r="L189" s="48" t="str">
        <f>iferror(if(H189&lt;&gt;"Sim","", VLOOKUP(A189,'Input de Projetos'!$A$3:$F$999,5,FALSE)*F189),"")</f>
        <v/>
      </c>
      <c r="M189" s="49" t="str">
        <f t="shared" si="3"/>
        <v/>
      </c>
      <c r="N189" s="25" t="str">
        <f t="shared" si="4"/>
        <v/>
      </c>
      <c r="O189" s="50" t="str">
        <f t="shared" si="5"/>
        <v/>
      </c>
      <c r="P189" s="10"/>
      <c r="Q189" s="10"/>
    </row>
    <row r="190">
      <c r="A190" s="10"/>
      <c r="B190" s="42" t="str">
        <f>iferror(vlookup(A190,'Input de Projetos'!$A$3:$G$999,7,false),"")</f>
        <v/>
      </c>
      <c r="C190" s="43" t="str">
        <f>iferror(vlookup(A190,'Input de Projetos'!$A$3:$B$999,2,false),"")</f>
        <v/>
      </c>
      <c r="D190" s="44" t="str">
        <f>iferror(vlookup(A190,'Input de Projetos'!$A$3:$C$999,3,false),"")</f>
        <v/>
      </c>
      <c r="E190" s="45"/>
      <c r="F190" s="53"/>
      <c r="G190" s="20"/>
      <c r="H190" s="51"/>
      <c r="I190" s="51"/>
      <c r="J190" s="26" t="str">
        <f t="shared" si="8"/>
        <v>A soma das parcelas não bate com o valor total do projeto</v>
      </c>
      <c r="K190" s="48" t="str">
        <f t="shared" si="2"/>
        <v/>
      </c>
      <c r="L190" s="48" t="str">
        <f>iferror(if(H190&lt;&gt;"Sim","", VLOOKUP(A190,'Input de Projetos'!$A$3:$F$999,5,FALSE)*F190),"")</f>
        <v/>
      </c>
      <c r="M190" s="49" t="str">
        <f t="shared" si="3"/>
        <v/>
      </c>
      <c r="N190" s="25" t="str">
        <f t="shared" si="4"/>
        <v/>
      </c>
      <c r="O190" s="50" t="str">
        <f t="shared" si="5"/>
        <v/>
      </c>
      <c r="P190" s="10"/>
      <c r="Q190" s="10"/>
    </row>
    <row r="191">
      <c r="A191" s="10"/>
      <c r="B191" s="42" t="str">
        <f>iferror(vlookup(A191,'Input de Projetos'!$A$3:$G$999,7,false),"")</f>
        <v/>
      </c>
      <c r="C191" s="43" t="str">
        <f>iferror(vlookup(A191,'Input de Projetos'!$A$3:$B$999,2,false),"")</f>
        <v/>
      </c>
      <c r="D191" s="44" t="str">
        <f>iferror(vlookup(A191,'Input de Projetos'!$A$3:$C$999,3,false),"")</f>
        <v/>
      </c>
      <c r="E191" s="45"/>
      <c r="F191" s="53"/>
      <c r="G191" s="20"/>
      <c r="H191" s="51"/>
      <c r="I191" s="51"/>
      <c r="J191" s="26" t="str">
        <f t="shared" si="8"/>
        <v>A soma das parcelas não bate com o valor total do projeto</v>
      </c>
      <c r="K191" s="48" t="str">
        <f t="shared" si="2"/>
        <v/>
      </c>
      <c r="L191" s="48" t="str">
        <f>iferror(if(H191&lt;&gt;"Sim","", VLOOKUP(A191,'Input de Projetos'!$A$3:$F$999,5,FALSE)*F191),"")</f>
        <v/>
      </c>
      <c r="M191" s="49" t="str">
        <f t="shared" si="3"/>
        <v/>
      </c>
      <c r="N191" s="25" t="str">
        <f t="shared" si="4"/>
        <v/>
      </c>
      <c r="O191" s="50" t="str">
        <f t="shared" si="5"/>
        <v/>
      </c>
      <c r="P191" s="10"/>
      <c r="Q191" s="10"/>
    </row>
    <row r="192">
      <c r="A192" s="10"/>
      <c r="B192" s="42" t="str">
        <f>iferror(vlookup(A192,'Input de Projetos'!$A$3:$G$999,7,false),"")</f>
        <v/>
      </c>
      <c r="C192" s="43" t="str">
        <f>iferror(vlookup(A192,'Input de Projetos'!$A$3:$B$999,2,false),"")</f>
        <v/>
      </c>
      <c r="D192" s="44" t="str">
        <f>iferror(vlookup(A192,'Input de Projetos'!$A$3:$C$999,3,false),"")</f>
        <v/>
      </c>
      <c r="E192" s="45"/>
      <c r="F192" s="53"/>
      <c r="G192" s="20"/>
      <c r="H192" s="51"/>
      <c r="I192" s="51"/>
      <c r="J192" s="26" t="str">
        <f t="shared" si="8"/>
        <v>A soma das parcelas não bate com o valor total do projeto</v>
      </c>
      <c r="K192" s="48" t="str">
        <f t="shared" si="2"/>
        <v/>
      </c>
      <c r="L192" s="48" t="str">
        <f>iferror(if(H192&lt;&gt;"Sim","", VLOOKUP(A192,'Input de Projetos'!$A$3:$F$999,5,FALSE)*F192),"")</f>
        <v/>
      </c>
      <c r="M192" s="49" t="str">
        <f t="shared" si="3"/>
        <v/>
      </c>
      <c r="N192" s="25" t="str">
        <f t="shared" si="4"/>
        <v/>
      </c>
      <c r="O192" s="50" t="str">
        <f t="shared" si="5"/>
        <v/>
      </c>
      <c r="P192" s="10"/>
      <c r="Q192" s="10"/>
    </row>
    <row r="193">
      <c r="A193" s="10"/>
      <c r="B193" s="42" t="str">
        <f>iferror(vlookup(A193,'Input de Projetos'!$A$3:$G$999,7,false),"")</f>
        <v/>
      </c>
      <c r="C193" s="43" t="str">
        <f>iferror(vlookup(A193,'Input de Projetos'!$A$3:$B$999,2,false),"")</f>
        <v/>
      </c>
      <c r="D193" s="44" t="str">
        <f>iferror(vlookup(A193,'Input de Projetos'!$A$3:$C$999,3,false),"")</f>
        <v/>
      </c>
      <c r="E193" s="45"/>
      <c r="F193" s="53"/>
      <c r="G193" s="20"/>
      <c r="H193" s="51"/>
      <c r="I193" s="51"/>
      <c r="J193" s="26" t="str">
        <f t="shared" si="8"/>
        <v>A soma das parcelas não bate com o valor total do projeto</v>
      </c>
      <c r="K193" s="48" t="str">
        <f t="shared" si="2"/>
        <v/>
      </c>
      <c r="L193" s="48" t="str">
        <f>iferror(if(H193&lt;&gt;"Sim","", VLOOKUP(A193,'Input de Projetos'!$A$3:$F$999,5,FALSE)*F193),"")</f>
        <v/>
      </c>
      <c r="M193" s="49" t="str">
        <f t="shared" si="3"/>
        <v/>
      </c>
      <c r="N193" s="25" t="str">
        <f t="shared" si="4"/>
        <v/>
      </c>
      <c r="O193" s="50" t="str">
        <f t="shared" si="5"/>
        <v/>
      </c>
      <c r="P193" s="10"/>
      <c r="Q193" s="10"/>
    </row>
    <row r="194">
      <c r="A194" s="10"/>
      <c r="B194" s="42" t="str">
        <f>iferror(vlookup(A194,'Input de Projetos'!$A$3:$G$999,7,false),"")</f>
        <v/>
      </c>
      <c r="C194" s="43" t="str">
        <f>iferror(vlookup(A194,'Input de Projetos'!$A$3:$B$999,2,false),"")</f>
        <v/>
      </c>
      <c r="D194" s="44" t="str">
        <f>iferror(vlookup(A194,'Input de Projetos'!$A$3:$C$999,3,false),"")</f>
        <v/>
      </c>
      <c r="E194" s="45"/>
      <c r="F194" s="53"/>
      <c r="G194" s="20"/>
      <c r="H194" s="51"/>
      <c r="I194" s="51"/>
      <c r="J194" s="26" t="str">
        <f t="shared" si="8"/>
        <v>A soma das parcelas não bate com o valor total do projeto</v>
      </c>
      <c r="K194" s="48" t="str">
        <f t="shared" si="2"/>
        <v/>
      </c>
      <c r="L194" s="48" t="str">
        <f>iferror(if(H194&lt;&gt;"Sim","", VLOOKUP(A194,'Input de Projetos'!$A$3:$F$999,5,FALSE)*F194),"")</f>
        <v/>
      </c>
      <c r="M194" s="49" t="str">
        <f t="shared" si="3"/>
        <v/>
      </c>
      <c r="N194" s="25" t="str">
        <f t="shared" si="4"/>
        <v/>
      </c>
      <c r="O194" s="50" t="str">
        <f t="shared" si="5"/>
        <v/>
      </c>
      <c r="P194" s="10"/>
      <c r="Q194" s="10"/>
    </row>
    <row r="195">
      <c r="A195" s="10"/>
      <c r="B195" s="42" t="str">
        <f>iferror(vlookup(A195,'Input de Projetos'!$A$3:$G$999,7,false),"")</f>
        <v/>
      </c>
      <c r="C195" s="43" t="str">
        <f>iferror(vlookup(A195,'Input de Projetos'!$A$3:$B$999,2,false),"")</f>
        <v/>
      </c>
      <c r="D195" s="44" t="str">
        <f>iferror(vlookup(A195,'Input de Projetos'!$A$3:$C$999,3,false),"")</f>
        <v/>
      </c>
      <c r="E195" s="45"/>
      <c r="F195" s="53"/>
      <c r="G195" s="20"/>
      <c r="H195" s="51"/>
      <c r="I195" s="51"/>
      <c r="J195" s="26" t="str">
        <f t="shared" si="8"/>
        <v>A soma das parcelas não bate com o valor total do projeto</v>
      </c>
      <c r="K195" s="48" t="str">
        <f t="shared" si="2"/>
        <v/>
      </c>
      <c r="L195" s="48" t="str">
        <f>iferror(if(H195&lt;&gt;"Sim","", VLOOKUP(A195,'Input de Projetos'!$A$3:$F$999,5,FALSE)*F195),"")</f>
        <v/>
      </c>
      <c r="M195" s="49" t="str">
        <f t="shared" si="3"/>
        <v/>
      </c>
      <c r="N195" s="25" t="str">
        <f t="shared" si="4"/>
        <v/>
      </c>
      <c r="O195" s="50" t="str">
        <f t="shared" si="5"/>
        <v/>
      </c>
      <c r="P195" s="10"/>
      <c r="Q195" s="10"/>
    </row>
    <row r="196">
      <c r="A196" s="10"/>
      <c r="B196" s="42" t="str">
        <f>iferror(vlookup(A196,'Input de Projetos'!$A$3:$G$999,7,false),"")</f>
        <v/>
      </c>
      <c r="C196" s="43" t="str">
        <f>iferror(vlookup(A196,'Input de Projetos'!$A$3:$B$999,2,false),"")</f>
        <v/>
      </c>
      <c r="D196" s="44" t="str">
        <f>iferror(vlookup(A196,'Input de Projetos'!$A$3:$C$999,3,false),"")</f>
        <v/>
      </c>
      <c r="E196" s="45"/>
      <c r="F196" s="53"/>
      <c r="G196" s="20"/>
      <c r="H196" s="51"/>
      <c r="I196" s="51"/>
      <c r="J196" s="26" t="str">
        <f t="shared" si="8"/>
        <v>A soma das parcelas não bate com o valor total do projeto</v>
      </c>
      <c r="K196" s="48" t="str">
        <f t="shared" si="2"/>
        <v/>
      </c>
      <c r="L196" s="48" t="str">
        <f>iferror(if(H196&lt;&gt;"Sim","", VLOOKUP(A196,'Input de Projetos'!$A$3:$F$999,5,FALSE)*F196),"")</f>
        <v/>
      </c>
      <c r="M196" s="49" t="str">
        <f t="shared" si="3"/>
        <v/>
      </c>
      <c r="N196" s="25" t="str">
        <f t="shared" si="4"/>
        <v/>
      </c>
      <c r="O196" s="50" t="str">
        <f t="shared" si="5"/>
        <v/>
      </c>
      <c r="P196" s="10"/>
      <c r="Q196" s="10"/>
    </row>
    <row r="197">
      <c r="A197" s="10"/>
      <c r="B197" s="42" t="str">
        <f>iferror(vlookup(A197,'Input de Projetos'!$A$3:$G$999,7,false),"")</f>
        <v/>
      </c>
      <c r="C197" s="43" t="str">
        <f>iferror(vlookup(A197,'Input de Projetos'!$A$3:$B$999,2,false),"")</f>
        <v/>
      </c>
      <c r="D197" s="44" t="str">
        <f>iferror(vlookup(A197,'Input de Projetos'!$A$3:$C$999,3,false),"")</f>
        <v/>
      </c>
      <c r="E197" s="45"/>
      <c r="F197" s="53"/>
      <c r="G197" s="20"/>
      <c r="H197" s="51"/>
      <c r="I197" s="51"/>
      <c r="J197" s="26" t="str">
        <f t="shared" si="8"/>
        <v>A soma das parcelas não bate com o valor total do projeto</v>
      </c>
      <c r="K197" s="48" t="str">
        <f t="shared" si="2"/>
        <v/>
      </c>
      <c r="L197" s="48" t="str">
        <f>iferror(if(H197&lt;&gt;"Sim","", VLOOKUP(A197,'Input de Projetos'!$A$3:$F$999,5,FALSE)*F197),"")</f>
        <v/>
      </c>
      <c r="M197" s="49" t="str">
        <f t="shared" si="3"/>
        <v/>
      </c>
      <c r="N197" s="25" t="str">
        <f t="shared" si="4"/>
        <v/>
      </c>
      <c r="O197" s="50" t="str">
        <f t="shared" si="5"/>
        <v/>
      </c>
      <c r="P197" s="10"/>
      <c r="Q197" s="10"/>
    </row>
    <row r="198">
      <c r="A198" s="10"/>
      <c r="B198" s="42" t="str">
        <f>iferror(vlookup(A198,'Input de Projetos'!$A$3:$G$999,7,false),"")</f>
        <v/>
      </c>
      <c r="C198" s="43" t="str">
        <f>iferror(vlookup(A198,'Input de Projetos'!$A$3:$B$999,2,false),"")</f>
        <v/>
      </c>
      <c r="D198" s="44" t="str">
        <f>iferror(vlookup(A198,'Input de Projetos'!$A$3:$C$999,3,false),"")</f>
        <v/>
      </c>
      <c r="E198" s="45"/>
      <c r="F198" s="53"/>
      <c r="G198" s="20"/>
      <c r="H198" s="51"/>
      <c r="I198" s="51"/>
      <c r="J198" s="26" t="str">
        <f t="shared" si="8"/>
        <v>A soma das parcelas não bate com o valor total do projeto</v>
      </c>
      <c r="K198" s="48" t="str">
        <f t="shared" si="2"/>
        <v/>
      </c>
      <c r="L198" s="48" t="str">
        <f>iferror(if(H198&lt;&gt;"Sim","", VLOOKUP(A198,'Input de Projetos'!$A$3:$F$999,5,FALSE)*F198),"")</f>
        <v/>
      </c>
      <c r="M198" s="49" t="str">
        <f t="shared" si="3"/>
        <v/>
      </c>
      <c r="N198" s="25" t="str">
        <f t="shared" si="4"/>
        <v/>
      </c>
      <c r="O198" s="50" t="str">
        <f t="shared" si="5"/>
        <v/>
      </c>
      <c r="P198" s="10"/>
      <c r="Q198" s="10"/>
    </row>
    <row r="199">
      <c r="A199" s="10"/>
      <c r="B199" s="42" t="str">
        <f>iferror(vlookup(A199,'Input de Projetos'!$A$3:$G$999,7,false),"")</f>
        <v/>
      </c>
      <c r="C199" s="43" t="str">
        <f>iferror(vlookup(A199,'Input de Projetos'!$A$3:$B$999,2,false),"")</f>
        <v/>
      </c>
      <c r="D199" s="44" t="str">
        <f>iferror(vlookup(A199,'Input de Projetos'!$A$3:$C$999,3,false),"")</f>
        <v/>
      </c>
      <c r="E199" s="45"/>
      <c r="F199" s="53"/>
      <c r="G199" s="20"/>
      <c r="H199" s="51"/>
      <c r="I199" s="51"/>
      <c r="J199" s="26" t="str">
        <f t="shared" si="8"/>
        <v>A soma das parcelas não bate com o valor total do projeto</v>
      </c>
      <c r="K199" s="48" t="str">
        <f t="shared" si="2"/>
        <v/>
      </c>
      <c r="L199" s="48" t="str">
        <f>iferror(if(H199&lt;&gt;"Sim","", VLOOKUP(A199,'Input de Projetos'!$A$3:$F$999,5,FALSE)*F199),"")</f>
        <v/>
      </c>
      <c r="M199" s="49" t="str">
        <f t="shared" si="3"/>
        <v/>
      </c>
      <c r="N199" s="25" t="str">
        <f t="shared" si="4"/>
        <v/>
      </c>
      <c r="O199" s="50" t="str">
        <f t="shared" si="5"/>
        <v/>
      </c>
      <c r="P199" s="10"/>
      <c r="Q199" s="10"/>
    </row>
    <row r="200">
      <c r="A200" s="10"/>
      <c r="B200" s="42" t="str">
        <f>iferror(vlookup(A200,'Input de Projetos'!$A$3:$G$999,7,false),"")</f>
        <v/>
      </c>
      <c r="C200" s="43" t="str">
        <f>iferror(vlookup(A200,'Input de Projetos'!$A$3:$B$999,2,false),"")</f>
        <v/>
      </c>
      <c r="D200" s="44" t="str">
        <f>iferror(vlookup(A200,'Input de Projetos'!$A$3:$C$999,3,false),"")</f>
        <v/>
      </c>
      <c r="E200" s="45"/>
      <c r="F200" s="53"/>
      <c r="G200" s="20"/>
      <c r="H200" s="51"/>
      <c r="I200" s="51"/>
      <c r="J200" s="26" t="str">
        <f t="shared" si="8"/>
        <v>A soma das parcelas não bate com o valor total do projeto</v>
      </c>
      <c r="K200" s="48" t="str">
        <f t="shared" si="2"/>
        <v/>
      </c>
      <c r="L200" s="48" t="str">
        <f>iferror(if(H200&lt;&gt;"Sim","", VLOOKUP(A200,'Input de Projetos'!$A$3:$F$999,5,FALSE)*F200),"")</f>
        <v/>
      </c>
      <c r="M200" s="49" t="str">
        <f t="shared" si="3"/>
        <v/>
      </c>
      <c r="N200" s="25" t="str">
        <f t="shared" si="4"/>
        <v/>
      </c>
      <c r="O200" s="50" t="str">
        <f t="shared" si="5"/>
        <v/>
      </c>
      <c r="P200" s="10"/>
      <c r="Q200" s="10"/>
    </row>
    <row r="201">
      <c r="A201" s="10"/>
      <c r="B201" s="42" t="str">
        <f>iferror(vlookup(A201,'Input de Projetos'!$A$3:$G$999,7,false),"")</f>
        <v/>
      </c>
      <c r="C201" s="43" t="str">
        <f>iferror(vlookup(A201,'Input de Projetos'!$A$3:$B$999,2,false),"")</f>
        <v/>
      </c>
      <c r="D201" s="44" t="str">
        <f>iferror(vlookup(A201,'Input de Projetos'!$A$3:$C$999,3,false),"")</f>
        <v/>
      </c>
      <c r="E201" s="45"/>
      <c r="F201" s="53"/>
      <c r="G201" s="20"/>
      <c r="H201" s="51"/>
      <c r="I201" s="51"/>
      <c r="J201" s="26" t="str">
        <f t="shared" si="8"/>
        <v>A soma das parcelas não bate com o valor total do projeto</v>
      </c>
      <c r="K201" s="48" t="str">
        <f t="shared" si="2"/>
        <v/>
      </c>
      <c r="L201" s="48" t="str">
        <f>iferror(if(H201&lt;&gt;"Sim","", VLOOKUP(A201,'Input de Projetos'!$A$3:$F$999,5,FALSE)*F201),"")</f>
        <v/>
      </c>
      <c r="M201" s="49" t="str">
        <f t="shared" si="3"/>
        <v/>
      </c>
      <c r="N201" s="25" t="str">
        <f t="shared" si="4"/>
        <v/>
      </c>
      <c r="O201" s="50" t="str">
        <f t="shared" si="5"/>
        <v/>
      </c>
      <c r="P201" s="10"/>
      <c r="Q201" s="10"/>
    </row>
    <row r="202">
      <c r="A202" s="10"/>
      <c r="B202" s="42" t="str">
        <f>iferror(vlookup(A202,'Input de Projetos'!$A$3:$G$999,7,false),"")</f>
        <v/>
      </c>
      <c r="C202" s="43" t="str">
        <f>iferror(vlookup(A202,'Input de Projetos'!$A$3:$B$999,2,false),"")</f>
        <v/>
      </c>
      <c r="D202" s="44" t="str">
        <f>iferror(vlookup(A202,'Input de Projetos'!$A$3:$C$999,3,false),"")</f>
        <v/>
      </c>
      <c r="E202" s="45"/>
      <c r="F202" s="53"/>
      <c r="G202" s="20"/>
      <c r="H202" s="51"/>
      <c r="I202" s="51"/>
      <c r="J202" s="26" t="str">
        <f t="shared" si="8"/>
        <v>A soma das parcelas não bate com o valor total do projeto</v>
      </c>
      <c r="K202" s="48" t="str">
        <f t="shared" si="2"/>
        <v/>
      </c>
      <c r="L202" s="48" t="str">
        <f>iferror(if(H202&lt;&gt;"Sim","", VLOOKUP(A202,'Input de Projetos'!$A$3:$F$999,5,FALSE)*F202),"")</f>
        <v/>
      </c>
      <c r="M202" s="49" t="str">
        <f t="shared" si="3"/>
        <v/>
      </c>
      <c r="N202" s="25" t="str">
        <f t="shared" si="4"/>
        <v/>
      </c>
      <c r="O202" s="50" t="str">
        <f t="shared" si="5"/>
        <v/>
      </c>
      <c r="P202" s="10"/>
      <c r="Q202" s="10"/>
    </row>
    <row r="203">
      <c r="A203" s="10"/>
      <c r="B203" s="42" t="str">
        <f>iferror(vlookup(A203,'Input de Projetos'!$A$3:$G$999,7,false),"")</f>
        <v/>
      </c>
      <c r="C203" s="43" t="str">
        <f>iferror(vlookup(A203,'Input de Projetos'!$A$3:$B$999,2,false),"")</f>
        <v/>
      </c>
      <c r="D203" s="44" t="str">
        <f>iferror(vlookup(A203,'Input de Projetos'!$A$3:$C$999,3,false),"")</f>
        <v/>
      </c>
      <c r="E203" s="45"/>
      <c r="F203" s="53"/>
      <c r="G203" s="20"/>
      <c r="H203" s="51"/>
      <c r="I203" s="51"/>
      <c r="J203" s="26" t="str">
        <f t="shared" si="8"/>
        <v>A soma das parcelas não bate com o valor total do projeto</v>
      </c>
      <c r="K203" s="48" t="str">
        <f t="shared" si="2"/>
        <v/>
      </c>
      <c r="L203" s="48" t="str">
        <f>iferror(if(H203&lt;&gt;"Sim","", VLOOKUP(A203,'Input de Projetos'!$A$3:$F$999,5,FALSE)*F203),"")</f>
        <v/>
      </c>
      <c r="M203" s="49" t="str">
        <f t="shared" si="3"/>
        <v/>
      </c>
      <c r="N203" s="25" t="str">
        <f t="shared" si="4"/>
        <v/>
      </c>
      <c r="O203" s="50" t="str">
        <f t="shared" si="5"/>
        <v/>
      </c>
      <c r="P203" s="10"/>
      <c r="Q203" s="10"/>
    </row>
    <row r="204">
      <c r="A204" s="10"/>
      <c r="B204" s="42" t="str">
        <f>iferror(vlookup(A204,'Input de Projetos'!$A$3:$G$999,7,false),"")</f>
        <v/>
      </c>
      <c r="C204" s="43" t="str">
        <f>iferror(vlookup(A204,'Input de Projetos'!$A$3:$B$999,2,false),"")</f>
        <v/>
      </c>
      <c r="D204" s="44" t="str">
        <f>iferror(vlookup(A204,'Input de Projetos'!$A$3:$C$999,3,false),"")</f>
        <v/>
      </c>
      <c r="E204" s="45"/>
      <c r="F204" s="53"/>
      <c r="G204" s="20"/>
      <c r="H204" s="51"/>
      <c r="I204" s="51"/>
      <c r="J204" s="26" t="str">
        <f t="shared" si="8"/>
        <v>A soma das parcelas não bate com o valor total do projeto</v>
      </c>
      <c r="K204" s="48" t="str">
        <f t="shared" si="2"/>
        <v/>
      </c>
      <c r="L204" s="48" t="str">
        <f>iferror(if(H204&lt;&gt;"Sim","", VLOOKUP(A204,'Input de Projetos'!$A$3:$F$999,5,FALSE)*F204),"")</f>
        <v/>
      </c>
      <c r="M204" s="49" t="str">
        <f t="shared" si="3"/>
        <v/>
      </c>
      <c r="N204" s="25" t="str">
        <f t="shared" si="4"/>
        <v/>
      </c>
      <c r="O204" s="50" t="str">
        <f t="shared" si="5"/>
        <v/>
      </c>
      <c r="P204" s="10"/>
      <c r="Q204" s="10"/>
    </row>
    <row r="205">
      <c r="A205" s="10"/>
      <c r="B205" s="42" t="str">
        <f>iferror(vlookup(A205,'Input de Projetos'!$A$3:$G$999,7,false),"")</f>
        <v/>
      </c>
      <c r="C205" s="43" t="str">
        <f>iferror(vlookup(A205,'Input de Projetos'!$A$3:$B$999,2,false),"")</f>
        <v/>
      </c>
      <c r="D205" s="44" t="str">
        <f>iferror(vlookup(A205,'Input de Projetos'!$A$3:$C$999,3,false),"")</f>
        <v/>
      </c>
      <c r="E205" s="45"/>
      <c r="F205" s="53"/>
      <c r="G205" s="20"/>
      <c r="H205" s="51"/>
      <c r="I205" s="51"/>
      <c r="J205" s="26" t="str">
        <f t="shared" si="8"/>
        <v>A soma das parcelas não bate com o valor total do projeto</v>
      </c>
      <c r="K205" s="48" t="str">
        <f t="shared" si="2"/>
        <v/>
      </c>
      <c r="L205" s="48" t="str">
        <f>iferror(if(H205&lt;&gt;"Sim","", VLOOKUP(A205,'Input de Projetos'!$A$3:$F$999,5,FALSE)*F205),"")</f>
        <v/>
      </c>
      <c r="M205" s="49" t="str">
        <f t="shared" si="3"/>
        <v/>
      </c>
      <c r="N205" s="25" t="str">
        <f t="shared" si="4"/>
        <v/>
      </c>
      <c r="O205" s="50" t="str">
        <f t="shared" si="5"/>
        <v/>
      </c>
      <c r="P205" s="10"/>
      <c r="Q205" s="10"/>
    </row>
    <row r="206">
      <c r="A206" s="10"/>
      <c r="B206" s="42" t="str">
        <f>iferror(vlookup(A206,'Input de Projetos'!$A$3:$G$999,7,false),"")</f>
        <v/>
      </c>
      <c r="C206" s="43" t="str">
        <f>iferror(vlookup(A206,'Input de Projetos'!$A$3:$B$999,2,false),"")</f>
        <v/>
      </c>
      <c r="D206" s="44" t="str">
        <f>iferror(vlookup(A206,'Input de Projetos'!$A$3:$C$999,3,false),"")</f>
        <v/>
      </c>
      <c r="E206" s="45"/>
      <c r="F206" s="53"/>
      <c r="G206" s="20"/>
      <c r="H206" s="51"/>
      <c r="I206" s="51"/>
      <c r="J206" s="26" t="str">
        <f t="shared" si="8"/>
        <v>A soma das parcelas não bate com o valor total do projeto</v>
      </c>
      <c r="K206" s="48" t="str">
        <f t="shared" si="2"/>
        <v/>
      </c>
      <c r="L206" s="48" t="str">
        <f>iferror(if(H206&lt;&gt;"Sim","", VLOOKUP(A206,'Input de Projetos'!$A$3:$F$999,5,FALSE)*F206),"")</f>
        <v/>
      </c>
      <c r="M206" s="49" t="str">
        <f t="shared" si="3"/>
        <v/>
      </c>
      <c r="N206" s="25" t="str">
        <f t="shared" si="4"/>
        <v/>
      </c>
      <c r="O206" s="50" t="str">
        <f t="shared" si="5"/>
        <v/>
      </c>
      <c r="P206" s="10"/>
      <c r="Q206" s="10"/>
    </row>
    <row r="207">
      <c r="A207" s="10"/>
      <c r="B207" s="42" t="str">
        <f>iferror(vlookup(A207,'Input de Projetos'!$A$3:$G$999,7,false),"")</f>
        <v/>
      </c>
      <c r="C207" s="43" t="str">
        <f>iferror(vlookup(A207,'Input de Projetos'!$A$3:$B$999,2,false),"")</f>
        <v/>
      </c>
      <c r="D207" s="44" t="str">
        <f>iferror(vlookup(A207,'Input de Projetos'!$A$3:$C$999,3,false),"")</f>
        <v/>
      </c>
      <c r="E207" s="45"/>
      <c r="F207" s="53"/>
      <c r="G207" s="20"/>
      <c r="H207" s="51"/>
      <c r="I207" s="51"/>
      <c r="J207" s="26" t="str">
        <f t="shared" si="8"/>
        <v>A soma das parcelas não bate com o valor total do projeto</v>
      </c>
      <c r="K207" s="48" t="str">
        <f t="shared" si="2"/>
        <v/>
      </c>
      <c r="L207" s="48" t="str">
        <f>iferror(if(H207&lt;&gt;"Sim","", VLOOKUP(A207,'Input de Projetos'!$A$3:$F$999,5,FALSE)*F207),"")</f>
        <v/>
      </c>
      <c r="M207" s="49" t="str">
        <f t="shared" si="3"/>
        <v/>
      </c>
      <c r="N207" s="25" t="str">
        <f t="shared" si="4"/>
        <v/>
      </c>
      <c r="O207" s="50" t="str">
        <f t="shared" si="5"/>
        <v/>
      </c>
      <c r="P207" s="10"/>
      <c r="Q207" s="10"/>
    </row>
    <row r="208">
      <c r="A208" s="10"/>
      <c r="B208" s="42" t="str">
        <f>iferror(vlookup(A208,'Input de Projetos'!$A$3:$G$999,7,false),"")</f>
        <v/>
      </c>
      <c r="C208" s="43" t="str">
        <f>iferror(vlookup(A208,'Input de Projetos'!$A$3:$B$999,2,false),"")</f>
        <v/>
      </c>
      <c r="D208" s="44" t="str">
        <f>iferror(vlookup(A208,'Input de Projetos'!$A$3:$C$999,3,false),"")</f>
        <v/>
      </c>
      <c r="E208" s="45"/>
      <c r="F208" s="53"/>
      <c r="G208" s="20"/>
      <c r="H208" s="51"/>
      <c r="I208" s="51"/>
      <c r="J208" s="26" t="str">
        <f t="shared" si="8"/>
        <v>A soma das parcelas não bate com o valor total do projeto</v>
      </c>
      <c r="K208" s="48" t="str">
        <f t="shared" si="2"/>
        <v/>
      </c>
      <c r="L208" s="48" t="str">
        <f>iferror(if(H208&lt;&gt;"Sim","", VLOOKUP(A208,'Input de Projetos'!$A$3:$F$999,5,FALSE)*F208),"")</f>
        <v/>
      </c>
      <c r="M208" s="49" t="str">
        <f t="shared" si="3"/>
        <v/>
      </c>
      <c r="N208" s="25" t="str">
        <f t="shared" si="4"/>
        <v/>
      </c>
      <c r="O208" s="50" t="str">
        <f t="shared" si="5"/>
        <v/>
      </c>
      <c r="P208" s="10"/>
      <c r="Q208" s="10"/>
    </row>
    <row r="209">
      <c r="A209" s="10"/>
      <c r="B209" s="42" t="str">
        <f>iferror(vlookup(A209,'Input de Projetos'!$A$3:$G$999,7,false),"")</f>
        <v/>
      </c>
      <c r="C209" s="43" t="str">
        <f>iferror(vlookup(A209,'Input de Projetos'!$A$3:$B$999,2,false),"")</f>
        <v/>
      </c>
      <c r="D209" s="44" t="str">
        <f>iferror(vlookup(A209,'Input de Projetos'!$A$3:$C$999,3,false),"")</f>
        <v/>
      </c>
      <c r="E209" s="45"/>
      <c r="F209" s="53"/>
      <c r="G209" s="20"/>
      <c r="H209" s="51"/>
      <c r="I209" s="51"/>
      <c r="J209" s="26" t="str">
        <f t="shared" si="8"/>
        <v>A soma das parcelas não bate com o valor total do projeto</v>
      </c>
      <c r="K209" s="48" t="str">
        <f t="shared" si="2"/>
        <v/>
      </c>
      <c r="L209" s="48" t="str">
        <f>iferror(if(H209&lt;&gt;"Sim","", VLOOKUP(A209,'Input de Projetos'!$A$3:$F$999,5,FALSE)*F209),"")</f>
        <v/>
      </c>
      <c r="M209" s="49" t="str">
        <f t="shared" si="3"/>
        <v/>
      </c>
      <c r="N209" s="25" t="str">
        <f t="shared" si="4"/>
        <v/>
      </c>
      <c r="O209" s="50" t="str">
        <f t="shared" si="5"/>
        <v/>
      </c>
      <c r="P209" s="10"/>
      <c r="Q209" s="10"/>
    </row>
    <row r="210">
      <c r="A210" s="10"/>
      <c r="B210" s="42" t="str">
        <f>iferror(vlookup(A210,'Input de Projetos'!$A$3:$G$999,7,false),"")</f>
        <v/>
      </c>
      <c r="C210" s="43" t="str">
        <f>iferror(vlookup(A210,'Input de Projetos'!$A$3:$B$999,2,false),"")</f>
        <v/>
      </c>
      <c r="D210" s="44" t="str">
        <f>iferror(vlookup(A210,'Input de Projetos'!$A$3:$C$999,3,false),"")</f>
        <v/>
      </c>
      <c r="E210" s="45"/>
      <c r="F210" s="53"/>
      <c r="G210" s="20"/>
      <c r="H210" s="51"/>
      <c r="I210" s="51"/>
      <c r="J210" s="26" t="str">
        <f t="shared" si="8"/>
        <v>A soma das parcelas não bate com o valor total do projeto</v>
      </c>
      <c r="K210" s="48" t="str">
        <f t="shared" si="2"/>
        <v/>
      </c>
      <c r="L210" s="48" t="str">
        <f>iferror(if(H210&lt;&gt;"Sim","", VLOOKUP(A210,'Input de Projetos'!$A$3:$F$999,5,FALSE)*F210),"")</f>
        <v/>
      </c>
      <c r="M210" s="49" t="str">
        <f t="shared" si="3"/>
        <v/>
      </c>
      <c r="N210" s="25" t="str">
        <f t="shared" si="4"/>
        <v/>
      </c>
      <c r="O210" s="50" t="str">
        <f t="shared" si="5"/>
        <v/>
      </c>
      <c r="P210" s="10"/>
      <c r="Q210" s="10"/>
    </row>
    <row r="211">
      <c r="A211" s="10"/>
      <c r="B211" s="42" t="str">
        <f>iferror(vlookup(A211,'Input de Projetos'!$A$3:$G$999,7,false),"")</f>
        <v/>
      </c>
      <c r="C211" s="43" t="str">
        <f>iferror(vlookup(A211,'Input de Projetos'!$A$3:$B$999,2,false),"")</f>
        <v/>
      </c>
      <c r="D211" s="44" t="str">
        <f>iferror(vlookup(A211,'Input de Projetos'!$A$3:$C$999,3,false),"")</f>
        <v/>
      </c>
      <c r="E211" s="45"/>
      <c r="F211" s="53"/>
      <c r="G211" s="20"/>
      <c r="H211" s="51"/>
      <c r="I211" s="51"/>
      <c r="J211" s="26" t="str">
        <f t="shared" si="8"/>
        <v>A soma das parcelas não bate com o valor total do projeto</v>
      </c>
      <c r="K211" s="48" t="str">
        <f t="shared" si="2"/>
        <v/>
      </c>
      <c r="L211" s="48" t="str">
        <f>iferror(if(H211&lt;&gt;"Sim","", VLOOKUP(A211,'Input de Projetos'!$A$3:$F$999,5,FALSE)*F211),"")</f>
        <v/>
      </c>
      <c r="M211" s="49" t="str">
        <f t="shared" si="3"/>
        <v/>
      </c>
      <c r="N211" s="25" t="str">
        <f t="shared" si="4"/>
        <v/>
      </c>
      <c r="O211" s="50" t="str">
        <f t="shared" si="5"/>
        <v/>
      </c>
      <c r="P211" s="10"/>
      <c r="Q211" s="10"/>
    </row>
    <row r="212">
      <c r="A212" s="10"/>
      <c r="B212" s="42" t="str">
        <f>iferror(vlookup(A212,'Input de Projetos'!$A$3:$G$999,7,false),"")</f>
        <v/>
      </c>
      <c r="C212" s="43" t="str">
        <f>iferror(vlookup(A212,'Input de Projetos'!$A$3:$B$999,2,false),"")</f>
        <v/>
      </c>
      <c r="D212" s="44" t="str">
        <f>iferror(vlookup(A212,'Input de Projetos'!$A$3:$C$999,3,false),"")</f>
        <v/>
      </c>
      <c r="E212" s="45"/>
      <c r="F212" s="53"/>
      <c r="G212" s="20"/>
      <c r="H212" s="51"/>
      <c r="I212" s="51"/>
      <c r="J212" s="26" t="str">
        <f t="shared" si="8"/>
        <v>A soma das parcelas não bate com o valor total do projeto</v>
      </c>
      <c r="K212" s="48" t="str">
        <f t="shared" si="2"/>
        <v/>
      </c>
      <c r="L212" s="48" t="str">
        <f>iferror(if(H212&lt;&gt;"Sim","", VLOOKUP(A212,'Input de Projetos'!$A$3:$F$999,5,FALSE)*F212),"")</f>
        <v/>
      </c>
      <c r="M212" s="49" t="str">
        <f t="shared" si="3"/>
        <v/>
      </c>
      <c r="N212" s="25" t="str">
        <f t="shared" si="4"/>
        <v/>
      </c>
      <c r="O212" s="50" t="str">
        <f t="shared" si="5"/>
        <v/>
      </c>
      <c r="P212" s="10"/>
      <c r="Q212" s="10"/>
    </row>
    <row r="213">
      <c r="A213" s="10"/>
      <c r="B213" s="42" t="str">
        <f>iferror(vlookup(A213,'Input de Projetos'!$A$3:$G$999,7,false),"")</f>
        <v/>
      </c>
      <c r="C213" s="43" t="str">
        <f>iferror(vlookup(A213,'Input de Projetos'!$A$3:$B$999,2,false),"")</f>
        <v/>
      </c>
      <c r="D213" s="44" t="str">
        <f>iferror(vlookup(A213,'Input de Projetos'!$A$3:$C$999,3,false),"")</f>
        <v/>
      </c>
      <c r="E213" s="45"/>
      <c r="F213" s="53"/>
      <c r="G213" s="20"/>
      <c r="H213" s="51"/>
      <c r="I213" s="51"/>
      <c r="J213" s="26" t="str">
        <f t="shared" si="8"/>
        <v>A soma das parcelas não bate com o valor total do projeto</v>
      </c>
      <c r="K213" s="48" t="str">
        <f t="shared" si="2"/>
        <v/>
      </c>
      <c r="L213" s="48" t="str">
        <f>iferror(if(H213&lt;&gt;"Sim","", VLOOKUP(A213,'Input de Projetos'!$A$3:$F$999,5,FALSE)*F213),"")</f>
        <v/>
      </c>
      <c r="M213" s="49" t="str">
        <f t="shared" si="3"/>
        <v/>
      </c>
      <c r="N213" s="25" t="str">
        <f t="shared" si="4"/>
        <v/>
      </c>
      <c r="O213" s="50" t="str">
        <f t="shared" si="5"/>
        <v/>
      </c>
      <c r="P213" s="10"/>
      <c r="Q213" s="10"/>
    </row>
    <row r="214">
      <c r="A214" s="10"/>
      <c r="B214" s="42" t="str">
        <f>iferror(vlookup(A214,'Input de Projetos'!$A$3:$G$999,7,false),"")</f>
        <v/>
      </c>
      <c r="C214" s="43" t="str">
        <f>iferror(vlookup(A214,'Input de Projetos'!$A$3:$B$999,2,false),"")</f>
        <v/>
      </c>
      <c r="D214" s="44" t="str">
        <f>iferror(vlookup(A214,'Input de Projetos'!$A$3:$C$999,3,false),"")</f>
        <v/>
      </c>
      <c r="E214" s="45"/>
      <c r="F214" s="53"/>
      <c r="G214" s="20"/>
      <c r="H214" s="51"/>
      <c r="I214" s="51"/>
      <c r="J214" s="26" t="str">
        <f t="shared" si="8"/>
        <v>A soma das parcelas não bate com o valor total do projeto</v>
      </c>
      <c r="K214" s="48" t="str">
        <f t="shared" si="2"/>
        <v/>
      </c>
      <c r="L214" s="48" t="str">
        <f>iferror(if(H214&lt;&gt;"Sim","", VLOOKUP(A214,'Input de Projetos'!$A$3:$F$999,5,FALSE)*F214),"")</f>
        <v/>
      </c>
      <c r="M214" s="49" t="str">
        <f t="shared" si="3"/>
        <v/>
      </c>
      <c r="N214" s="25" t="str">
        <f t="shared" si="4"/>
        <v/>
      </c>
      <c r="O214" s="50" t="str">
        <f t="shared" si="5"/>
        <v/>
      </c>
      <c r="P214" s="10"/>
      <c r="Q214" s="10"/>
    </row>
    <row r="215">
      <c r="A215" s="10"/>
      <c r="B215" s="42" t="str">
        <f>iferror(vlookup(A215,'Input de Projetos'!$A$3:$G$999,7,false),"")</f>
        <v/>
      </c>
      <c r="C215" s="43" t="str">
        <f>iferror(vlookup(A215,'Input de Projetos'!$A$3:$B$999,2,false),"")</f>
        <v/>
      </c>
      <c r="D215" s="44" t="str">
        <f>iferror(vlookup(A215,'Input de Projetos'!$A$3:$C$999,3,false),"")</f>
        <v/>
      </c>
      <c r="E215" s="45"/>
      <c r="F215" s="53"/>
      <c r="G215" s="20"/>
      <c r="H215" s="51"/>
      <c r="I215" s="51"/>
      <c r="J215" s="26" t="str">
        <f t="shared" si="8"/>
        <v>A soma das parcelas não bate com o valor total do projeto</v>
      </c>
      <c r="K215" s="48" t="str">
        <f t="shared" si="2"/>
        <v/>
      </c>
      <c r="L215" s="48" t="str">
        <f>iferror(if(H215&lt;&gt;"Sim","", VLOOKUP(A215,'Input de Projetos'!$A$3:$F$999,5,FALSE)*F215),"")</f>
        <v/>
      </c>
      <c r="M215" s="49" t="str">
        <f t="shared" si="3"/>
        <v/>
      </c>
      <c r="N215" s="25" t="str">
        <f t="shared" si="4"/>
        <v/>
      </c>
      <c r="O215" s="50" t="str">
        <f t="shared" si="5"/>
        <v/>
      </c>
      <c r="P215" s="10"/>
      <c r="Q215" s="10"/>
    </row>
    <row r="216">
      <c r="A216" s="10"/>
      <c r="B216" s="42" t="str">
        <f>iferror(vlookup(A216,'Input de Projetos'!$A$3:$G$999,7,false),"")</f>
        <v/>
      </c>
      <c r="C216" s="43" t="str">
        <f>iferror(vlookup(A216,'Input de Projetos'!$A$3:$B$999,2,false),"")</f>
        <v/>
      </c>
      <c r="D216" s="44" t="str">
        <f>iferror(vlookup(A216,'Input de Projetos'!$A$3:$C$999,3,false),"")</f>
        <v/>
      </c>
      <c r="E216" s="45"/>
      <c r="F216" s="53"/>
      <c r="G216" s="20"/>
      <c r="H216" s="51"/>
      <c r="I216" s="51"/>
      <c r="J216" s="26" t="str">
        <f t="shared" si="8"/>
        <v>A soma das parcelas não bate com o valor total do projeto</v>
      </c>
      <c r="K216" s="48" t="str">
        <f t="shared" si="2"/>
        <v/>
      </c>
      <c r="L216" s="48" t="str">
        <f>iferror(if(H216&lt;&gt;"Sim","", VLOOKUP(A216,'Input de Projetos'!$A$3:$F$999,5,FALSE)*F216),"")</f>
        <v/>
      </c>
      <c r="M216" s="49" t="str">
        <f t="shared" si="3"/>
        <v/>
      </c>
      <c r="N216" s="25" t="str">
        <f t="shared" si="4"/>
        <v/>
      </c>
      <c r="O216" s="50" t="str">
        <f t="shared" si="5"/>
        <v/>
      </c>
      <c r="P216" s="10"/>
      <c r="Q216" s="10"/>
    </row>
    <row r="217">
      <c r="A217" s="10"/>
      <c r="B217" s="42" t="str">
        <f>iferror(vlookup(A217,'Input de Projetos'!$A$3:$G$999,7,false),"")</f>
        <v/>
      </c>
      <c r="C217" s="43" t="str">
        <f>iferror(vlookup(A217,'Input de Projetos'!$A$3:$B$999,2,false),"")</f>
        <v/>
      </c>
      <c r="D217" s="44" t="str">
        <f>iferror(vlookup(A217,'Input de Projetos'!$A$3:$C$999,3,false),"")</f>
        <v/>
      </c>
      <c r="E217" s="45"/>
      <c r="F217" s="53"/>
      <c r="G217" s="20"/>
      <c r="H217" s="51"/>
      <c r="I217" s="51"/>
      <c r="J217" s="26" t="str">
        <f t="shared" si="8"/>
        <v>A soma das parcelas não bate com o valor total do projeto</v>
      </c>
      <c r="K217" s="48" t="str">
        <f t="shared" si="2"/>
        <v/>
      </c>
      <c r="L217" s="48" t="str">
        <f>iferror(if(H217&lt;&gt;"Sim","", VLOOKUP(A217,'Input de Projetos'!$A$3:$F$999,5,FALSE)*F217),"")</f>
        <v/>
      </c>
      <c r="M217" s="49" t="str">
        <f t="shared" si="3"/>
        <v/>
      </c>
      <c r="N217" s="25" t="str">
        <f t="shared" si="4"/>
        <v/>
      </c>
      <c r="O217" s="50" t="str">
        <f t="shared" si="5"/>
        <v/>
      </c>
      <c r="P217" s="10"/>
      <c r="Q217" s="10"/>
    </row>
    <row r="218">
      <c r="A218" s="10"/>
      <c r="B218" s="42" t="str">
        <f>iferror(vlookup(A218,'Input de Projetos'!$A$3:$G$999,7,false),"")</f>
        <v/>
      </c>
      <c r="C218" s="43" t="str">
        <f>iferror(vlookup(A218,'Input de Projetos'!$A$3:$B$999,2,false),"")</f>
        <v/>
      </c>
      <c r="D218" s="44" t="str">
        <f>iferror(vlookup(A218,'Input de Projetos'!$A$3:$C$999,3,false),"")</f>
        <v/>
      </c>
      <c r="E218" s="45"/>
      <c r="F218" s="53"/>
      <c r="G218" s="20"/>
      <c r="H218" s="51"/>
      <c r="I218" s="51"/>
      <c r="J218" s="26" t="str">
        <f t="shared" si="8"/>
        <v>A soma das parcelas não bate com o valor total do projeto</v>
      </c>
      <c r="K218" s="48" t="str">
        <f t="shared" si="2"/>
        <v/>
      </c>
      <c r="L218" s="48" t="str">
        <f>iferror(if(H218&lt;&gt;"Sim","", VLOOKUP(A218,'Input de Projetos'!$A$3:$F$999,5,FALSE)*F218),"")</f>
        <v/>
      </c>
      <c r="M218" s="49" t="str">
        <f t="shared" si="3"/>
        <v/>
      </c>
      <c r="N218" s="25" t="str">
        <f t="shared" si="4"/>
        <v/>
      </c>
      <c r="O218" s="50" t="str">
        <f t="shared" si="5"/>
        <v/>
      </c>
      <c r="P218" s="10"/>
      <c r="Q218" s="10"/>
    </row>
    <row r="219">
      <c r="A219" s="10"/>
      <c r="B219" s="42" t="str">
        <f>iferror(vlookup(A219,'Input de Projetos'!$A$3:$G$999,7,false),"")</f>
        <v/>
      </c>
      <c r="C219" s="43" t="str">
        <f>iferror(vlookup(A219,'Input de Projetos'!$A$3:$B$999,2,false),"")</f>
        <v/>
      </c>
      <c r="D219" s="44" t="str">
        <f>iferror(vlookup(A219,'Input de Projetos'!$A$3:$C$999,3,false),"")</f>
        <v/>
      </c>
      <c r="E219" s="45"/>
      <c r="F219" s="53"/>
      <c r="G219" s="20"/>
      <c r="H219" s="51"/>
      <c r="I219" s="51"/>
      <c r="J219" s="26" t="str">
        <f t="shared" si="8"/>
        <v>A soma das parcelas não bate com o valor total do projeto</v>
      </c>
      <c r="K219" s="48" t="str">
        <f t="shared" si="2"/>
        <v/>
      </c>
      <c r="L219" s="48" t="str">
        <f>iferror(if(H219&lt;&gt;"Sim","", VLOOKUP(A219,'Input de Projetos'!$A$3:$F$999,5,FALSE)*F219),"")</f>
        <v/>
      </c>
      <c r="M219" s="49" t="str">
        <f t="shared" si="3"/>
        <v/>
      </c>
      <c r="N219" s="25" t="str">
        <f t="shared" si="4"/>
        <v/>
      </c>
      <c r="O219" s="50" t="str">
        <f t="shared" si="5"/>
        <v/>
      </c>
      <c r="P219" s="10"/>
      <c r="Q219" s="10"/>
    </row>
    <row r="220">
      <c r="A220" s="10"/>
      <c r="B220" s="42" t="str">
        <f>iferror(vlookup(A220,'Input de Projetos'!$A$3:$G$999,7,false),"")</f>
        <v/>
      </c>
      <c r="C220" s="43" t="str">
        <f>iferror(vlookup(A220,'Input de Projetos'!$A$3:$B$999,2,false),"")</f>
        <v/>
      </c>
      <c r="D220" s="44" t="str">
        <f>iferror(vlookup(A220,'Input de Projetos'!$A$3:$C$999,3,false),"")</f>
        <v/>
      </c>
      <c r="E220" s="45"/>
      <c r="F220" s="53"/>
      <c r="G220" s="20"/>
      <c r="H220" s="51"/>
      <c r="I220" s="51"/>
      <c r="J220" s="26" t="str">
        <f t="shared" si="8"/>
        <v>A soma das parcelas não bate com o valor total do projeto</v>
      </c>
      <c r="K220" s="48" t="str">
        <f t="shared" si="2"/>
        <v/>
      </c>
      <c r="L220" s="48" t="str">
        <f>iferror(if(H220&lt;&gt;"Sim","", VLOOKUP(A220,'Input de Projetos'!$A$3:$F$999,5,FALSE)*F220),"")</f>
        <v/>
      </c>
      <c r="M220" s="49" t="str">
        <f t="shared" si="3"/>
        <v/>
      </c>
      <c r="N220" s="25" t="str">
        <f t="shared" si="4"/>
        <v/>
      </c>
      <c r="O220" s="50" t="str">
        <f t="shared" si="5"/>
        <v/>
      </c>
      <c r="P220" s="10"/>
      <c r="Q220" s="10"/>
    </row>
    <row r="221">
      <c r="A221" s="10"/>
      <c r="B221" s="42" t="str">
        <f>iferror(vlookup(A221,'Input de Projetos'!$A$3:$G$999,7,false),"")</f>
        <v/>
      </c>
      <c r="C221" s="43" t="str">
        <f>iferror(vlookup(A221,'Input de Projetos'!$A$3:$B$999,2,false),"")</f>
        <v/>
      </c>
      <c r="D221" s="44" t="str">
        <f>iferror(vlookup(A221,'Input de Projetos'!$A$3:$C$999,3,false),"")</f>
        <v/>
      </c>
      <c r="E221" s="45"/>
      <c r="F221" s="53"/>
      <c r="G221" s="20"/>
      <c r="H221" s="51"/>
      <c r="I221" s="51"/>
      <c r="J221" s="26" t="str">
        <f t="shared" si="8"/>
        <v>A soma das parcelas não bate com o valor total do projeto</v>
      </c>
      <c r="K221" s="48" t="str">
        <f t="shared" si="2"/>
        <v/>
      </c>
      <c r="L221" s="48" t="str">
        <f>iferror(if(H221&lt;&gt;"Sim","", VLOOKUP(A221,'Input de Projetos'!$A$3:$F$999,5,FALSE)*F221),"")</f>
        <v/>
      </c>
      <c r="M221" s="49" t="str">
        <f t="shared" si="3"/>
        <v/>
      </c>
      <c r="N221" s="25" t="str">
        <f t="shared" si="4"/>
        <v/>
      </c>
      <c r="O221" s="50" t="str">
        <f t="shared" si="5"/>
        <v/>
      </c>
      <c r="P221" s="10"/>
      <c r="Q221" s="10"/>
    </row>
    <row r="222">
      <c r="A222" s="10"/>
      <c r="B222" s="42" t="str">
        <f>iferror(vlookup(A222,'Input de Projetos'!$A$3:$G$999,7,false),"")</f>
        <v/>
      </c>
      <c r="C222" s="43" t="str">
        <f>iferror(vlookup(A222,'Input de Projetos'!$A$3:$B$999,2,false),"")</f>
        <v/>
      </c>
      <c r="D222" s="44" t="str">
        <f>iferror(vlookup(A222,'Input de Projetos'!$A$3:$C$999,3,false),"")</f>
        <v/>
      </c>
      <c r="E222" s="45"/>
      <c r="F222" s="53"/>
      <c r="G222" s="20"/>
      <c r="H222" s="51"/>
      <c r="I222" s="51"/>
      <c r="J222" s="26" t="str">
        <f t="shared" si="8"/>
        <v>A soma das parcelas não bate com o valor total do projeto</v>
      </c>
      <c r="K222" s="48" t="str">
        <f t="shared" si="2"/>
        <v/>
      </c>
      <c r="L222" s="48" t="str">
        <f>iferror(if(H222&lt;&gt;"Sim","", VLOOKUP(A222,'Input de Projetos'!$A$3:$F$999,5,FALSE)*F222),"")</f>
        <v/>
      </c>
      <c r="M222" s="49" t="str">
        <f t="shared" si="3"/>
        <v/>
      </c>
      <c r="N222" s="25" t="str">
        <f t="shared" si="4"/>
        <v/>
      </c>
      <c r="O222" s="50" t="str">
        <f t="shared" si="5"/>
        <v/>
      </c>
      <c r="P222" s="10"/>
      <c r="Q222" s="10"/>
    </row>
    <row r="223">
      <c r="A223" s="10"/>
      <c r="B223" s="42" t="str">
        <f>iferror(vlookup(A223,'Input de Projetos'!$A$3:$G$999,7,false),"")</f>
        <v/>
      </c>
      <c r="C223" s="43" t="str">
        <f>iferror(vlookup(A223,'Input de Projetos'!$A$3:$B$999,2,false),"")</f>
        <v/>
      </c>
      <c r="D223" s="44" t="str">
        <f>iferror(vlookup(A223,'Input de Projetos'!$A$3:$C$999,3,false),"")</f>
        <v/>
      </c>
      <c r="E223" s="45"/>
      <c r="F223" s="53"/>
      <c r="G223" s="20"/>
      <c r="H223" s="51"/>
      <c r="I223" s="51"/>
      <c r="J223" s="26" t="str">
        <f t="shared" si="8"/>
        <v>A soma das parcelas não bate com o valor total do projeto</v>
      </c>
      <c r="K223" s="48" t="str">
        <f t="shared" si="2"/>
        <v/>
      </c>
      <c r="L223" s="48" t="str">
        <f>iferror(if(H223&lt;&gt;"Sim","", VLOOKUP(A223,'Input de Projetos'!$A$3:$F$999,5,FALSE)*F223),"")</f>
        <v/>
      </c>
      <c r="M223" s="49" t="str">
        <f t="shared" si="3"/>
        <v/>
      </c>
      <c r="N223" s="25" t="str">
        <f t="shared" si="4"/>
        <v/>
      </c>
      <c r="O223" s="50" t="str">
        <f t="shared" si="5"/>
        <v/>
      </c>
      <c r="P223" s="10"/>
      <c r="Q223" s="10"/>
    </row>
    <row r="224">
      <c r="A224" s="10"/>
      <c r="B224" s="42" t="str">
        <f>iferror(vlookup(A224,'Input de Projetos'!$A$3:$G$999,7,false),"")</f>
        <v/>
      </c>
      <c r="C224" s="43" t="str">
        <f>iferror(vlookup(A224,'Input de Projetos'!$A$3:$B$999,2,false),"")</f>
        <v/>
      </c>
      <c r="D224" s="44" t="str">
        <f>iferror(vlookup(A224,'Input de Projetos'!$A$3:$C$999,3,false),"")</f>
        <v/>
      </c>
      <c r="E224" s="45"/>
      <c r="F224" s="53"/>
      <c r="G224" s="20"/>
      <c r="H224" s="51"/>
      <c r="I224" s="51"/>
      <c r="J224" s="26" t="str">
        <f t="shared" si="8"/>
        <v>A soma das parcelas não bate com o valor total do projeto</v>
      </c>
      <c r="K224" s="48" t="str">
        <f t="shared" si="2"/>
        <v/>
      </c>
      <c r="L224" s="48" t="str">
        <f>iferror(if(H224&lt;&gt;"Sim","", VLOOKUP(A224,'Input de Projetos'!$A$3:$F$999,5,FALSE)*F224),"")</f>
        <v/>
      </c>
      <c r="M224" s="49" t="str">
        <f t="shared" si="3"/>
        <v/>
      </c>
      <c r="N224" s="25" t="str">
        <f t="shared" si="4"/>
        <v/>
      </c>
      <c r="O224" s="50" t="str">
        <f t="shared" si="5"/>
        <v/>
      </c>
      <c r="P224" s="10"/>
      <c r="Q224" s="10"/>
    </row>
    <row r="225">
      <c r="A225" s="10"/>
      <c r="B225" s="42" t="str">
        <f>iferror(vlookup(A225,'Input de Projetos'!$A$3:$G$999,7,false),"")</f>
        <v/>
      </c>
      <c r="C225" s="43" t="str">
        <f>iferror(vlookup(A225,'Input de Projetos'!$A$3:$B$999,2,false),"")</f>
        <v/>
      </c>
      <c r="D225" s="44" t="str">
        <f>iferror(vlookup(A225,'Input de Projetos'!$A$3:$C$999,3,false),"")</f>
        <v/>
      </c>
      <c r="E225" s="45"/>
      <c r="F225" s="53"/>
      <c r="G225" s="20"/>
      <c r="H225" s="51"/>
      <c r="I225" s="51"/>
      <c r="J225" s="26" t="str">
        <f t="shared" si="8"/>
        <v>A soma das parcelas não bate com o valor total do projeto</v>
      </c>
      <c r="K225" s="48" t="str">
        <f t="shared" si="2"/>
        <v/>
      </c>
      <c r="L225" s="48" t="str">
        <f>iferror(if(H225&lt;&gt;"Sim","", VLOOKUP(A225,'Input de Projetos'!$A$3:$F$999,5,FALSE)*F225),"")</f>
        <v/>
      </c>
      <c r="M225" s="49" t="str">
        <f t="shared" si="3"/>
        <v/>
      </c>
      <c r="N225" s="25" t="str">
        <f t="shared" si="4"/>
        <v/>
      </c>
      <c r="O225" s="50" t="str">
        <f t="shared" si="5"/>
        <v/>
      </c>
      <c r="P225" s="10"/>
      <c r="Q225" s="10"/>
    </row>
    <row r="226">
      <c r="A226" s="10"/>
      <c r="B226" s="42" t="str">
        <f>iferror(vlookup(A226,'Input de Projetos'!$A$3:$G$999,7,false),"")</f>
        <v/>
      </c>
      <c r="C226" s="43" t="str">
        <f>iferror(vlookup(A226,'Input de Projetos'!$A$3:$B$999,2,false),"")</f>
        <v/>
      </c>
      <c r="D226" s="44" t="str">
        <f>iferror(vlookup(A226,'Input de Projetos'!$A$3:$C$999,3,false),"")</f>
        <v/>
      </c>
      <c r="E226" s="45"/>
      <c r="F226" s="53"/>
      <c r="G226" s="20"/>
      <c r="H226" s="51"/>
      <c r="I226" s="51"/>
      <c r="J226" s="26" t="str">
        <f t="shared" si="8"/>
        <v>A soma das parcelas não bate com o valor total do projeto</v>
      </c>
      <c r="K226" s="48" t="str">
        <f t="shared" si="2"/>
        <v/>
      </c>
      <c r="L226" s="48" t="str">
        <f>iferror(if(H226&lt;&gt;"Sim","", VLOOKUP(A226,'Input de Projetos'!$A$3:$F$999,5,FALSE)*F226),"")</f>
        <v/>
      </c>
      <c r="M226" s="49" t="str">
        <f t="shared" si="3"/>
        <v/>
      </c>
      <c r="N226" s="25" t="str">
        <f t="shared" si="4"/>
        <v/>
      </c>
      <c r="O226" s="50" t="str">
        <f t="shared" si="5"/>
        <v/>
      </c>
      <c r="P226" s="10"/>
      <c r="Q226" s="10"/>
    </row>
    <row r="227">
      <c r="A227" s="10"/>
      <c r="B227" s="42" t="str">
        <f>iferror(vlookup(A227,'Input de Projetos'!$A$3:$G$999,7,false),"")</f>
        <v/>
      </c>
      <c r="C227" s="43" t="str">
        <f>iferror(vlookup(A227,'Input de Projetos'!$A$3:$B$999,2,false),"")</f>
        <v/>
      </c>
      <c r="D227" s="44" t="str">
        <f>iferror(vlookup(A227,'Input de Projetos'!$A$3:$C$999,3,false),"")</f>
        <v/>
      </c>
      <c r="E227" s="45"/>
      <c r="F227" s="53"/>
      <c r="G227" s="20"/>
      <c r="H227" s="51"/>
      <c r="I227" s="51"/>
      <c r="J227" s="26" t="str">
        <f t="shared" si="8"/>
        <v>A soma das parcelas não bate com o valor total do projeto</v>
      </c>
      <c r="K227" s="48" t="str">
        <f t="shared" si="2"/>
        <v/>
      </c>
      <c r="L227" s="48" t="str">
        <f>iferror(if(H227&lt;&gt;"Sim","", VLOOKUP(A227,'Input de Projetos'!$A$3:$F$999,5,FALSE)*F227),"")</f>
        <v/>
      </c>
      <c r="M227" s="49" t="str">
        <f t="shared" si="3"/>
        <v/>
      </c>
      <c r="N227" s="25" t="str">
        <f t="shared" si="4"/>
        <v/>
      </c>
      <c r="O227" s="50" t="str">
        <f t="shared" si="5"/>
        <v/>
      </c>
      <c r="P227" s="10"/>
      <c r="Q227" s="10"/>
    </row>
    <row r="228">
      <c r="A228" s="10"/>
      <c r="B228" s="42" t="str">
        <f>iferror(vlookup(A228,'Input de Projetos'!$A$3:$G$999,7,false),"")</f>
        <v/>
      </c>
      <c r="C228" s="43" t="str">
        <f>iferror(vlookup(A228,'Input de Projetos'!$A$3:$B$999,2,false),"")</f>
        <v/>
      </c>
      <c r="D228" s="44" t="str">
        <f>iferror(vlookup(A228,'Input de Projetos'!$A$3:$C$999,3,false),"")</f>
        <v/>
      </c>
      <c r="E228" s="45"/>
      <c r="F228" s="53"/>
      <c r="G228" s="20"/>
      <c r="H228" s="51"/>
      <c r="I228" s="51"/>
      <c r="J228" s="26" t="str">
        <f t="shared" si="8"/>
        <v>A soma das parcelas não bate com o valor total do projeto</v>
      </c>
      <c r="K228" s="48" t="str">
        <f t="shared" si="2"/>
        <v/>
      </c>
      <c r="L228" s="48" t="str">
        <f>iferror(if(H228&lt;&gt;"Sim","", VLOOKUP(A228,'Input de Projetos'!$A$3:$F$999,5,FALSE)*F228),"")</f>
        <v/>
      </c>
      <c r="M228" s="49" t="str">
        <f t="shared" si="3"/>
        <v/>
      </c>
      <c r="N228" s="25" t="str">
        <f t="shared" si="4"/>
        <v/>
      </c>
      <c r="O228" s="50" t="str">
        <f t="shared" si="5"/>
        <v/>
      </c>
      <c r="P228" s="10"/>
      <c r="Q228" s="10"/>
    </row>
    <row r="229">
      <c r="A229" s="10"/>
      <c r="B229" s="42" t="str">
        <f>iferror(vlookup(A229,'Input de Projetos'!$A$3:$G$999,7,false),"")</f>
        <v/>
      </c>
      <c r="C229" s="43" t="str">
        <f>iferror(vlookup(A229,'Input de Projetos'!$A$3:$B$999,2,false),"")</f>
        <v/>
      </c>
      <c r="D229" s="44" t="str">
        <f>iferror(vlookup(A229,'Input de Projetos'!$A$3:$C$999,3,false),"")</f>
        <v/>
      </c>
      <c r="E229" s="45"/>
      <c r="F229" s="53"/>
      <c r="G229" s="20"/>
      <c r="H229" s="51"/>
      <c r="I229" s="51"/>
      <c r="J229" s="26" t="str">
        <f t="shared" si="8"/>
        <v>A soma das parcelas não bate com o valor total do projeto</v>
      </c>
      <c r="K229" s="48" t="str">
        <f t="shared" si="2"/>
        <v/>
      </c>
      <c r="L229" s="48" t="str">
        <f>iferror(if(H229&lt;&gt;"Sim","", VLOOKUP(A229,'Input de Projetos'!$A$3:$F$999,5,FALSE)*F229),"")</f>
        <v/>
      </c>
      <c r="M229" s="49" t="str">
        <f t="shared" si="3"/>
        <v/>
      </c>
      <c r="N229" s="25" t="str">
        <f t="shared" si="4"/>
        <v/>
      </c>
      <c r="O229" s="50" t="str">
        <f t="shared" si="5"/>
        <v/>
      </c>
      <c r="P229" s="10"/>
      <c r="Q229" s="10"/>
    </row>
    <row r="230">
      <c r="A230" s="10"/>
      <c r="B230" s="42" t="str">
        <f>iferror(vlookup(A230,'Input de Projetos'!$A$3:$G$999,7,false),"")</f>
        <v/>
      </c>
      <c r="C230" s="43" t="str">
        <f>iferror(vlookup(A230,'Input de Projetos'!$A$3:$B$999,2,false),"")</f>
        <v/>
      </c>
      <c r="D230" s="44" t="str">
        <f>iferror(vlookup(A230,'Input de Projetos'!$A$3:$C$999,3,false),"")</f>
        <v/>
      </c>
      <c r="E230" s="45"/>
      <c r="F230" s="53"/>
      <c r="G230" s="20"/>
      <c r="H230" s="51"/>
      <c r="I230" s="51"/>
      <c r="J230" s="26" t="str">
        <f t="shared" si="8"/>
        <v>A soma das parcelas não bate com o valor total do projeto</v>
      </c>
      <c r="K230" s="48" t="str">
        <f t="shared" si="2"/>
        <v/>
      </c>
      <c r="L230" s="48" t="str">
        <f>iferror(if(H230&lt;&gt;"Sim","", VLOOKUP(A230,'Input de Projetos'!$A$3:$F$999,5,FALSE)*F230),"")</f>
        <v/>
      </c>
      <c r="M230" s="49" t="str">
        <f t="shared" si="3"/>
        <v/>
      </c>
      <c r="N230" s="25" t="str">
        <f t="shared" si="4"/>
        <v/>
      </c>
      <c r="O230" s="50" t="str">
        <f t="shared" si="5"/>
        <v/>
      </c>
      <c r="P230" s="10"/>
      <c r="Q230" s="10"/>
    </row>
    <row r="231">
      <c r="A231" s="10"/>
      <c r="B231" s="42" t="str">
        <f>iferror(vlookup(A231,'Input de Projetos'!$A$3:$G$999,7,false),"")</f>
        <v/>
      </c>
      <c r="C231" s="43" t="str">
        <f>iferror(vlookup(A231,'Input de Projetos'!$A$3:$B$999,2,false),"")</f>
        <v/>
      </c>
      <c r="D231" s="44" t="str">
        <f>iferror(vlookup(A231,'Input de Projetos'!$A$3:$C$999,3,false),"")</f>
        <v/>
      </c>
      <c r="E231" s="45"/>
      <c r="F231" s="53"/>
      <c r="G231" s="20"/>
      <c r="H231" s="51"/>
      <c r="I231" s="51"/>
      <c r="J231" s="26" t="str">
        <f t="shared" si="8"/>
        <v>A soma das parcelas não bate com o valor total do projeto</v>
      </c>
      <c r="K231" s="48" t="str">
        <f t="shared" si="2"/>
        <v/>
      </c>
      <c r="L231" s="48" t="str">
        <f>iferror(if(H231&lt;&gt;"Sim","", VLOOKUP(A231,'Input de Projetos'!$A$3:$F$999,5,FALSE)*F231),"")</f>
        <v/>
      </c>
      <c r="M231" s="49" t="str">
        <f t="shared" si="3"/>
        <v/>
      </c>
      <c r="N231" s="25" t="str">
        <f t="shared" si="4"/>
        <v/>
      </c>
      <c r="O231" s="50" t="str">
        <f t="shared" si="5"/>
        <v/>
      </c>
      <c r="P231" s="10"/>
      <c r="Q231" s="10"/>
    </row>
    <row r="232">
      <c r="A232" s="10"/>
      <c r="B232" s="42" t="str">
        <f>iferror(vlookup(A232,'Input de Projetos'!$A$3:$G$999,7,false),"")</f>
        <v/>
      </c>
      <c r="C232" s="43" t="str">
        <f>iferror(vlookup(A232,'Input de Projetos'!$A$3:$B$999,2,false),"")</f>
        <v/>
      </c>
      <c r="D232" s="44" t="str">
        <f>iferror(vlookup(A232,'Input de Projetos'!$A$3:$C$999,3,false),"")</f>
        <v/>
      </c>
      <c r="E232" s="45"/>
      <c r="F232" s="53"/>
      <c r="G232" s="20"/>
      <c r="H232" s="51"/>
      <c r="I232" s="51"/>
      <c r="J232" s="26" t="str">
        <f t="shared" si="8"/>
        <v>A soma das parcelas não bate com o valor total do projeto</v>
      </c>
      <c r="K232" s="48" t="str">
        <f t="shared" si="2"/>
        <v/>
      </c>
      <c r="L232" s="48" t="str">
        <f>iferror(if(H232&lt;&gt;"Sim","", VLOOKUP(A232,'Input de Projetos'!$A$3:$F$999,5,FALSE)*F232),"")</f>
        <v/>
      </c>
      <c r="M232" s="49" t="str">
        <f t="shared" si="3"/>
        <v/>
      </c>
      <c r="N232" s="25" t="str">
        <f t="shared" si="4"/>
        <v/>
      </c>
      <c r="O232" s="50" t="str">
        <f t="shared" si="5"/>
        <v/>
      </c>
      <c r="P232" s="10"/>
      <c r="Q232" s="10"/>
    </row>
    <row r="233">
      <c r="A233" s="10"/>
      <c r="B233" s="42" t="str">
        <f>iferror(vlookup(A233,'Input de Projetos'!$A$3:$G$999,7,false),"")</f>
        <v/>
      </c>
      <c r="C233" s="43" t="str">
        <f>iferror(vlookup(A233,'Input de Projetos'!$A$3:$B$999,2,false),"")</f>
        <v/>
      </c>
      <c r="D233" s="44" t="str">
        <f>iferror(vlookup(A233,'Input de Projetos'!$A$3:$C$999,3,false),"")</f>
        <v/>
      </c>
      <c r="E233" s="45"/>
      <c r="F233" s="53"/>
      <c r="G233" s="20"/>
      <c r="H233" s="51"/>
      <c r="I233" s="51"/>
      <c r="J233" s="26" t="str">
        <f t="shared" si="8"/>
        <v>A soma das parcelas não bate com o valor total do projeto</v>
      </c>
      <c r="K233" s="48" t="str">
        <f t="shared" si="2"/>
        <v/>
      </c>
      <c r="L233" s="48" t="str">
        <f>iferror(if(H233&lt;&gt;"Sim","", VLOOKUP(A233,'Input de Projetos'!$A$3:$F$999,5,FALSE)*F233),"")</f>
        <v/>
      </c>
      <c r="M233" s="49" t="str">
        <f t="shared" si="3"/>
        <v/>
      </c>
      <c r="N233" s="25" t="str">
        <f t="shared" si="4"/>
        <v/>
      </c>
      <c r="O233" s="50" t="str">
        <f t="shared" si="5"/>
        <v/>
      </c>
      <c r="P233" s="10"/>
      <c r="Q233" s="10"/>
    </row>
    <row r="234">
      <c r="A234" s="10"/>
      <c r="B234" s="42" t="str">
        <f>iferror(vlookup(A234,'Input de Projetos'!$A$3:$G$999,7,false),"")</f>
        <v/>
      </c>
      <c r="C234" s="43" t="str">
        <f>iferror(vlookup(A234,'Input de Projetos'!$A$3:$B$999,2,false),"")</f>
        <v/>
      </c>
      <c r="D234" s="44" t="str">
        <f>iferror(vlookup(A234,'Input de Projetos'!$A$3:$C$999,3,false),"")</f>
        <v/>
      </c>
      <c r="E234" s="45"/>
      <c r="F234" s="53"/>
      <c r="G234" s="20"/>
      <c r="H234" s="51"/>
      <c r="I234" s="51"/>
      <c r="J234" s="26" t="str">
        <f t="shared" si="8"/>
        <v>A soma das parcelas não bate com o valor total do projeto</v>
      </c>
      <c r="K234" s="48" t="str">
        <f t="shared" si="2"/>
        <v/>
      </c>
      <c r="L234" s="48" t="str">
        <f>iferror(if(H234&lt;&gt;"Sim","", VLOOKUP(A234,'Input de Projetos'!$A$3:$F$999,5,FALSE)*F234),"")</f>
        <v/>
      </c>
      <c r="M234" s="49" t="str">
        <f t="shared" si="3"/>
        <v/>
      </c>
      <c r="N234" s="25" t="str">
        <f t="shared" si="4"/>
        <v/>
      </c>
      <c r="O234" s="50" t="str">
        <f t="shared" si="5"/>
        <v/>
      </c>
      <c r="P234" s="10"/>
      <c r="Q234" s="10"/>
    </row>
    <row r="235">
      <c r="A235" s="10"/>
      <c r="B235" s="42" t="str">
        <f>iferror(vlookup(A235,'Input de Projetos'!$A$3:$G$999,7,false),"")</f>
        <v/>
      </c>
      <c r="C235" s="43" t="str">
        <f>iferror(vlookup(A235,'Input de Projetos'!$A$3:$B$999,2,false),"")</f>
        <v/>
      </c>
      <c r="D235" s="44" t="str">
        <f>iferror(vlookup(A235,'Input de Projetos'!$A$3:$C$999,3,false),"")</f>
        <v/>
      </c>
      <c r="E235" s="45"/>
      <c r="F235" s="53"/>
      <c r="G235" s="20"/>
      <c r="H235" s="51"/>
      <c r="I235" s="51"/>
      <c r="J235" s="26" t="str">
        <f t="shared" si="8"/>
        <v>A soma das parcelas não bate com o valor total do projeto</v>
      </c>
      <c r="K235" s="48" t="str">
        <f t="shared" si="2"/>
        <v/>
      </c>
      <c r="L235" s="48" t="str">
        <f>iferror(if(H235&lt;&gt;"Sim","", VLOOKUP(A235,'Input de Projetos'!$A$3:$F$999,5,FALSE)*F235),"")</f>
        <v/>
      </c>
      <c r="M235" s="49" t="str">
        <f t="shared" si="3"/>
        <v/>
      </c>
      <c r="N235" s="25" t="str">
        <f t="shared" si="4"/>
        <v/>
      </c>
      <c r="O235" s="50" t="str">
        <f t="shared" si="5"/>
        <v/>
      </c>
      <c r="P235" s="10"/>
      <c r="Q235" s="10"/>
    </row>
    <row r="236">
      <c r="A236" s="10"/>
      <c r="B236" s="42" t="str">
        <f>iferror(vlookup(A236,'Input de Projetos'!$A$3:$G$999,7,false),"")</f>
        <v/>
      </c>
      <c r="C236" s="43" t="str">
        <f>iferror(vlookup(A236,'Input de Projetos'!$A$3:$B$999,2,false),"")</f>
        <v/>
      </c>
      <c r="D236" s="44" t="str">
        <f>iferror(vlookup(A236,'Input de Projetos'!$A$3:$C$999,3,false),"")</f>
        <v/>
      </c>
      <c r="E236" s="45"/>
      <c r="F236" s="53"/>
      <c r="G236" s="20"/>
      <c r="H236" s="51"/>
      <c r="I236" s="51"/>
      <c r="J236" s="26" t="str">
        <f t="shared" si="8"/>
        <v>A soma das parcelas não bate com o valor total do projeto</v>
      </c>
      <c r="K236" s="48" t="str">
        <f t="shared" si="2"/>
        <v/>
      </c>
      <c r="L236" s="48" t="str">
        <f>iferror(if(H236&lt;&gt;"Sim","", VLOOKUP(A236,'Input de Projetos'!$A$3:$F$999,5,FALSE)*F236),"")</f>
        <v/>
      </c>
      <c r="M236" s="49" t="str">
        <f t="shared" si="3"/>
        <v/>
      </c>
      <c r="N236" s="25" t="str">
        <f t="shared" si="4"/>
        <v/>
      </c>
      <c r="O236" s="50" t="str">
        <f t="shared" si="5"/>
        <v/>
      </c>
      <c r="P236" s="10"/>
      <c r="Q236" s="10"/>
    </row>
    <row r="237">
      <c r="A237" s="10"/>
      <c r="B237" s="42" t="str">
        <f>iferror(vlookup(A237,'Input de Projetos'!$A$3:$G$999,7,false),"")</f>
        <v/>
      </c>
      <c r="C237" s="43" t="str">
        <f>iferror(vlookup(A237,'Input de Projetos'!$A$3:$B$999,2,false),"")</f>
        <v/>
      </c>
      <c r="D237" s="44" t="str">
        <f>iferror(vlookup(A237,'Input de Projetos'!$A$3:$C$999,3,false),"")</f>
        <v/>
      </c>
      <c r="E237" s="45"/>
      <c r="F237" s="53"/>
      <c r="G237" s="20"/>
      <c r="H237" s="51"/>
      <c r="I237" s="51"/>
      <c r="J237" s="26" t="str">
        <f t="shared" si="8"/>
        <v>A soma das parcelas não bate com o valor total do projeto</v>
      </c>
      <c r="K237" s="48" t="str">
        <f t="shared" si="2"/>
        <v/>
      </c>
      <c r="L237" s="48" t="str">
        <f>iferror(if(H237&lt;&gt;"Sim","", VLOOKUP(A237,'Input de Projetos'!$A$3:$F$999,5,FALSE)*F237),"")</f>
        <v/>
      </c>
      <c r="M237" s="49" t="str">
        <f t="shared" si="3"/>
        <v/>
      </c>
      <c r="N237" s="25" t="str">
        <f t="shared" si="4"/>
        <v/>
      </c>
      <c r="O237" s="50" t="str">
        <f t="shared" si="5"/>
        <v/>
      </c>
      <c r="P237" s="10"/>
      <c r="Q237" s="10"/>
    </row>
    <row r="238">
      <c r="A238" s="10"/>
      <c r="B238" s="42" t="str">
        <f>iferror(vlookup(A238,'Input de Projetos'!$A$3:$G$999,7,false),"")</f>
        <v/>
      </c>
      <c r="C238" s="43" t="str">
        <f>iferror(vlookup(A238,'Input de Projetos'!$A$3:$B$999,2,false),"")</f>
        <v/>
      </c>
      <c r="D238" s="44" t="str">
        <f>iferror(vlookup(A238,'Input de Projetos'!$A$3:$C$999,3,false),"")</f>
        <v/>
      </c>
      <c r="E238" s="45"/>
      <c r="F238" s="53"/>
      <c r="G238" s="20"/>
      <c r="H238" s="51"/>
      <c r="I238" s="51"/>
      <c r="J238" s="26" t="str">
        <f t="shared" si="8"/>
        <v>A soma das parcelas não bate com o valor total do projeto</v>
      </c>
      <c r="K238" s="48" t="str">
        <f t="shared" si="2"/>
        <v/>
      </c>
      <c r="L238" s="48" t="str">
        <f>iferror(if(H238&lt;&gt;"Sim","", VLOOKUP(A238,'Input de Projetos'!$A$3:$F$999,5,FALSE)*F238),"")</f>
        <v/>
      </c>
      <c r="M238" s="49" t="str">
        <f t="shared" si="3"/>
        <v/>
      </c>
      <c r="N238" s="25" t="str">
        <f t="shared" si="4"/>
        <v/>
      </c>
      <c r="O238" s="50" t="str">
        <f t="shared" si="5"/>
        <v/>
      </c>
      <c r="P238" s="10"/>
      <c r="Q238" s="10"/>
    </row>
    <row r="239">
      <c r="A239" s="10"/>
      <c r="B239" s="42" t="str">
        <f>iferror(vlookup(A239,'Input de Projetos'!$A$3:$G$999,7,false),"")</f>
        <v/>
      </c>
      <c r="C239" s="43" t="str">
        <f>iferror(vlookup(A239,'Input de Projetos'!$A$3:$B$999,2,false),"")</f>
        <v/>
      </c>
      <c r="D239" s="44" t="str">
        <f>iferror(vlookup(A239,'Input de Projetos'!$A$3:$C$999,3,false),"")</f>
        <v/>
      </c>
      <c r="E239" s="45"/>
      <c r="F239" s="53"/>
      <c r="G239" s="20"/>
      <c r="H239" s="51"/>
      <c r="I239" s="51"/>
      <c r="J239" s="26" t="str">
        <f t="shared" si="8"/>
        <v>A soma das parcelas não bate com o valor total do projeto</v>
      </c>
      <c r="K239" s="48" t="str">
        <f t="shared" si="2"/>
        <v/>
      </c>
      <c r="L239" s="48" t="str">
        <f>iferror(if(H239&lt;&gt;"Sim","", VLOOKUP(A239,'Input de Projetos'!$A$3:$F$999,5,FALSE)*F239),"")</f>
        <v/>
      </c>
      <c r="M239" s="49" t="str">
        <f t="shared" si="3"/>
        <v/>
      </c>
      <c r="N239" s="25" t="str">
        <f t="shared" si="4"/>
        <v/>
      </c>
      <c r="O239" s="50" t="str">
        <f t="shared" si="5"/>
        <v/>
      </c>
      <c r="P239" s="10"/>
      <c r="Q239" s="10"/>
    </row>
    <row r="240">
      <c r="A240" s="10"/>
      <c r="B240" s="42" t="str">
        <f>iferror(vlookup(A240,'Input de Projetos'!$A$3:$G$999,7,false),"")</f>
        <v/>
      </c>
      <c r="C240" s="43" t="str">
        <f>iferror(vlookup(A240,'Input de Projetos'!$A$3:$B$999,2,false),"")</f>
        <v/>
      </c>
      <c r="D240" s="44" t="str">
        <f>iferror(vlookup(A240,'Input de Projetos'!$A$3:$C$999,3,false),"")</f>
        <v/>
      </c>
      <c r="E240" s="45"/>
      <c r="F240" s="53"/>
      <c r="G240" s="20"/>
      <c r="H240" s="51"/>
      <c r="I240" s="51"/>
      <c r="J240" s="26" t="str">
        <f t="shared" si="8"/>
        <v>A soma das parcelas não bate com o valor total do projeto</v>
      </c>
      <c r="K240" s="48" t="str">
        <f t="shared" si="2"/>
        <v/>
      </c>
      <c r="L240" s="48" t="str">
        <f>iferror(if(H240&lt;&gt;"Sim","", VLOOKUP(A240,'Input de Projetos'!$A$3:$F$999,5,FALSE)*F240),"")</f>
        <v/>
      </c>
      <c r="M240" s="49" t="str">
        <f t="shared" si="3"/>
        <v/>
      </c>
      <c r="N240" s="25" t="str">
        <f t="shared" si="4"/>
        <v/>
      </c>
      <c r="O240" s="50" t="str">
        <f t="shared" si="5"/>
        <v/>
      </c>
      <c r="P240" s="10"/>
      <c r="Q240" s="10"/>
    </row>
    <row r="241">
      <c r="A241" s="10"/>
      <c r="B241" s="42" t="str">
        <f>iferror(vlookup(A241,'Input de Projetos'!$A$3:$G$999,7,false),"")</f>
        <v/>
      </c>
      <c r="C241" s="43" t="str">
        <f>iferror(vlookup(A241,'Input de Projetos'!$A$3:$B$999,2,false),"")</f>
        <v/>
      </c>
      <c r="D241" s="44" t="str">
        <f>iferror(vlookup(A241,'Input de Projetos'!$A$3:$C$999,3,false),"")</f>
        <v/>
      </c>
      <c r="E241" s="45"/>
      <c r="F241" s="53"/>
      <c r="G241" s="20"/>
      <c r="H241" s="51"/>
      <c r="I241" s="51"/>
      <c r="J241" s="26" t="str">
        <f t="shared" si="8"/>
        <v>A soma das parcelas não bate com o valor total do projeto</v>
      </c>
      <c r="K241" s="48" t="str">
        <f t="shared" si="2"/>
        <v/>
      </c>
      <c r="L241" s="48" t="str">
        <f>iferror(if(H241&lt;&gt;"Sim","", VLOOKUP(A241,'Input de Projetos'!$A$3:$F$999,5,FALSE)*F241),"")</f>
        <v/>
      </c>
      <c r="M241" s="49" t="str">
        <f t="shared" si="3"/>
        <v/>
      </c>
      <c r="N241" s="25" t="str">
        <f t="shared" si="4"/>
        <v/>
      </c>
      <c r="O241" s="50" t="str">
        <f t="shared" si="5"/>
        <v/>
      </c>
      <c r="P241" s="10"/>
      <c r="Q241" s="10"/>
    </row>
    <row r="242">
      <c r="A242" s="10"/>
      <c r="B242" s="42" t="str">
        <f>iferror(vlookup(A242,'Input de Projetos'!$A$3:$G$999,7,false),"")</f>
        <v/>
      </c>
      <c r="C242" s="43" t="str">
        <f>iferror(vlookup(A242,'Input de Projetos'!$A$3:$B$999,2,false),"")</f>
        <v/>
      </c>
      <c r="D242" s="44" t="str">
        <f>iferror(vlookup(A242,'Input de Projetos'!$A$3:$C$999,3,false),"")</f>
        <v/>
      </c>
      <c r="E242" s="45"/>
      <c r="F242" s="53"/>
      <c r="G242" s="20"/>
      <c r="H242" s="51"/>
      <c r="I242" s="51"/>
      <c r="J242" s="26" t="str">
        <f t="shared" si="8"/>
        <v>A soma das parcelas não bate com o valor total do projeto</v>
      </c>
      <c r="K242" s="48" t="str">
        <f t="shared" si="2"/>
        <v/>
      </c>
      <c r="L242" s="48" t="str">
        <f>iferror(if(H242&lt;&gt;"Sim","", VLOOKUP(A242,'Input de Projetos'!$A$3:$F$999,5,FALSE)*F242),"")</f>
        <v/>
      </c>
      <c r="M242" s="49" t="str">
        <f t="shared" si="3"/>
        <v/>
      </c>
      <c r="N242" s="25" t="str">
        <f t="shared" si="4"/>
        <v/>
      </c>
      <c r="O242" s="50" t="str">
        <f t="shared" si="5"/>
        <v/>
      </c>
      <c r="P242" s="10"/>
      <c r="Q242" s="10"/>
    </row>
    <row r="243">
      <c r="A243" s="10"/>
      <c r="B243" s="42" t="str">
        <f>iferror(vlookup(A243,'Input de Projetos'!$A$3:$G$999,7,false),"")</f>
        <v/>
      </c>
      <c r="C243" s="43" t="str">
        <f>iferror(vlookup(A243,'Input de Projetos'!$A$3:$B$999,2,false),"")</f>
        <v/>
      </c>
      <c r="D243" s="44" t="str">
        <f>iferror(vlookup(A243,'Input de Projetos'!$A$3:$C$999,3,false),"")</f>
        <v/>
      </c>
      <c r="E243" s="45"/>
      <c r="F243" s="53"/>
      <c r="G243" s="20"/>
      <c r="H243" s="51"/>
      <c r="I243" s="51"/>
      <c r="J243" s="26" t="str">
        <f t="shared" si="8"/>
        <v>A soma das parcelas não bate com o valor total do projeto</v>
      </c>
      <c r="K243" s="48" t="str">
        <f t="shared" si="2"/>
        <v/>
      </c>
      <c r="L243" s="48" t="str">
        <f>iferror(if(H243&lt;&gt;"Sim","", VLOOKUP(A243,'Input de Projetos'!$A$3:$F$999,5,FALSE)*F243),"")</f>
        <v/>
      </c>
      <c r="M243" s="49" t="str">
        <f t="shared" si="3"/>
        <v/>
      </c>
      <c r="N243" s="25" t="str">
        <f t="shared" si="4"/>
        <v/>
      </c>
      <c r="O243" s="50" t="str">
        <f t="shared" si="5"/>
        <v/>
      </c>
      <c r="P243" s="10"/>
      <c r="Q243" s="10"/>
    </row>
    <row r="244">
      <c r="A244" s="10"/>
      <c r="B244" s="42" t="str">
        <f>iferror(vlookup(A244,'Input de Projetos'!$A$3:$G$999,7,false),"")</f>
        <v/>
      </c>
      <c r="C244" s="43" t="str">
        <f>iferror(vlookup(A244,'Input de Projetos'!$A$3:$B$999,2,false),"")</f>
        <v/>
      </c>
      <c r="D244" s="44" t="str">
        <f>iferror(vlookup(A244,'Input de Projetos'!$A$3:$C$999,3,false),"")</f>
        <v/>
      </c>
      <c r="E244" s="45"/>
      <c r="F244" s="53"/>
      <c r="G244" s="20"/>
      <c r="H244" s="51"/>
      <c r="I244" s="51"/>
      <c r="J244" s="26" t="str">
        <f t="shared" si="8"/>
        <v>A soma das parcelas não bate com o valor total do projeto</v>
      </c>
      <c r="K244" s="48" t="str">
        <f t="shared" si="2"/>
        <v/>
      </c>
      <c r="L244" s="48" t="str">
        <f>iferror(if(H244&lt;&gt;"Sim","", VLOOKUP(A244,'Input de Projetos'!$A$3:$F$999,5,FALSE)*F244),"")</f>
        <v/>
      </c>
      <c r="M244" s="49" t="str">
        <f t="shared" si="3"/>
        <v/>
      </c>
      <c r="N244" s="25" t="str">
        <f t="shared" si="4"/>
        <v/>
      </c>
      <c r="O244" s="50" t="str">
        <f t="shared" si="5"/>
        <v/>
      </c>
      <c r="P244" s="10"/>
      <c r="Q244" s="10"/>
    </row>
    <row r="245">
      <c r="A245" s="10"/>
      <c r="B245" s="42" t="str">
        <f>iferror(vlookup(A245,'Input de Projetos'!$A$3:$G$999,7,false),"")</f>
        <v/>
      </c>
      <c r="C245" s="43" t="str">
        <f>iferror(vlookup(A245,'Input de Projetos'!$A$3:$B$999,2,false),"")</f>
        <v/>
      </c>
      <c r="D245" s="44" t="str">
        <f>iferror(vlookup(A245,'Input de Projetos'!$A$3:$C$999,3,false),"")</f>
        <v/>
      </c>
      <c r="E245" s="45"/>
      <c r="F245" s="53"/>
      <c r="G245" s="20"/>
      <c r="H245" s="51"/>
      <c r="I245" s="51"/>
      <c r="J245" s="26" t="str">
        <f t="shared" si="8"/>
        <v>A soma das parcelas não bate com o valor total do projeto</v>
      </c>
      <c r="K245" s="48" t="str">
        <f t="shared" si="2"/>
        <v/>
      </c>
      <c r="L245" s="48" t="str">
        <f>iferror(if(H245&lt;&gt;"Sim","", VLOOKUP(A245,'Input de Projetos'!$A$3:$F$999,5,FALSE)*F245),"")</f>
        <v/>
      </c>
      <c r="M245" s="49" t="str">
        <f t="shared" si="3"/>
        <v/>
      </c>
      <c r="N245" s="25" t="str">
        <f t="shared" si="4"/>
        <v/>
      </c>
      <c r="O245" s="50" t="str">
        <f t="shared" si="5"/>
        <v/>
      </c>
      <c r="P245" s="10"/>
      <c r="Q245" s="10"/>
    </row>
    <row r="246">
      <c r="A246" s="10"/>
      <c r="B246" s="42" t="str">
        <f>iferror(vlookup(A246,'Input de Projetos'!$A$3:$G$999,7,false),"")</f>
        <v/>
      </c>
      <c r="C246" s="43" t="str">
        <f>iferror(vlookup(A246,'Input de Projetos'!$A$3:$B$999,2,false),"")</f>
        <v/>
      </c>
      <c r="D246" s="44" t="str">
        <f>iferror(vlookup(A246,'Input de Projetos'!$A$3:$C$999,3,false),"")</f>
        <v/>
      </c>
      <c r="E246" s="45"/>
      <c r="F246" s="53"/>
      <c r="G246" s="20"/>
      <c r="H246" s="51"/>
      <c r="I246" s="51"/>
      <c r="J246" s="26" t="str">
        <f t="shared" si="8"/>
        <v>A soma das parcelas não bate com o valor total do projeto</v>
      </c>
      <c r="K246" s="48" t="str">
        <f t="shared" si="2"/>
        <v/>
      </c>
      <c r="L246" s="48" t="str">
        <f>iferror(if(H246&lt;&gt;"Sim","", VLOOKUP(A246,'Input de Projetos'!$A$3:$F$999,5,FALSE)*F246),"")</f>
        <v/>
      </c>
      <c r="M246" s="49" t="str">
        <f t="shared" si="3"/>
        <v/>
      </c>
      <c r="N246" s="25" t="str">
        <f t="shared" si="4"/>
        <v/>
      </c>
      <c r="O246" s="50" t="str">
        <f t="shared" si="5"/>
        <v/>
      </c>
      <c r="P246" s="10"/>
      <c r="Q246" s="10"/>
    </row>
    <row r="247">
      <c r="A247" s="10"/>
      <c r="B247" s="42" t="str">
        <f>iferror(vlookup(A247,'Input de Projetos'!$A$3:$G$999,7,false),"")</f>
        <v/>
      </c>
      <c r="C247" s="43" t="str">
        <f>iferror(vlookup(A247,'Input de Projetos'!$A$3:$B$999,2,false),"")</f>
        <v/>
      </c>
      <c r="D247" s="44" t="str">
        <f>iferror(vlookup(A247,'Input de Projetos'!$A$3:$C$999,3,false),"")</f>
        <v/>
      </c>
      <c r="E247" s="45"/>
      <c r="F247" s="53"/>
      <c r="G247" s="20"/>
      <c r="H247" s="51"/>
      <c r="I247" s="51"/>
      <c r="J247" s="26" t="str">
        <f t="shared" si="8"/>
        <v>A soma das parcelas não bate com o valor total do projeto</v>
      </c>
      <c r="K247" s="48" t="str">
        <f t="shared" si="2"/>
        <v/>
      </c>
      <c r="L247" s="48" t="str">
        <f>iferror(if(H247&lt;&gt;"Sim","", VLOOKUP(A247,'Input de Projetos'!$A$3:$F$999,5,FALSE)*F247),"")</f>
        <v/>
      </c>
      <c r="M247" s="49" t="str">
        <f t="shared" si="3"/>
        <v/>
      </c>
      <c r="N247" s="25" t="str">
        <f t="shared" si="4"/>
        <v/>
      </c>
      <c r="O247" s="50" t="str">
        <f t="shared" si="5"/>
        <v/>
      </c>
      <c r="P247" s="10"/>
      <c r="Q247" s="10"/>
    </row>
    <row r="248">
      <c r="A248" s="10"/>
      <c r="B248" s="42" t="str">
        <f>iferror(vlookup(A248,'Input de Projetos'!$A$3:$G$999,7,false),"")</f>
        <v/>
      </c>
      <c r="C248" s="43" t="str">
        <f>iferror(vlookup(A248,'Input de Projetos'!$A$3:$B$999,2,false),"")</f>
        <v/>
      </c>
      <c r="D248" s="44" t="str">
        <f>iferror(vlookup(A248,'Input de Projetos'!$A$3:$C$999,3,false),"")</f>
        <v/>
      </c>
      <c r="E248" s="45"/>
      <c r="F248" s="53"/>
      <c r="G248" s="20"/>
      <c r="H248" s="51"/>
      <c r="I248" s="51"/>
      <c r="J248" s="26" t="str">
        <f t="shared" si="8"/>
        <v>A soma das parcelas não bate com o valor total do projeto</v>
      </c>
      <c r="K248" s="48" t="str">
        <f t="shared" si="2"/>
        <v/>
      </c>
      <c r="L248" s="48" t="str">
        <f>iferror(if(H248&lt;&gt;"Sim","", VLOOKUP(A248,'Input de Projetos'!$A$3:$F$999,5,FALSE)*F248),"")</f>
        <v/>
      </c>
      <c r="M248" s="49" t="str">
        <f t="shared" si="3"/>
        <v/>
      </c>
      <c r="N248" s="25" t="str">
        <f t="shared" si="4"/>
        <v/>
      </c>
      <c r="O248" s="50" t="str">
        <f t="shared" si="5"/>
        <v/>
      </c>
      <c r="P248" s="10"/>
      <c r="Q248" s="10"/>
    </row>
    <row r="249">
      <c r="A249" s="10"/>
      <c r="B249" s="42" t="str">
        <f>iferror(vlookup(A249,'Input de Projetos'!$A$3:$G$999,7,false),"")</f>
        <v/>
      </c>
      <c r="C249" s="43" t="str">
        <f>iferror(vlookup(A249,'Input de Projetos'!$A$3:$B$999,2,false),"")</f>
        <v/>
      </c>
      <c r="D249" s="44" t="str">
        <f>iferror(vlookup(A249,'Input de Projetos'!$A$3:$C$999,3,false),"")</f>
        <v/>
      </c>
      <c r="E249" s="45"/>
      <c r="F249" s="53"/>
      <c r="G249" s="20"/>
      <c r="H249" s="51"/>
      <c r="I249" s="51"/>
      <c r="J249" s="26" t="str">
        <f t="shared" si="8"/>
        <v>A soma das parcelas não bate com o valor total do projeto</v>
      </c>
      <c r="K249" s="48" t="str">
        <f t="shared" si="2"/>
        <v/>
      </c>
      <c r="L249" s="48" t="str">
        <f>iferror(if(H249&lt;&gt;"Sim","", VLOOKUP(A249,'Input de Projetos'!$A$3:$F$999,5,FALSE)*F249),"")</f>
        <v/>
      </c>
      <c r="M249" s="49" t="str">
        <f t="shared" si="3"/>
        <v/>
      </c>
      <c r="N249" s="25" t="str">
        <f t="shared" si="4"/>
        <v/>
      </c>
      <c r="O249" s="50" t="str">
        <f t="shared" si="5"/>
        <v/>
      </c>
      <c r="P249" s="10"/>
      <c r="Q249" s="10"/>
    </row>
    <row r="250">
      <c r="A250" s="10"/>
      <c r="B250" s="42" t="str">
        <f>iferror(vlookup(A250,'Input de Projetos'!$A$3:$G$999,7,false),"")</f>
        <v/>
      </c>
      <c r="C250" s="43" t="str">
        <f>iferror(vlookup(A250,'Input de Projetos'!$A$3:$B$999,2,false),"")</f>
        <v/>
      </c>
      <c r="D250" s="44" t="str">
        <f>iferror(vlookup(A250,'Input de Projetos'!$A$3:$C$999,3,false),"")</f>
        <v/>
      </c>
      <c r="E250" s="45"/>
      <c r="F250" s="53"/>
      <c r="G250" s="20"/>
      <c r="H250" s="51"/>
      <c r="I250" s="51"/>
      <c r="J250" s="26" t="str">
        <f t="shared" si="8"/>
        <v>A soma das parcelas não bate com o valor total do projeto</v>
      </c>
      <c r="K250" s="48" t="str">
        <f t="shared" si="2"/>
        <v/>
      </c>
      <c r="L250" s="48" t="str">
        <f>iferror(if(H250&lt;&gt;"Sim","", VLOOKUP(A250,'Input de Projetos'!$A$3:$F$999,5,FALSE)*F250),"")</f>
        <v/>
      </c>
      <c r="M250" s="49" t="str">
        <f t="shared" si="3"/>
        <v/>
      </c>
      <c r="N250" s="25" t="str">
        <f t="shared" si="4"/>
        <v/>
      </c>
      <c r="O250" s="50" t="str">
        <f t="shared" si="5"/>
        <v/>
      </c>
      <c r="P250" s="10"/>
      <c r="Q250" s="10"/>
    </row>
    <row r="251">
      <c r="A251" s="10"/>
      <c r="B251" s="42" t="str">
        <f>iferror(vlookup(A251,'Input de Projetos'!$A$3:$G$999,7,false),"")</f>
        <v/>
      </c>
      <c r="C251" s="43" t="str">
        <f>iferror(vlookup(A251,'Input de Projetos'!$A$3:$B$999,2,false),"")</f>
        <v/>
      </c>
      <c r="D251" s="44" t="str">
        <f>iferror(vlookup(A251,'Input de Projetos'!$A$3:$C$999,3,false),"")</f>
        <v/>
      </c>
      <c r="E251" s="45"/>
      <c r="F251" s="53"/>
      <c r="G251" s="20"/>
      <c r="H251" s="51"/>
      <c r="I251" s="51"/>
      <c r="J251" s="26" t="str">
        <f t="shared" si="8"/>
        <v>A soma das parcelas não bate com o valor total do projeto</v>
      </c>
      <c r="K251" s="48" t="str">
        <f t="shared" si="2"/>
        <v/>
      </c>
      <c r="L251" s="48" t="str">
        <f>iferror(if(H251&lt;&gt;"Sim","", VLOOKUP(A251,'Input de Projetos'!$A$3:$F$999,5,FALSE)*F251),"")</f>
        <v/>
      </c>
      <c r="M251" s="49" t="str">
        <f t="shared" si="3"/>
        <v/>
      </c>
      <c r="N251" s="25" t="str">
        <f t="shared" si="4"/>
        <v/>
      </c>
      <c r="O251" s="50" t="str">
        <f t="shared" si="5"/>
        <v/>
      </c>
      <c r="P251" s="10"/>
      <c r="Q251" s="10"/>
    </row>
    <row r="252">
      <c r="A252" s="10"/>
      <c r="B252" s="42" t="str">
        <f>iferror(vlookup(A252,'Input de Projetos'!$A$3:$G$999,7,false),"")</f>
        <v/>
      </c>
      <c r="C252" s="43" t="str">
        <f>iferror(vlookup(A252,'Input de Projetos'!$A$3:$B$999,2,false),"")</f>
        <v/>
      </c>
      <c r="D252" s="44" t="str">
        <f>iferror(vlookup(A252,'Input de Projetos'!$A$3:$C$999,3,false),"")</f>
        <v/>
      </c>
      <c r="E252" s="45"/>
      <c r="F252" s="53"/>
      <c r="G252" s="20"/>
      <c r="H252" s="51"/>
      <c r="I252" s="51"/>
      <c r="J252" s="26" t="str">
        <f t="shared" si="8"/>
        <v>A soma das parcelas não bate com o valor total do projeto</v>
      </c>
      <c r="K252" s="48" t="str">
        <f t="shared" si="2"/>
        <v/>
      </c>
      <c r="L252" s="48" t="str">
        <f>iferror(if(H252&lt;&gt;"Sim","", VLOOKUP(A252,'Input de Projetos'!$A$3:$F$999,5,FALSE)*F252),"")</f>
        <v/>
      </c>
      <c r="M252" s="49" t="str">
        <f t="shared" si="3"/>
        <v/>
      </c>
      <c r="N252" s="25" t="str">
        <f t="shared" si="4"/>
        <v/>
      </c>
      <c r="O252" s="50" t="str">
        <f t="shared" si="5"/>
        <v/>
      </c>
      <c r="P252" s="10"/>
      <c r="Q252" s="10"/>
    </row>
    <row r="253">
      <c r="A253" s="10"/>
      <c r="B253" s="42" t="str">
        <f>iferror(vlookup(A253,'Input de Projetos'!$A$3:$G$999,7,false),"")</f>
        <v/>
      </c>
      <c r="C253" s="43" t="str">
        <f>iferror(vlookup(A253,'Input de Projetos'!$A$3:$B$999,2,false),"")</f>
        <v/>
      </c>
      <c r="D253" s="44" t="str">
        <f>iferror(vlookup(A253,'Input de Projetos'!$A$3:$C$999,3,false),"")</f>
        <v/>
      </c>
      <c r="E253" s="45"/>
      <c r="F253" s="53"/>
      <c r="G253" s="20"/>
      <c r="H253" s="51"/>
      <c r="I253" s="51"/>
      <c r="J253" s="26" t="str">
        <f t="shared" si="8"/>
        <v>A soma das parcelas não bate com o valor total do projeto</v>
      </c>
      <c r="K253" s="48" t="str">
        <f t="shared" si="2"/>
        <v/>
      </c>
      <c r="L253" s="48" t="str">
        <f>iferror(if(H253&lt;&gt;"Sim","", VLOOKUP(A253,'Input de Projetos'!$A$3:$F$999,5,FALSE)*F253),"")</f>
        <v/>
      </c>
      <c r="M253" s="49" t="str">
        <f t="shared" si="3"/>
        <v/>
      </c>
      <c r="N253" s="25" t="str">
        <f t="shared" si="4"/>
        <v/>
      </c>
      <c r="O253" s="50" t="str">
        <f t="shared" si="5"/>
        <v/>
      </c>
      <c r="P253" s="10"/>
      <c r="Q253" s="10"/>
    </row>
    <row r="254">
      <c r="A254" s="10"/>
      <c r="B254" s="42" t="str">
        <f>iferror(vlookup(A254,'Input de Projetos'!$A$3:$G$999,7,false),"")</f>
        <v/>
      </c>
      <c r="C254" s="43" t="str">
        <f>iferror(vlookup(A254,'Input de Projetos'!$A$3:$B$999,2,false),"")</f>
        <v/>
      </c>
      <c r="D254" s="44" t="str">
        <f>iferror(vlookup(A254,'Input de Projetos'!$A$3:$C$999,3,false),"")</f>
        <v/>
      </c>
      <c r="E254" s="45"/>
      <c r="F254" s="53"/>
      <c r="G254" s="20"/>
      <c r="H254" s="51"/>
      <c r="I254" s="51"/>
      <c r="J254" s="26" t="str">
        <f t="shared" si="8"/>
        <v>A soma das parcelas não bate com o valor total do projeto</v>
      </c>
      <c r="K254" s="48" t="str">
        <f t="shared" si="2"/>
        <v/>
      </c>
      <c r="L254" s="48" t="str">
        <f>iferror(if(H254&lt;&gt;"Sim","", VLOOKUP(A254,'Input de Projetos'!$A$3:$F$999,5,FALSE)*F254),"")</f>
        <v/>
      </c>
      <c r="M254" s="49" t="str">
        <f t="shared" si="3"/>
        <v/>
      </c>
      <c r="N254" s="25" t="str">
        <f t="shared" si="4"/>
        <v/>
      </c>
      <c r="O254" s="50" t="str">
        <f t="shared" si="5"/>
        <v/>
      </c>
      <c r="P254" s="10"/>
      <c r="Q254" s="10"/>
    </row>
    <row r="255">
      <c r="A255" s="10"/>
      <c r="B255" s="42" t="str">
        <f>iferror(vlookup(A255,'Input de Projetos'!$A$3:$G$999,7,false),"")</f>
        <v/>
      </c>
      <c r="C255" s="43" t="str">
        <f>iferror(vlookup(A255,'Input de Projetos'!$A$3:$B$999,2,false),"")</f>
        <v/>
      </c>
      <c r="D255" s="44" t="str">
        <f>iferror(vlookup(A255,'Input de Projetos'!$A$3:$C$999,3,false),"")</f>
        <v/>
      </c>
      <c r="E255" s="45"/>
      <c r="F255" s="53"/>
      <c r="G255" s="20"/>
      <c r="H255" s="51"/>
      <c r="I255" s="51"/>
      <c r="J255" s="26" t="str">
        <f t="shared" si="8"/>
        <v>A soma das parcelas não bate com o valor total do projeto</v>
      </c>
      <c r="K255" s="48" t="str">
        <f t="shared" si="2"/>
        <v/>
      </c>
      <c r="L255" s="48" t="str">
        <f>iferror(if(H255&lt;&gt;"Sim","", VLOOKUP(A255,'Input de Projetos'!$A$3:$F$999,5,FALSE)*F255),"")</f>
        <v/>
      </c>
      <c r="M255" s="49" t="str">
        <f t="shared" si="3"/>
        <v/>
      </c>
      <c r="N255" s="25" t="str">
        <f t="shared" si="4"/>
        <v/>
      </c>
      <c r="O255" s="50" t="str">
        <f t="shared" si="5"/>
        <v/>
      </c>
      <c r="P255" s="10"/>
      <c r="Q255" s="10"/>
    </row>
    <row r="256">
      <c r="A256" s="10"/>
      <c r="B256" s="42" t="str">
        <f>iferror(vlookup(A256,'Input de Projetos'!$A$3:$G$999,7,false),"")</f>
        <v/>
      </c>
      <c r="C256" s="43" t="str">
        <f>iferror(vlookup(A256,'Input de Projetos'!$A$3:$B$999,2,false),"")</f>
        <v/>
      </c>
      <c r="D256" s="44" t="str">
        <f>iferror(vlookup(A256,'Input de Projetos'!$A$3:$C$999,3,false),"")</f>
        <v/>
      </c>
      <c r="E256" s="45"/>
      <c r="F256" s="53"/>
      <c r="G256" s="20"/>
      <c r="H256" s="51"/>
      <c r="I256" s="51"/>
      <c r="J256" s="26" t="str">
        <f t="shared" si="8"/>
        <v>A soma das parcelas não bate com o valor total do projeto</v>
      </c>
      <c r="K256" s="48" t="str">
        <f t="shared" si="2"/>
        <v/>
      </c>
      <c r="L256" s="48" t="str">
        <f>iferror(if(H256&lt;&gt;"Sim","", VLOOKUP(A256,'Input de Projetos'!$A$3:$F$999,5,FALSE)*F256),"")</f>
        <v/>
      </c>
      <c r="M256" s="49" t="str">
        <f t="shared" si="3"/>
        <v/>
      </c>
      <c r="N256" s="25" t="str">
        <f t="shared" si="4"/>
        <v/>
      </c>
      <c r="O256" s="50" t="str">
        <f t="shared" si="5"/>
        <v/>
      </c>
      <c r="P256" s="10"/>
      <c r="Q256" s="10"/>
    </row>
    <row r="257">
      <c r="A257" s="10"/>
      <c r="B257" s="42" t="str">
        <f>iferror(vlookup(A257,'Input de Projetos'!$A$3:$G$999,7,false),"")</f>
        <v/>
      </c>
      <c r="C257" s="43" t="str">
        <f>iferror(vlookup(A257,'Input de Projetos'!$A$3:$B$999,2,false),"")</f>
        <v/>
      </c>
      <c r="D257" s="44" t="str">
        <f>iferror(vlookup(A257,'Input de Projetos'!$A$3:$C$999,3,false),"")</f>
        <v/>
      </c>
      <c r="E257" s="45"/>
      <c r="F257" s="53"/>
      <c r="G257" s="20"/>
      <c r="H257" s="51"/>
      <c r="I257" s="51"/>
      <c r="J257" s="26" t="str">
        <f t="shared" si="8"/>
        <v>A soma das parcelas não bate com o valor total do projeto</v>
      </c>
      <c r="K257" s="48" t="str">
        <f t="shared" si="2"/>
        <v/>
      </c>
      <c r="L257" s="48" t="str">
        <f>iferror(if(H257&lt;&gt;"Sim","", VLOOKUP(A257,'Input de Projetos'!$A$3:$F$999,5,FALSE)*F257),"")</f>
        <v/>
      </c>
      <c r="M257" s="49" t="str">
        <f t="shared" si="3"/>
        <v/>
      </c>
      <c r="N257" s="25" t="str">
        <f t="shared" si="4"/>
        <v/>
      </c>
      <c r="O257" s="50" t="str">
        <f t="shared" si="5"/>
        <v/>
      </c>
      <c r="P257" s="10"/>
      <c r="Q257" s="10"/>
    </row>
    <row r="258">
      <c r="A258" s="10"/>
      <c r="B258" s="42" t="str">
        <f>iferror(vlookup(A258,'Input de Projetos'!$A$3:$G$999,7,false),"")</f>
        <v/>
      </c>
      <c r="C258" s="43" t="str">
        <f>iferror(vlookup(A258,'Input de Projetos'!$A$3:$B$999,2,false),"")</f>
        <v/>
      </c>
      <c r="D258" s="44" t="str">
        <f>iferror(vlookup(A258,'Input de Projetos'!$A$3:$C$999,3,false),"")</f>
        <v/>
      </c>
      <c r="E258" s="45"/>
      <c r="F258" s="53"/>
      <c r="G258" s="20"/>
      <c r="H258" s="51"/>
      <c r="I258" s="51"/>
      <c r="J258" s="26" t="str">
        <f t="shared" si="8"/>
        <v>A soma das parcelas não bate com o valor total do projeto</v>
      </c>
      <c r="K258" s="48" t="str">
        <f t="shared" si="2"/>
        <v/>
      </c>
      <c r="L258" s="48" t="str">
        <f>iferror(if(H258&lt;&gt;"Sim","", VLOOKUP(A258,'Input de Projetos'!$A$3:$F$999,5,FALSE)*F258),"")</f>
        <v/>
      </c>
      <c r="M258" s="49" t="str">
        <f t="shared" si="3"/>
        <v/>
      </c>
      <c r="N258" s="25" t="str">
        <f t="shared" si="4"/>
        <v/>
      </c>
      <c r="O258" s="50" t="str">
        <f t="shared" si="5"/>
        <v/>
      </c>
      <c r="P258" s="10"/>
      <c r="Q258" s="10"/>
    </row>
    <row r="259">
      <c r="A259" s="10"/>
      <c r="B259" s="42" t="str">
        <f>iferror(vlookup(A259,'Input de Projetos'!$A$3:$G$999,7,false),"")</f>
        <v/>
      </c>
      <c r="C259" s="43" t="str">
        <f>iferror(vlookup(A259,'Input de Projetos'!$A$3:$B$999,2,false),"")</f>
        <v/>
      </c>
      <c r="D259" s="44" t="str">
        <f>iferror(vlookup(A259,'Input de Projetos'!$A$3:$C$999,3,false),"")</f>
        <v/>
      </c>
      <c r="E259" s="45"/>
      <c r="F259" s="53"/>
      <c r="G259" s="20"/>
      <c r="H259" s="51"/>
      <c r="I259" s="51"/>
      <c r="J259" s="26" t="str">
        <f t="shared" si="8"/>
        <v>A soma das parcelas não bate com o valor total do projeto</v>
      </c>
      <c r="K259" s="48" t="str">
        <f t="shared" si="2"/>
        <v/>
      </c>
      <c r="L259" s="48" t="str">
        <f>iferror(if(H259&lt;&gt;"Sim","", VLOOKUP(A259,'Input de Projetos'!$A$3:$F$999,5,FALSE)*F259),"")</f>
        <v/>
      </c>
      <c r="M259" s="49" t="str">
        <f t="shared" si="3"/>
        <v/>
      </c>
      <c r="N259" s="25" t="str">
        <f t="shared" si="4"/>
        <v/>
      </c>
      <c r="O259" s="50" t="str">
        <f t="shared" si="5"/>
        <v/>
      </c>
      <c r="P259" s="10"/>
      <c r="Q259" s="10"/>
    </row>
    <row r="260">
      <c r="A260" s="10"/>
      <c r="B260" s="42" t="str">
        <f>iferror(vlookup(A260,'Input de Projetos'!$A$3:$G$999,7,false),"")</f>
        <v/>
      </c>
      <c r="C260" s="43" t="str">
        <f>iferror(vlookup(A260,'Input de Projetos'!$A$3:$B$999,2,false),"")</f>
        <v/>
      </c>
      <c r="D260" s="44" t="str">
        <f>iferror(vlookup(A260,'Input de Projetos'!$A$3:$C$999,3,false),"")</f>
        <v/>
      </c>
      <c r="E260" s="45"/>
      <c r="F260" s="53"/>
      <c r="G260" s="20"/>
      <c r="H260" s="51"/>
      <c r="I260" s="51"/>
      <c r="J260" s="26" t="str">
        <f t="shared" si="8"/>
        <v>A soma das parcelas não bate com o valor total do projeto</v>
      </c>
      <c r="K260" s="48" t="str">
        <f t="shared" si="2"/>
        <v/>
      </c>
      <c r="L260" s="48" t="str">
        <f>iferror(if(H260&lt;&gt;"Sim","", VLOOKUP(A260,'Input de Projetos'!$A$3:$F$999,5,FALSE)*F260),"")</f>
        <v/>
      </c>
      <c r="M260" s="49" t="str">
        <f t="shared" si="3"/>
        <v/>
      </c>
      <c r="N260" s="25" t="str">
        <f t="shared" si="4"/>
        <v/>
      </c>
      <c r="O260" s="50" t="str">
        <f t="shared" si="5"/>
        <v/>
      </c>
      <c r="P260" s="10"/>
      <c r="Q260" s="10"/>
    </row>
    <row r="261">
      <c r="A261" s="10"/>
      <c r="B261" s="42" t="str">
        <f>iferror(vlookup(A261,'Input de Projetos'!$A$3:$G$999,7,false),"")</f>
        <v/>
      </c>
      <c r="C261" s="43" t="str">
        <f>iferror(vlookup(A261,'Input de Projetos'!$A$3:$B$999,2,false),"")</f>
        <v/>
      </c>
      <c r="D261" s="44" t="str">
        <f>iferror(vlookup(A261,'Input de Projetos'!$A$3:$C$999,3,false),"")</f>
        <v/>
      </c>
      <c r="E261" s="45"/>
      <c r="F261" s="53"/>
      <c r="G261" s="20"/>
      <c r="H261" s="51"/>
      <c r="I261" s="51"/>
      <c r="J261" s="26" t="str">
        <f t="shared" si="8"/>
        <v>A soma das parcelas não bate com o valor total do projeto</v>
      </c>
      <c r="K261" s="48" t="str">
        <f t="shared" si="2"/>
        <v/>
      </c>
      <c r="L261" s="48" t="str">
        <f>iferror(if(H261&lt;&gt;"Sim","", VLOOKUP(A261,'Input de Projetos'!$A$3:$F$999,5,FALSE)*F261),"")</f>
        <v/>
      </c>
      <c r="M261" s="49" t="str">
        <f t="shared" si="3"/>
        <v/>
      </c>
      <c r="N261" s="25" t="str">
        <f t="shared" si="4"/>
        <v/>
      </c>
      <c r="O261" s="50" t="str">
        <f t="shared" si="5"/>
        <v/>
      </c>
      <c r="P261" s="10"/>
      <c r="Q261" s="10"/>
    </row>
    <row r="262">
      <c r="A262" s="10"/>
      <c r="B262" s="42" t="str">
        <f>iferror(vlookup(A262,'Input de Projetos'!$A$3:$G$999,7,false),"")</f>
        <v/>
      </c>
      <c r="C262" s="43" t="str">
        <f>iferror(vlookup(A262,'Input de Projetos'!$A$3:$B$999,2,false),"")</f>
        <v/>
      </c>
      <c r="D262" s="44" t="str">
        <f>iferror(vlookup(A262,'Input de Projetos'!$A$3:$C$999,3,false),"")</f>
        <v/>
      </c>
      <c r="E262" s="45"/>
      <c r="F262" s="53"/>
      <c r="G262" s="20"/>
      <c r="H262" s="51"/>
      <c r="I262" s="51"/>
      <c r="J262" s="26" t="str">
        <f t="shared" si="8"/>
        <v>A soma das parcelas não bate com o valor total do projeto</v>
      </c>
      <c r="K262" s="48" t="str">
        <f t="shared" si="2"/>
        <v/>
      </c>
      <c r="L262" s="48" t="str">
        <f>iferror(if(H262&lt;&gt;"Sim","", VLOOKUP(A262,'Input de Projetos'!$A$3:$F$999,5,FALSE)*F262),"")</f>
        <v/>
      </c>
      <c r="M262" s="49" t="str">
        <f t="shared" si="3"/>
        <v/>
      </c>
      <c r="N262" s="25" t="str">
        <f t="shared" si="4"/>
        <v/>
      </c>
      <c r="O262" s="50" t="str">
        <f t="shared" si="5"/>
        <v/>
      </c>
      <c r="P262" s="10"/>
      <c r="Q262" s="10"/>
    </row>
    <row r="263">
      <c r="A263" s="10"/>
      <c r="B263" s="42" t="str">
        <f>iferror(vlookup(A263,'Input de Projetos'!$A$3:$G$999,7,false),"")</f>
        <v/>
      </c>
      <c r="C263" s="43" t="str">
        <f>iferror(vlookup(A263,'Input de Projetos'!$A$3:$B$999,2,false),"")</f>
        <v/>
      </c>
      <c r="D263" s="44" t="str">
        <f>iferror(vlookup(A263,'Input de Projetos'!$A$3:$C$999,3,false),"")</f>
        <v/>
      </c>
      <c r="E263" s="45"/>
      <c r="F263" s="53"/>
      <c r="G263" s="20"/>
      <c r="H263" s="51"/>
      <c r="I263" s="51"/>
      <c r="J263" s="26" t="str">
        <f t="shared" si="8"/>
        <v>A soma das parcelas não bate com o valor total do projeto</v>
      </c>
      <c r="K263" s="48" t="str">
        <f t="shared" si="2"/>
        <v/>
      </c>
      <c r="L263" s="48" t="str">
        <f>iferror(if(H263&lt;&gt;"Sim","", VLOOKUP(A263,'Input de Projetos'!$A$3:$F$999,5,FALSE)*F263),"")</f>
        <v/>
      </c>
      <c r="M263" s="49" t="str">
        <f t="shared" si="3"/>
        <v/>
      </c>
      <c r="N263" s="25" t="str">
        <f t="shared" si="4"/>
        <v/>
      </c>
      <c r="O263" s="50" t="str">
        <f t="shared" si="5"/>
        <v/>
      </c>
      <c r="P263" s="10"/>
      <c r="Q263" s="10"/>
    </row>
    <row r="264">
      <c r="A264" s="10"/>
      <c r="B264" s="42" t="str">
        <f>iferror(vlookup(A264,'Input de Projetos'!$A$3:$G$999,7,false),"")</f>
        <v/>
      </c>
      <c r="C264" s="43" t="str">
        <f>iferror(vlookup(A264,'Input de Projetos'!$A$3:$B$999,2,false),"")</f>
        <v/>
      </c>
      <c r="D264" s="44" t="str">
        <f>iferror(vlookup(A264,'Input de Projetos'!$A$3:$C$999,3,false),"")</f>
        <v/>
      </c>
      <c r="E264" s="45"/>
      <c r="F264" s="53"/>
      <c r="G264" s="20"/>
      <c r="H264" s="51"/>
      <c r="I264" s="51"/>
      <c r="J264" s="26" t="str">
        <f t="shared" si="8"/>
        <v>A soma das parcelas não bate com o valor total do projeto</v>
      </c>
      <c r="K264" s="48" t="str">
        <f t="shared" si="2"/>
        <v/>
      </c>
      <c r="L264" s="48" t="str">
        <f>iferror(if(H264&lt;&gt;"Sim","", VLOOKUP(A264,'Input de Projetos'!$A$3:$F$999,5,FALSE)*F264),"")</f>
        <v/>
      </c>
      <c r="M264" s="49" t="str">
        <f t="shared" si="3"/>
        <v/>
      </c>
      <c r="N264" s="25" t="str">
        <f t="shared" si="4"/>
        <v/>
      </c>
      <c r="O264" s="50" t="str">
        <f t="shared" si="5"/>
        <v/>
      </c>
      <c r="P264" s="10"/>
      <c r="Q264" s="10"/>
    </row>
    <row r="265">
      <c r="A265" s="10"/>
      <c r="B265" s="42" t="str">
        <f>iferror(vlookup(A265,'Input de Projetos'!$A$3:$G$999,7,false),"")</f>
        <v/>
      </c>
      <c r="C265" s="43" t="str">
        <f>iferror(vlookup(A265,'Input de Projetos'!$A$3:$B$999,2,false),"")</f>
        <v/>
      </c>
      <c r="D265" s="44" t="str">
        <f>iferror(vlookup(A265,'Input de Projetos'!$A$3:$C$999,3,false),"")</f>
        <v/>
      </c>
      <c r="E265" s="45"/>
      <c r="F265" s="53"/>
      <c r="G265" s="20"/>
      <c r="H265" s="51"/>
      <c r="I265" s="51"/>
      <c r="J265" s="26" t="str">
        <f t="shared" si="8"/>
        <v>A soma das parcelas não bate com o valor total do projeto</v>
      </c>
      <c r="K265" s="48" t="str">
        <f t="shared" si="2"/>
        <v/>
      </c>
      <c r="L265" s="48" t="str">
        <f>iferror(if(H265&lt;&gt;"Sim","", VLOOKUP(A265,'Input de Projetos'!$A$3:$F$999,5,FALSE)*F265),"")</f>
        <v/>
      </c>
      <c r="M265" s="49" t="str">
        <f t="shared" si="3"/>
        <v/>
      </c>
      <c r="N265" s="25" t="str">
        <f t="shared" si="4"/>
        <v/>
      </c>
      <c r="O265" s="50" t="str">
        <f t="shared" si="5"/>
        <v/>
      </c>
      <c r="P265" s="10"/>
      <c r="Q265" s="10"/>
    </row>
    <row r="266">
      <c r="A266" s="10"/>
      <c r="B266" s="42" t="str">
        <f>iferror(vlookup(A266,'Input de Projetos'!$A$3:$G$999,7,false),"")</f>
        <v/>
      </c>
      <c r="C266" s="43" t="str">
        <f>iferror(vlookup(A266,'Input de Projetos'!$A$3:$B$999,2,false),"")</f>
        <v/>
      </c>
      <c r="D266" s="44" t="str">
        <f>iferror(vlookup(A266,'Input de Projetos'!$A$3:$C$999,3,false),"")</f>
        <v/>
      </c>
      <c r="E266" s="45"/>
      <c r="F266" s="53"/>
      <c r="G266" s="20"/>
      <c r="H266" s="51"/>
      <c r="I266" s="51"/>
      <c r="J266" s="26" t="str">
        <f t="shared" si="8"/>
        <v>A soma das parcelas não bate com o valor total do projeto</v>
      </c>
      <c r="K266" s="48" t="str">
        <f t="shared" si="2"/>
        <v/>
      </c>
      <c r="L266" s="48" t="str">
        <f>iferror(if(H266&lt;&gt;"Sim","", VLOOKUP(A266,'Input de Projetos'!$A$3:$F$999,5,FALSE)*F266),"")</f>
        <v/>
      </c>
      <c r="M266" s="49" t="str">
        <f t="shared" si="3"/>
        <v/>
      </c>
      <c r="N266" s="25" t="str">
        <f t="shared" si="4"/>
        <v/>
      </c>
      <c r="O266" s="50" t="str">
        <f t="shared" si="5"/>
        <v/>
      </c>
      <c r="P266" s="10"/>
      <c r="Q266" s="10"/>
    </row>
    <row r="267">
      <c r="A267" s="10"/>
      <c r="B267" s="42" t="str">
        <f>iferror(vlookup(A267,'Input de Projetos'!$A$3:$G$999,7,false),"")</f>
        <v/>
      </c>
      <c r="C267" s="43" t="str">
        <f>iferror(vlookup(A267,'Input de Projetos'!$A$3:$B$999,2,false),"")</f>
        <v/>
      </c>
      <c r="D267" s="44" t="str">
        <f>iferror(vlookup(A267,'Input de Projetos'!$A$3:$C$999,3,false),"")</f>
        <v/>
      </c>
      <c r="E267" s="45"/>
      <c r="F267" s="53"/>
      <c r="G267" s="20"/>
      <c r="H267" s="51"/>
      <c r="I267" s="51"/>
      <c r="J267" s="26" t="str">
        <f t="shared" si="8"/>
        <v>A soma das parcelas não bate com o valor total do projeto</v>
      </c>
      <c r="K267" s="48" t="str">
        <f t="shared" si="2"/>
        <v/>
      </c>
      <c r="L267" s="48" t="str">
        <f>iferror(if(H267&lt;&gt;"Sim","", VLOOKUP(A267,'Input de Projetos'!$A$3:$F$999,5,FALSE)*F267),"")</f>
        <v/>
      </c>
      <c r="M267" s="49" t="str">
        <f t="shared" si="3"/>
        <v/>
      </c>
      <c r="N267" s="25" t="str">
        <f t="shared" si="4"/>
        <v/>
      </c>
      <c r="O267" s="50" t="str">
        <f t="shared" si="5"/>
        <v/>
      </c>
      <c r="P267" s="10"/>
      <c r="Q267" s="10"/>
    </row>
    <row r="268">
      <c r="A268" s="10"/>
      <c r="B268" s="42" t="str">
        <f>iferror(vlookup(A268,'Input de Projetos'!$A$3:$G$999,7,false),"")</f>
        <v/>
      </c>
      <c r="C268" s="43" t="str">
        <f>iferror(vlookup(A268,'Input de Projetos'!$A$3:$B$999,2,false),"")</f>
        <v/>
      </c>
      <c r="D268" s="44" t="str">
        <f>iferror(vlookup(A268,'Input de Projetos'!$A$3:$C$999,3,false),"")</f>
        <v/>
      </c>
      <c r="E268" s="45"/>
      <c r="F268" s="53"/>
      <c r="G268" s="20"/>
      <c r="H268" s="51"/>
      <c r="I268" s="51"/>
      <c r="J268" s="26" t="str">
        <f t="shared" si="8"/>
        <v>A soma das parcelas não bate com o valor total do projeto</v>
      </c>
      <c r="K268" s="48" t="str">
        <f t="shared" si="2"/>
        <v/>
      </c>
      <c r="L268" s="48" t="str">
        <f>iferror(if(H268&lt;&gt;"Sim","", VLOOKUP(A268,'Input de Projetos'!$A$3:$F$999,5,FALSE)*F268),"")</f>
        <v/>
      </c>
      <c r="M268" s="49" t="str">
        <f t="shared" si="3"/>
        <v/>
      </c>
      <c r="N268" s="25" t="str">
        <f t="shared" si="4"/>
        <v/>
      </c>
      <c r="O268" s="50" t="str">
        <f t="shared" si="5"/>
        <v/>
      </c>
      <c r="P268" s="10"/>
      <c r="Q268" s="10"/>
    </row>
    <row r="269">
      <c r="A269" s="10"/>
      <c r="B269" s="42" t="str">
        <f>iferror(vlookup(A269,'Input de Projetos'!$A$3:$G$999,7,false),"")</f>
        <v/>
      </c>
      <c r="C269" s="43" t="str">
        <f>iferror(vlookup(A269,'Input de Projetos'!$A$3:$B$999,2,false),"")</f>
        <v/>
      </c>
      <c r="D269" s="44" t="str">
        <f>iferror(vlookup(A269,'Input de Projetos'!$A$3:$C$999,3,false),"")</f>
        <v/>
      </c>
      <c r="E269" s="45"/>
      <c r="F269" s="53"/>
      <c r="G269" s="20"/>
      <c r="H269" s="51"/>
      <c r="I269" s="51"/>
      <c r="J269" s="26" t="str">
        <f t="shared" si="8"/>
        <v>A soma das parcelas não bate com o valor total do projeto</v>
      </c>
      <c r="K269" s="48" t="str">
        <f t="shared" si="2"/>
        <v/>
      </c>
      <c r="L269" s="48" t="str">
        <f>iferror(if(H269&lt;&gt;"Sim","", VLOOKUP(A269,'Input de Projetos'!$A$3:$F$999,5,FALSE)*F269),"")</f>
        <v/>
      </c>
      <c r="M269" s="49" t="str">
        <f t="shared" si="3"/>
        <v/>
      </c>
      <c r="N269" s="25" t="str">
        <f t="shared" si="4"/>
        <v/>
      </c>
      <c r="O269" s="50" t="str">
        <f t="shared" si="5"/>
        <v/>
      </c>
      <c r="P269" s="10"/>
      <c r="Q269" s="10"/>
    </row>
    <row r="270">
      <c r="A270" s="10"/>
      <c r="B270" s="42" t="str">
        <f>iferror(vlookup(A270,'Input de Projetos'!$A$3:$G$999,7,false),"")</f>
        <v/>
      </c>
      <c r="C270" s="43" t="str">
        <f>iferror(vlookup(A270,'Input de Projetos'!$A$3:$B$999,2,false),"")</f>
        <v/>
      </c>
      <c r="D270" s="44" t="str">
        <f>iferror(vlookup(A270,'Input de Projetos'!$A$3:$C$999,3,false),"")</f>
        <v/>
      </c>
      <c r="E270" s="45"/>
      <c r="F270" s="53"/>
      <c r="G270" s="20"/>
      <c r="H270" s="51"/>
      <c r="I270" s="51"/>
      <c r="J270" s="26" t="str">
        <f t="shared" si="8"/>
        <v>A soma das parcelas não bate com o valor total do projeto</v>
      </c>
      <c r="K270" s="48" t="str">
        <f t="shared" si="2"/>
        <v/>
      </c>
      <c r="L270" s="48" t="str">
        <f>iferror(if(H270&lt;&gt;"Sim","", VLOOKUP(A270,'Input de Projetos'!$A$3:$F$999,5,FALSE)*F270),"")</f>
        <v/>
      </c>
      <c r="M270" s="49" t="str">
        <f t="shared" si="3"/>
        <v/>
      </c>
      <c r="N270" s="25" t="str">
        <f t="shared" si="4"/>
        <v/>
      </c>
      <c r="O270" s="50" t="str">
        <f t="shared" si="5"/>
        <v/>
      </c>
      <c r="P270" s="10"/>
      <c r="Q270" s="10"/>
    </row>
    <row r="271">
      <c r="A271" s="10"/>
      <c r="B271" s="42" t="str">
        <f>iferror(vlookup(A271,'Input de Projetos'!$A$3:$G$999,7,false),"")</f>
        <v/>
      </c>
      <c r="C271" s="43" t="str">
        <f>iferror(vlookup(A271,'Input de Projetos'!$A$3:$B$999,2,false),"")</f>
        <v/>
      </c>
      <c r="D271" s="44" t="str">
        <f>iferror(vlookup(A271,'Input de Projetos'!$A$3:$C$999,3,false),"")</f>
        <v/>
      </c>
      <c r="E271" s="45"/>
      <c r="F271" s="53"/>
      <c r="G271" s="20"/>
      <c r="H271" s="51"/>
      <c r="I271" s="51"/>
      <c r="J271" s="26" t="str">
        <f t="shared" si="8"/>
        <v>A soma das parcelas não bate com o valor total do projeto</v>
      </c>
      <c r="K271" s="48" t="str">
        <f t="shared" si="2"/>
        <v/>
      </c>
      <c r="L271" s="48" t="str">
        <f>iferror(if(H271&lt;&gt;"Sim","", VLOOKUP(A271,'Input de Projetos'!$A$3:$F$999,5,FALSE)*F271),"")</f>
        <v/>
      </c>
      <c r="M271" s="49" t="str">
        <f t="shared" si="3"/>
        <v/>
      </c>
      <c r="N271" s="25" t="str">
        <f t="shared" si="4"/>
        <v/>
      </c>
      <c r="O271" s="50" t="str">
        <f t="shared" si="5"/>
        <v/>
      </c>
      <c r="P271" s="10"/>
      <c r="Q271" s="10"/>
    </row>
    <row r="272">
      <c r="A272" s="10"/>
      <c r="B272" s="42" t="str">
        <f>iferror(vlookup(A272,'Input de Projetos'!$A$3:$G$999,7,false),"")</f>
        <v/>
      </c>
      <c r="C272" s="43" t="str">
        <f>iferror(vlookup(A272,'Input de Projetos'!$A$3:$B$999,2,false),"")</f>
        <v/>
      </c>
      <c r="D272" s="44" t="str">
        <f>iferror(vlookup(A272,'Input de Projetos'!$A$3:$C$999,3,false),"")</f>
        <v/>
      </c>
      <c r="E272" s="45"/>
      <c r="F272" s="53"/>
      <c r="G272" s="20"/>
      <c r="H272" s="51"/>
      <c r="I272" s="51"/>
      <c r="J272" s="26" t="str">
        <f t="shared" si="8"/>
        <v>A soma das parcelas não bate com o valor total do projeto</v>
      </c>
      <c r="K272" s="48" t="str">
        <f t="shared" si="2"/>
        <v/>
      </c>
      <c r="L272" s="48" t="str">
        <f>iferror(if(H272&lt;&gt;"Sim","", VLOOKUP(A272,'Input de Projetos'!$A$3:$F$999,5,FALSE)*F272),"")</f>
        <v/>
      </c>
      <c r="M272" s="49" t="str">
        <f t="shared" si="3"/>
        <v/>
      </c>
      <c r="N272" s="25" t="str">
        <f t="shared" si="4"/>
        <v/>
      </c>
      <c r="O272" s="50" t="str">
        <f t="shared" si="5"/>
        <v/>
      </c>
      <c r="P272" s="10"/>
      <c r="Q272" s="10"/>
    </row>
    <row r="273">
      <c r="A273" s="10"/>
      <c r="B273" s="42" t="str">
        <f>iferror(vlookup(A273,'Input de Projetos'!$A$3:$G$999,7,false),"")</f>
        <v/>
      </c>
      <c r="C273" s="43" t="str">
        <f>iferror(vlookup(A273,'Input de Projetos'!$A$3:$B$999,2,false),"")</f>
        <v/>
      </c>
      <c r="D273" s="44" t="str">
        <f>iferror(vlookup(A273,'Input de Projetos'!$A$3:$C$999,3,false),"")</f>
        <v/>
      </c>
      <c r="E273" s="45"/>
      <c r="F273" s="53"/>
      <c r="G273" s="20"/>
      <c r="H273" s="51"/>
      <c r="I273" s="51"/>
      <c r="J273" s="26" t="str">
        <f t="shared" si="8"/>
        <v>A soma das parcelas não bate com o valor total do projeto</v>
      </c>
      <c r="K273" s="48" t="str">
        <f t="shared" si="2"/>
        <v/>
      </c>
      <c r="L273" s="48" t="str">
        <f>iferror(if(H273&lt;&gt;"Sim","", VLOOKUP(A273,'Input de Projetos'!$A$3:$F$999,5,FALSE)*F273),"")</f>
        <v/>
      </c>
      <c r="M273" s="49" t="str">
        <f t="shared" si="3"/>
        <v/>
      </c>
      <c r="N273" s="25" t="str">
        <f t="shared" si="4"/>
        <v/>
      </c>
      <c r="O273" s="50" t="str">
        <f t="shared" si="5"/>
        <v/>
      </c>
      <c r="P273" s="10"/>
      <c r="Q273" s="10"/>
    </row>
    <row r="274">
      <c r="A274" s="10"/>
      <c r="B274" s="42" t="str">
        <f>iferror(vlookup(A274,'Input de Projetos'!$A$3:$G$999,7,false),"")</f>
        <v/>
      </c>
      <c r="C274" s="43" t="str">
        <f>iferror(vlookup(A274,'Input de Projetos'!$A$3:$B$999,2,false),"")</f>
        <v/>
      </c>
      <c r="D274" s="44" t="str">
        <f>iferror(vlookup(A274,'Input de Projetos'!$A$3:$C$999,3,false),"")</f>
        <v/>
      </c>
      <c r="E274" s="45"/>
      <c r="F274" s="53"/>
      <c r="G274" s="20"/>
      <c r="H274" s="51"/>
      <c r="I274" s="51"/>
      <c r="J274" s="26" t="str">
        <f t="shared" si="8"/>
        <v>A soma das parcelas não bate com o valor total do projeto</v>
      </c>
      <c r="K274" s="48" t="str">
        <f t="shared" si="2"/>
        <v/>
      </c>
      <c r="L274" s="48" t="str">
        <f>iferror(if(H274&lt;&gt;"Sim","", VLOOKUP(A274,'Input de Projetos'!$A$3:$F$999,5,FALSE)*F274),"")</f>
        <v/>
      </c>
      <c r="M274" s="49" t="str">
        <f t="shared" si="3"/>
        <v/>
      </c>
      <c r="N274" s="25" t="str">
        <f t="shared" si="4"/>
        <v/>
      </c>
      <c r="O274" s="50" t="str">
        <f t="shared" si="5"/>
        <v/>
      </c>
      <c r="P274" s="10"/>
      <c r="Q274" s="10"/>
    </row>
    <row r="275">
      <c r="A275" s="10"/>
      <c r="B275" s="42" t="str">
        <f>iferror(vlookup(A275,'Input de Projetos'!$A$3:$G$999,7,false),"")</f>
        <v/>
      </c>
      <c r="C275" s="43" t="str">
        <f>iferror(vlookup(A275,'Input de Projetos'!$A$3:$B$999,2,false),"")</f>
        <v/>
      </c>
      <c r="D275" s="44" t="str">
        <f>iferror(vlookup(A275,'Input de Projetos'!$A$3:$C$999,3,false),"")</f>
        <v/>
      </c>
      <c r="E275" s="45"/>
      <c r="F275" s="53"/>
      <c r="G275" s="20"/>
      <c r="H275" s="51"/>
      <c r="I275" s="51"/>
      <c r="J275" s="26" t="str">
        <f t="shared" si="8"/>
        <v>A soma das parcelas não bate com o valor total do projeto</v>
      </c>
      <c r="K275" s="48" t="str">
        <f t="shared" si="2"/>
        <v/>
      </c>
      <c r="L275" s="48" t="str">
        <f>iferror(if(H275&lt;&gt;"Sim","", VLOOKUP(A275,'Input de Projetos'!$A$3:$F$999,5,FALSE)*F275),"")</f>
        <v/>
      </c>
      <c r="M275" s="49" t="str">
        <f t="shared" si="3"/>
        <v/>
      </c>
      <c r="N275" s="25" t="str">
        <f t="shared" si="4"/>
        <v/>
      </c>
      <c r="O275" s="50" t="str">
        <f t="shared" si="5"/>
        <v/>
      </c>
      <c r="P275" s="10"/>
      <c r="Q275" s="10"/>
    </row>
    <row r="276">
      <c r="A276" s="10"/>
      <c r="B276" s="42" t="str">
        <f>iferror(vlookup(A276,'Input de Projetos'!$A$3:$G$999,7,false),"")</f>
        <v/>
      </c>
      <c r="C276" s="43" t="str">
        <f>iferror(vlookup(A276,'Input de Projetos'!$A$3:$B$999,2,false),"")</f>
        <v/>
      </c>
      <c r="D276" s="44" t="str">
        <f>iferror(vlookup(A276,'Input de Projetos'!$A$3:$C$999,3,false),"")</f>
        <v/>
      </c>
      <c r="E276" s="45"/>
      <c r="F276" s="53"/>
      <c r="G276" s="20"/>
      <c r="H276" s="51"/>
      <c r="I276" s="51"/>
      <c r="J276" s="26" t="str">
        <f t="shared" si="8"/>
        <v>A soma das parcelas não bate com o valor total do projeto</v>
      </c>
      <c r="K276" s="48" t="str">
        <f t="shared" si="2"/>
        <v/>
      </c>
      <c r="L276" s="48" t="str">
        <f>iferror(if(H276&lt;&gt;"Sim","", VLOOKUP(A276,'Input de Projetos'!$A$3:$F$999,5,FALSE)*F276),"")</f>
        <v/>
      </c>
      <c r="M276" s="49" t="str">
        <f t="shared" si="3"/>
        <v/>
      </c>
      <c r="N276" s="25" t="str">
        <f t="shared" si="4"/>
        <v/>
      </c>
      <c r="O276" s="50" t="str">
        <f t="shared" si="5"/>
        <v/>
      </c>
      <c r="P276" s="10"/>
      <c r="Q276" s="10"/>
    </row>
    <row r="277">
      <c r="A277" s="10"/>
      <c r="B277" s="42" t="str">
        <f>iferror(vlookup(A277,'Input de Projetos'!$A$3:$G$999,7,false),"")</f>
        <v/>
      </c>
      <c r="C277" s="43" t="str">
        <f>iferror(vlookup(A277,'Input de Projetos'!$A$3:$B$999,2,false),"")</f>
        <v/>
      </c>
      <c r="D277" s="44" t="str">
        <f>iferror(vlookup(A277,'Input de Projetos'!$A$3:$C$999,3,false),"")</f>
        <v/>
      </c>
      <c r="E277" s="45"/>
      <c r="F277" s="53"/>
      <c r="G277" s="20"/>
      <c r="H277" s="51"/>
      <c r="I277" s="51"/>
      <c r="J277" s="26" t="str">
        <f t="shared" si="8"/>
        <v>A soma das parcelas não bate com o valor total do projeto</v>
      </c>
      <c r="K277" s="48" t="str">
        <f t="shared" si="2"/>
        <v/>
      </c>
      <c r="L277" s="48" t="str">
        <f>iferror(if(H277&lt;&gt;"Sim","", VLOOKUP(A277,'Input de Projetos'!$A$3:$F$999,5,FALSE)*F277),"")</f>
        <v/>
      </c>
      <c r="M277" s="49" t="str">
        <f t="shared" si="3"/>
        <v/>
      </c>
      <c r="N277" s="25" t="str">
        <f t="shared" si="4"/>
        <v/>
      </c>
      <c r="O277" s="50" t="str">
        <f t="shared" si="5"/>
        <v/>
      </c>
      <c r="P277" s="10"/>
      <c r="Q277" s="10"/>
    </row>
    <row r="278">
      <c r="A278" s="10"/>
      <c r="B278" s="42" t="str">
        <f>iferror(vlookup(A278,'Input de Projetos'!$A$3:$G$999,7,false),"")</f>
        <v/>
      </c>
      <c r="C278" s="43" t="str">
        <f>iferror(vlookup(A278,'Input de Projetos'!$A$3:$B$999,2,false),"")</f>
        <v/>
      </c>
      <c r="D278" s="44" t="str">
        <f>iferror(vlookup(A278,'Input de Projetos'!$A$3:$C$999,3,false),"")</f>
        <v/>
      </c>
      <c r="E278" s="45"/>
      <c r="F278" s="53"/>
      <c r="G278" s="20"/>
      <c r="H278" s="51"/>
      <c r="I278" s="51"/>
      <c r="J278" s="26" t="str">
        <f t="shared" si="8"/>
        <v>A soma das parcelas não bate com o valor total do projeto</v>
      </c>
      <c r="K278" s="48" t="str">
        <f t="shared" si="2"/>
        <v/>
      </c>
      <c r="L278" s="48" t="str">
        <f>iferror(if(H278&lt;&gt;"Sim","", VLOOKUP(A278,'Input de Projetos'!$A$3:$F$999,5,FALSE)*F278),"")</f>
        <v/>
      </c>
      <c r="M278" s="49" t="str">
        <f t="shared" si="3"/>
        <v/>
      </c>
      <c r="N278" s="25" t="str">
        <f t="shared" si="4"/>
        <v/>
      </c>
      <c r="O278" s="50" t="str">
        <f t="shared" si="5"/>
        <v/>
      </c>
      <c r="P278" s="10"/>
      <c r="Q278" s="10"/>
    </row>
    <row r="279">
      <c r="A279" s="10"/>
      <c r="B279" s="42" t="str">
        <f>iferror(vlookup(A279,'Input de Projetos'!$A$3:$G$999,7,false),"")</f>
        <v/>
      </c>
      <c r="C279" s="43" t="str">
        <f>iferror(vlookup(A279,'Input de Projetos'!$A$3:$B$999,2,false),"")</f>
        <v/>
      </c>
      <c r="D279" s="44" t="str">
        <f>iferror(vlookup(A279,'Input de Projetos'!$A$3:$C$999,3,false),"")</f>
        <v/>
      </c>
      <c r="E279" s="45"/>
      <c r="F279" s="53"/>
      <c r="G279" s="20"/>
      <c r="H279" s="51"/>
      <c r="I279" s="51"/>
      <c r="J279" s="26" t="str">
        <f t="shared" si="8"/>
        <v>A soma das parcelas não bate com o valor total do projeto</v>
      </c>
      <c r="K279" s="48" t="str">
        <f t="shared" si="2"/>
        <v/>
      </c>
      <c r="L279" s="48" t="str">
        <f>iferror(if(H279&lt;&gt;"Sim","", VLOOKUP(A279,'Input de Projetos'!$A$3:$F$999,5,FALSE)*F279),"")</f>
        <v/>
      </c>
      <c r="M279" s="49" t="str">
        <f t="shared" si="3"/>
        <v/>
      </c>
      <c r="N279" s="25" t="str">
        <f t="shared" si="4"/>
        <v/>
      </c>
      <c r="O279" s="50" t="str">
        <f t="shared" si="5"/>
        <v/>
      </c>
      <c r="P279" s="10"/>
      <c r="Q279" s="10"/>
    </row>
    <row r="280">
      <c r="A280" s="10"/>
      <c r="B280" s="42" t="str">
        <f>iferror(vlookup(A280,'Input de Projetos'!$A$3:$G$999,7,false),"")</f>
        <v/>
      </c>
      <c r="C280" s="43" t="str">
        <f>iferror(vlookup(A280,'Input de Projetos'!$A$3:$B$999,2,false),"")</f>
        <v/>
      </c>
      <c r="D280" s="44" t="str">
        <f>iferror(vlookup(A280,'Input de Projetos'!$A$3:$C$999,3,false),"")</f>
        <v/>
      </c>
      <c r="E280" s="45"/>
      <c r="F280" s="53"/>
      <c r="G280" s="20"/>
      <c r="H280" s="51"/>
      <c r="I280" s="51"/>
      <c r="J280" s="26" t="str">
        <f t="shared" si="8"/>
        <v>A soma das parcelas não bate com o valor total do projeto</v>
      </c>
      <c r="K280" s="48" t="str">
        <f t="shared" si="2"/>
        <v/>
      </c>
      <c r="L280" s="48" t="str">
        <f>iferror(if(H280&lt;&gt;"Sim","", VLOOKUP(A280,'Input de Projetos'!$A$3:$F$999,5,FALSE)*F280),"")</f>
        <v/>
      </c>
      <c r="M280" s="49" t="str">
        <f t="shared" si="3"/>
        <v/>
      </c>
      <c r="N280" s="25" t="str">
        <f t="shared" si="4"/>
        <v/>
      </c>
      <c r="O280" s="50" t="str">
        <f t="shared" si="5"/>
        <v/>
      </c>
      <c r="P280" s="10"/>
      <c r="Q280" s="10"/>
    </row>
    <row r="281">
      <c r="A281" s="10"/>
      <c r="B281" s="42" t="str">
        <f>iferror(vlookup(A281,'Input de Projetos'!$A$3:$G$999,7,false),"")</f>
        <v/>
      </c>
      <c r="C281" s="43" t="str">
        <f>iferror(vlookup(A281,'Input de Projetos'!$A$3:$B$999,2,false),"")</f>
        <v/>
      </c>
      <c r="D281" s="44" t="str">
        <f>iferror(vlookup(A281,'Input de Projetos'!$A$3:$C$999,3,false),"")</f>
        <v/>
      </c>
      <c r="E281" s="45"/>
      <c r="F281" s="53"/>
      <c r="G281" s="20"/>
      <c r="H281" s="51"/>
      <c r="I281" s="51"/>
      <c r="J281" s="26" t="str">
        <f t="shared" si="8"/>
        <v>A soma das parcelas não bate com o valor total do projeto</v>
      </c>
      <c r="K281" s="48" t="str">
        <f t="shared" si="2"/>
        <v/>
      </c>
      <c r="L281" s="48" t="str">
        <f>iferror(if(H281&lt;&gt;"Sim","", VLOOKUP(A281,'Input de Projetos'!$A$3:$F$999,5,FALSE)*F281),"")</f>
        <v/>
      </c>
      <c r="M281" s="49" t="str">
        <f t="shared" si="3"/>
        <v/>
      </c>
      <c r="N281" s="25" t="str">
        <f t="shared" si="4"/>
        <v/>
      </c>
      <c r="O281" s="50" t="str">
        <f t="shared" si="5"/>
        <v/>
      </c>
      <c r="P281" s="10"/>
      <c r="Q281" s="10"/>
    </row>
    <row r="282">
      <c r="A282" s="10"/>
      <c r="B282" s="42" t="str">
        <f>iferror(vlookup(A282,'Input de Projetos'!$A$3:$G$999,7,false),"")</f>
        <v/>
      </c>
      <c r="C282" s="43" t="str">
        <f>iferror(vlookup(A282,'Input de Projetos'!$A$3:$B$999,2,false),"")</f>
        <v/>
      </c>
      <c r="D282" s="44" t="str">
        <f>iferror(vlookup(A282,'Input de Projetos'!$A$3:$C$999,3,false),"")</f>
        <v/>
      </c>
      <c r="E282" s="45"/>
      <c r="F282" s="53"/>
      <c r="G282" s="20"/>
      <c r="H282" s="51"/>
      <c r="I282" s="51"/>
      <c r="J282" s="26" t="str">
        <f t="shared" si="8"/>
        <v>A soma das parcelas não bate com o valor total do projeto</v>
      </c>
      <c r="K282" s="48" t="str">
        <f t="shared" si="2"/>
        <v/>
      </c>
      <c r="L282" s="48" t="str">
        <f>iferror(if(H282&lt;&gt;"Sim","", VLOOKUP(A282,'Input de Projetos'!$A$3:$F$999,5,FALSE)*F282),"")</f>
        <v/>
      </c>
      <c r="M282" s="49" t="str">
        <f t="shared" si="3"/>
        <v/>
      </c>
      <c r="N282" s="25" t="str">
        <f t="shared" si="4"/>
        <v/>
      </c>
      <c r="O282" s="50" t="str">
        <f t="shared" si="5"/>
        <v/>
      </c>
      <c r="P282" s="10"/>
      <c r="Q282" s="10"/>
    </row>
    <row r="283">
      <c r="A283" s="10"/>
      <c r="B283" s="42" t="str">
        <f>iferror(vlookup(A283,'Input de Projetos'!$A$3:$G$999,7,false),"")</f>
        <v/>
      </c>
      <c r="C283" s="43" t="str">
        <f>iferror(vlookup(A283,'Input de Projetos'!$A$3:$B$999,2,false),"")</f>
        <v/>
      </c>
      <c r="D283" s="44" t="str">
        <f>iferror(vlookup(A283,'Input de Projetos'!$A$3:$C$999,3,false),"")</f>
        <v/>
      </c>
      <c r="E283" s="45"/>
      <c r="F283" s="53"/>
      <c r="G283" s="20"/>
      <c r="H283" s="51"/>
      <c r="I283" s="51"/>
      <c r="J283" s="26" t="str">
        <f t="shared" si="8"/>
        <v>A soma das parcelas não bate com o valor total do projeto</v>
      </c>
      <c r="K283" s="48" t="str">
        <f t="shared" si="2"/>
        <v/>
      </c>
      <c r="L283" s="48" t="str">
        <f>iferror(if(H283&lt;&gt;"Sim","", VLOOKUP(A283,'Input de Projetos'!$A$3:$F$999,5,FALSE)*F283),"")</f>
        <v/>
      </c>
      <c r="M283" s="49" t="str">
        <f t="shared" si="3"/>
        <v/>
      </c>
      <c r="N283" s="25" t="str">
        <f t="shared" si="4"/>
        <v/>
      </c>
      <c r="O283" s="50" t="str">
        <f t="shared" si="5"/>
        <v/>
      </c>
      <c r="P283" s="10"/>
      <c r="Q283" s="10"/>
    </row>
    <row r="284">
      <c r="A284" s="10"/>
      <c r="B284" s="42" t="str">
        <f>iferror(vlookup(A284,'Input de Projetos'!$A$3:$G$999,7,false),"")</f>
        <v/>
      </c>
      <c r="C284" s="43" t="str">
        <f>iferror(vlookup(A284,'Input de Projetos'!$A$3:$B$999,2,false),"")</f>
        <v/>
      </c>
      <c r="D284" s="44" t="str">
        <f>iferror(vlookup(A284,'Input de Projetos'!$A$3:$C$999,3,false),"")</f>
        <v/>
      </c>
      <c r="E284" s="45"/>
      <c r="F284" s="53"/>
      <c r="G284" s="20"/>
      <c r="H284" s="51"/>
      <c r="I284" s="51"/>
      <c r="J284" s="26" t="str">
        <f t="shared" si="8"/>
        <v>A soma das parcelas não bate com o valor total do projeto</v>
      </c>
      <c r="K284" s="48" t="str">
        <f t="shared" si="2"/>
        <v/>
      </c>
      <c r="L284" s="48" t="str">
        <f>iferror(if(H284&lt;&gt;"Sim","", VLOOKUP(A284,'Input de Projetos'!$A$3:$F$999,5,FALSE)*F284),"")</f>
        <v/>
      </c>
      <c r="M284" s="49" t="str">
        <f t="shared" si="3"/>
        <v/>
      </c>
      <c r="N284" s="25" t="str">
        <f t="shared" si="4"/>
        <v/>
      </c>
      <c r="O284" s="50" t="str">
        <f t="shared" si="5"/>
        <v/>
      </c>
      <c r="P284" s="10"/>
      <c r="Q284" s="10"/>
    </row>
    <row r="285">
      <c r="A285" s="10"/>
      <c r="B285" s="42" t="str">
        <f>iferror(vlookup(A285,'Input de Projetos'!$A$3:$G$999,7,false),"")</f>
        <v/>
      </c>
      <c r="C285" s="43" t="str">
        <f>iferror(vlookup(A285,'Input de Projetos'!$A$3:$B$999,2,false),"")</f>
        <v/>
      </c>
      <c r="D285" s="44" t="str">
        <f>iferror(vlookup(A285,'Input de Projetos'!$A$3:$C$999,3,false),"")</f>
        <v/>
      </c>
      <c r="E285" s="45"/>
      <c r="F285" s="53"/>
      <c r="G285" s="20"/>
      <c r="H285" s="51"/>
      <c r="I285" s="51"/>
      <c r="J285" s="26" t="str">
        <f t="shared" si="8"/>
        <v>A soma das parcelas não bate com o valor total do projeto</v>
      </c>
      <c r="K285" s="48" t="str">
        <f t="shared" si="2"/>
        <v/>
      </c>
      <c r="L285" s="48" t="str">
        <f>iferror(if(H285&lt;&gt;"Sim","", VLOOKUP(A285,'Input de Projetos'!$A$3:$F$999,5,FALSE)*F285),"")</f>
        <v/>
      </c>
      <c r="M285" s="49" t="str">
        <f t="shared" si="3"/>
        <v/>
      </c>
      <c r="N285" s="25" t="str">
        <f t="shared" si="4"/>
        <v/>
      </c>
      <c r="O285" s="50" t="str">
        <f t="shared" si="5"/>
        <v/>
      </c>
      <c r="P285" s="10"/>
      <c r="Q285" s="10"/>
    </row>
    <row r="286">
      <c r="A286" s="10"/>
      <c r="B286" s="42" t="str">
        <f>iferror(vlookup(A286,'Input de Projetos'!$A$3:$G$999,7,false),"")</f>
        <v/>
      </c>
      <c r="C286" s="43" t="str">
        <f>iferror(vlookup(A286,'Input de Projetos'!$A$3:$B$999,2,false),"")</f>
        <v/>
      </c>
      <c r="D286" s="44" t="str">
        <f>iferror(vlookup(A286,'Input de Projetos'!$A$3:$C$999,3,false),"")</f>
        <v/>
      </c>
      <c r="E286" s="45"/>
      <c r="F286" s="53"/>
      <c r="G286" s="20"/>
      <c r="H286" s="51"/>
      <c r="I286" s="51"/>
      <c r="J286" s="26" t="str">
        <f t="shared" si="8"/>
        <v>A soma das parcelas não bate com o valor total do projeto</v>
      </c>
      <c r="K286" s="48" t="str">
        <f t="shared" si="2"/>
        <v/>
      </c>
      <c r="L286" s="48" t="str">
        <f>iferror(if(H286&lt;&gt;"Sim","", VLOOKUP(A286,'Input de Projetos'!$A$3:$F$999,5,FALSE)*F286),"")</f>
        <v/>
      </c>
      <c r="M286" s="49" t="str">
        <f t="shared" si="3"/>
        <v/>
      </c>
      <c r="N286" s="25" t="str">
        <f t="shared" si="4"/>
        <v/>
      </c>
      <c r="O286" s="50" t="str">
        <f t="shared" si="5"/>
        <v/>
      </c>
      <c r="P286" s="10"/>
      <c r="Q286" s="10"/>
    </row>
    <row r="287">
      <c r="A287" s="10"/>
      <c r="B287" s="42" t="str">
        <f>iferror(vlookup(A287,'Input de Projetos'!$A$3:$G$999,7,false),"")</f>
        <v/>
      </c>
      <c r="C287" s="43" t="str">
        <f>iferror(vlookup(A287,'Input de Projetos'!$A$3:$B$999,2,false),"")</f>
        <v/>
      </c>
      <c r="D287" s="44" t="str">
        <f>iferror(vlookup(A287,'Input de Projetos'!$A$3:$C$999,3,false),"")</f>
        <v/>
      </c>
      <c r="E287" s="45"/>
      <c r="F287" s="53"/>
      <c r="G287" s="20"/>
      <c r="H287" s="51"/>
      <c r="I287" s="51"/>
      <c r="J287" s="26" t="str">
        <f t="shared" si="8"/>
        <v>A soma das parcelas não bate com o valor total do projeto</v>
      </c>
      <c r="K287" s="48" t="str">
        <f t="shared" si="2"/>
        <v/>
      </c>
      <c r="L287" s="48" t="str">
        <f>iferror(if(H287&lt;&gt;"Sim","", VLOOKUP(A287,'Input de Projetos'!$A$3:$F$999,5,FALSE)*F287),"")</f>
        <v/>
      </c>
      <c r="M287" s="49" t="str">
        <f t="shared" si="3"/>
        <v/>
      </c>
      <c r="N287" s="25" t="str">
        <f t="shared" si="4"/>
        <v/>
      </c>
      <c r="O287" s="50" t="str">
        <f t="shared" si="5"/>
        <v/>
      </c>
      <c r="P287" s="10"/>
      <c r="Q287" s="10"/>
    </row>
    <row r="288">
      <c r="A288" s="10"/>
      <c r="B288" s="42" t="str">
        <f>iferror(vlookup(A288,'Input de Projetos'!$A$3:$G$999,7,false),"")</f>
        <v/>
      </c>
      <c r="C288" s="43" t="str">
        <f>iferror(vlookup(A288,'Input de Projetos'!$A$3:$B$999,2,false),"")</f>
        <v/>
      </c>
      <c r="D288" s="44" t="str">
        <f>iferror(vlookup(A288,'Input de Projetos'!$A$3:$C$999,3,false),"")</f>
        <v/>
      </c>
      <c r="E288" s="45"/>
      <c r="F288" s="53"/>
      <c r="G288" s="20"/>
      <c r="H288" s="51"/>
      <c r="I288" s="51"/>
      <c r="J288" s="26" t="str">
        <f t="shared" si="8"/>
        <v>A soma das parcelas não bate com o valor total do projeto</v>
      </c>
      <c r="K288" s="48" t="str">
        <f t="shared" si="2"/>
        <v/>
      </c>
      <c r="L288" s="48" t="str">
        <f>iferror(if(H288&lt;&gt;"Sim","", VLOOKUP(A288,'Input de Projetos'!$A$3:$F$999,5,FALSE)*F288),"")</f>
        <v/>
      </c>
      <c r="M288" s="49" t="str">
        <f t="shared" si="3"/>
        <v/>
      </c>
      <c r="N288" s="25" t="str">
        <f t="shared" si="4"/>
        <v/>
      </c>
      <c r="O288" s="50" t="str">
        <f t="shared" si="5"/>
        <v/>
      </c>
      <c r="P288" s="10"/>
      <c r="Q288" s="10"/>
    </row>
    <row r="289">
      <c r="A289" s="10"/>
      <c r="B289" s="42" t="str">
        <f>iferror(vlookup(A289,'Input de Projetos'!$A$3:$G$999,7,false),"")</f>
        <v/>
      </c>
      <c r="C289" s="43" t="str">
        <f>iferror(vlookup(A289,'Input de Projetos'!$A$3:$B$999,2,false),"")</f>
        <v/>
      </c>
      <c r="D289" s="44" t="str">
        <f>iferror(vlookup(A289,'Input de Projetos'!$A$3:$C$999,3,false),"")</f>
        <v/>
      </c>
      <c r="E289" s="45"/>
      <c r="F289" s="53"/>
      <c r="G289" s="20"/>
      <c r="H289" s="51"/>
      <c r="I289" s="51"/>
      <c r="J289" s="26" t="str">
        <f t="shared" si="8"/>
        <v>A soma das parcelas não bate com o valor total do projeto</v>
      </c>
      <c r="K289" s="48" t="str">
        <f t="shared" si="2"/>
        <v/>
      </c>
      <c r="L289" s="48" t="str">
        <f>iferror(if(H289&lt;&gt;"Sim","", VLOOKUP(A289,'Input de Projetos'!$A$3:$F$999,5,FALSE)*F289),"")</f>
        <v/>
      </c>
      <c r="M289" s="49" t="str">
        <f t="shared" si="3"/>
        <v/>
      </c>
      <c r="N289" s="25" t="str">
        <f t="shared" si="4"/>
        <v/>
      </c>
      <c r="O289" s="50" t="str">
        <f t="shared" si="5"/>
        <v/>
      </c>
      <c r="P289" s="10"/>
      <c r="Q289" s="10"/>
    </row>
    <row r="290">
      <c r="A290" s="10"/>
      <c r="B290" s="42" t="str">
        <f>iferror(vlookup(A290,'Input de Projetos'!$A$3:$G$999,7,false),"")</f>
        <v/>
      </c>
      <c r="C290" s="43" t="str">
        <f>iferror(vlookup(A290,'Input de Projetos'!$A$3:$B$999,2,false),"")</f>
        <v/>
      </c>
      <c r="D290" s="44" t="str">
        <f>iferror(vlookup(A290,'Input de Projetos'!$A$3:$C$999,3,false),"")</f>
        <v/>
      </c>
      <c r="E290" s="45"/>
      <c r="F290" s="53"/>
      <c r="G290" s="20"/>
      <c r="H290" s="51"/>
      <c r="I290" s="51"/>
      <c r="J290" s="26" t="str">
        <f t="shared" si="8"/>
        <v>A soma das parcelas não bate com o valor total do projeto</v>
      </c>
      <c r="K290" s="48" t="str">
        <f t="shared" si="2"/>
        <v/>
      </c>
      <c r="L290" s="48" t="str">
        <f>iferror(if(H290&lt;&gt;"Sim","", VLOOKUP(A290,'Input de Projetos'!$A$3:$F$999,5,FALSE)*F290),"")</f>
        <v/>
      </c>
      <c r="M290" s="49" t="str">
        <f t="shared" si="3"/>
        <v/>
      </c>
      <c r="N290" s="25" t="str">
        <f t="shared" si="4"/>
        <v/>
      </c>
      <c r="O290" s="50" t="str">
        <f t="shared" si="5"/>
        <v/>
      </c>
      <c r="P290" s="10"/>
      <c r="Q290" s="10"/>
    </row>
    <row r="291">
      <c r="A291" s="10"/>
      <c r="B291" s="42" t="str">
        <f>iferror(vlookup(A291,'Input de Projetos'!$A$3:$G$999,7,false),"")</f>
        <v/>
      </c>
      <c r="C291" s="43" t="str">
        <f>iferror(vlookup(A291,'Input de Projetos'!$A$3:$B$999,2,false),"")</f>
        <v/>
      </c>
      <c r="D291" s="44" t="str">
        <f>iferror(vlookup(A291,'Input de Projetos'!$A$3:$C$999,3,false),"")</f>
        <v/>
      </c>
      <c r="E291" s="45"/>
      <c r="F291" s="53"/>
      <c r="G291" s="20"/>
      <c r="H291" s="51"/>
      <c r="I291" s="51"/>
      <c r="J291" s="26" t="str">
        <f t="shared" si="8"/>
        <v>A soma das parcelas não bate com o valor total do projeto</v>
      </c>
      <c r="K291" s="48" t="str">
        <f t="shared" si="2"/>
        <v/>
      </c>
      <c r="L291" s="48" t="str">
        <f>iferror(if(H291&lt;&gt;"Sim","", VLOOKUP(A291,'Input de Projetos'!$A$3:$F$999,5,FALSE)*F291),"")</f>
        <v/>
      </c>
      <c r="M291" s="49" t="str">
        <f t="shared" si="3"/>
        <v/>
      </c>
      <c r="N291" s="25" t="str">
        <f t="shared" si="4"/>
        <v/>
      </c>
      <c r="O291" s="50" t="str">
        <f t="shared" si="5"/>
        <v/>
      </c>
      <c r="P291" s="10"/>
      <c r="Q291" s="10"/>
    </row>
    <row r="292">
      <c r="A292" s="10"/>
      <c r="B292" s="42" t="str">
        <f>iferror(vlookup(A292,'Input de Projetos'!$A$3:$G$999,7,false),"")</f>
        <v/>
      </c>
      <c r="C292" s="43" t="str">
        <f>iferror(vlookup(A292,'Input de Projetos'!$A$3:$B$999,2,false),"")</f>
        <v/>
      </c>
      <c r="D292" s="44" t="str">
        <f>iferror(vlookup(A292,'Input de Projetos'!$A$3:$C$999,3,false),"")</f>
        <v/>
      </c>
      <c r="E292" s="45"/>
      <c r="F292" s="53"/>
      <c r="G292" s="20"/>
      <c r="H292" s="51"/>
      <c r="I292" s="51"/>
      <c r="J292" s="26" t="str">
        <f t="shared" si="8"/>
        <v>A soma das parcelas não bate com o valor total do projeto</v>
      </c>
      <c r="K292" s="48" t="str">
        <f t="shared" si="2"/>
        <v/>
      </c>
      <c r="L292" s="48" t="str">
        <f>iferror(if(H292&lt;&gt;"Sim","", VLOOKUP(A292,'Input de Projetos'!$A$3:$F$999,5,FALSE)*F292),"")</f>
        <v/>
      </c>
      <c r="M292" s="49" t="str">
        <f t="shared" si="3"/>
        <v/>
      </c>
      <c r="N292" s="25" t="str">
        <f t="shared" si="4"/>
        <v/>
      </c>
      <c r="O292" s="50" t="str">
        <f t="shared" si="5"/>
        <v/>
      </c>
      <c r="P292" s="10"/>
      <c r="Q292" s="10"/>
    </row>
    <row r="293">
      <c r="A293" s="10"/>
      <c r="B293" s="42" t="str">
        <f>iferror(vlookup(A293,'Input de Projetos'!$A$3:$G$999,7,false),"")</f>
        <v/>
      </c>
      <c r="C293" s="43" t="str">
        <f>iferror(vlookup(A293,'Input de Projetos'!$A$3:$B$999,2,false),"")</f>
        <v/>
      </c>
      <c r="D293" s="44" t="str">
        <f>iferror(vlookup(A293,'Input de Projetos'!$A$3:$C$999,3,false),"")</f>
        <v/>
      </c>
      <c r="E293" s="45"/>
      <c r="F293" s="53"/>
      <c r="G293" s="20"/>
      <c r="H293" s="51"/>
      <c r="I293" s="51"/>
      <c r="J293" s="26" t="str">
        <f t="shared" si="8"/>
        <v>A soma das parcelas não bate com o valor total do projeto</v>
      </c>
      <c r="K293" s="48" t="str">
        <f t="shared" si="2"/>
        <v/>
      </c>
      <c r="L293" s="48" t="str">
        <f>iferror(if(H293&lt;&gt;"Sim","", VLOOKUP(A293,'Input de Projetos'!$A$3:$F$999,5,FALSE)*F293),"")</f>
        <v/>
      </c>
      <c r="M293" s="49" t="str">
        <f t="shared" si="3"/>
        <v/>
      </c>
      <c r="N293" s="25" t="str">
        <f t="shared" si="4"/>
        <v/>
      </c>
      <c r="O293" s="50" t="str">
        <f t="shared" si="5"/>
        <v/>
      </c>
      <c r="P293" s="10"/>
      <c r="Q293" s="10"/>
    </row>
    <row r="294">
      <c r="A294" s="10"/>
      <c r="B294" s="42" t="str">
        <f>iferror(vlookup(A294,'Input de Projetos'!$A$3:$G$999,7,false),"")</f>
        <v/>
      </c>
      <c r="C294" s="43" t="str">
        <f>iferror(vlookup(A294,'Input de Projetos'!$A$3:$B$999,2,false),"")</f>
        <v/>
      </c>
      <c r="D294" s="44" t="str">
        <f>iferror(vlookup(A294,'Input de Projetos'!$A$3:$C$999,3,false),"")</f>
        <v/>
      </c>
      <c r="E294" s="45"/>
      <c r="F294" s="53"/>
      <c r="G294" s="20"/>
      <c r="H294" s="51"/>
      <c r="I294" s="51"/>
      <c r="J294" s="26" t="str">
        <f t="shared" si="8"/>
        <v>A soma das parcelas não bate com o valor total do projeto</v>
      </c>
      <c r="K294" s="48" t="str">
        <f t="shared" si="2"/>
        <v/>
      </c>
      <c r="L294" s="48" t="str">
        <f>iferror(if(H294&lt;&gt;"Sim","", VLOOKUP(A294,'Input de Projetos'!$A$3:$F$999,5,FALSE)*F294),"")</f>
        <v/>
      </c>
      <c r="M294" s="49" t="str">
        <f t="shared" si="3"/>
        <v/>
      </c>
      <c r="N294" s="25" t="str">
        <f t="shared" si="4"/>
        <v/>
      </c>
      <c r="O294" s="50" t="str">
        <f t="shared" si="5"/>
        <v/>
      </c>
      <c r="P294" s="10"/>
      <c r="Q294" s="10"/>
    </row>
    <row r="295">
      <c r="A295" s="10"/>
      <c r="B295" s="42" t="str">
        <f>iferror(vlookup(A295,'Input de Projetos'!$A$3:$G$999,7,false),"")</f>
        <v/>
      </c>
      <c r="C295" s="43" t="str">
        <f>iferror(vlookup(A295,'Input de Projetos'!$A$3:$B$999,2,false),"")</f>
        <v/>
      </c>
      <c r="D295" s="44" t="str">
        <f>iferror(vlookup(A295,'Input de Projetos'!$A$3:$C$999,3,false),"")</f>
        <v/>
      </c>
      <c r="E295" s="45"/>
      <c r="F295" s="53"/>
      <c r="G295" s="20"/>
      <c r="H295" s="51"/>
      <c r="I295" s="51"/>
      <c r="J295" s="26" t="str">
        <f t="shared" si="8"/>
        <v>A soma das parcelas não bate com o valor total do projeto</v>
      </c>
      <c r="K295" s="48" t="str">
        <f t="shared" si="2"/>
        <v/>
      </c>
      <c r="L295" s="48" t="str">
        <f>iferror(if(H295&lt;&gt;"Sim","", VLOOKUP(A295,'Input de Projetos'!$A$3:$F$999,5,FALSE)*F295),"")</f>
        <v/>
      </c>
      <c r="M295" s="49" t="str">
        <f t="shared" si="3"/>
        <v/>
      </c>
      <c r="N295" s="25" t="str">
        <f t="shared" si="4"/>
        <v/>
      </c>
      <c r="O295" s="50" t="str">
        <f t="shared" si="5"/>
        <v/>
      </c>
      <c r="P295" s="10"/>
      <c r="Q295" s="10"/>
    </row>
    <row r="296">
      <c r="A296" s="10"/>
      <c r="B296" s="42" t="str">
        <f>iferror(vlookup(A296,'Input de Projetos'!$A$3:$G$999,7,false),"")</f>
        <v/>
      </c>
      <c r="C296" s="43" t="str">
        <f>iferror(vlookup(A296,'Input de Projetos'!$A$3:$B$999,2,false),"")</f>
        <v/>
      </c>
      <c r="D296" s="44" t="str">
        <f>iferror(vlookup(A296,'Input de Projetos'!$A$3:$C$999,3,false),"")</f>
        <v/>
      </c>
      <c r="E296" s="45"/>
      <c r="F296" s="53"/>
      <c r="G296" s="20"/>
      <c r="H296" s="51"/>
      <c r="I296" s="51"/>
      <c r="J296" s="26" t="str">
        <f t="shared" si="8"/>
        <v>A soma das parcelas não bate com o valor total do projeto</v>
      </c>
      <c r="K296" s="48" t="str">
        <f t="shared" si="2"/>
        <v/>
      </c>
      <c r="L296" s="48" t="str">
        <f>iferror(if(H296&lt;&gt;"Sim","", VLOOKUP(A296,'Input de Projetos'!$A$3:$F$999,5,FALSE)*F296),"")</f>
        <v/>
      </c>
      <c r="M296" s="49" t="str">
        <f t="shared" si="3"/>
        <v/>
      </c>
      <c r="N296" s="25" t="str">
        <f t="shared" si="4"/>
        <v/>
      </c>
      <c r="O296" s="50" t="str">
        <f t="shared" si="5"/>
        <v/>
      </c>
      <c r="P296" s="10"/>
      <c r="Q296" s="10"/>
    </row>
    <row r="297">
      <c r="A297" s="10"/>
      <c r="B297" s="42" t="str">
        <f>iferror(vlookup(A297,'Input de Projetos'!$A$3:$G$999,7,false),"")</f>
        <v/>
      </c>
      <c r="C297" s="43" t="str">
        <f>iferror(vlookup(A297,'Input de Projetos'!$A$3:$B$999,2,false),"")</f>
        <v/>
      </c>
      <c r="D297" s="44" t="str">
        <f>iferror(vlookup(A297,'Input de Projetos'!$A$3:$C$999,3,false),"")</f>
        <v/>
      </c>
      <c r="E297" s="45"/>
      <c r="F297" s="53"/>
      <c r="G297" s="20"/>
      <c r="H297" s="51"/>
      <c r="I297" s="51"/>
      <c r="J297" s="26" t="str">
        <f t="shared" si="8"/>
        <v>A soma das parcelas não bate com o valor total do projeto</v>
      </c>
      <c r="K297" s="48" t="str">
        <f t="shared" si="2"/>
        <v/>
      </c>
      <c r="L297" s="48" t="str">
        <f>iferror(if(H297&lt;&gt;"Sim","", VLOOKUP(A297,'Input de Projetos'!$A$3:$F$999,5,FALSE)*F297),"")</f>
        <v/>
      </c>
      <c r="M297" s="49" t="str">
        <f t="shared" si="3"/>
        <v/>
      </c>
      <c r="N297" s="25" t="str">
        <f t="shared" si="4"/>
        <v/>
      </c>
      <c r="O297" s="50" t="str">
        <f t="shared" si="5"/>
        <v/>
      </c>
      <c r="P297" s="10"/>
      <c r="Q297" s="10"/>
    </row>
    <row r="298">
      <c r="A298" s="10"/>
      <c r="B298" s="42" t="str">
        <f>iferror(vlookup(A298,'Input de Projetos'!$A$3:$G$999,7,false),"")</f>
        <v/>
      </c>
      <c r="C298" s="43" t="str">
        <f>iferror(vlookup(A298,'Input de Projetos'!$A$3:$B$999,2,false),"")</f>
        <v/>
      </c>
      <c r="D298" s="44" t="str">
        <f>iferror(vlookup(A298,'Input de Projetos'!$A$3:$C$999,3,false),"")</f>
        <v/>
      </c>
      <c r="E298" s="45"/>
      <c r="F298" s="53"/>
      <c r="G298" s="20"/>
      <c r="H298" s="51"/>
      <c r="I298" s="51"/>
      <c r="J298" s="26" t="str">
        <f t="shared" si="8"/>
        <v>A soma das parcelas não bate com o valor total do projeto</v>
      </c>
      <c r="K298" s="48" t="str">
        <f t="shared" si="2"/>
        <v/>
      </c>
      <c r="L298" s="48" t="str">
        <f>iferror(if(H298&lt;&gt;"Sim","", VLOOKUP(A298,'Input de Projetos'!$A$3:$F$999,5,FALSE)*F298),"")</f>
        <v/>
      </c>
      <c r="M298" s="49" t="str">
        <f t="shared" si="3"/>
        <v/>
      </c>
      <c r="N298" s="25" t="str">
        <f t="shared" si="4"/>
        <v/>
      </c>
      <c r="O298" s="50" t="str">
        <f t="shared" si="5"/>
        <v/>
      </c>
      <c r="P298" s="10"/>
      <c r="Q298" s="10"/>
    </row>
    <row r="299">
      <c r="A299" s="10"/>
      <c r="B299" s="42" t="str">
        <f>iferror(vlookup(A299,'Input de Projetos'!$A$3:$G$999,7,false),"")</f>
        <v/>
      </c>
      <c r="C299" s="43" t="str">
        <f>iferror(vlookup(A299,'Input de Projetos'!$A$3:$B$999,2,false),"")</f>
        <v/>
      </c>
      <c r="D299" s="44" t="str">
        <f>iferror(vlookup(A299,'Input de Projetos'!$A$3:$C$999,3,false),"")</f>
        <v/>
      </c>
      <c r="E299" s="45"/>
      <c r="F299" s="53"/>
      <c r="G299" s="20"/>
      <c r="H299" s="51"/>
      <c r="I299" s="51"/>
      <c r="J299" s="26" t="str">
        <f t="shared" si="8"/>
        <v>A soma das parcelas não bate com o valor total do projeto</v>
      </c>
      <c r="K299" s="48" t="str">
        <f t="shared" si="2"/>
        <v/>
      </c>
      <c r="L299" s="48" t="str">
        <f>iferror(if(H299&lt;&gt;"Sim","", VLOOKUP(A299,'Input de Projetos'!$A$3:$F$999,5,FALSE)*F299),"")</f>
        <v/>
      </c>
      <c r="M299" s="49" t="str">
        <f t="shared" si="3"/>
        <v/>
      </c>
      <c r="N299" s="25" t="str">
        <f t="shared" si="4"/>
        <v/>
      </c>
      <c r="O299" s="50" t="str">
        <f t="shared" si="5"/>
        <v/>
      </c>
      <c r="P299" s="10"/>
      <c r="Q299" s="10"/>
    </row>
    <row r="300">
      <c r="A300" s="10"/>
      <c r="B300" s="42" t="str">
        <f>iferror(vlookup(A300,'Input de Projetos'!$A$3:$G$999,7,false),"")</f>
        <v/>
      </c>
      <c r="C300" s="43" t="str">
        <f>iferror(vlookup(A300,'Input de Projetos'!$A$3:$B$999,2,false),"")</f>
        <v/>
      </c>
      <c r="D300" s="44" t="str">
        <f>iferror(vlookup(A300,'Input de Projetos'!$A$3:$C$999,3,false),"")</f>
        <v/>
      </c>
      <c r="E300" s="45"/>
      <c r="F300" s="53"/>
      <c r="G300" s="20"/>
      <c r="H300" s="51"/>
      <c r="I300" s="51"/>
      <c r="J300" s="26" t="str">
        <f t="shared" si="8"/>
        <v>A soma das parcelas não bate com o valor total do projeto</v>
      </c>
      <c r="K300" s="48" t="str">
        <f t="shared" si="2"/>
        <v/>
      </c>
      <c r="L300" s="48" t="str">
        <f>iferror(if(H300&lt;&gt;"Sim","", VLOOKUP(A300,'Input de Projetos'!$A$3:$F$999,5,FALSE)*F300),"")</f>
        <v/>
      </c>
      <c r="M300" s="49" t="str">
        <f t="shared" si="3"/>
        <v/>
      </c>
      <c r="N300" s="25" t="str">
        <f t="shared" si="4"/>
        <v/>
      </c>
      <c r="O300" s="50" t="str">
        <f t="shared" si="5"/>
        <v/>
      </c>
      <c r="P300" s="10"/>
      <c r="Q300" s="10"/>
    </row>
    <row r="301">
      <c r="A301" s="10"/>
      <c r="B301" s="42" t="str">
        <f>iferror(vlookup(A301,'Input de Projetos'!$A$3:$G$999,7,false),"")</f>
        <v/>
      </c>
      <c r="C301" s="43" t="str">
        <f>iferror(vlookup(A301,'Input de Projetos'!$A$3:$B$999,2,false),"")</f>
        <v/>
      </c>
      <c r="D301" s="44" t="str">
        <f>iferror(vlookup(A301,'Input de Projetos'!$A$3:$C$999,3,false),"")</f>
        <v/>
      </c>
      <c r="E301" s="45"/>
      <c r="F301" s="53"/>
      <c r="G301" s="20"/>
      <c r="H301" s="51"/>
      <c r="I301" s="51"/>
      <c r="J301" s="26" t="str">
        <f t="shared" si="8"/>
        <v>A soma das parcelas não bate com o valor total do projeto</v>
      </c>
      <c r="K301" s="48" t="str">
        <f t="shared" si="2"/>
        <v/>
      </c>
      <c r="L301" s="48" t="str">
        <f>iferror(if(H301&lt;&gt;"Sim","", VLOOKUP(A301,'Input de Projetos'!$A$3:$F$999,5,FALSE)*F301),"")</f>
        <v/>
      </c>
      <c r="M301" s="49" t="str">
        <f t="shared" si="3"/>
        <v/>
      </c>
      <c r="N301" s="25" t="str">
        <f t="shared" si="4"/>
        <v/>
      </c>
      <c r="O301" s="50" t="str">
        <f t="shared" si="5"/>
        <v/>
      </c>
      <c r="P301" s="10"/>
      <c r="Q301" s="10"/>
    </row>
    <row r="302">
      <c r="A302" s="10"/>
      <c r="B302" s="42" t="str">
        <f>iferror(vlookup(A302,'Input de Projetos'!$A$3:$G$999,7,false),"")</f>
        <v/>
      </c>
      <c r="C302" s="43" t="str">
        <f>iferror(vlookup(A302,'Input de Projetos'!$A$3:$B$999,2,false),"")</f>
        <v/>
      </c>
      <c r="D302" s="44" t="str">
        <f>iferror(vlookup(A302,'Input de Projetos'!$A$3:$C$999,3,false),"")</f>
        <v/>
      </c>
      <c r="E302" s="45"/>
      <c r="F302" s="53"/>
      <c r="G302" s="20"/>
      <c r="H302" s="51"/>
      <c r="I302" s="51"/>
      <c r="J302" s="26" t="str">
        <f t="shared" si="8"/>
        <v>A soma das parcelas não bate com o valor total do projeto</v>
      </c>
      <c r="K302" s="48" t="str">
        <f t="shared" si="2"/>
        <v/>
      </c>
      <c r="L302" s="48" t="str">
        <f>iferror(if(H302&lt;&gt;"Sim","", VLOOKUP(A302,'Input de Projetos'!$A$3:$F$999,5,FALSE)*F302),"")</f>
        <v/>
      </c>
      <c r="M302" s="49" t="str">
        <f t="shared" si="3"/>
        <v/>
      </c>
      <c r="N302" s="25" t="str">
        <f t="shared" si="4"/>
        <v/>
      </c>
      <c r="O302" s="50" t="str">
        <f t="shared" si="5"/>
        <v/>
      </c>
      <c r="P302" s="10"/>
      <c r="Q302" s="10"/>
    </row>
    <row r="303">
      <c r="A303" s="10"/>
      <c r="B303" s="42" t="str">
        <f>iferror(vlookup(A303,'Input de Projetos'!$A$3:$G$999,7,false),"")</f>
        <v/>
      </c>
      <c r="C303" s="43" t="str">
        <f>iferror(vlookup(A303,'Input de Projetos'!$A$3:$B$999,2,false),"")</f>
        <v/>
      </c>
      <c r="D303" s="44" t="str">
        <f>iferror(vlookup(A303,'Input de Projetos'!$A$3:$C$999,3,false),"")</f>
        <v/>
      </c>
      <c r="E303" s="45"/>
      <c r="F303" s="53"/>
      <c r="G303" s="20"/>
      <c r="H303" s="51"/>
      <c r="I303" s="51"/>
      <c r="J303" s="26" t="str">
        <f t="shared" si="8"/>
        <v>A soma das parcelas não bate com o valor total do projeto</v>
      </c>
      <c r="K303" s="48" t="str">
        <f t="shared" si="2"/>
        <v/>
      </c>
      <c r="L303" s="48" t="str">
        <f>iferror(if(H303&lt;&gt;"Sim","", VLOOKUP(A303,'Input de Projetos'!$A$3:$F$999,5,FALSE)*F303),"")</f>
        <v/>
      </c>
      <c r="M303" s="49" t="str">
        <f t="shared" si="3"/>
        <v/>
      </c>
      <c r="N303" s="25" t="str">
        <f t="shared" si="4"/>
        <v/>
      </c>
      <c r="O303" s="50" t="str">
        <f t="shared" si="5"/>
        <v/>
      </c>
      <c r="P303" s="10"/>
      <c r="Q303" s="10"/>
    </row>
    <row r="304">
      <c r="A304" s="10"/>
      <c r="B304" s="42" t="str">
        <f>iferror(vlookup(A304,'Input de Projetos'!$A$3:$G$999,7,false),"")</f>
        <v/>
      </c>
      <c r="C304" s="43" t="str">
        <f>iferror(vlookup(A304,'Input de Projetos'!$A$3:$B$999,2,false),"")</f>
        <v/>
      </c>
      <c r="D304" s="44" t="str">
        <f>iferror(vlookup(A304,'Input de Projetos'!$A$3:$C$999,3,false),"")</f>
        <v/>
      </c>
      <c r="E304" s="45"/>
      <c r="F304" s="53"/>
      <c r="G304" s="20"/>
      <c r="H304" s="51"/>
      <c r="I304" s="51"/>
      <c r="J304" s="26" t="str">
        <f t="shared" si="8"/>
        <v>A soma das parcelas não bate com o valor total do projeto</v>
      </c>
      <c r="K304" s="48" t="str">
        <f t="shared" si="2"/>
        <v/>
      </c>
      <c r="L304" s="48" t="str">
        <f>iferror(if(H304&lt;&gt;"Sim","", VLOOKUP(A304,'Input de Projetos'!$A$3:$F$999,5,FALSE)*F304),"")</f>
        <v/>
      </c>
      <c r="M304" s="49" t="str">
        <f t="shared" si="3"/>
        <v/>
      </c>
      <c r="N304" s="25" t="str">
        <f t="shared" si="4"/>
        <v/>
      </c>
      <c r="O304" s="50" t="str">
        <f t="shared" si="5"/>
        <v/>
      </c>
      <c r="P304" s="10"/>
      <c r="Q304" s="10"/>
    </row>
    <row r="305">
      <c r="A305" s="10"/>
      <c r="B305" s="42" t="str">
        <f>iferror(vlookup(A305,'Input de Projetos'!$A$3:$G$999,7,false),"")</f>
        <v/>
      </c>
      <c r="C305" s="43" t="str">
        <f>iferror(vlookup(A305,'Input de Projetos'!$A$3:$B$999,2,false),"")</f>
        <v/>
      </c>
      <c r="D305" s="44" t="str">
        <f>iferror(vlookup(A305,'Input de Projetos'!$A$3:$C$999,3,false),"")</f>
        <v/>
      </c>
      <c r="E305" s="45"/>
      <c r="F305" s="53"/>
      <c r="G305" s="20"/>
      <c r="H305" s="51"/>
      <c r="I305" s="51"/>
      <c r="J305" s="26" t="str">
        <f t="shared" si="8"/>
        <v>A soma das parcelas não bate com o valor total do projeto</v>
      </c>
      <c r="K305" s="48" t="str">
        <f t="shared" si="2"/>
        <v/>
      </c>
      <c r="L305" s="48" t="str">
        <f>iferror(if(H305&lt;&gt;"Sim","", VLOOKUP(A305,'Input de Projetos'!$A$3:$F$999,5,FALSE)*F305),"")</f>
        <v/>
      </c>
      <c r="M305" s="49" t="str">
        <f t="shared" si="3"/>
        <v/>
      </c>
      <c r="N305" s="25" t="str">
        <f t="shared" si="4"/>
        <v/>
      </c>
      <c r="O305" s="50" t="str">
        <f t="shared" si="5"/>
        <v/>
      </c>
      <c r="P305" s="10"/>
      <c r="Q305" s="10"/>
    </row>
    <row r="306">
      <c r="A306" s="10"/>
      <c r="B306" s="42" t="str">
        <f>iferror(vlookup(A306,'Input de Projetos'!$A$3:$G$999,7,false),"")</f>
        <v/>
      </c>
      <c r="C306" s="43" t="str">
        <f>iferror(vlookup(A306,'Input de Projetos'!$A$3:$B$999,2,false),"")</f>
        <v/>
      </c>
      <c r="D306" s="44" t="str">
        <f>iferror(vlookup(A306,'Input de Projetos'!$A$3:$C$999,3,false),"")</f>
        <v/>
      </c>
      <c r="E306" s="45"/>
      <c r="F306" s="53"/>
      <c r="G306" s="20"/>
      <c r="H306" s="51"/>
      <c r="I306" s="51"/>
      <c r="J306" s="26" t="str">
        <f t="shared" si="8"/>
        <v>A soma das parcelas não bate com o valor total do projeto</v>
      </c>
      <c r="K306" s="48" t="str">
        <f t="shared" si="2"/>
        <v/>
      </c>
      <c r="L306" s="48" t="str">
        <f>iferror(if(H306&lt;&gt;"Sim","", VLOOKUP(A306,'Input de Projetos'!$A$3:$F$999,5,FALSE)*F306),"")</f>
        <v/>
      </c>
      <c r="M306" s="49" t="str">
        <f t="shared" si="3"/>
        <v/>
      </c>
      <c r="N306" s="25" t="str">
        <f t="shared" si="4"/>
        <v/>
      </c>
      <c r="O306" s="50" t="str">
        <f t="shared" si="5"/>
        <v/>
      </c>
      <c r="P306" s="10"/>
      <c r="Q306" s="10"/>
    </row>
    <row r="307">
      <c r="A307" s="10"/>
      <c r="B307" s="42" t="str">
        <f>iferror(vlookup(A307,'Input de Projetos'!$A$3:$G$999,7,false),"")</f>
        <v/>
      </c>
      <c r="C307" s="43" t="str">
        <f>iferror(vlookup(A307,'Input de Projetos'!$A$3:$B$999,2,false),"")</f>
        <v/>
      </c>
      <c r="D307" s="44" t="str">
        <f>iferror(vlookup(A307,'Input de Projetos'!$A$3:$C$999,3,false),"")</f>
        <v/>
      </c>
      <c r="E307" s="45"/>
      <c r="F307" s="53"/>
      <c r="G307" s="20"/>
      <c r="H307" s="51"/>
      <c r="I307" s="51"/>
      <c r="J307" s="26" t="str">
        <f t="shared" si="8"/>
        <v>A soma das parcelas não bate com o valor total do projeto</v>
      </c>
      <c r="K307" s="48" t="str">
        <f t="shared" si="2"/>
        <v/>
      </c>
      <c r="L307" s="48" t="str">
        <f>iferror(if(H307&lt;&gt;"Sim","", VLOOKUP(A307,'Input de Projetos'!$A$3:$F$999,5,FALSE)*F307),"")</f>
        <v/>
      </c>
      <c r="M307" s="49" t="str">
        <f t="shared" si="3"/>
        <v/>
      </c>
      <c r="N307" s="25" t="str">
        <f t="shared" si="4"/>
        <v/>
      </c>
      <c r="O307" s="50" t="str">
        <f t="shared" si="5"/>
        <v/>
      </c>
      <c r="P307" s="10"/>
      <c r="Q307" s="10"/>
    </row>
    <row r="308">
      <c r="A308" s="10"/>
      <c r="B308" s="42" t="str">
        <f>iferror(vlookup(A308,'Input de Projetos'!$A$3:$G$999,7,false),"")</f>
        <v/>
      </c>
      <c r="C308" s="43" t="str">
        <f>iferror(vlookup(A308,'Input de Projetos'!$A$3:$B$999,2,false),"")</f>
        <v/>
      </c>
      <c r="D308" s="44" t="str">
        <f>iferror(vlookup(A308,'Input de Projetos'!$A$3:$C$999,3,false),"")</f>
        <v/>
      </c>
      <c r="E308" s="45"/>
      <c r="F308" s="53"/>
      <c r="G308" s="20"/>
      <c r="H308" s="51"/>
      <c r="I308" s="51"/>
      <c r="J308" s="26" t="str">
        <f t="shared" si="8"/>
        <v>A soma das parcelas não bate com o valor total do projeto</v>
      </c>
      <c r="K308" s="48" t="str">
        <f t="shared" si="2"/>
        <v/>
      </c>
      <c r="L308" s="48" t="str">
        <f>iferror(if(H308&lt;&gt;"Sim","", VLOOKUP(A308,'Input de Projetos'!$A$3:$F$999,5,FALSE)*F308),"")</f>
        <v/>
      </c>
      <c r="M308" s="49" t="str">
        <f t="shared" si="3"/>
        <v/>
      </c>
      <c r="N308" s="25" t="str">
        <f t="shared" si="4"/>
        <v/>
      </c>
      <c r="O308" s="50" t="str">
        <f t="shared" si="5"/>
        <v/>
      </c>
      <c r="P308" s="10"/>
      <c r="Q308" s="10"/>
    </row>
    <row r="309">
      <c r="A309" s="10"/>
      <c r="B309" s="42" t="str">
        <f>iferror(vlookup(A309,'Input de Projetos'!$A$3:$G$999,7,false),"")</f>
        <v/>
      </c>
      <c r="C309" s="43" t="str">
        <f>iferror(vlookup(A309,'Input de Projetos'!$A$3:$B$999,2,false),"")</f>
        <v/>
      </c>
      <c r="D309" s="44" t="str">
        <f>iferror(vlookup(A309,'Input de Projetos'!$A$3:$C$999,3,false),"")</f>
        <v/>
      </c>
      <c r="E309" s="45"/>
      <c r="F309" s="53"/>
      <c r="G309" s="20"/>
      <c r="H309" s="51"/>
      <c r="I309" s="51"/>
      <c r="J309" s="26" t="str">
        <f t="shared" si="8"/>
        <v>A soma das parcelas não bate com o valor total do projeto</v>
      </c>
      <c r="K309" s="48" t="str">
        <f t="shared" si="2"/>
        <v/>
      </c>
      <c r="L309" s="48" t="str">
        <f>iferror(if(H309&lt;&gt;"Sim","", VLOOKUP(A309,'Input de Projetos'!$A$3:$F$999,5,FALSE)*F309),"")</f>
        <v/>
      </c>
      <c r="M309" s="49" t="str">
        <f t="shared" si="3"/>
        <v/>
      </c>
      <c r="N309" s="25" t="str">
        <f t="shared" si="4"/>
        <v/>
      </c>
      <c r="O309" s="50" t="str">
        <f t="shared" si="5"/>
        <v/>
      </c>
      <c r="P309" s="10"/>
      <c r="Q309" s="10"/>
    </row>
    <row r="310">
      <c r="A310" s="10"/>
      <c r="B310" s="42" t="str">
        <f>iferror(vlookup(A310,'Input de Projetos'!$A$3:$G$999,7,false),"")</f>
        <v/>
      </c>
      <c r="C310" s="43" t="str">
        <f>iferror(vlookup(A310,'Input de Projetos'!$A$3:$B$999,2,false),"")</f>
        <v/>
      </c>
      <c r="D310" s="44" t="str">
        <f>iferror(vlookup(A310,'Input de Projetos'!$A$3:$C$999,3,false),"")</f>
        <v/>
      </c>
      <c r="E310" s="45"/>
      <c r="F310" s="53"/>
      <c r="G310" s="20"/>
      <c r="H310" s="51"/>
      <c r="I310" s="51"/>
      <c r="J310" s="26" t="str">
        <f t="shared" si="8"/>
        <v>A soma das parcelas não bate com o valor total do projeto</v>
      </c>
      <c r="K310" s="48" t="str">
        <f t="shared" si="2"/>
        <v/>
      </c>
      <c r="L310" s="48" t="str">
        <f>iferror(if(H310&lt;&gt;"Sim","", VLOOKUP(A310,'Input de Projetos'!$A$3:$F$999,5,FALSE)*F310),"")</f>
        <v/>
      </c>
      <c r="M310" s="49" t="str">
        <f t="shared" si="3"/>
        <v/>
      </c>
      <c r="N310" s="25" t="str">
        <f t="shared" si="4"/>
        <v/>
      </c>
      <c r="O310" s="50" t="str">
        <f t="shared" si="5"/>
        <v/>
      </c>
      <c r="P310" s="10"/>
      <c r="Q310" s="10"/>
    </row>
    <row r="311">
      <c r="A311" s="10"/>
      <c r="B311" s="42" t="str">
        <f>iferror(vlookup(A311,'Input de Projetos'!$A$3:$G$999,7,false),"")</f>
        <v/>
      </c>
      <c r="C311" s="43" t="str">
        <f>iferror(vlookup(A311,'Input de Projetos'!$A$3:$B$999,2,false),"")</f>
        <v/>
      </c>
      <c r="D311" s="44" t="str">
        <f>iferror(vlookup(A311,'Input de Projetos'!$A$3:$C$999,3,false),"")</f>
        <v/>
      </c>
      <c r="E311" s="45"/>
      <c r="F311" s="53"/>
      <c r="G311" s="20"/>
      <c r="H311" s="51"/>
      <c r="I311" s="51"/>
      <c r="J311" s="26" t="str">
        <f t="shared" si="8"/>
        <v>A soma das parcelas não bate com o valor total do projeto</v>
      </c>
      <c r="K311" s="48" t="str">
        <f t="shared" si="2"/>
        <v/>
      </c>
      <c r="L311" s="48" t="str">
        <f>iferror(if(H311&lt;&gt;"Sim","", VLOOKUP(A311,'Input de Projetos'!$A$3:$F$999,5,FALSE)*F311),"")</f>
        <v/>
      </c>
      <c r="M311" s="49" t="str">
        <f t="shared" si="3"/>
        <v/>
      </c>
      <c r="N311" s="25" t="str">
        <f t="shared" si="4"/>
        <v/>
      </c>
      <c r="O311" s="50" t="str">
        <f t="shared" si="5"/>
        <v/>
      </c>
      <c r="P311" s="10"/>
      <c r="Q311" s="10"/>
    </row>
    <row r="312">
      <c r="A312" s="10"/>
      <c r="B312" s="42" t="str">
        <f>iferror(vlookup(A312,'Input de Projetos'!$A$3:$G$999,7,false),"")</f>
        <v/>
      </c>
      <c r="C312" s="43" t="str">
        <f>iferror(vlookup(A312,'Input de Projetos'!$A$3:$B$999,2,false),"")</f>
        <v/>
      </c>
      <c r="D312" s="44" t="str">
        <f>iferror(vlookup(A312,'Input de Projetos'!$A$3:$C$999,3,false),"")</f>
        <v/>
      </c>
      <c r="E312" s="45"/>
      <c r="F312" s="53"/>
      <c r="G312" s="20"/>
      <c r="H312" s="51"/>
      <c r="I312" s="51"/>
      <c r="J312" s="26" t="str">
        <f t="shared" si="8"/>
        <v>A soma das parcelas não bate com o valor total do projeto</v>
      </c>
      <c r="K312" s="48" t="str">
        <f t="shared" si="2"/>
        <v/>
      </c>
      <c r="L312" s="48" t="str">
        <f>iferror(if(H312&lt;&gt;"Sim","", VLOOKUP(A312,'Input de Projetos'!$A$3:$F$999,5,FALSE)*F312),"")</f>
        <v/>
      </c>
      <c r="M312" s="49" t="str">
        <f t="shared" si="3"/>
        <v/>
      </c>
      <c r="N312" s="25" t="str">
        <f t="shared" si="4"/>
        <v/>
      </c>
      <c r="O312" s="50" t="str">
        <f t="shared" si="5"/>
        <v/>
      </c>
      <c r="P312" s="10"/>
      <c r="Q312" s="10"/>
    </row>
    <row r="313">
      <c r="A313" s="10"/>
      <c r="B313" s="42" t="str">
        <f>iferror(vlookup(A313,'Input de Projetos'!$A$3:$G$999,7,false),"")</f>
        <v/>
      </c>
      <c r="C313" s="43" t="str">
        <f>iferror(vlookup(A313,'Input de Projetos'!$A$3:$B$999,2,false),"")</f>
        <v/>
      </c>
      <c r="D313" s="44" t="str">
        <f>iferror(vlookup(A313,'Input de Projetos'!$A$3:$C$999,3,false),"")</f>
        <v/>
      </c>
      <c r="E313" s="45"/>
      <c r="F313" s="53"/>
      <c r="G313" s="20"/>
      <c r="H313" s="51"/>
      <c r="I313" s="51"/>
      <c r="J313" s="26" t="str">
        <f t="shared" si="8"/>
        <v>A soma das parcelas não bate com o valor total do projeto</v>
      </c>
      <c r="K313" s="48" t="str">
        <f t="shared" si="2"/>
        <v/>
      </c>
      <c r="L313" s="48" t="str">
        <f>iferror(if(H313&lt;&gt;"Sim","", VLOOKUP(A313,'Input de Projetos'!$A$3:$F$999,5,FALSE)*F313),"")</f>
        <v/>
      </c>
      <c r="M313" s="49" t="str">
        <f t="shared" si="3"/>
        <v/>
      </c>
      <c r="N313" s="25" t="str">
        <f t="shared" si="4"/>
        <v/>
      </c>
      <c r="O313" s="50" t="str">
        <f t="shared" si="5"/>
        <v/>
      </c>
      <c r="P313" s="10"/>
      <c r="Q313" s="10"/>
    </row>
    <row r="314">
      <c r="A314" s="10"/>
      <c r="B314" s="42" t="str">
        <f>iferror(vlookup(A314,'Input de Projetos'!$A$3:$G$999,7,false),"")</f>
        <v/>
      </c>
      <c r="C314" s="43" t="str">
        <f>iferror(vlookup(A314,'Input de Projetos'!$A$3:$B$999,2,false),"")</f>
        <v/>
      </c>
      <c r="D314" s="44" t="str">
        <f>iferror(vlookup(A314,'Input de Projetos'!$A$3:$C$999,3,false),"")</f>
        <v/>
      </c>
      <c r="E314" s="45"/>
      <c r="F314" s="53"/>
      <c r="G314" s="20"/>
      <c r="H314" s="51"/>
      <c r="I314" s="51"/>
      <c r="J314" s="26" t="str">
        <f t="shared" si="8"/>
        <v>A soma das parcelas não bate com o valor total do projeto</v>
      </c>
      <c r="K314" s="48" t="str">
        <f t="shared" si="2"/>
        <v/>
      </c>
      <c r="L314" s="48" t="str">
        <f>iferror(if(H314&lt;&gt;"Sim","", VLOOKUP(A314,'Input de Projetos'!$A$3:$F$999,5,FALSE)*F314),"")</f>
        <v/>
      </c>
      <c r="M314" s="49" t="str">
        <f t="shared" si="3"/>
        <v/>
      </c>
      <c r="N314" s="25" t="str">
        <f t="shared" si="4"/>
        <v/>
      </c>
      <c r="O314" s="50" t="str">
        <f t="shared" si="5"/>
        <v/>
      </c>
      <c r="P314" s="10"/>
      <c r="Q314" s="10"/>
    </row>
    <row r="315">
      <c r="A315" s="10"/>
      <c r="B315" s="42" t="str">
        <f>iferror(vlookup(A315,'Input de Projetos'!$A$3:$G$999,7,false),"")</f>
        <v/>
      </c>
      <c r="C315" s="43" t="str">
        <f>iferror(vlookup(A315,'Input de Projetos'!$A$3:$B$999,2,false),"")</f>
        <v/>
      </c>
      <c r="D315" s="44" t="str">
        <f>iferror(vlookup(A315,'Input de Projetos'!$A$3:$C$999,3,false),"")</f>
        <v/>
      </c>
      <c r="E315" s="45"/>
      <c r="F315" s="53"/>
      <c r="G315" s="20"/>
      <c r="H315" s="51"/>
      <c r="I315" s="51"/>
      <c r="J315" s="26" t="str">
        <f t="shared" si="8"/>
        <v>A soma das parcelas não bate com o valor total do projeto</v>
      </c>
      <c r="K315" s="48" t="str">
        <f t="shared" si="2"/>
        <v/>
      </c>
      <c r="L315" s="48" t="str">
        <f>iferror(if(H315&lt;&gt;"Sim","", VLOOKUP(A315,'Input de Projetos'!$A$3:$F$999,5,FALSE)*F315),"")</f>
        <v/>
      </c>
      <c r="M315" s="49" t="str">
        <f t="shared" si="3"/>
        <v/>
      </c>
      <c r="N315" s="25" t="str">
        <f t="shared" si="4"/>
        <v/>
      </c>
      <c r="O315" s="50" t="str">
        <f t="shared" si="5"/>
        <v/>
      </c>
      <c r="P315" s="10"/>
      <c r="Q315" s="10"/>
    </row>
    <row r="316">
      <c r="A316" s="10"/>
      <c r="B316" s="42" t="str">
        <f>iferror(vlookup(A316,'Input de Projetos'!$A$3:$G$999,7,false),"")</f>
        <v/>
      </c>
      <c r="C316" s="43" t="str">
        <f>iferror(vlookup(A316,'Input de Projetos'!$A$3:$B$999,2,false),"")</f>
        <v/>
      </c>
      <c r="D316" s="44" t="str">
        <f>iferror(vlookup(A316,'Input de Projetos'!$A$3:$C$999,3,false),"")</f>
        <v/>
      </c>
      <c r="E316" s="45"/>
      <c r="F316" s="53"/>
      <c r="G316" s="20"/>
      <c r="H316" s="51"/>
      <c r="I316" s="51"/>
      <c r="J316" s="26" t="str">
        <f t="shared" si="8"/>
        <v>A soma das parcelas não bate com o valor total do projeto</v>
      </c>
      <c r="K316" s="48" t="str">
        <f t="shared" si="2"/>
        <v/>
      </c>
      <c r="L316" s="48" t="str">
        <f>iferror(if(H316&lt;&gt;"Sim","", VLOOKUP(A316,'Input de Projetos'!$A$3:$F$999,5,FALSE)*F316),"")</f>
        <v/>
      </c>
      <c r="M316" s="49" t="str">
        <f t="shared" si="3"/>
        <v/>
      </c>
      <c r="N316" s="25" t="str">
        <f t="shared" si="4"/>
        <v/>
      </c>
      <c r="O316" s="50" t="str">
        <f t="shared" si="5"/>
        <v/>
      </c>
      <c r="P316" s="10"/>
      <c r="Q316" s="10"/>
    </row>
    <row r="317">
      <c r="A317" s="10"/>
      <c r="B317" s="42" t="str">
        <f>iferror(vlookup(A317,'Input de Projetos'!$A$3:$G$999,7,false),"")</f>
        <v/>
      </c>
      <c r="C317" s="43" t="str">
        <f>iferror(vlookup(A317,'Input de Projetos'!$A$3:$B$999,2,false),"")</f>
        <v/>
      </c>
      <c r="D317" s="44" t="str">
        <f>iferror(vlookup(A317,'Input de Projetos'!$A$3:$C$999,3,false),"")</f>
        <v/>
      </c>
      <c r="E317" s="45"/>
      <c r="F317" s="53"/>
      <c r="G317" s="20"/>
      <c r="H317" s="51"/>
      <c r="I317" s="51"/>
      <c r="J317" s="26" t="str">
        <f t="shared" si="8"/>
        <v>A soma das parcelas não bate com o valor total do projeto</v>
      </c>
      <c r="K317" s="48" t="str">
        <f t="shared" si="2"/>
        <v/>
      </c>
      <c r="L317" s="48" t="str">
        <f>iferror(if(H317&lt;&gt;"Sim","", VLOOKUP(A317,'Input de Projetos'!$A$3:$F$999,5,FALSE)*F317),"")</f>
        <v/>
      </c>
      <c r="M317" s="49" t="str">
        <f t="shared" si="3"/>
        <v/>
      </c>
      <c r="N317" s="25" t="str">
        <f t="shared" si="4"/>
        <v/>
      </c>
      <c r="O317" s="50" t="str">
        <f t="shared" si="5"/>
        <v/>
      </c>
      <c r="P317" s="10"/>
      <c r="Q317" s="10"/>
    </row>
    <row r="318">
      <c r="A318" s="10"/>
      <c r="B318" s="42" t="str">
        <f>iferror(vlookup(A318,'Input de Projetos'!$A$3:$G$999,7,false),"")</f>
        <v/>
      </c>
      <c r="C318" s="43" t="str">
        <f>iferror(vlookup(A318,'Input de Projetos'!$A$3:$B$999,2,false),"")</f>
        <v/>
      </c>
      <c r="D318" s="44" t="str">
        <f>iferror(vlookup(A318,'Input de Projetos'!$A$3:$C$999,3,false),"")</f>
        <v/>
      </c>
      <c r="E318" s="45"/>
      <c r="F318" s="53"/>
      <c r="G318" s="20"/>
      <c r="H318" s="51"/>
      <c r="I318" s="51"/>
      <c r="J318" s="26" t="str">
        <f t="shared" si="8"/>
        <v>A soma das parcelas não bate com o valor total do projeto</v>
      </c>
      <c r="K318" s="48" t="str">
        <f t="shared" si="2"/>
        <v/>
      </c>
      <c r="L318" s="48" t="str">
        <f>iferror(if(H318&lt;&gt;"Sim","", VLOOKUP(A318,'Input de Projetos'!$A$3:$F$999,5,FALSE)*F318),"")</f>
        <v/>
      </c>
      <c r="M318" s="49" t="str">
        <f t="shared" si="3"/>
        <v/>
      </c>
      <c r="N318" s="25" t="str">
        <f t="shared" si="4"/>
        <v/>
      </c>
      <c r="O318" s="50" t="str">
        <f t="shared" si="5"/>
        <v/>
      </c>
      <c r="P318" s="10"/>
      <c r="Q318" s="10"/>
    </row>
    <row r="319">
      <c r="A319" s="10"/>
      <c r="B319" s="42" t="str">
        <f>iferror(vlookup(A319,'Input de Projetos'!$A$3:$G$999,7,false),"")</f>
        <v/>
      </c>
      <c r="C319" s="43" t="str">
        <f>iferror(vlookup(A319,'Input de Projetos'!$A$3:$B$999,2,false),"")</f>
        <v/>
      </c>
      <c r="D319" s="44" t="str">
        <f>iferror(vlookup(A319,'Input de Projetos'!$A$3:$C$999,3,false),"")</f>
        <v/>
      </c>
      <c r="E319" s="45"/>
      <c r="F319" s="53"/>
      <c r="G319" s="20"/>
      <c r="H319" s="51"/>
      <c r="I319" s="51"/>
      <c r="J319" s="26" t="str">
        <f t="shared" si="8"/>
        <v>A soma das parcelas não bate com o valor total do projeto</v>
      </c>
      <c r="K319" s="48" t="str">
        <f t="shared" si="2"/>
        <v/>
      </c>
      <c r="L319" s="48" t="str">
        <f>iferror(if(H319&lt;&gt;"Sim","", VLOOKUP(A319,'Input de Projetos'!$A$3:$F$999,5,FALSE)*F319),"")</f>
        <v/>
      </c>
      <c r="M319" s="49" t="str">
        <f t="shared" si="3"/>
        <v/>
      </c>
      <c r="N319" s="25" t="str">
        <f t="shared" si="4"/>
        <v/>
      </c>
      <c r="O319" s="50" t="str">
        <f t="shared" si="5"/>
        <v/>
      </c>
      <c r="P319" s="10"/>
      <c r="Q319" s="10"/>
    </row>
    <row r="320">
      <c r="A320" s="10"/>
      <c r="B320" s="42" t="str">
        <f>iferror(vlookup(A320,'Input de Projetos'!$A$3:$G$999,7,false),"")</f>
        <v/>
      </c>
      <c r="C320" s="43" t="str">
        <f>iferror(vlookup(A320,'Input de Projetos'!$A$3:$B$999,2,false),"")</f>
        <v/>
      </c>
      <c r="D320" s="44" t="str">
        <f>iferror(vlookup(A320,'Input de Projetos'!$A$3:$C$999,3,false),"")</f>
        <v/>
      </c>
      <c r="E320" s="45"/>
      <c r="F320" s="53"/>
      <c r="G320" s="20"/>
      <c r="H320" s="51"/>
      <c r="I320" s="51"/>
      <c r="J320" s="26" t="str">
        <f t="shared" si="8"/>
        <v>A soma das parcelas não bate com o valor total do projeto</v>
      </c>
      <c r="K320" s="48" t="str">
        <f t="shared" si="2"/>
        <v/>
      </c>
      <c r="L320" s="48" t="str">
        <f>iferror(if(H320&lt;&gt;"Sim","", VLOOKUP(A320,'Input de Projetos'!$A$3:$F$999,5,FALSE)*F320),"")</f>
        <v/>
      </c>
      <c r="M320" s="49" t="str">
        <f t="shared" si="3"/>
        <v/>
      </c>
      <c r="N320" s="25" t="str">
        <f t="shared" si="4"/>
        <v/>
      </c>
      <c r="O320" s="50" t="str">
        <f t="shared" si="5"/>
        <v/>
      </c>
      <c r="P320" s="10"/>
      <c r="Q320" s="10"/>
    </row>
    <row r="321">
      <c r="A321" s="10"/>
      <c r="B321" s="42" t="str">
        <f>iferror(vlookup(A321,'Input de Projetos'!$A$3:$G$999,7,false),"")</f>
        <v/>
      </c>
      <c r="C321" s="43" t="str">
        <f>iferror(vlookup(A321,'Input de Projetos'!$A$3:$B$999,2,false),"")</f>
        <v/>
      </c>
      <c r="D321" s="44" t="str">
        <f>iferror(vlookup(A321,'Input de Projetos'!$A$3:$C$999,3,false),"")</f>
        <v/>
      </c>
      <c r="E321" s="45"/>
      <c r="F321" s="53"/>
      <c r="G321" s="20"/>
      <c r="H321" s="51"/>
      <c r="I321" s="51"/>
      <c r="J321" s="26" t="str">
        <f t="shared" si="8"/>
        <v>A soma das parcelas não bate com o valor total do projeto</v>
      </c>
      <c r="K321" s="48" t="str">
        <f t="shared" si="2"/>
        <v/>
      </c>
      <c r="L321" s="48" t="str">
        <f>iferror(if(H321&lt;&gt;"Sim","", VLOOKUP(A321,'Input de Projetos'!$A$3:$F$999,5,FALSE)*F321),"")</f>
        <v/>
      </c>
      <c r="M321" s="49" t="str">
        <f t="shared" si="3"/>
        <v/>
      </c>
      <c r="N321" s="25" t="str">
        <f t="shared" si="4"/>
        <v/>
      </c>
      <c r="O321" s="50" t="str">
        <f t="shared" si="5"/>
        <v/>
      </c>
      <c r="P321" s="10"/>
      <c r="Q321" s="10"/>
    </row>
    <row r="322">
      <c r="A322" s="10"/>
      <c r="B322" s="42" t="str">
        <f>iferror(vlookup(A322,'Input de Projetos'!$A$3:$G$999,7,false),"")</f>
        <v/>
      </c>
      <c r="C322" s="43" t="str">
        <f>iferror(vlookup(A322,'Input de Projetos'!$A$3:$B$999,2,false),"")</f>
        <v/>
      </c>
      <c r="D322" s="44" t="str">
        <f>iferror(vlookup(A322,'Input de Projetos'!$A$3:$C$999,3,false),"")</f>
        <v/>
      </c>
      <c r="E322" s="45"/>
      <c r="F322" s="53"/>
      <c r="G322" s="20"/>
      <c r="H322" s="51"/>
      <c r="I322" s="51"/>
      <c r="J322" s="26" t="str">
        <f t="shared" si="8"/>
        <v>A soma das parcelas não bate com o valor total do projeto</v>
      </c>
      <c r="K322" s="48" t="str">
        <f t="shared" si="2"/>
        <v/>
      </c>
      <c r="L322" s="48" t="str">
        <f>iferror(if(H322&lt;&gt;"Sim","", VLOOKUP(A322,'Input de Projetos'!$A$3:$F$999,5,FALSE)*F322),"")</f>
        <v/>
      </c>
      <c r="M322" s="49" t="str">
        <f t="shared" si="3"/>
        <v/>
      </c>
      <c r="N322" s="25" t="str">
        <f t="shared" si="4"/>
        <v/>
      </c>
      <c r="O322" s="50" t="str">
        <f t="shared" si="5"/>
        <v/>
      </c>
      <c r="P322" s="10"/>
      <c r="Q322" s="10"/>
    </row>
    <row r="323">
      <c r="A323" s="10"/>
      <c r="B323" s="42" t="str">
        <f>iferror(vlookup(A323,'Input de Projetos'!$A$3:$G$999,7,false),"")</f>
        <v/>
      </c>
      <c r="C323" s="43" t="str">
        <f>iferror(vlookup(A323,'Input de Projetos'!$A$3:$B$999,2,false),"")</f>
        <v/>
      </c>
      <c r="D323" s="44" t="str">
        <f>iferror(vlookup(A323,'Input de Projetos'!$A$3:$C$999,3,false),"")</f>
        <v/>
      </c>
      <c r="E323" s="45"/>
      <c r="F323" s="53"/>
      <c r="G323" s="20"/>
      <c r="H323" s="51"/>
      <c r="I323" s="51"/>
      <c r="J323" s="26" t="str">
        <f t="shared" si="8"/>
        <v>A soma das parcelas não bate com o valor total do projeto</v>
      </c>
      <c r="K323" s="48" t="str">
        <f t="shared" si="2"/>
        <v/>
      </c>
      <c r="L323" s="48" t="str">
        <f>iferror(if(H323&lt;&gt;"Sim","", VLOOKUP(A323,'Input de Projetos'!$A$3:$F$999,5,FALSE)*F323),"")</f>
        <v/>
      </c>
      <c r="M323" s="49" t="str">
        <f t="shared" si="3"/>
        <v/>
      </c>
      <c r="N323" s="25" t="str">
        <f t="shared" si="4"/>
        <v/>
      </c>
      <c r="O323" s="50" t="str">
        <f t="shared" si="5"/>
        <v/>
      </c>
      <c r="P323" s="10"/>
      <c r="Q323" s="10"/>
    </row>
    <row r="324">
      <c r="A324" s="10"/>
      <c r="B324" s="42" t="str">
        <f>iferror(vlookup(A324,'Input de Projetos'!$A$3:$G$999,7,false),"")</f>
        <v/>
      </c>
      <c r="C324" s="43" t="str">
        <f>iferror(vlookup(A324,'Input de Projetos'!$A$3:$B$999,2,false),"")</f>
        <v/>
      </c>
      <c r="D324" s="44" t="str">
        <f>iferror(vlookup(A324,'Input de Projetos'!$A$3:$C$999,3,false),"")</f>
        <v/>
      </c>
      <c r="E324" s="45"/>
      <c r="F324" s="53"/>
      <c r="G324" s="20"/>
      <c r="H324" s="51"/>
      <c r="I324" s="51"/>
      <c r="J324" s="26" t="str">
        <f t="shared" si="8"/>
        <v>A soma das parcelas não bate com o valor total do projeto</v>
      </c>
      <c r="K324" s="48" t="str">
        <f t="shared" si="2"/>
        <v/>
      </c>
      <c r="L324" s="48" t="str">
        <f>iferror(if(H324&lt;&gt;"Sim","", VLOOKUP(A324,'Input de Projetos'!$A$3:$F$999,5,FALSE)*F324),"")</f>
        <v/>
      </c>
      <c r="M324" s="49" t="str">
        <f t="shared" si="3"/>
        <v/>
      </c>
      <c r="N324" s="25" t="str">
        <f t="shared" si="4"/>
        <v/>
      </c>
      <c r="O324" s="50" t="str">
        <f t="shared" si="5"/>
        <v/>
      </c>
      <c r="P324" s="10"/>
      <c r="Q324" s="10"/>
    </row>
    <row r="325">
      <c r="A325" s="10"/>
      <c r="B325" s="42" t="str">
        <f>iferror(vlookup(A325,'Input de Projetos'!$A$3:$G$999,7,false),"")</f>
        <v/>
      </c>
      <c r="C325" s="43" t="str">
        <f>iferror(vlookup(A325,'Input de Projetos'!$A$3:$B$999,2,false),"")</f>
        <v/>
      </c>
      <c r="D325" s="44" t="str">
        <f>iferror(vlookup(A325,'Input de Projetos'!$A$3:$C$999,3,false),"")</f>
        <v/>
      </c>
      <c r="E325" s="45"/>
      <c r="F325" s="53"/>
      <c r="G325" s="20"/>
      <c r="H325" s="51"/>
      <c r="I325" s="51"/>
      <c r="J325" s="26" t="str">
        <f t="shared" si="8"/>
        <v>A soma das parcelas não bate com o valor total do projeto</v>
      </c>
      <c r="K325" s="48" t="str">
        <f t="shared" si="2"/>
        <v/>
      </c>
      <c r="L325" s="48" t="str">
        <f>iferror(if(H325&lt;&gt;"Sim","", VLOOKUP(A325,'Input de Projetos'!$A$3:$F$999,5,FALSE)*F325),"")</f>
        <v/>
      </c>
      <c r="M325" s="49" t="str">
        <f t="shared" si="3"/>
        <v/>
      </c>
      <c r="N325" s="25" t="str">
        <f t="shared" si="4"/>
        <v/>
      </c>
      <c r="O325" s="50" t="str">
        <f t="shared" si="5"/>
        <v/>
      </c>
      <c r="P325" s="10"/>
      <c r="Q325" s="10"/>
    </row>
    <row r="326">
      <c r="A326" s="10"/>
      <c r="B326" s="42" t="str">
        <f>iferror(vlookup(A326,'Input de Projetos'!$A$3:$G$999,7,false),"")</f>
        <v/>
      </c>
      <c r="C326" s="43" t="str">
        <f>iferror(vlookup(A326,'Input de Projetos'!$A$3:$B$999,2,false),"")</f>
        <v/>
      </c>
      <c r="D326" s="44" t="str">
        <f>iferror(vlookup(A326,'Input de Projetos'!$A$3:$C$999,3,false),"")</f>
        <v/>
      </c>
      <c r="E326" s="45"/>
      <c r="F326" s="53"/>
      <c r="G326" s="20"/>
      <c r="H326" s="51"/>
      <c r="I326" s="51"/>
      <c r="J326" s="26" t="str">
        <f t="shared" si="8"/>
        <v>A soma das parcelas não bate com o valor total do projeto</v>
      </c>
      <c r="K326" s="48" t="str">
        <f t="shared" si="2"/>
        <v/>
      </c>
      <c r="L326" s="48" t="str">
        <f>iferror(if(H326&lt;&gt;"Sim","", VLOOKUP(A326,'Input de Projetos'!$A$3:$F$999,5,FALSE)*F326),"")</f>
        <v/>
      </c>
      <c r="M326" s="49" t="str">
        <f t="shared" si="3"/>
        <v/>
      </c>
      <c r="N326" s="25" t="str">
        <f t="shared" si="4"/>
        <v/>
      </c>
      <c r="O326" s="50" t="str">
        <f t="shared" si="5"/>
        <v/>
      </c>
      <c r="P326" s="10"/>
      <c r="Q326" s="10"/>
    </row>
    <row r="327">
      <c r="A327" s="10"/>
      <c r="B327" s="42" t="str">
        <f>iferror(vlookup(A327,'Input de Projetos'!$A$3:$G$999,7,false),"")</f>
        <v/>
      </c>
      <c r="C327" s="43" t="str">
        <f>iferror(vlookup(A327,'Input de Projetos'!$A$3:$B$999,2,false),"")</f>
        <v/>
      </c>
      <c r="D327" s="44" t="str">
        <f>iferror(vlookup(A327,'Input de Projetos'!$A$3:$C$999,3,false),"")</f>
        <v/>
      </c>
      <c r="E327" s="45"/>
      <c r="F327" s="53"/>
      <c r="G327" s="20"/>
      <c r="H327" s="51"/>
      <c r="I327" s="51"/>
      <c r="J327" s="26" t="str">
        <f t="shared" si="8"/>
        <v>A soma das parcelas não bate com o valor total do projeto</v>
      </c>
      <c r="K327" s="48" t="str">
        <f t="shared" si="2"/>
        <v/>
      </c>
      <c r="L327" s="48" t="str">
        <f>iferror(if(H327&lt;&gt;"Sim","", VLOOKUP(A327,'Input de Projetos'!$A$3:$F$999,5,FALSE)*F327),"")</f>
        <v/>
      </c>
      <c r="M327" s="49" t="str">
        <f t="shared" si="3"/>
        <v/>
      </c>
      <c r="N327" s="25" t="str">
        <f t="shared" si="4"/>
        <v/>
      </c>
      <c r="O327" s="50" t="str">
        <f t="shared" si="5"/>
        <v/>
      </c>
      <c r="P327" s="10"/>
      <c r="Q327" s="10"/>
    </row>
    <row r="328">
      <c r="A328" s="10"/>
      <c r="B328" s="42" t="str">
        <f>iferror(vlookup(A328,'Input de Projetos'!$A$3:$G$999,7,false),"")</f>
        <v/>
      </c>
      <c r="C328" s="43" t="str">
        <f>iferror(vlookup(A328,'Input de Projetos'!$A$3:$B$999,2,false),"")</f>
        <v/>
      </c>
      <c r="D328" s="44" t="str">
        <f>iferror(vlookup(A328,'Input de Projetos'!$A$3:$C$999,3,false),"")</f>
        <v/>
      </c>
      <c r="E328" s="45"/>
      <c r="F328" s="53"/>
      <c r="G328" s="20"/>
      <c r="H328" s="51"/>
      <c r="I328" s="51"/>
      <c r="J328" s="26" t="str">
        <f t="shared" si="8"/>
        <v>A soma das parcelas não bate com o valor total do projeto</v>
      </c>
      <c r="K328" s="48" t="str">
        <f t="shared" si="2"/>
        <v/>
      </c>
      <c r="L328" s="48" t="str">
        <f>iferror(if(H328&lt;&gt;"Sim","", VLOOKUP(A328,'Input de Projetos'!$A$3:$F$999,5,FALSE)*F328),"")</f>
        <v/>
      </c>
      <c r="M328" s="49" t="str">
        <f t="shared" si="3"/>
        <v/>
      </c>
      <c r="N328" s="25" t="str">
        <f t="shared" si="4"/>
        <v/>
      </c>
      <c r="O328" s="50" t="str">
        <f t="shared" si="5"/>
        <v/>
      </c>
      <c r="P328" s="10"/>
      <c r="Q328" s="10"/>
    </row>
    <row r="329">
      <c r="A329" s="10"/>
      <c r="B329" s="42" t="str">
        <f>iferror(vlookup(A329,'Input de Projetos'!$A$3:$G$999,7,false),"")</f>
        <v/>
      </c>
      <c r="C329" s="43" t="str">
        <f>iferror(vlookup(A329,'Input de Projetos'!$A$3:$B$999,2,false),"")</f>
        <v/>
      </c>
      <c r="D329" s="44" t="str">
        <f>iferror(vlookup(A329,'Input de Projetos'!$A$3:$C$999,3,false),"")</f>
        <v/>
      </c>
      <c r="E329" s="45"/>
      <c r="F329" s="53"/>
      <c r="G329" s="20"/>
      <c r="H329" s="51"/>
      <c r="I329" s="51"/>
      <c r="J329" s="26" t="str">
        <f t="shared" si="8"/>
        <v>A soma das parcelas não bate com o valor total do projeto</v>
      </c>
      <c r="K329" s="48" t="str">
        <f t="shared" si="2"/>
        <v/>
      </c>
      <c r="L329" s="48" t="str">
        <f>iferror(if(H329&lt;&gt;"Sim","", VLOOKUP(A329,'Input de Projetos'!$A$3:$F$999,5,FALSE)*F329),"")</f>
        <v/>
      </c>
      <c r="M329" s="49" t="str">
        <f t="shared" si="3"/>
        <v/>
      </c>
      <c r="N329" s="25" t="str">
        <f t="shared" si="4"/>
        <v/>
      </c>
      <c r="O329" s="50" t="str">
        <f t="shared" si="5"/>
        <v/>
      </c>
      <c r="P329" s="10"/>
      <c r="Q329" s="10"/>
    </row>
    <row r="330">
      <c r="A330" s="10"/>
      <c r="B330" s="42" t="str">
        <f>iferror(vlookup(A330,'Input de Projetos'!$A$3:$G$999,7,false),"")</f>
        <v/>
      </c>
      <c r="C330" s="43" t="str">
        <f>iferror(vlookup(A330,'Input de Projetos'!$A$3:$B$999,2,false),"")</f>
        <v/>
      </c>
      <c r="D330" s="44" t="str">
        <f>iferror(vlookup(A330,'Input de Projetos'!$A$3:$C$999,3,false),"")</f>
        <v/>
      </c>
      <c r="E330" s="45"/>
      <c r="F330" s="53"/>
      <c r="G330" s="20"/>
      <c r="H330" s="51"/>
      <c r="I330" s="51"/>
      <c r="J330" s="26" t="str">
        <f t="shared" si="8"/>
        <v>A soma das parcelas não bate com o valor total do projeto</v>
      </c>
      <c r="K330" s="48" t="str">
        <f t="shared" si="2"/>
        <v/>
      </c>
      <c r="L330" s="48" t="str">
        <f>iferror(if(H330&lt;&gt;"Sim","", VLOOKUP(A330,'Input de Projetos'!$A$3:$F$999,5,FALSE)*F330),"")</f>
        <v/>
      </c>
      <c r="M330" s="49" t="str">
        <f t="shared" si="3"/>
        <v/>
      </c>
      <c r="N330" s="25" t="str">
        <f t="shared" si="4"/>
        <v/>
      </c>
      <c r="O330" s="50" t="str">
        <f t="shared" si="5"/>
        <v/>
      </c>
      <c r="P330" s="10"/>
      <c r="Q330" s="10"/>
    </row>
    <row r="331">
      <c r="A331" s="10"/>
      <c r="B331" s="42" t="str">
        <f>iferror(vlookup(A331,'Input de Projetos'!$A$3:$G$999,7,false),"")</f>
        <v/>
      </c>
      <c r="C331" s="43" t="str">
        <f>iferror(vlookup(A331,'Input de Projetos'!$A$3:$B$999,2,false),"")</f>
        <v/>
      </c>
      <c r="D331" s="44" t="str">
        <f>iferror(vlookup(A331,'Input de Projetos'!$A$3:$C$999,3,false),"")</f>
        <v/>
      </c>
      <c r="E331" s="45"/>
      <c r="F331" s="53"/>
      <c r="G331" s="20"/>
      <c r="H331" s="51"/>
      <c r="I331" s="51"/>
      <c r="J331" s="26" t="str">
        <f t="shared" si="8"/>
        <v>A soma das parcelas não bate com o valor total do projeto</v>
      </c>
      <c r="K331" s="48" t="str">
        <f t="shared" si="2"/>
        <v/>
      </c>
      <c r="L331" s="48" t="str">
        <f>iferror(if(H331&lt;&gt;"Sim","", VLOOKUP(A331,'Input de Projetos'!$A$3:$F$999,5,FALSE)*F331),"")</f>
        <v/>
      </c>
      <c r="M331" s="49" t="str">
        <f t="shared" si="3"/>
        <v/>
      </c>
      <c r="N331" s="25" t="str">
        <f t="shared" si="4"/>
        <v/>
      </c>
      <c r="O331" s="50" t="str">
        <f t="shared" si="5"/>
        <v/>
      </c>
      <c r="P331" s="10"/>
      <c r="Q331" s="10"/>
    </row>
    <row r="332">
      <c r="A332" s="10"/>
      <c r="B332" s="42" t="str">
        <f>iferror(vlookup(A332,'Input de Projetos'!$A$3:$G$999,7,false),"")</f>
        <v/>
      </c>
      <c r="C332" s="43" t="str">
        <f>iferror(vlookup(A332,'Input de Projetos'!$A$3:$B$999,2,false),"")</f>
        <v/>
      </c>
      <c r="D332" s="44" t="str">
        <f>iferror(vlookup(A332,'Input de Projetos'!$A$3:$C$999,3,false),"")</f>
        <v/>
      </c>
      <c r="E332" s="45"/>
      <c r="F332" s="53"/>
      <c r="G332" s="20"/>
      <c r="H332" s="51"/>
      <c r="I332" s="51"/>
      <c r="J332" s="26" t="str">
        <f t="shared" si="8"/>
        <v>A soma das parcelas não bate com o valor total do projeto</v>
      </c>
      <c r="K332" s="48" t="str">
        <f t="shared" si="2"/>
        <v/>
      </c>
      <c r="L332" s="48" t="str">
        <f>iferror(if(H332&lt;&gt;"Sim","", VLOOKUP(A332,'Input de Projetos'!$A$3:$F$999,5,FALSE)*F332),"")</f>
        <v/>
      </c>
      <c r="M332" s="49" t="str">
        <f t="shared" si="3"/>
        <v/>
      </c>
      <c r="N332" s="25" t="str">
        <f t="shared" si="4"/>
        <v/>
      </c>
      <c r="O332" s="50" t="str">
        <f t="shared" si="5"/>
        <v/>
      </c>
      <c r="P332" s="10"/>
      <c r="Q332" s="10"/>
    </row>
    <row r="333">
      <c r="A333" s="10"/>
      <c r="B333" s="42" t="str">
        <f>iferror(vlookup(A333,'Input de Projetos'!$A$3:$G$999,7,false),"")</f>
        <v/>
      </c>
      <c r="C333" s="43" t="str">
        <f>iferror(vlookup(A333,'Input de Projetos'!$A$3:$B$999,2,false),"")</f>
        <v/>
      </c>
      <c r="D333" s="44" t="str">
        <f>iferror(vlookup(A333,'Input de Projetos'!$A$3:$C$999,3,false),"")</f>
        <v/>
      </c>
      <c r="E333" s="45"/>
      <c r="F333" s="53"/>
      <c r="G333" s="20"/>
      <c r="H333" s="51"/>
      <c r="I333" s="51"/>
      <c r="J333" s="26" t="str">
        <f t="shared" si="8"/>
        <v>A soma das parcelas não bate com o valor total do projeto</v>
      </c>
      <c r="K333" s="48" t="str">
        <f t="shared" si="2"/>
        <v/>
      </c>
      <c r="L333" s="48" t="str">
        <f>iferror(if(H333&lt;&gt;"Sim","", VLOOKUP(A333,'Input de Projetos'!$A$3:$F$999,5,FALSE)*F333),"")</f>
        <v/>
      </c>
      <c r="M333" s="49" t="str">
        <f t="shared" si="3"/>
        <v/>
      </c>
      <c r="N333" s="25" t="str">
        <f t="shared" si="4"/>
        <v/>
      </c>
      <c r="O333" s="50" t="str">
        <f t="shared" si="5"/>
        <v/>
      </c>
      <c r="P333" s="10"/>
      <c r="Q333" s="10"/>
    </row>
    <row r="334">
      <c r="A334" s="10"/>
      <c r="B334" s="42" t="str">
        <f>iferror(vlookup(A334,'Input de Projetos'!$A$3:$G$999,7,false),"")</f>
        <v/>
      </c>
      <c r="C334" s="43" t="str">
        <f>iferror(vlookup(A334,'Input de Projetos'!$A$3:$B$999,2,false),"")</f>
        <v/>
      </c>
      <c r="D334" s="44" t="str">
        <f>iferror(vlookup(A334,'Input de Projetos'!$A$3:$C$999,3,false),"")</f>
        <v/>
      </c>
      <c r="E334" s="45"/>
      <c r="F334" s="53"/>
      <c r="G334" s="20"/>
      <c r="H334" s="51"/>
      <c r="I334" s="51"/>
      <c r="J334" s="26" t="str">
        <f t="shared" si="8"/>
        <v>A soma das parcelas não bate com o valor total do projeto</v>
      </c>
      <c r="K334" s="48" t="str">
        <f t="shared" si="2"/>
        <v/>
      </c>
      <c r="L334" s="48" t="str">
        <f>iferror(if(H334&lt;&gt;"Sim","", VLOOKUP(A334,'Input de Projetos'!$A$3:$F$999,5,FALSE)*F334),"")</f>
        <v/>
      </c>
      <c r="M334" s="49" t="str">
        <f t="shared" si="3"/>
        <v/>
      </c>
      <c r="N334" s="25" t="str">
        <f t="shared" si="4"/>
        <v/>
      </c>
      <c r="O334" s="50" t="str">
        <f t="shared" si="5"/>
        <v/>
      </c>
      <c r="P334" s="10"/>
      <c r="Q334" s="10"/>
    </row>
    <row r="335">
      <c r="A335" s="10"/>
      <c r="B335" s="42" t="str">
        <f>iferror(vlookup(A335,'Input de Projetos'!$A$3:$G$999,7,false),"")</f>
        <v/>
      </c>
      <c r="C335" s="43" t="str">
        <f>iferror(vlookup(A335,'Input de Projetos'!$A$3:$B$999,2,false),"")</f>
        <v/>
      </c>
      <c r="D335" s="44" t="str">
        <f>iferror(vlookup(A335,'Input de Projetos'!$A$3:$C$999,3,false),"")</f>
        <v/>
      </c>
      <c r="E335" s="45"/>
      <c r="F335" s="53"/>
      <c r="G335" s="20"/>
      <c r="H335" s="51"/>
      <c r="I335" s="51"/>
      <c r="J335" s="26" t="str">
        <f t="shared" si="8"/>
        <v>A soma das parcelas não bate com o valor total do projeto</v>
      </c>
      <c r="K335" s="48" t="str">
        <f t="shared" si="2"/>
        <v/>
      </c>
      <c r="L335" s="48" t="str">
        <f>iferror(if(H335&lt;&gt;"Sim","", VLOOKUP(A335,'Input de Projetos'!$A$3:$F$999,5,FALSE)*F335),"")</f>
        <v/>
      </c>
      <c r="M335" s="49" t="str">
        <f t="shared" si="3"/>
        <v/>
      </c>
      <c r="N335" s="25" t="str">
        <f t="shared" si="4"/>
        <v/>
      </c>
      <c r="O335" s="50" t="str">
        <f t="shared" si="5"/>
        <v/>
      </c>
      <c r="P335" s="10"/>
      <c r="Q335" s="10"/>
    </row>
    <row r="336">
      <c r="A336" s="10"/>
      <c r="B336" s="42" t="str">
        <f>iferror(vlookup(A336,'Input de Projetos'!$A$3:$G$999,7,false),"")</f>
        <v/>
      </c>
      <c r="C336" s="43" t="str">
        <f>iferror(vlookup(A336,'Input de Projetos'!$A$3:$B$999,2,false),"")</f>
        <v/>
      </c>
      <c r="D336" s="44" t="str">
        <f>iferror(vlookup(A336,'Input de Projetos'!$A$3:$C$999,3,false),"")</f>
        <v/>
      </c>
      <c r="E336" s="45"/>
      <c r="F336" s="53"/>
      <c r="G336" s="20"/>
      <c r="H336" s="51"/>
      <c r="I336" s="51"/>
      <c r="J336" s="26" t="str">
        <f t="shared" si="8"/>
        <v>A soma das parcelas não bate com o valor total do projeto</v>
      </c>
      <c r="K336" s="48" t="str">
        <f t="shared" si="2"/>
        <v/>
      </c>
      <c r="L336" s="48" t="str">
        <f>iferror(if(H336&lt;&gt;"Sim","", VLOOKUP(A336,'Input de Projetos'!$A$3:$F$999,5,FALSE)*F336),"")</f>
        <v/>
      </c>
      <c r="M336" s="49" t="str">
        <f t="shared" si="3"/>
        <v/>
      </c>
      <c r="N336" s="25" t="str">
        <f t="shared" si="4"/>
        <v/>
      </c>
      <c r="O336" s="50" t="str">
        <f t="shared" si="5"/>
        <v/>
      </c>
      <c r="P336" s="10"/>
      <c r="Q336" s="10"/>
    </row>
    <row r="337">
      <c r="A337" s="10"/>
      <c r="B337" s="42" t="str">
        <f>iferror(vlookup(A337,'Input de Projetos'!$A$3:$G$999,7,false),"")</f>
        <v/>
      </c>
      <c r="C337" s="43" t="str">
        <f>iferror(vlookup(A337,'Input de Projetos'!$A$3:$B$999,2,false),"")</f>
        <v/>
      </c>
      <c r="D337" s="44" t="str">
        <f>iferror(vlookup(A337,'Input de Projetos'!$A$3:$C$999,3,false),"")</f>
        <v/>
      </c>
      <c r="E337" s="45"/>
      <c r="F337" s="53"/>
      <c r="G337" s="20"/>
      <c r="H337" s="51"/>
      <c r="I337" s="51"/>
      <c r="J337" s="26" t="str">
        <f t="shared" si="8"/>
        <v>A soma das parcelas não bate com o valor total do projeto</v>
      </c>
      <c r="K337" s="48" t="str">
        <f t="shared" si="2"/>
        <v/>
      </c>
      <c r="L337" s="48" t="str">
        <f>iferror(if(H337&lt;&gt;"Sim","", VLOOKUP(A337,'Input de Projetos'!$A$3:$F$999,5,FALSE)*F337),"")</f>
        <v/>
      </c>
      <c r="M337" s="49" t="str">
        <f t="shared" si="3"/>
        <v/>
      </c>
      <c r="N337" s="25" t="str">
        <f t="shared" si="4"/>
        <v/>
      </c>
      <c r="O337" s="50" t="str">
        <f t="shared" si="5"/>
        <v/>
      </c>
      <c r="P337" s="10"/>
      <c r="Q337" s="10"/>
    </row>
    <row r="338">
      <c r="A338" s="10"/>
      <c r="B338" s="42" t="str">
        <f>iferror(vlookup(A338,'Input de Projetos'!$A$3:$G$999,7,false),"")</f>
        <v/>
      </c>
      <c r="C338" s="43" t="str">
        <f>iferror(vlookup(A338,'Input de Projetos'!$A$3:$B$999,2,false),"")</f>
        <v/>
      </c>
      <c r="D338" s="44" t="str">
        <f>iferror(vlookup(A338,'Input de Projetos'!$A$3:$C$999,3,false),"")</f>
        <v/>
      </c>
      <c r="E338" s="45"/>
      <c r="F338" s="53"/>
      <c r="G338" s="20"/>
      <c r="H338" s="51"/>
      <c r="I338" s="51"/>
      <c r="J338" s="26" t="str">
        <f t="shared" si="8"/>
        <v>A soma das parcelas não bate com o valor total do projeto</v>
      </c>
      <c r="K338" s="48" t="str">
        <f t="shared" si="2"/>
        <v/>
      </c>
      <c r="L338" s="48" t="str">
        <f>iferror(if(H338&lt;&gt;"Sim","", VLOOKUP(A338,'Input de Projetos'!$A$3:$F$999,5,FALSE)*F338),"")</f>
        <v/>
      </c>
      <c r="M338" s="49" t="str">
        <f t="shared" si="3"/>
        <v/>
      </c>
      <c r="N338" s="25" t="str">
        <f t="shared" si="4"/>
        <v/>
      </c>
      <c r="O338" s="50" t="str">
        <f t="shared" si="5"/>
        <v/>
      </c>
      <c r="P338" s="10"/>
      <c r="Q338" s="10"/>
    </row>
    <row r="339">
      <c r="A339" s="10"/>
      <c r="B339" s="42" t="str">
        <f>iferror(vlookup(A339,'Input de Projetos'!$A$3:$G$999,7,false),"")</f>
        <v/>
      </c>
      <c r="C339" s="43" t="str">
        <f>iferror(vlookup(A339,'Input de Projetos'!$A$3:$B$999,2,false),"")</f>
        <v/>
      </c>
      <c r="D339" s="44" t="str">
        <f>iferror(vlookup(A339,'Input de Projetos'!$A$3:$C$999,3,false),"")</f>
        <v/>
      </c>
      <c r="E339" s="45"/>
      <c r="F339" s="53"/>
      <c r="G339" s="20"/>
      <c r="H339" s="51"/>
      <c r="I339" s="51"/>
      <c r="J339" s="26" t="str">
        <f t="shared" si="8"/>
        <v>A soma das parcelas não bate com o valor total do projeto</v>
      </c>
      <c r="K339" s="48" t="str">
        <f t="shared" si="2"/>
        <v/>
      </c>
      <c r="L339" s="48" t="str">
        <f>iferror(if(H339&lt;&gt;"Sim","", VLOOKUP(A339,'Input de Projetos'!$A$3:$F$999,5,FALSE)*F339),"")</f>
        <v/>
      </c>
      <c r="M339" s="49" t="str">
        <f t="shared" si="3"/>
        <v/>
      </c>
      <c r="N339" s="25" t="str">
        <f t="shared" si="4"/>
        <v/>
      </c>
      <c r="O339" s="50" t="str">
        <f t="shared" si="5"/>
        <v/>
      </c>
      <c r="P339" s="10"/>
      <c r="Q339" s="10"/>
    </row>
    <row r="340">
      <c r="A340" s="10"/>
      <c r="B340" s="42" t="str">
        <f>iferror(vlookup(A340,'Input de Projetos'!$A$3:$G$999,7,false),"")</f>
        <v/>
      </c>
      <c r="C340" s="43" t="str">
        <f>iferror(vlookup(A340,'Input de Projetos'!$A$3:$B$999,2,false),"")</f>
        <v/>
      </c>
      <c r="D340" s="44" t="str">
        <f>iferror(vlookup(A340,'Input de Projetos'!$A$3:$C$999,3,false),"")</f>
        <v/>
      </c>
      <c r="E340" s="45"/>
      <c r="F340" s="53"/>
      <c r="G340" s="20"/>
      <c r="H340" s="51"/>
      <c r="I340" s="51"/>
      <c r="J340" s="26" t="str">
        <f t="shared" si="8"/>
        <v>A soma das parcelas não bate com o valor total do projeto</v>
      </c>
      <c r="K340" s="48" t="str">
        <f t="shared" si="2"/>
        <v/>
      </c>
      <c r="L340" s="48" t="str">
        <f>iferror(if(H340&lt;&gt;"Sim","", VLOOKUP(A340,'Input de Projetos'!$A$3:$F$999,5,FALSE)*F340),"")</f>
        <v/>
      </c>
      <c r="M340" s="49" t="str">
        <f t="shared" si="3"/>
        <v/>
      </c>
      <c r="N340" s="25" t="str">
        <f t="shared" si="4"/>
        <v/>
      </c>
      <c r="O340" s="50" t="str">
        <f t="shared" si="5"/>
        <v/>
      </c>
      <c r="P340" s="10"/>
      <c r="Q340" s="10"/>
    </row>
    <row r="341">
      <c r="A341" s="10"/>
      <c r="B341" s="42" t="str">
        <f>iferror(vlookup(A341,'Input de Projetos'!$A$3:$G$999,7,false),"")</f>
        <v/>
      </c>
      <c r="C341" s="43" t="str">
        <f>iferror(vlookup(A341,'Input de Projetos'!$A$3:$B$999,2,false),"")</f>
        <v/>
      </c>
      <c r="D341" s="44" t="str">
        <f>iferror(vlookup(A341,'Input de Projetos'!$A$3:$C$999,3,false),"")</f>
        <v/>
      </c>
      <c r="E341" s="45"/>
      <c r="F341" s="53"/>
      <c r="G341" s="20"/>
      <c r="H341" s="51"/>
      <c r="I341" s="51"/>
      <c r="J341" s="26" t="str">
        <f t="shared" si="8"/>
        <v>A soma das parcelas não bate com o valor total do projeto</v>
      </c>
      <c r="K341" s="48" t="str">
        <f t="shared" si="2"/>
        <v/>
      </c>
      <c r="L341" s="48" t="str">
        <f>iferror(if(H341&lt;&gt;"Sim","", VLOOKUP(A341,'Input de Projetos'!$A$3:$F$999,5,FALSE)*F341),"")</f>
        <v/>
      </c>
      <c r="M341" s="49" t="str">
        <f t="shared" si="3"/>
        <v/>
      </c>
      <c r="N341" s="25" t="str">
        <f t="shared" si="4"/>
        <v/>
      </c>
      <c r="O341" s="50" t="str">
        <f t="shared" si="5"/>
        <v/>
      </c>
      <c r="P341" s="10"/>
      <c r="Q341" s="10"/>
    </row>
    <row r="342">
      <c r="A342" s="10"/>
      <c r="B342" s="42" t="str">
        <f>iferror(vlookup(A342,'Input de Projetos'!$A$3:$G$999,7,false),"")</f>
        <v/>
      </c>
      <c r="C342" s="43" t="str">
        <f>iferror(vlookup(A342,'Input de Projetos'!$A$3:$B$999,2,false),"")</f>
        <v/>
      </c>
      <c r="D342" s="44" t="str">
        <f>iferror(vlookup(A342,'Input de Projetos'!$A$3:$C$999,3,false),"")</f>
        <v/>
      </c>
      <c r="E342" s="45"/>
      <c r="F342" s="53"/>
      <c r="G342" s="20"/>
      <c r="H342" s="51"/>
      <c r="I342" s="51"/>
      <c r="J342" s="26" t="str">
        <f t="shared" si="8"/>
        <v>A soma das parcelas não bate com o valor total do projeto</v>
      </c>
      <c r="K342" s="48" t="str">
        <f t="shared" si="2"/>
        <v/>
      </c>
      <c r="L342" s="48" t="str">
        <f>iferror(if(H342&lt;&gt;"Sim","", VLOOKUP(A342,'Input de Projetos'!$A$3:$F$999,5,FALSE)*F342),"")</f>
        <v/>
      </c>
      <c r="M342" s="49" t="str">
        <f t="shared" si="3"/>
        <v/>
      </c>
      <c r="N342" s="25" t="str">
        <f t="shared" si="4"/>
        <v/>
      </c>
      <c r="O342" s="50" t="str">
        <f t="shared" si="5"/>
        <v/>
      </c>
      <c r="P342" s="10"/>
      <c r="Q342" s="10"/>
    </row>
    <row r="343">
      <c r="A343" s="10"/>
      <c r="B343" s="42" t="str">
        <f>iferror(vlookup(A343,'Input de Projetos'!$A$3:$G$999,7,false),"")</f>
        <v/>
      </c>
      <c r="C343" s="43" t="str">
        <f>iferror(vlookup(A343,'Input de Projetos'!$A$3:$B$999,2,false),"")</f>
        <v/>
      </c>
      <c r="D343" s="44" t="str">
        <f>iferror(vlookup(A343,'Input de Projetos'!$A$3:$C$999,3,false),"")</f>
        <v/>
      </c>
      <c r="E343" s="45"/>
      <c r="F343" s="53"/>
      <c r="G343" s="20"/>
      <c r="H343" s="51"/>
      <c r="I343" s="51"/>
      <c r="J343" s="26" t="str">
        <f t="shared" si="8"/>
        <v>A soma das parcelas não bate com o valor total do projeto</v>
      </c>
      <c r="K343" s="48" t="str">
        <f t="shared" si="2"/>
        <v/>
      </c>
      <c r="L343" s="48" t="str">
        <f>iferror(if(H343&lt;&gt;"Sim","", VLOOKUP(A343,'Input de Projetos'!$A$3:$F$999,5,FALSE)*F343),"")</f>
        <v/>
      </c>
      <c r="M343" s="49" t="str">
        <f t="shared" si="3"/>
        <v/>
      </c>
      <c r="N343" s="25" t="str">
        <f t="shared" si="4"/>
        <v/>
      </c>
      <c r="O343" s="50" t="str">
        <f t="shared" si="5"/>
        <v/>
      </c>
      <c r="P343" s="10"/>
      <c r="Q343" s="10"/>
    </row>
    <row r="344">
      <c r="A344" s="10"/>
      <c r="B344" s="42" t="str">
        <f>iferror(vlookup(A344,'Input de Projetos'!$A$3:$G$999,7,false),"")</f>
        <v/>
      </c>
      <c r="C344" s="43" t="str">
        <f>iferror(vlookup(A344,'Input de Projetos'!$A$3:$B$999,2,false),"")</f>
        <v/>
      </c>
      <c r="D344" s="44" t="str">
        <f>iferror(vlookup(A344,'Input de Projetos'!$A$3:$C$999,3,false),"")</f>
        <v/>
      </c>
      <c r="E344" s="45"/>
      <c r="F344" s="53"/>
      <c r="G344" s="20"/>
      <c r="H344" s="51"/>
      <c r="I344" s="51"/>
      <c r="J344" s="26" t="str">
        <f t="shared" si="8"/>
        <v>A soma das parcelas não bate com o valor total do projeto</v>
      </c>
      <c r="K344" s="48" t="str">
        <f t="shared" si="2"/>
        <v/>
      </c>
      <c r="L344" s="48" t="str">
        <f>iferror(if(H344&lt;&gt;"Sim","", VLOOKUP(A344,'Input de Projetos'!$A$3:$F$999,5,FALSE)*F344),"")</f>
        <v/>
      </c>
      <c r="M344" s="49" t="str">
        <f t="shared" si="3"/>
        <v/>
      </c>
      <c r="N344" s="25" t="str">
        <f t="shared" si="4"/>
        <v/>
      </c>
      <c r="O344" s="50" t="str">
        <f t="shared" si="5"/>
        <v/>
      </c>
      <c r="P344" s="10"/>
      <c r="Q344" s="10"/>
    </row>
    <row r="345">
      <c r="A345" s="10"/>
      <c r="B345" s="42" t="str">
        <f>iferror(vlookup(A345,'Input de Projetos'!$A$3:$G$999,7,false),"")</f>
        <v/>
      </c>
      <c r="C345" s="43" t="str">
        <f>iferror(vlookup(A345,'Input de Projetos'!$A$3:$B$999,2,false),"")</f>
        <v/>
      </c>
      <c r="D345" s="44" t="str">
        <f>iferror(vlookup(A345,'Input de Projetos'!$A$3:$C$999,3,false),"")</f>
        <v/>
      </c>
      <c r="E345" s="45"/>
      <c r="F345" s="53"/>
      <c r="G345" s="20"/>
      <c r="H345" s="51"/>
      <c r="I345" s="51"/>
      <c r="J345" s="26" t="str">
        <f t="shared" si="8"/>
        <v>A soma das parcelas não bate com o valor total do projeto</v>
      </c>
      <c r="K345" s="48" t="str">
        <f t="shared" si="2"/>
        <v/>
      </c>
      <c r="L345" s="48" t="str">
        <f>iferror(if(H345&lt;&gt;"Sim","", VLOOKUP(A345,'Input de Projetos'!$A$3:$F$999,5,FALSE)*F345),"")</f>
        <v/>
      </c>
      <c r="M345" s="49" t="str">
        <f t="shared" si="3"/>
        <v/>
      </c>
      <c r="N345" s="25" t="str">
        <f t="shared" si="4"/>
        <v/>
      </c>
      <c r="O345" s="50" t="str">
        <f t="shared" si="5"/>
        <v/>
      </c>
      <c r="P345" s="10"/>
      <c r="Q345" s="10"/>
    </row>
    <row r="346">
      <c r="A346" s="10"/>
      <c r="B346" s="42" t="str">
        <f>iferror(vlookup(A346,'Input de Projetos'!$A$3:$G$999,7,false),"")</f>
        <v/>
      </c>
      <c r="C346" s="43" t="str">
        <f>iferror(vlookup(A346,'Input de Projetos'!$A$3:$B$999,2,false),"")</f>
        <v/>
      </c>
      <c r="D346" s="44" t="str">
        <f>iferror(vlookup(A346,'Input de Projetos'!$A$3:$C$999,3,false),"")</f>
        <v/>
      </c>
      <c r="E346" s="45"/>
      <c r="F346" s="53"/>
      <c r="G346" s="20"/>
      <c r="H346" s="51"/>
      <c r="I346" s="51"/>
      <c r="J346" s="26" t="str">
        <f t="shared" si="8"/>
        <v>A soma das parcelas não bate com o valor total do projeto</v>
      </c>
      <c r="K346" s="48" t="str">
        <f t="shared" si="2"/>
        <v/>
      </c>
      <c r="L346" s="48" t="str">
        <f>iferror(if(H346&lt;&gt;"Sim","", VLOOKUP(A346,'Input de Projetos'!$A$3:$F$999,5,FALSE)*F346),"")</f>
        <v/>
      </c>
      <c r="M346" s="49" t="str">
        <f t="shared" si="3"/>
        <v/>
      </c>
      <c r="N346" s="25" t="str">
        <f t="shared" si="4"/>
        <v/>
      </c>
      <c r="O346" s="50" t="str">
        <f t="shared" si="5"/>
        <v/>
      </c>
      <c r="P346" s="10"/>
      <c r="Q346" s="10"/>
    </row>
    <row r="347">
      <c r="A347" s="10"/>
      <c r="B347" s="42" t="str">
        <f>iferror(vlookup(A347,'Input de Projetos'!$A$3:$G$999,7,false),"")</f>
        <v/>
      </c>
      <c r="C347" s="43" t="str">
        <f>iferror(vlookup(A347,'Input de Projetos'!$A$3:$B$999,2,false),"")</f>
        <v/>
      </c>
      <c r="D347" s="44" t="str">
        <f>iferror(vlookup(A347,'Input de Projetos'!$A$3:$C$999,3,false),"")</f>
        <v/>
      </c>
      <c r="E347" s="45"/>
      <c r="F347" s="53"/>
      <c r="G347" s="20"/>
      <c r="H347" s="51"/>
      <c r="I347" s="51"/>
      <c r="J347" s="26" t="str">
        <f t="shared" si="8"/>
        <v>A soma das parcelas não bate com o valor total do projeto</v>
      </c>
      <c r="K347" s="48" t="str">
        <f t="shared" si="2"/>
        <v/>
      </c>
      <c r="L347" s="48" t="str">
        <f>iferror(if(H347&lt;&gt;"Sim","", VLOOKUP(A347,'Input de Projetos'!$A$3:$F$999,5,FALSE)*F347),"")</f>
        <v/>
      </c>
      <c r="M347" s="49" t="str">
        <f t="shared" si="3"/>
        <v/>
      </c>
      <c r="N347" s="25" t="str">
        <f t="shared" si="4"/>
        <v/>
      </c>
      <c r="O347" s="50" t="str">
        <f t="shared" si="5"/>
        <v/>
      </c>
      <c r="P347" s="10"/>
      <c r="Q347" s="10"/>
    </row>
    <row r="348">
      <c r="A348" s="10"/>
      <c r="B348" s="42" t="str">
        <f>iferror(vlookup(A348,'Input de Projetos'!$A$3:$G$999,7,false),"")</f>
        <v/>
      </c>
      <c r="C348" s="43" t="str">
        <f>iferror(vlookup(A348,'Input de Projetos'!$A$3:$B$999,2,false),"")</f>
        <v/>
      </c>
      <c r="D348" s="44" t="str">
        <f>iferror(vlookup(A348,'Input de Projetos'!$A$3:$C$999,3,false),"")</f>
        <v/>
      </c>
      <c r="E348" s="45"/>
      <c r="F348" s="53"/>
      <c r="G348" s="20"/>
      <c r="H348" s="51"/>
      <c r="I348" s="51"/>
      <c r="J348" s="26" t="str">
        <f t="shared" si="8"/>
        <v>A soma das parcelas não bate com o valor total do projeto</v>
      </c>
      <c r="K348" s="48" t="str">
        <f t="shared" si="2"/>
        <v/>
      </c>
      <c r="L348" s="48" t="str">
        <f>iferror(if(H348&lt;&gt;"Sim","", VLOOKUP(A348,'Input de Projetos'!$A$3:$F$999,5,FALSE)*F348),"")</f>
        <v/>
      </c>
      <c r="M348" s="49" t="str">
        <f t="shared" si="3"/>
        <v/>
      </c>
      <c r="N348" s="25" t="str">
        <f t="shared" si="4"/>
        <v/>
      </c>
      <c r="O348" s="50" t="str">
        <f t="shared" si="5"/>
        <v/>
      </c>
      <c r="P348" s="10"/>
      <c r="Q348" s="10"/>
    </row>
    <row r="349">
      <c r="A349" s="10"/>
      <c r="B349" s="42" t="str">
        <f>iferror(vlookup(A349,'Input de Projetos'!$A$3:$G$999,7,false),"")</f>
        <v/>
      </c>
      <c r="C349" s="43" t="str">
        <f>iferror(vlookup(A349,'Input de Projetos'!$A$3:$B$999,2,false),"")</f>
        <v/>
      </c>
      <c r="D349" s="44" t="str">
        <f>iferror(vlookup(A349,'Input de Projetos'!$A$3:$C$999,3,false),"")</f>
        <v/>
      </c>
      <c r="E349" s="45"/>
      <c r="F349" s="53"/>
      <c r="G349" s="20"/>
      <c r="H349" s="51"/>
      <c r="I349" s="51"/>
      <c r="J349" s="26" t="str">
        <f t="shared" si="8"/>
        <v>A soma das parcelas não bate com o valor total do projeto</v>
      </c>
      <c r="K349" s="48" t="str">
        <f t="shared" si="2"/>
        <v/>
      </c>
      <c r="L349" s="48" t="str">
        <f>iferror(if(H349&lt;&gt;"Sim","", VLOOKUP(A349,'Input de Projetos'!$A$3:$F$999,5,FALSE)*F349),"")</f>
        <v/>
      </c>
      <c r="M349" s="49" t="str">
        <f t="shared" si="3"/>
        <v/>
      </c>
      <c r="N349" s="25" t="str">
        <f t="shared" si="4"/>
        <v/>
      </c>
      <c r="O349" s="50" t="str">
        <f t="shared" si="5"/>
        <v/>
      </c>
      <c r="P349" s="10"/>
      <c r="Q349" s="10"/>
    </row>
    <row r="350">
      <c r="A350" s="10"/>
      <c r="B350" s="42" t="str">
        <f>iferror(vlookup(A350,'Input de Projetos'!$A$3:$G$999,7,false),"")</f>
        <v/>
      </c>
      <c r="C350" s="43" t="str">
        <f>iferror(vlookup(A350,'Input de Projetos'!$A$3:$B$999,2,false),"")</f>
        <v/>
      </c>
      <c r="D350" s="44" t="str">
        <f>iferror(vlookup(A350,'Input de Projetos'!$A$3:$C$999,3,false),"")</f>
        <v/>
      </c>
      <c r="E350" s="45"/>
      <c r="F350" s="53"/>
      <c r="G350" s="20"/>
      <c r="H350" s="51"/>
      <c r="I350" s="51"/>
      <c r="J350" s="26" t="str">
        <f t="shared" si="8"/>
        <v>A soma das parcelas não bate com o valor total do projeto</v>
      </c>
      <c r="K350" s="48" t="str">
        <f t="shared" si="2"/>
        <v/>
      </c>
      <c r="L350" s="48" t="str">
        <f>iferror(if(H350&lt;&gt;"Sim","", VLOOKUP(A350,'Input de Projetos'!$A$3:$F$999,5,FALSE)*F350),"")</f>
        <v/>
      </c>
      <c r="M350" s="49" t="str">
        <f t="shared" si="3"/>
        <v/>
      </c>
      <c r="N350" s="25" t="str">
        <f t="shared" si="4"/>
        <v/>
      </c>
      <c r="O350" s="50" t="str">
        <f t="shared" si="5"/>
        <v/>
      </c>
      <c r="P350" s="10"/>
      <c r="Q350" s="10"/>
    </row>
    <row r="351">
      <c r="A351" s="10"/>
      <c r="B351" s="42" t="str">
        <f>iferror(vlookup(A351,'Input de Projetos'!$A$3:$G$999,7,false),"")</f>
        <v/>
      </c>
      <c r="C351" s="43" t="str">
        <f>iferror(vlookup(A351,'Input de Projetos'!$A$3:$B$999,2,false),"")</f>
        <v/>
      </c>
      <c r="D351" s="44" t="str">
        <f>iferror(vlookup(A351,'Input de Projetos'!$A$3:$C$999,3,false),"")</f>
        <v/>
      </c>
      <c r="E351" s="45"/>
      <c r="F351" s="53"/>
      <c r="G351" s="20"/>
      <c r="H351" s="51"/>
      <c r="I351" s="51"/>
      <c r="J351" s="26" t="str">
        <f t="shared" si="8"/>
        <v>A soma das parcelas não bate com o valor total do projeto</v>
      </c>
      <c r="K351" s="48" t="str">
        <f t="shared" si="2"/>
        <v/>
      </c>
      <c r="L351" s="48" t="str">
        <f>iferror(if(H351&lt;&gt;"Sim","", VLOOKUP(A351,'Input de Projetos'!$A$3:$F$999,5,FALSE)*F351),"")</f>
        <v/>
      </c>
      <c r="M351" s="49" t="str">
        <f t="shared" si="3"/>
        <v/>
      </c>
      <c r="N351" s="25" t="str">
        <f t="shared" si="4"/>
        <v/>
      </c>
      <c r="O351" s="50" t="str">
        <f t="shared" si="5"/>
        <v/>
      </c>
      <c r="P351" s="10"/>
      <c r="Q351" s="10"/>
    </row>
    <row r="352">
      <c r="A352" s="10"/>
      <c r="B352" s="42" t="str">
        <f>iferror(vlookup(A352,'Input de Projetos'!$A$3:$G$999,7,false),"")</f>
        <v/>
      </c>
      <c r="C352" s="43" t="str">
        <f>iferror(vlookup(A352,'Input de Projetos'!$A$3:$B$999,2,false),"")</f>
        <v/>
      </c>
      <c r="D352" s="44" t="str">
        <f>iferror(vlookup(A352,'Input de Projetos'!$A$3:$C$999,3,false),"")</f>
        <v/>
      </c>
      <c r="E352" s="45"/>
      <c r="F352" s="53"/>
      <c r="G352" s="20"/>
      <c r="H352" s="51"/>
      <c r="I352" s="51"/>
      <c r="J352" s="26" t="str">
        <f t="shared" si="8"/>
        <v>A soma das parcelas não bate com o valor total do projeto</v>
      </c>
      <c r="K352" s="48" t="str">
        <f t="shared" si="2"/>
        <v/>
      </c>
      <c r="L352" s="48" t="str">
        <f>iferror(if(H352&lt;&gt;"Sim","", VLOOKUP(A352,'Input de Projetos'!$A$3:$F$999,5,FALSE)*F352),"")</f>
        <v/>
      </c>
      <c r="M352" s="49" t="str">
        <f t="shared" si="3"/>
        <v/>
      </c>
      <c r="N352" s="25" t="str">
        <f t="shared" si="4"/>
        <v/>
      </c>
      <c r="O352" s="50" t="str">
        <f t="shared" si="5"/>
        <v/>
      </c>
      <c r="P352" s="10"/>
      <c r="Q352" s="10"/>
    </row>
    <row r="353">
      <c r="A353" s="10"/>
      <c r="B353" s="42" t="str">
        <f>iferror(vlookup(A353,'Input de Projetos'!$A$3:$G$999,7,false),"")</f>
        <v/>
      </c>
      <c r="C353" s="43" t="str">
        <f>iferror(vlookup(A353,'Input de Projetos'!$A$3:$B$999,2,false),"")</f>
        <v/>
      </c>
      <c r="D353" s="44" t="str">
        <f>iferror(vlookup(A353,'Input de Projetos'!$A$3:$C$999,3,false),"")</f>
        <v/>
      </c>
      <c r="E353" s="45"/>
      <c r="F353" s="53"/>
      <c r="G353" s="20"/>
      <c r="H353" s="51"/>
      <c r="I353" s="51"/>
      <c r="J353" s="26" t="str">
        <f t="shared" si="8"/>
        <v>A soma das parcelas não bate com o valor total do projeto</v>
      </c>
      <c r="K353" s="48" t="str">
        <f t="shared" si="2"/>
        <v/>
      </c>
      <c r="L353" s="48" t="str">
        <f>iferror(if(H353&lt;&gt;"Sim","", VLOOKUP(A353,'Input de Projetos'!$A$3:$F$999,5,FALSE)*F353),"")</f>
        <v/>
      </c>
      <c r="M353" s="49" t="str">
        <f t="shared" si="3"/>
        <v/>
      </c>
      <c r="N353" s="25" t="str">
        <f t="shared" si="4"/>
        <v/>
      </c>
      <c r="O353" s="50" t="str">
        <f t="shared" si="5"/>
        <v/>
      </c>
      <c r="P353" s="10"/>
      <c r="Q353" s="10"/>
    </row>
    <row r="354">
      <c r="A354" s="10"/>
      <c r="B354" s="42" t="str">
        <f>iferror(vlookup(A354,'Input de Projetos'!$A$3:$G$999,7,false),"")</f>
        <v/>
      </c>
      <c r="C354" s="43" t="str">
        <f>iferror(vlookup(A354,'Input de Projetos'!$A$3:$B$999,2,false),"")</f>
        <v/>
      </c>
      <c r="D354" s="44" t="str">
        <f>iferror(vlookup(A354,'Input de Projetos'!$A$3:$C$999,3,false),"")</f>
        <v/>
      </c>
      <c r="E354" s="45"/>
      <c r="F354" s="53"/>
      <c r="G354" s="20"/>
      <c r="H354" s="51"/>
      <c r="I354" s="51"/>
      <c r="J354" s="26" t="str">
        <f t="shared" si="8"/>
        <v>A soma das parcelas não bate com o valor total do projeto</v>
      </c>
      <c r="K354" s="48" t="str">
        <f t="shared" si="2"/>
        <v/>
      </c>
      <c r="L354" s="48" t="str">
        <f>iferror(if(H354&lt;&gt;"Sim","", VLOOKUP(A354,'Input de Projetos'!$A$3:$F$999,5,FALSE)*F354),"")</f>
        <v/>
      </c>
      <c r="M354" s="49" t="str">
        <f t="shared" si="3"/>
        <v/>
      </c>
      <c r="N354" s="25" t="str">
        <f t="shared" si="4"/>
        <v/>
      </c>
      <c r="O354" s="50" t="str">
        <f t="shared" si="5"/>
        <v/>
      </c>
      <c r="P354" s="10"/>
      <c r="Q354" s="10"/>
    </row>
    <row r="355">
      <c r="A355" s="10"/>
      <c r="B355" s="42" t="str">
        <f>iferror(vlookup(A355,'Input de Projetos'!$A$3:$G$999,7,false),"")</f>
        <v/>
      </c>
      <c r="C355" s="43" t="str">
        <f>iferror(vlookup(A355,'Input de Projetos'!$A$3:$B$999,2,false),"")</f>
        <v/>
      </c>
      <c r="D355" s="44" t="str">
        <f>iferror(vlookup(A355,'Input de Projetos'!$A$3:$C$999,3,false),"")</f>
        <v/>
      </c>
      <c r="E355" s="45"/>
      <c r="F355" s="53"/>
      <c r="G355" s="20"/>
      <c r="H355" s="51"/>
      <c r="I355" s="51"/>
      <c r="J355" s="26" t="str">
        <f t="shared" si="8"/>
        <v>A soma das parcelas não bate com o valor total do projeto</v>
      </c>
      <c r="K355" s="48" t="str">
        <f t="shared" si="2"/>
        <v/>
      </c>
      <c r="L355" s="48" t="str">
        <f>iferror(if(H355&lt;&gt;"Sim","", VLOOKUP(A355,'Input de Projetos'!$A$3:$F$999,5,FALSE)*F355),"")</f>
        <v/>
      </c>
      <c r="M355" s="49" t="str">
        <f t="shared" si="3"/>
        <v/>
      </c>
      <c r="N355" s="25" t="str">
        <f t="shared" si="4"/>
        <v/>
      </c>
      <c r="O355" s="50" t="str">
        <f t="shared" si="5"/>
        <v/>
      </c>
      <c r="P355" s="10"/>
      <c r="Q355" s="10"/>
    </row>
    <row r="356">
      <c r="A356" s="10"/>
      <c r="B356" s="42" t="str">
        <f>iferror(vlookup(A356,'Input de Projetos'!$A$3:$G$999,7,false),"")</f>
        <v/>
      </c>
      <c r="C356" s="43" t="str">
        <f>iferror(vlookup(A356,'Input de Projetos'!$A$3:$B$999,2,false),"")</f>
        <v/>
      </c>
      <c r="D356" s="44" t="str">
        <f>iferror(vlookup(A356,'Input de Projetos'!$A$3:$C$999,3,false),"")</f>
        <v/>
      </c>
      <c r="E356" s="45"/>
      <c r="F356" s="53"/>
      <c r="G356" s="20"/>
      <c r="H356" s="51"/>
      <c r="I356" s="51"/>
      <c r="J356" s="26" t="str">
        <f t="shared" si="8"/>
        <v>A soma das parcelas não bate com o valor total do projeto</v>
      </c>
      <c r="K356" s="48" t="str">
        <f t="shared" si="2"/>
        <v/>
      </c>
      <c r="L356" s="48" t="str">
        <f>iferror(if(H356&lt;&gt;"Sim","", VLOOKUP(A356,'Input de Projetos'!$A$3:$F$999,5,FALSE)*F356),"")</f>
        <v/>
      </c>
      <c r="M356" s="49" t="str">
        <f t="shared" si="3"/>
        <v/>
      </c>
      <c r="N356" s="25" t="str">
        <f t="shared" si="4"/>
        <v/>
      </c>
      <c r="O356" s="50" t="str">
        <f t="shared" si="5"/>
        <v/>
      </c>
      <c r="P356" s="10"/>
      <c r="Q356" s="10"/>
    </row>
    <row r="357">
      <c r="A357" s="10"/>
      <c r="B357" s="42" t="str">
        <f>iferror(vlookup(A357,'Input de Projetos'!$A$3:$G$999,7,false),"")</f>
        <v/>
      </c>
      <c r="C357" s="43" t="str">
        <f>iferror(vlookup(A357,'Input de Projetos'!$A$3:$B$999,2,false),"")</f>
        <v/>
      </c>
      <c r="D357" s="44" t="str">
        <f>iferror(vlookup(A357,'Input de Projetos'!$A$3:$C$999,3,false),"")</f>
        <v/>
      </c>
      <c r="E357" s="45"/>
      <c r="F357" s="53"/>
      <c r="G357" s="20"/>
      <c r="H357" s="51"/>
      <c r="I357" s="51"/>
      <c r="J357" s="26" t="str">
        <f t="shared" si="8"/>
        <v>A soma das parcelas não bate com o valor total do projeto</v>
      </c>
      <c r="K357" s="48" t="str">
        <f t="shared" si="2"/>
        <v/>
      </c>
      <c r="L357" s="48" t="str">
        <f>iferror(if(H357&lt;&gt;"Sim","", VLOOKUP(A357,'Input de Projetos'!$A$3:$F$999,5,FALSE)*F357),"")</f>
        <v/>
      </c>
      <c r="M357" s="49" t="str">
        <f t="shared" si="3"/>
        <v/>
      </c>
      <c r="N357" s="25" t="str">
        <f t="shared" si="4"/>
        <v/>
      </c>
      <c r="O357" s="50" t="str">
        <f t="shared" si="5"/>
        <v/>
      </c>
      <c r="P357" s="10"/>
      <c r="Q357" s="10"/>
    </row>
    <row r="358">
      <c r="A358" s="10"/>
      <c r="B358" s="42" t="str">
        <f>iferror(vlookup(A358,'Input de Projetos'!$A$3:$G$999,7,false),"")</f>
        <v/>
      </c>
      <c r="C358" s="43" t="str">
        <f>iferror(vlookup(A358,'Input de Projetos'!$A$3:$B$999,2,false),"")</f>
        <v/>
      </c>
      <c r="D358" s="44" t="str">
        <f>iferror(vlookup(A358,'Input de Projetos'!$A$3:$C$999,3,false),"")</f>
        <v/>
      </c>
      <c r="E358" s="45"/>
      <c r="F358" s="53"/>
      <c r="G358" s="20"/>
      <c r="H358" s="51"/>
      <c r="I358" s="51"/>
      <c r="J358" s="26" t="str">
        <f t="shared" si="8"/>
        <v>A soma das parcelas não bate com o valor total do projeto</v>
      </c>
      <c r="K358" s="48" t="str">
        <f t="shared" si="2"/>
        <v/>
      </c>
      <c r="L358" s="48" t="str">
        <f>iferror(if(H358&lt;&gt;"Sim","", VLOOKUP(A358,'Input de Projetos'!$A$3:$F$999,5,FALSE)*F358),"")</f>
        <v/>
      </c>
      <c r="M358" s="49" t="str">
        <f t="shared" si="3"/>
        <v/>
      </c>
      <c r="N358" s="25" t="str">
        <f t="shared" si="4"/>
        <v/>
      </c>
      <c r="O358" s="50" t="str">
        <f t="shared" si="5"/>
        <v/>
      </c>
      <c r="P358" s="10"/>
      <c r="Q358" s="10"/>
    </row>
    <row r="359">
      <c r="A359" s="10"/>
      <c r="B359" s="42" t="str">
        <f>iferror(vlookup(A359,'Input de Projetos'!$A$3:$G$999,7,false),"")</f>
        <v/>
      </c>
      <c r="C359" s="43" t="str">
        <f>iferror(vlookup(A359,'Input de Projetos'!$A$3:$B$999,2,false),"")</f>
        <v/>
      </c>
      <c r="D359" s="44" t="str">
        <f>iferror(vlookup(A359,'Input de Projetos'!$A$3:$C$999,3,false),"")</f>
        <v/>
      </c>
      <c r="E359" s="45"/>
      <c r="F359" s="53"/>
      <c r="G359" s="20"/>
      <c r="H359" s="51"/>
      <c r="I359" s="51"/>
      <c r="J359" s="26" t="str">
        <f t="shared" si="8"/>
        <v>A soma das parcelas não bate com o valor total do projeto</v>
      </c>
      <c r="K359" s="48" t="str">
        <f t="shared" si="2"/>
        <v/>
      </c>
      <c r="L359" s="48" t="str">
        <f>iferror(if(H359&lt;&gt;"Sim","", VLOOKUP(A359,'Input de Projetos'!$A$3:$F$999,5,FALSE)*F359),"")</f>
        <v/>
      </c>
      <c r="M359" s="49" t="str">
        <f t="shared" si="3"/>
        <v/>
      </c>
      <c r="N359" s="25" t="str">
        <f t="shared" si="4"/>
        <v/>
      </c>
      <c r="O359" s="50" t="str">
        <f t="shared" si="5"/>
        <v/>
      </c>
      <c r="P359" s="10"/>
      <c r="Q359" s="10"/>
    </row>
    <row r="360">
      <c r="A360" s="10"/>
      <c r="B360" s="42" t="str">
        <f>iferror(vlookup(A360,'Input de Projetos'!$A$3:$G$999,7,false),"")</f>
        <v/>
      </c>
      <c r="C360" s="43" t="str">
        <f>iferror(vlookup(A360,'Input de Projetos'!$A$3:$B$999,2,false),"")</f>
        <v/>
      </c>
      <c r="D360" s="44" t="str">
        <f>iferror(vlookup(A360,'Input de Projetos'!$A$3:$C$999,3,false),"")</f>
        <v/>
      </c>
      <c r="E360" s="45"/>
      <c r="F360" s="53"/>
      <c r="G360" s="20"/>
      <c r="H360" s="51"/>
      <c r="I360" s="51"/>
      <c r="J360" s="26" t="str">
        <f t="shared" si="8"/>
        <v>A soma das parcelas não bate com o valor total do projeto</v>
      </c>
      <c r="K360" s="48" t="str">
        <f t="shared" si="2"/>
        <v/>
      </c>
      <c r="L360" s="48" t="str">
        <f>iferror(if(H360&lt;&gt;"Sim","", VLOOKUP(A360,'Input de Projetos'!$A$3:$F$999,5,FALSE)*F360),"")</f>
        <v/>
      </c>
      <c r="M360" s="49" t="str">
        <f t="shared" si="3"/>
        <v/>
      </c>
      <c r="N360" s="25" t="str">
        <f t="shared" si="4"/>
        <v/>
      </c>
      <c r="O360" s="50" t="str">
        <f t="shared" si="5"/>
        <v/>
      </c>
      <c r="P360" s="10"/>
      <c r="Q360" s="10"/>
    </row>
    <row r="361">
      <c r="A361" s="10"/>
      <c r="B361" s="42" t="str">
        <f>iferror(vlookup(A361,'Input de Projetos'!$A$3:$G$999,7,false),"")</f>
        <v/>
      </c>
      <c r="C361" s="43" t="str">
        <f>iferror(vlookup(A361,'Input de Projetos'!$A$3:$B$999,2,false),"")</f>
        <v/>
      </c>
      <c r="D361" s="44" t="str">
        <f>iferror(vlookup(A361,'Input de Projetos'!$A$3:$C$999,3,false),"")</f>
        <v/>
      </c>
      <c r="E361" s="45"/>
      <c r="F361" s="53"/>
      <c r="G361" s="20"/>
      <c r="H361" s="51"/>
      <c r="I361" s="51"/>
      <c r="J361" s="26" t="str">
        <f t="shared" si="8"/>
        <v>A soma das parcelas não bate com o valor total do projeto</v>
      </c>
      <c r="K361" s="48" t="str">
        <f t="shared" si="2"/>
        <v/>
      </c>
      <c r="L361" s="48" t="str">
        <f>iferror(if(H361&lt;&gt;"Sim","", VLOOKUP(A361,'Input de Projetos'!$A$3:$F$999,5,FALSE)*F361),"")</f>
        <v/>
      </c>
      <c r="M361" s="49" t="str">
        <f t="shared" si="3"/>
        <v/>
      </c>
      <c r="N361" s="25" t="str">
        <f t="shared" si="4"/>
        <v/>
      </c>
      <c r="O361" s="50" t="str">
        <f t="shared" si="5"/>
        <v/>
      </c>
      <c r="P361" s="10"/>
      <c r="Q361" s="10"/>
    </row>
    <row r="362">
      <c r="A362" s="10"/>
      <c r="B362" s="42" t="str">
        <f>iferror(vlookup(A362,'Input de Projetos'!$A$3:$G$999,7,false),"")</f>
        <v/>
      </c>
      <c r="C362" s="43" t="str">
        <f>iferror(vlookup(A362,'Input de Projetos'!$A$3:$B$999,2,false),"")</f>
        <v/>
      </c>
      <c r="D362" s="44" t="str">
        <f>iferror(vlookup(A362,'Input de Projetos'!$A$3:$C$999,3,false),"")</f>
        <v/>
      </c>
      <c r="E362" s="45"/>
      <c r="F362" s="53"/>
      <c r="G362" s="20"/>
      <c r="H362" s="51"/>
      <c r="I362" s="51"/>
      <c r="J362" s="26" t="str">
        <f t="shared" si="8"/>
        <v>A soma das parcelas não bate com o valor total do projeto</v>
      </c>
      <c r="K362" s="48" t="str">
        <f t="shared" si="2"/>
        <v/>
      </c>
      <c r="L362" s="48" t="str">
        <f>iferror(if(H362&lt;&gt;"Sim","", VLOOKUP(A362,'Input de Projetos'!$A$3:$F$999,5,FALSE)*F362),"")</f>
        <v/>
      </c>
      <c r="M362" s="49" t="str">
        <f t="shared" si="3"/>
        <v/>
      </c>
      <c r="N362" s="25" t="str">
        <f t="shared" si="4"/>
        <v/>
      </c>
      <c r="O362" s="50" t="str">
        <f t="shared" si="5"/>
        <v/>
      </c>
      <c r="P362" s="10"/>
      <c r="Q362" s="10"/>
    </row>
    <row r="363">
      <c r="A363" s="10"/>
      <c r="B363" s="42" t="str">
        <f>iferror(vlookup(A363,'Input de Projetos'!$A$3:$G$999,7,false),"")</f>
        <v/>
      </c>
      <c r="C363" s="43" t="str">
        <f>iferror(vlookup(A363,'Input de Projetos'!$A$3:$B$999,2,false),"")</f>
        <v/>
      </c>
      <c r="D363" s="44" t="str">
        <f>iferror(vlookup(A363,'Input de Projetos'!$A$3:$C$999,3,false),"")</f>
        <v/>
      </c>
      <c r="E363" s="45"/>
      <c r="F363" s="53"/>
      <c r="G363" s="20"/>
      <c r="H363" s="51"/>
      <c r="I363" s="51"/>
      <c r="J363" s="26" t="str">
        <f t="shared" si="8"/>
        <v>A soma das parcelas não bate com o valor total do projeto</v>
      </c>
      <c r="K363" s="48" t="str">
        <f t="shared" si="2"/>
        <v/>
      </c>
      <c r="L363" s="48" t="str">
        <f>iferror(if(H363&lt;&gt;"Sim","", VLOOKUP(A363,'Input de Projetos'!$A$3:$F$999,5,FALSE)*F363),"")</f>
        <v/>
      </c>
      <c r="M363" s="49" t="str">
        <f t="shared" si="3"/>
        <v/>
      </c>
      <c r="N363" s="25" t="str">
        <f t="shared" si="4"/>
        <v/>
      </c>
      <c r="O363" s="50" t="str">
        <f t="shared" si="5"/>
        <v/>
      </c>
      <c r="P363" s="10"/>
      <c r="Q363" s="10"/>
    </row>
    <row r="364">
      <c r="A364" s="10"/>
      <c r="B364" s="42" t="str">
        <f>iferror(vlookup(A364,'Input de Projetos'!$A$3:$G$999,7,false),"")</f>
        <v/>
      </c>
      <c r="C364" s="43" t="str">
        <f>iferror(vlookup(A364,'Input de Projetos'!$A$3:$B$999,2,false),"")</f>
        <v/>
      </c>
      <c r="D364" s="44" t="str">
        <f>iferror(vlookup(A364,'Input de Projetos'!$A$3:$C$999,3,false),"")</f>
        <v/>
      </c>
      <c r="E364" s="45"/>
      <c r="F364" s="53"/>
      <c r="G364" s="20"/>
      <c r="H364" s="51"/>
      <c r="I364" s="51"/>
      <c r="J364" s="26" t="str">
        <f t="shared" si="8"/>
        <v>A soma das parcelas não bate com o valor total do projeto</v>
      </c>
      <c r="K364" s="48" t="str">
        <f t="shared" si="2"/>
        <v/>
      </c>
      <c r="L364" s="48" t="str">
        <f>iferror(if(H364&lt;&gt;"Sim","", VLOOKUP(A364,'Input de Projetos'!$A$3:$F$999,5,FALSE)*F364),"")</f>
        <v/>
      </c>
      <c r="M364" s="49" t="str">
        <f t="shared" si="3"/>
        <v/>
      </c>
      <c r="N364" s="25" t="str">
        <f t="shared" si="4"/>
        <v/>
      </c>
      <c r="O364" s="50" t="str">
        <f t="shared" si="5"/>
        <v/>
      </c>
      <c r="P364" s="10"/>
      <c r="Q364" s="10"/>
    </row>
    <row r="365">
      <c r="A365" s="10"/>
      <c r="B365" s="42" t="str">
        <f>iferror(vlookup(A365,'Input de Projetos'!$A$3:$G$999,7,false),"")</f>
        <v/>
      </c>
      <c r="C365" s="43" t="str">
        <f>iferror(vlookup(A365,'Input de Projetos'!$A$3:$B$999,2,false),"")</f>
        <v/>
      </c>
      <c r="D365" s="44" t="str">
        <f>iferror(vlookup(A365,'Input de Projetos'!$A$3:$C$999,3,false),"")</f>
        <v/>
      </c>
      <c r="E365" s="45"/>
      <c r="F365" s="53"/>
      <c r="G365" s="20"/>
      <c r="H365" s="51"/>
      <c r="I365" s="51"/>
      <c r="J365" s="26" t="str">
        <f t="shared" si="8"/>
        <v>A soma das parcelas não bate com o valor total do projeto</v>
      </c>
      <c r="K365" s="48" t="str">
        <f t="shared" si="2"/>
        <v/>
      </c>
      <c r="L365" s="48" t="str">
        <f>iferror(if(H365&lt;&gt;"Sim","", VLOOKUP(A365,'Input de Projetos'!$A$3:$F$999,5,FALSE)*F365),"")</f>
        <v/>
      </c>
      <c r="M365" s="49" t="str">
        <f t="shared" si="3"/>
        <v/>
      </c>
      <c r="N365" s="25" t="str">
        <f t="shared" si="4"/>
        <v/>
      </c>
      <c r="O365" s="50" t="str">
        <f t="shared" si="5"/>
        <v/>
      </c>
      <c r="P365" s="10"/>
      <c r="Q365" s="10"/>
    </row>
    <row r="366">
      <c r="A366" s="10"/>
      <c r="B366" s="42" t="str">
        <f>iferror(vlookup(A366,'Input de Projetos'!$A$3:$G$999,7,false),"")</f>
        <v/>
      </c>
      <c r="C366" s="43" t="str">
        <f>iferror(vlookup(A366,'Input de Projetos'!$A$3:$B$999,2,false),"")</f>
        <v/>
      </c>
      <c r="D366" s="44" t="str">
        <f>iferror(vlookup(A366,'Input de Projetos'!$A$3:$C$999,3,false),"")</f>
        <v/>
      </c>
      <c r="E366" s="45"/>
      <c r="F366" s="53"/>
      <c r="G366" s="20"/>
      <c r="H366" s="51"/>
      <c r="I366" s="51"/>
      <c r="J366" s="26" t="str">
        <f t="shared" si="8"/>
        <v>A soma das parcelas não bate com o valor total do projeto</v>
      </c>
      <c r="K366" s="48" t="str">
        <f t="shared" si="2"/>
        <v/>
      </c>
      <c r="L366" s="48" t="str">
        <f>iferror(if(H366&lt;&gt;"Sim","", VLOOKUP(A366,'Input de Projetos'!$A$3:$F$999,5,FALSE)*F366),"")</f>
        <v/>
      </c>
      <c r="M366" s="49" t="str">
        <f t="shared" si="3"/>
        <v/>
      </c>
      <c r="N366" s="25" t="str">
        <f t="shared" si="4"/>
        <v/>
      </c>
      <c r="O366" s="50" t="str">
        <f t="shared" si="5"/>
        <v/>
      </c>
      <c r="P366" s="10"/>
      <c r="Q366" s="10"/>
    </row>
    <row r="367">
      <c r="A367" s="10"/>
      <c r="B367" s="42" t="str">
        <f>iferror(vlookup(A367,'Input de Projetos'!$A$3:$G$999,7,false),"")</f>
        <v/>
      </c>
      <c r="C367" s="43" t="str">
        <f>iferror(vlookup(A367,'Input de Projetos'!$A$3:$B$999,2,false),"")</f>
        <v/>
      </c>
      <c r="D367" s="44" t="str">
        <f>iferror(vlookup(A367,'Input de Projetos'!$A$3:$C$999,3,false),"")</f>
        <v/>
      </c>
      <c r="E367" s="45"/>
      <c r="F367" s="53"/>
      <c r="G367" s="20"/>
      <c r="H367" s="51"/>
      <c r="I367" s="51"/>
      <c r="J367" s="26" t="str">
        <f t="shared" si="8"/>
        <v>A soma das parcelas não bate com o valor total do projeto</v>
      </c>
      <c r="K367" s="48" t="str">
        <f t="shared" si="2"/>
        <v/>
      </c>
      <c r="L367" s="48" t="str">
        <f>iferror(if(H367&lt;&gt;"Sim","", VLOOKUP(A367,'Input de Projetos'!$A$3:$F$999,5,FALSE)*F367),"")</f>
        <v/>
      </c>
      <c r="M367" s="49" t="str">
        <f t="shared" si="3"/>
        <v/>
      </c>
      <c r="N367" s="25" t="str">
        <f t="shared" si="4"/>
        <v/>
      </c>
      <c r="O367" s="50" t="str">
        <f t="shared" si="5"/>
        <v/>
      </c>
      <c r="P367" s="10"/>
      <c r="Q367" s="10"/>
    </row>
    <row r="368">
      <c r="A368" s="10"/>
      <c r="B368" s="42" t="str">
        <f>iferror(vlookup(A368,'Input de Projetos'!$A$3:$G$999,7,false),"")</f>
        <v/>
      </c>
      <c r="C368" s="43" t="str">
        <f>iferror(vlookup(A368,'Input de Projetos'!$A$3:$B$999,2,false),"")</f>
        <v/>
      </c>
      <c r="D368" s="44" t="str">
        <f>iferror(vlookup(A368,'Input de Projetos'!$A$3:$C$999,3,false),"")</f>
        <v/>
      </c>
      <c r="E368" s="45"/>
      <c r="F368" s="53"/>
      <c r="G368" s="20"/>
      <c r="H368" s="51"/>
      <c r="I368" s="51"/>
      <c r="J368" s="26" t="str">
        <f t="shared" si="8"/>
        <v>A soma das parcelas não bate com o valor total do projeto</v>
      </c>
      <c r="K368" s="48" t="str">
        <f t="shared" si="2"/>
        <v/>
      </c>
      <c r="L368" s="48" t="str">
        <f>iferror(if(H368&lt;&gt;"Sim","", VLOOKUP(A368,'Input de Projetos'!$A$3:$F$999,5,FALSE)*F368),"")</f>
        <v/>
      </c>
      <c r="M368" s="49" t="str">
        <f t="shared" si="3"/>
        <v/>
      </c>
      <c r="N368" s="25" t="str">
        <f t="shared" si="4"/>
        <v/>
      </c>
      <c r="O368" s="50" t="str">
        <f t="shared" si="5"/>
        <v/>
      </c>
      <c r="P368" s="10"/>
      <c r="Q368" s="10"/>
    </row>
    <row r="369">
      <c r="A369" s="10"/>
      <c r="B369" s="42" t="str">
        <f>iferror(vlookup(A369,'Input de Projetos'!$A$3:$G$999,7,false),"")</f>
        <v/>
      </c>
      <c r="C369" s="43" t="str">
        <f>iferror(vlookup(A369,'Input de Projetos'!$A$3:$B$999,2,false),"")</f>
        <v/>
      </c>
      <c r="D369" s="44" t="str">
        <f>iferror(vlookup(A369,'Input de Projetos'!$A$3:$C$999,3,false),"")</f>
        <v/>
      </c>
      <c r="E369" s="45"/>
      <c r="F369" s="53"/>
      <c r="G369" s="20"/>
      <c r="H369" s="51"/>
      <c r="I369" s="51"/>
      <c r="J369" s="26" t="str">
        <f t="shared" si="8"/>
        <v>A soma das parcelas não bate com o valor total do projeto</v>
      </c>
      <c r="K369" s="48" t="str">
        <f t="shared" si="2"/>
        <v/>
      </c>
      <c r="L369" s="48" t="str">
        <f>iferror(if(H369&lt;&gt;"Sim","", VLOOKUP(A369,'Input de Projetos'!$A$3:$F$999,5,FALSE)*F369),"")</f>
        <v/>
      </c>
      <c r="M369" s="49" t="str">
        <f t="shared" si="3"/>
        <v/>
      </c>
      <c r="N369" s="25" t="str">
        <f t="shared" si="4"/>
        <v/>
      </c>
      <c r="O369" s="50" t="str">
        <f t="shared" si="5"/>
        <v/>
      </c>
      <c r="P369" s="10"/>
      <c r="Q369" s="10"/>
    </row>
    <row r="370">
      <c r="A370" s="10"/>
      <c r="B370" s="42" t="str">
        <f>iferror(vlookup(A370,'Input de Projetos'!$A$3:$G$999,7,false),"")</f>
        <v/>
      </c>
      <c r="C370" s="43" t="str">
        <f>iferror(vlookup(A370,'Input de Projetos'!$A$3:$B$999,2,false),"")</f>
        <v/>
      </c>
      <c r="D370" s="44" t="str">
        <f>iferror(vlookup(A370,'Input de Projetos'!$A$3:$C$999,3,false),"")</f>
        <v/>
      </c>
      <c r="E370" s="45"/>
      <c r="F370" s="53"/>
      <c r="G370" s="20"/>
      <c r="H370" s="51"/>
      <c r="I370" s="51"/>
      <c r="J370" s="26" t="str">
        <f t="shared" si="8"/>
        <v>A soma das parcelas não bate com o valor total do projeto</v>
      </c>
      <c r="K370" s="48" t="str">
        <f t="shared" si="2"/>
        <v/>
      </c>
      <c r="L370" s="48" t="str">
        <f>iferror(if(H370&lt;&gt;"Sim","", VLOOKUP(A370,'Input de Projetos'!$A$3:$F$999,5,FALSE)*F370),"")</f>
        <v/>
      </c>
      <c r="M370" s="49" t="str">
        <f t="shared" si="3"/>
        <v/>
      </c>
      <c r="N370" s="25" t="str">
        <f t="shared" si="4"/>
        <v/>
      </c>
      <c r="O370" s="50" t="str">
        <f t="shared" si="5"/>
        <v/>
      </c>
      <c r="P370" s="10"/>
      <c r="Q370" s="10"/>
    </row>
    <row r="371">
      <c r="A371" s="10"/>
      <c r="B371" s="42" t="str">
        <f>iferror(vlookup(A371,'Input de Projetos'!$A$3:$G$999,7,false),"")</f>
        <v/>
      </c>
      <c r="C371" s="43" t="str">
        <f>iferror(vlookup(A371,'Input de Projetos'!$A$3:$B$999,2,false),"")</f>
        <v/>
      </c>
      <c r="D371" s="44" t="str">
        <f>iferror(vlookup(A371,'Input de Projetos'!$A$3:$C$999,3,false),"")</f>
        <v/>
      </c>
      <c r="E371" s="45"/>
      <c r="F371" s="53"/>
      <c r="G371" s="20"/>
      <c r="H371" s="51"/>
      <c r="I371" s="51"/>
      <c r="J371" s="26" t="str">
        <f t="shared" si="8"/>
        <v>A soma das parcelas não bate com o valor total do projeto</v>
      </c>
      <c r="K371" s="48" t="str">
        <f t="shared" si="2"/>
        <v/>
      </c>
      <c r="L371" s="48" t="str">
        <f>iferror(if(H371&lt;&gt;"Sim","", VLOOKUP(A371,'Input de Projetos'!$A$3:$F$999,5,FALSE)*F371),"")</f>
        <v/>
      </c>
      <c r="M371" s="49" t="str">
        <f t="shared" si="3"/>
        <v/>
      </c>
      <c r="N371" s="25" t="str">
        <f t="shared" si="4"/>
        <v/>
      </c>
      <c r="O371" s="50" t="str">
        <f t="shared" si="5"/>
        <v/>
      </c>
      <c r="P371" s="10"/>
      <c r="Q371" s="10"/>
    </row>
    <row r="372">
      <c r="A372" s="10"/>
      <c r="B372" s="42" t="str">
        <f>iferror(vlookup(A372,'Input de Projetos'!$A$3:$G$999,7,false),"")</f>
        <v/>
      </c>
      <c r="C372" s="43" t="str">
        <f>iferror(vlookup(A372,'Input de Projetos'!$A$3:$B$999,2,false),"")</f>
        <v/>
      </c>
      <c r="D372" s="44" t="str">
        <f>iferror(vlookup(A372,'Input de Projetos'!$A$3:$C$999,3,false),"")</f>
        <v/>
      </c>
      <c r="E372" s="45"/>
      <c r="F372" s="53"/>
      <c r="G372" s="20"/>
      <c r="H372" s="51"/>
      <c r="I372" s="51"/>
      <c r="J372" s="26" t="str">
        <f t="shared" si="8"/>
        <v>A soma das parcelas não bate com o valor total do projeto</v>
      </c>
      <c r="K372" s="48" t="str">
        <f t="shared" si="2"/>
        <v/>
      </c>
      <c r="L372" s="48" t="str">
        <f>iferror(if(H372&lt;&gt;"Sim","", VLOOKUP(A372,'Input de Projetos'!$A$3:$F$999,5,FALSE)*F372),"")</f>
        <v/>
      </c>
      <c r="M372" s="49" t="str">
        <f t="shared" si="3"/>
        <v/>
      </c>
      <c r="N372" s="25" t="str">
        <f t="shared" si="4"/>
        <v/>
      </c>
      <c r="O372" s="50" t="str">
        <f t="shared" si="5"/>
        <v/>
      </c>
      <c r="P372" s="10"/>
      <c r="Q372" s="10"/>
    </row>
    <row r="373">
      <c r="A373" s="10"/>
      <c r="B373" s="42" t="str">
        <f>iferror(vlookup(A373,'Input de Projetos'!$A$3:$G$999,7,false),"")</f>
        <v/>
      </c>
      <c r="C373" s="43" t="str">
        <f>iferror(vlookup(A373,'Input de Projetos'!$A$3:$B$999,2,false),"")</f>
        <v/>
      </c>
      <c r="D373" s="44" t="str">
        <f>iferror(vlookup(A373,'Input de Projetos'!$A$3:$C$999,3,false),"")</f>
        <v/>
      </c>
      <c r="E373" s="45"/>
      <c r="F373" s="53"/>
      <c r="G373" s="20"/>
      <c r="H373" s="51"/>
      <c r="I373" s="51"/>
      <c r="J373" s="26" t="str">
        <f t="shared" si="8"/>
        <v>A soma das parcelas não bate com o valor total do projeto</v>
      </c>
      <c r="K373" s="48" t="str">
        <f t="shared" si="2"/>
        <v/>
      </c>
      <c r="L373" s="48" t="str">
        <f>iferror(if(H373&lt;&gt;"Sim","", VLOOKUP(A373,'Input de Projetos'!$A$3:$F$999,5,FALSE)*F373),"")</f>
        <v/>
      </c>
      <c r="M373" s="49" t="str">
        <f t="shared" si="3"/>
        <v/>
      </c>
      <c r="N373" s="25" t="str">
        <f t="shared" si="4"/>
        <v/>
      </c>
      <c r="O373" s="50" t="str">
        <f t="shared" si="5"/>
        <v/>
      </c>
      <c r="P373" s="10"/>
      <c r="Q373" s="10"/>
    </row>
    <row r="374">
      <c r="A374" s="10"/>
      <c r="B374" s="42" t="str">
        <f>iferror(vlookup(A374,'Input de Projetos'!$A$3:$G$999,7,false),"")</f>
        <v/>
      </c>
      <c r="C374" s="43" t="str">
        <f>iferror(vlookup(A374,'Input de Projetos'!$A$3:$B$999,2,false),"")</f>
        <v/>
      </c>
      <c r="D374" s="44" t="str">
        <f>iferror(vlookup(A374,'Input de Projetos'!$A$3:$C$999,3,false),"")</f>
        <v/>
      </c>
      <c r="E374" s="45"/>
      <c r="F374" s="53"/>
      <c r="G374" s="20"/>
      <c r="H374" s="51"/>
      <c r="I374" s="51"/>
      <c r="J374" s="26" t="str">
        <f t="shared" si="8"/>
        <v>A soma das parcelas não bate com o valor total do projeto</v>
      </c>
      <c r="K374" s="48" t="str">
        <f t="shared" si="2"/>
        <v/>
      </c>
      <c r="L374" s="48" t="str">
        <f>iferror(if(H374&lt;&gt;"Sim","", VLOOKUP(A374,'Input de Projetos'!$A$3:$F$999,5,FALSE)*F374),"")</f>
        <v/>
      </c>
      <c r="M374" s="49" t="str">
        <f t="shared" si="3"/>
        <v/>
      </c>
      <c r="N374" s="25" t="str">
        <f t="shared" si="4"/>
        <v/>
      </c>
      <c r="O374" s="50" t="str">
        <f t="shared" si="5"/>
        <v/>
      </c>
      <c r="P374" s="10"/>
      <c r="Q374" s="10"/>
    </row>
    <row r="375">
      <c r="A375" s="10"/>
      <c r="B375" s="42" t="str">
        <f>iferror(vlookup(A375,'Input de Projetos'!$A$3:$G$999,7,false),"")</f>
        <v/>
      </c>
      <c r="C375" s="43" t="str">
        <f>iferror(vlookup(A375,'Input de Projetos'!$A$3:$B$999,2,false),"")</f>
        <v/>
      </c>
      <c r="D375" s="44" t="str">
        <f>iferror(vlookup(A375,'Input de Projetos'!$A$3:$C$999,3,false),"")</f>
        <v/>
      </c>
      <c r="E375" s="45"/>
      <c r="F375" s="53"/>
      <c r="G375" s="20"/>
      <c r="H375" s="51"/>
      <c r="I375" s="51"/>
      <c r="J375" s="26" t="str">
        <f t="shared" si="8"/>
        <v>A soma das parcelas não bate com o valor total do projeto</v>
      </c>
      <c r="K375" s="48" t="str">
        <f t="shared" si="2"/>
        <v/>
      </c>
      <c r="L375" s="48" t="str">
        <f>iferror(if(H375&lt;&gt;"Sim","", VLOOKUP(A375,'Input de Projetos'!$A$3:$F$999,5,FALSE)*F375),"")</f>
        <v/>
      </c>
      <c r="M375" s="49" t="str">
        <f t="shared" si="3"/>
        <v/>
      </c>
      <c r="N375" s="25" t="str">
        <f t="shared" si="4"/>
        <v/>
      </c>
      <c r="O375" s="50" t="str">
        <f t="shared" si="5"/>
        <v/>
      </c>
      <c r="P375" s="10"/>
      <c r="Q375" s="10"/>
    </row>
    <row r="376">
      <c r="A376" s="10"/>
      <c r="B376" s="42" t="str">
        <f>iferror(vlookup(A376,'Input de Projetos'!$A$3:$G$999,7,false),"")</f>
        <v/>
      </c>
      <c r="C376" s="43" t="str">
        <f>iferror(vlookup(A376,'Input de Projetos'!$A$3:$B$999,2,false),"")</f>
        <v/>
      </c>
      <c r="D376" s="44" t="str">
        <f>iferror(vlookup(A376,'Input de Projetos'!$A$3:$C$999,3,false),"")</f>
        <v/>
      </c>
      <c r="E376" s="45"/>
      <c r="F376" s="53"/>
      <c r="G376" s="20"/>
      <c r="H376" s="51"/>
      <c r="I376" s="51"/>
      <c r="J376" s="26" t="str">
        <f t="shared" si="8"/>
        <v>A soma das parcelas não bate com o valor total do projeto</v>
      </c>
      <c r="K376" s="48" t="str">
        <f t="shared" si="2"/>
        <v/>
      </c>
      <c r="L376" s="48" t="str">
        <f>iferror(if(H376&lt;&gt;"Sim","", VLOOKUP(A376,'Input de Projetos'!$A$3:$F$999,5,FALSE)*F376),"")</f>
        <v/>
      </c>
      <c r="M376" s="49" t="str">
        <f t="shared" si="3"/>
        <v/>
      </c>
      <c r="N376" s="25" t="str">
        <f t="shared" si="4"/>
        <v/>
      </c>
      <c r="O376" s="50" t="str">
        <f t="shared" si="5"/>
        <v/>
      </c>
      <c r="P376" s="10"/>
      <c r="Q376" s="10"/>
    </row>
    <row r="377">
      <c r="A377" s="10"/>
      <c r="B377" s="42" t="str">
        <f>iferror(vlookup(A377,'Input de Projetos'!$A$3:$G$999,7,false),"")</f>
        <v/>
      </c>
      <c r="C377" s="43" t="str">
        <f>iferror(vlookup(A377,'Input de Projetos'!$A$3:$B$999,2,false),"")</f>
        <v/>
      </c>
      <c r="D377" s="44" t="str">
        <f>iferror(vlookup(A377,'Input de Projetos'!$A$3:$C$999,3,false),"")</f>
        <v/>
      </c>
      <c r="E377" s="45"/>
      <c r="F377" s="53"/>
      <c r="G377" s="20"/>
      <c r="H377" s="51"/>
      <c r="I377" s="51"/>
      <c r="J377" s="26" t="str">
        <f t="shared" si="8"/>
        <v>A soma das parcelas não bate com o valor total do projeto</v>
      </c>
      <c r="K377" s="48" t="str">
        <f t="shared" si="2"/>
        <v/>
      </c>
      <c r="L377" s="48" t="str">
        <f>iferror(if(H377&lt;&gt;"Sim","", VLOOKUP(A377,'Input de Projetos'!$A$3:$F$999,5,FALSE)*F377),"")</f>
        <v/>
      </c>
      <c r="M377" s="49" t="str">
        <f t="shared" si="3"/>
        <v/>
      </c>
      <c r="N377" s="25" t="str">
        <f t="shared" si="4"/>
        <v/>
      </c>
      <c r="O377" s="50" t="str">
        <f t="shared" si="5"/>
        <v/>
      </c>
      <c r="P377" s="10"/>
      <c r="Q377" s="10"/>
    </row>
    <row r="378">
      <c r="A378" s="10"/>
      <c r="B378" s="42" t="str">
        <f>iferror(vlookup(A378,'Input de Projetos'!$A$3:$G$999,7,false),"")</f>
        <v/>
      </c>
      <c r="C378" s="43" t="str">
        <f>iferror(vlookup(A378,'Input de Projetos'!$A$3:$B$999,2,false),"")</f>
        <v/>
      </c>
      <c r="D378" s="44" t="str">
        <f>iferror(vlookup(A378,'Input de Projetos'!$A$3:$C$999,3,false),"")</f>
        <v/>
      </c>
      <c r="E378" s="45"/>
      <c r="F378" s="53"/>
      <c r="G378" s="20"/>
      <c r="H378" s="51"/>
      <c r="I378" s="51"/>
      <c r="J378" s="26" t="str">
        <f t="shared" si="8"/>
        <v>A soma das parcelas não bate com o valor total do projeto</v>
      </c>
      <c r="K378" s="48" t="str">
        <f t="shared" si="2"/>
        <v/>
      </c>
      <c r="L378" s="48" t="str">
        <f>iferror(if(H378&lt;&gt;"Sim","", VLOOKUP(A378,'Input de Projetos'!$A$3:$F$999,5,FALSE)*F378),"")</f>
        <v/>
      </c>
      <c r="M378" s="49" t="str">
        <f t="shared" si="3"/>
        <v/>
      </c>
      <c r="N378" s="25" t="str">
        <f t="shared" si="4"/>
        <v/>
      </c>
      <c r="O378" s="50" t="str">
        <f t="shared" si="5"/>
        <v/>
      </c>
      <c r="P378" s="10"/>
      <c r="Q378" s="10"/>
    </row>
    <row r="379">
      <c r="A379" s="10"/>
      <c r="B379" s="42" t="str">
        <f>iferror(vlookup(A379,'Input de Projetos'!$A$3:$G$999,7,false),"")</f>
        <v/>
      </c>
      <c r="C379" s="43" t="str">
        <f>iferror(vlookup(A379,'Input de Projetos'!$A$3:$B$999,2,false),"")</f>
        <v/>
      </c>
      <c r="D379" s="44" t="str">
        <f>iferror(vlookup(A379,'Input de Projetos'!$A$3:$C$999,3,false),"")</f>
        <v/>
      </c>
      <c r="E379" s="45"/>
      <c r="F379" s="53"/>
      <c r="G379" s="20"/>
      <c r="H379" s="51"/>
      <c r="I379" s="51"/>
      <c r="J379" s="26" t="str">
        <f t="shared" si="8"/>
        <v>A soma das parcelas não bate com o valor total do projeto</v>
      </c>
      <c r="K379" s="48" t="str">
        <f t="shared" si="2"/>
        <v/>
      </c>
      <c r="L379" s="48" t="str">
        <f>iferror(if(H379&lt;&gt;"Sim","", VLOOKUP(A379,'Input de Projetos'!$A$3:$F$999,5,FALSE)*F379),"")</f>
        <v/>
      </c>
      <c r="M379" s="49" t="str">
        <f t="shared" si="3"/>
        <v/>
      </c>
      <c r="N379" s="25" t="str">
        <f t="shared" si="4"/>
        <v/>
      </c>
      <c r="O379" s="50" t="str">
        <f t="shared" si="5"/>
        <v/>
      </c>
      <c r="P379" s="10"/>
      <c r="Q379" s="10"/>
    </row>
    <row r="380">
      <c r="A380" s="10"/>
      <c r="B380" s="42" t="str">
        <f>iferror(vlookup(A380,'Input de Projetos'!$A$3:$G$999,7,false),"")</f>
        <v/>
      </c>
      <c r="C380" s="43" t="str">
        <f>iferror(vlookup(A380,'Input de Projetos'!$A$3:$B$999,2,false),"")</f>
        <v/>
      </c>
      <c r="D380" s="44" t="str">
        <f>iferror(vlookup(A380,'Input de Projetos'!$A$3:$C$999,3,false),"")</f>
        <v/>
      </c>
      <c r="E380" s="45"/>
      <c r="F380" s="53"/>
      <c r="G380" s="20"/>
      <c r="H380" s="51"/>
      <c r="I380" s="51"/>
      <c r="J380" s="26" t="str">
        <f t="shared" si="8"/>
        <v>A soma das parcelas não bate com o valor total do projeto</v>
      </c>
      <c r="K380" s="48" t="str">
        <f t="shared" si="2"/>
        <v/>
      </c>
      <c r="L380" s="48" t="str">
        <f>iferror(if(H380&lt;&gt;"Sim","", VLOOKUP(A380,'Input de Projetos'!$A$3:$F$999,5,FALSE)*F380),"")</f>
        <v/>
      </c>
      <c r="M380" s="49" t="str">
        <f t="shared" si="3"/>
        <v/>
      </c>
      <c r="N380" s="25" t="str">
        <f t="shared" si="4"/>
        <v/>
      </c>
      <c r="O380" s="50" t="str">
        <f t="shared" si="5"/>
        <v/>
      </c>
      <c r="P380" s="10"/>
      <c r="Q380" s="10"/>
    </row>
    <row r="381">
      <c r="A381" s="10"/>
      <c r="B381" s="42" t="str">
        <f>iferror(vlookup(A381,'Input de Projetos'!$A$3:$G$999,7,false),"")</f>
        <v/>
      </c>
      <c r="C381" s="43" t="str">
        <f>iferror(vlookup(A381,'Input de Projetos'!$A$3:$B$999,2,false),"")</f>
        <v/>
      </c>
      <c r="D381" s="44" t="str">
        <f>iferror(vlookup(A381,'Input de Projetos'!$A$3:$C$999,3,false),"")</f>
        <v/>
      </c>
      <c r="E381" s="45"/>
      <c r="F381" s="53"/>
      <c r="G381" s="20"/>
      <c r="H381" s="51"/>
      <c r="I381" s="51"/>
      <c r="J381" s="26" t="str">
        <f t="shared" si="8"/>
        <v>A soma das parcelas não bate com o valor total do projeto</v>
      </c>
      <c r="K381" s="48" t="str">
        <f t="shared" si="2"/>
        <v/>
      </c>
      <c r="L381" s="48" t="str">
        <f>iferror(if(H381&lt;&gt;"Sim","", VLOOKUP(A381,'Input de Projetos'!$A$3:$F$999,5,FALSE)*F381),"")</f>
        <v/>
      </c>
      <c r="M381" s="49" t="str">
        <f t="shared" si="3"/>
        <v/>
      </c>
      <c r="N381" s="25" t="str">
        <f t="shared" si="4"/>
        <v/>
      </c>
      <c r="O381" s="50" t="str">
        <f t="shared" si="5"/>
        <v/>
      </c>
      <c r="P381" s="10"/>
      <c r="Q381" s="10"/>
    </row>
    <row r="382">
      <c r="A382" s="10"/>
      <c r="B382" s="42" t="str">
        <f>iferror(vlookup(A382,'Input de Projetos'!$A$3:$G$999,7,false),"")</f>
        <v/>
      </c>
      <c r="C382" s="43" t="str">
        <f>iferror(vlookup(A382,'Input de Projetos'!$A$3:$B$999,2,false),"")</f>
        <v/>
      </c>
      <c r="D382" s="44" t="str">
        <f>iferror(vlookup(A382,'Input de Projetos'!$A$3:$C$999,3,false),"")</f>
        <v/>
      </c>
      <c r="E382" s="45"/>
      <c r="F382" s="53"/>
      <c r="G382" s="20"/>
      <c r="H382" s="51"/>
      <c r="I382" s="51"/>
      <c r="J382" s="26" t="str">
        <f t="shared" si="8"/>
        <v>A soma das parcelas não bate com o valor total do projeto</v>
      </c>
      <c r="K382" s="48" t="str">
        <f t="shared" si="2"/>
        <v/>
      </c>
      <c r="L382" s="48" t="str">
        <f>iferror(if(H382&lt;&gt;"Sim","", VLOOKUP(A382,'Input de Projetos'!$A$3:$F$999,5,FALSE)*F382),"")</f>
        <v/>
      </c>
      <c r="M382" s="49" t="str">
        <f t="shared" si="3"/>
        <v/>
      </c>
      <c r="N382" s="25" t="str">
        <f t="shared" si="4"/>
        <v/>
      </c>
      <c r="O382" s="50" t="str">
        <f t="shared" si="5"/>
        <v/>
      </c>
      <c r="P382" s="10"/>
      <c r="Q382" s="10"/>
    </row>
    <row r="383">
      <c r="A383" s="10"/>
      <c r="B383" s="42" t="str">
        <f>iferror(vlookup(A383,'Input de Projetos'!$A$3:$G$999,7,false),"")</f>
        <v/>
      </c>
      <c r="C383" s="43" t="str">
        <f>iferror(vlookup(A383,'Input de Projetos'!$A$3:$B$999,2,false),"")</f>
        <v/>
      </c>
      <c r="D383" s="44" t="str">
        <f>iferror(vlookup(A383,'Input de Projetos'!$A$3:$C$999,3,false),"")</f>
        <v/>
      </c>
      <c r="E383" s="45"/>
      <c r="F383" s="53"/>
      <c r="G383" s="20"/>
      <c r="H383" s="51"/>
      <c r="I383" s="51"/>
      <c r="J383" s="26" t="str">
        <f t="shared" si="8"/>
        <v>A soma das parcelas não bate com o valor total do projeto</v>
      </c>
      <c r="K383" s="48" t="str">
        <f t="shared" si="2"/>
        <v/>
      </c>
      <c r="L383" s="48" t="str">
        <f>iferror(if(H383&lt;&gt;"Sim","", VLOOKUP(A383,'Input de Projetos'!$A$3:$F$999,5,FALSE)*F383),"")</f>
        <v/>
      </c>
      <c r="M383" s="49" t="str">
        <f t="shared" si="3"/>
        <v/>
      </c>
      <c r="N383" s="25" t="str">
        <f t="shared" si="4"/>
        <v/>
      </c>
      <c r="O383" s="50" t="str">
        <f t="shared" si="5"/>
        <v/>
      </c>
      <c r="P383" s="10"/>
      <c r="Q383" s="10"/>
    </row>
    <row r="384">
      <c r="A384" s="10"/>
      <c r="B384" s="42" t="str">
        <f>iferror(vlookup(A384,'Input de Projetos'!$A$3:$G$999,7,false),"")</f>
        <v/>
      </c>
      <c r="C384" s="43" t="str">
        <f>iferror(vlookup(A384,'Input de Projetos'!$A$3:$B$999,2,false),"")</f>
        <v/>
      </c>
      <c r="D384" s="44" t="str">
        <f>iferror(vlookup(A384,'Input de Projetos'!$A$3:$C$999,3,false),"")</f>
        <v/>
      </c>
      <c r="E384" s="45"/>
      <c r="F384" s="53"/>
      <c r="G384" s="20"/>
      <c r="H384" s="51"/>
      <c r="I384" s="51"/>
      <c r="J384" s="26" t="str">
        <f t="shared" si="8"/>
        <v>A soma das parcelas não bate com o valor total do projeto</v>
      </c>
      <c r="K384" s="48" t="str">
        <f t="shared" si="2"/>
        <v/>
      </c>
      <c r="L384" s="48" t="str">
        <f>iferror(if(H384&lt;&gt;"Sim","", VLOOKUP(A384,'Input de Projetos'!$A$3:$F$999,5,FALSE)*F384),"")</f>
        <v/>
      </c>
      <c r="M384" s="49" t="str">
        <f t="shared" si="3"/>
        <v/>
      </c>
      <c r="N384" s="25" t="str">
        <f t="shared" si="4"/>
        <v/>
      </c>
      <c r="O384" s="50" t="str">
        <f t="shared" si="5"/>
        <v/>
      </c>
      <c r="P384" s="10"/>
      <c r="Q384" s="10"/>
    </row>
    <row r="385">
      <c r="A385" s="10"/>
      <c r="B385" s="42" t="str">
        <f>iferror(vlookup(A385,'Input de Projetos'!$A$3:$G$999,7,false),"")</f>
        <v/>
      </c>
      <c r="C385" s="43" t="str">
        <f>iferror(vlookup(A385,'Input de Projetos'!$A$3:$B$999,2,false),"")</f>
        <v/>
      </c>
      <c r="D385" s="44" t="str">
        <f>iferror(vlookup(A385,'Input de Projetos'!$A$3:$C$999,3,false),"")</f>
        <v/>
      </c>
      <c r="E385" s="45"/>
      <c r="F385" s="53"/>
      <c r="G385" s="20"/>
      <c r="H385" s="51"/>
      <c r="I385" s="51"/>
      <c r="J385" s="26" t="str">
        <f t="shared" si="8"/>
        <v>A soma das parcelas não bate com o valor total do projeto</v>
      </c>
      <c r="K385" s="48" t="str">
        <f t="shared" si="2"/>
        <v/>
      </c>
      <c r="L385" s="48" t="str">
        <f>iferror(if(H385&lt;&gt;"Sim","", VLOOKUP(A385,'Input de Projetos'!$A$3:$F$999,5,FALSE)*F385),"")</f>
        <v/>
      </c>
      <c r="M385" s="49" t="str">
        <f t="shared" si="3"/>
        <v/>
      </c>
      <c r="N385" s="25" t="str">
        <f t="shared" si="4"/>
        <v/>
      </c>
      <c r="O385" s="50" t="str">
        <f t="shared" si="5"/>
        <v/>
      </c>
      <c r="P385" s="10"/>
      <c r="Q385" s="10"/>
    </row>
    <row r="386">
      <c r="A386" s="10"/>
      <c r="B386" s="42" t="str">
        <f>iferror(vlookup(A386,'Input de Projetos'!$A$3:$G$999,7,false),"")</f>
        <v/>
      </c>
      <c r="C386" s="43" t="str">
        <f>iferror(vlookup(A386,'Input de Projetos'!$A$3:$B$999,2,false),"")</f>
        <v/>
      </c>
      <c r="D386" s="44" t="str">
        <f>iferror(vlookup(A386,'Input de Projetos'!$A$3:$C$999,3,false),"")</f>
        <v/>
      </c>
      <c r="E386" s="45"/>
      <c r="F386" s="53"/>
      <c r="G386" s="20"/>
      <c r="H386" s="51"/>
      <c r="I386" s="51"/>
      <c r="J386" s="26" t="str">
        <f t="shared" si="8"/>
        <v>A soma das parcelas não bate com o valor total do projeto</v>
      </c>
      <c r="K386" s="48" t="str">
        <f t="shared" si="2"/>
        <v/>
      </c>
      <c r="L386" s="48" t="str">
        <f>iferror(if(H386&lt;&gt;"Sim","", VLOOKUP(A386,'Input de Projetos'!$A$3:$F$999,5,FALSE)*F386),"")</f>
        <v/>
      </c>
      <c r="M386" s="49" t="str">
        <f t="shared" si="3"/>
        <v/>
      </c>
      <c r="N386" s="25" t="str">
        <f t="shared" si="4"/>
        <v/>
      </c>
      <c r="O386" s="50" t="str">
        <f t="shared" si="5"/>
        <v/>
      </c>
      <c r="P386" s="10"/>
      <c r="Q386" s="10"/>
    </row>
    <row r="387">
      <c r="A387" s="10"/>
      <c r="B387" s="42" t="str">
        <f>iferror(vlookup(A387,'Input de Projetos'!$A$3:$G$999,7,false),"")</f>
        <v/>
      </c>
      <c r="C387" s="43" t="str">
        <f>iferror(vlookup(A387,'Input de Projetos'!$A$3:$B$999,2,false),"")</f>
        <v/>
      </c>
      <c r="D387" s="44" t="str">
        <f>iferror(vlookup(A387,'Input de Projetos'!$A$3:$C$999,3,false),"")</f>
        <v/>
      </c>
      <c r="E387" s="45"/>
      <c r="F387" s="53"/>
      <c r="G387" s="20"/>
      <c r="H387" s="51"/>
      <c r="I387" s="51"/>
      <c r="J387" s="26" t="str">
        <f t="shared" si="8"/>
        <v>A soma das parcelas não bate com o valor total do projeto</v>
      </c>
      <c r="K387" s="48" t="str">
        <f t="shared" si="2"/>
        <v/>
      </c>
      <c r="L387" s="48" t="str">
        <f>iferror(if(H387&lt;&gt;"Sim","", VLOOKUP(A387,'Input de Projetos'!$A$3:$F$999,5,FALSE)*F387),"")</f>
        <v/>
      </c>
      <c r="M387" s="49" t="str">
        <f t="shared" si="3"/>
        <v/>
      </c>
      <c r="N387" s="25" t="str">
        <f t="shared" si="4"/>
        <v/>
      </c>
      <c r="O387" s="50" t="str">
        <f t="shared" si="5"/>
        <v/>
      </c>
      <c r="P387" s="10"/>
      <c r="Q387" s="10"/>
    </row>
    <row r="388">
      <c r="A388" s="10"/>
      <c r="B388" s="42" t="str">
        <f>iferror(vlookup(A388,'Input de Projetos'!$A$3:$G$999,7,false),"")</f>
        <v/>
      </c>
      <c r="C388" s="43" t="str">
        <f>iferror(vlookup(A388,'Input de Projetos'!$A$3:$B$999,2,false),"")</f>
        <v/>
      </c>
      <c r="D388" s="44" t="str">
        <f>iferror(vlookup(A388,'Input de Projetos'!$A$3:$C$999,3,false),"")</f>
        <v/>
      </c>
      <c r="E388" s="45"/>
      <c r="F388" s="53"/>
      <c r="G388" s="20"/>
      <c r="H388" s="51"/>
      <c r="I388" s="51"/>
      <c r="J388" s="26" t="str">
        <f t="shared" si="8"/>
        <v>A soma das parcelas não bate com o valor total do projeto</v>
      </c>
      <c r="K388" s="48" t="str">
        <f t="shared" si="2"/>
        <v/>
      </c>
      <c r="L388" s="48" t="str">
        <f>iferror(if(H388&lt;&gt;"Sim","", VLOOKUP(A388,'Input de Projetos'!$A$3:$F$999,5,FALSE)*F388),"")</f>
        <v/>
      </c>
      <c r="M388" s="49" t="str">
        <f t="shared" si="3"/>
        <v/>
      </c>
      <c r="N388" s="25" t="str">
        <f t="shared" si="4"/>
        <v/>
      </c>
      <c r="O388" s="50" t="str">
        <f t="shared" si="5"/>
        <v/>
      </c>
      <c r="P388" s="10"/>
      <c r="Q388" s="10"/>
    </row>
    <row r="389">
      <c r="A389" s="10"/>
      <c r="B389" s="42" t="str">
        <f>iferror(vlookup(A389,'Input de Projetos'!$A$3:$G$999,7,false),"")</f>
        <v/>
      </c>
      <c r="C389" s="43" t="str">
        <f>iferror(vlookup(A389,'Input de Projetos'!$A$3:$B$999,2,false),"")</f>
        <v/>
      </c>
      <c r="D389" s="44" t="str">
        <f>iferror(vlookup(A389,'Input de Projetos'!$A$3:$C$999,3,false),"")</f>
        <v/>
      </c>
      <c r="E389" s="45"/>
      <c r="F389" s="53"/>
      <c r="G389" s="20"/>
      <c r="H389" s="51"/>
      <c r="I389" s="51"/>
      <c r="J389" s="26" t="str">
        <f t="shared" si="8"/>
        <v>A soma das parcelas não bate com o valor total do projeto</v>
      </c>
      <c r="K389" s="48" t="str">
        <f t="shared" si="2"/>
        <v/>
      </c>
      <c r="L389" s="48" t="str">
        <f>iferror(if(H389&lt;&gt;"Sim","", VLOOKUP(A389,'Input de Projetos'!$A$3:$F$999,5,FALSE)*F389),"")</f>
        <v/>
      </c>
      <c r="M389" s="49" t="str">
        <f t="shared" si="3"/>
        <v/>
      </c>
      <c r="N389" s="25" t="str">
        <f t="shared" si="4"/>
        <v/>
      </c>
      <c r="O389" s="50" t="str">
        <f t="shared" si="5"/>
        <v/>
      </c>
      <c r="P389" s="10"/>
      <c r="Q389" s="10"/>
    </row>
    <row r="390">
      <c r="A390" s="10"/>
      <c r="B390" s="42" t="str">
        <f>iferror(vlookup(A390,'Input de Projetos'!$A$3:$G$999,7,false),"")</f>
        <v/>
      </c>
      <c r="C390" s="43" t="str">
        <f>iferror(vlookup(A390,'Input de Projetos'!$A$3:$B$999,2,false),"")</f>
        <v/>
      </c>
      <c r="D390" s="44" t="str">
        <f>iferror(vlookup(A390,'Input de Projetos'!$A$3:$C$999,3,false),"")</f>
        <v/>
      </c>
      <c r="E390" s="45"/>
      <c r="F390" s="53"/>
      <c r="G390" s="20"/>
      <c r="H390" s="51"/>
      <c r="I390" s="51"/>
      <c r="J390" s="26" t="str">
        <f t="shared" si="8"/>
        <v>A soma das parcelas não bate com o valor total do projeto</v>
      </c>
      <c r="K390" s="48" t="str">
        <f t="shared" si="2"/>
        <v/>
      </c>
      <c r="L390" s="48" t="str">
        <f>iferror(if(H390&lt;&gt;"Sim","", VLOOKUP(A390,'Input de Projetos'!$A$3:$F$999,5,FALSE)*F390),"")</f>
        <v/>
      </c>
      <c r="M390" s="49" t="str">
        <f t="shared" si="3"/>
        <v/>
      </c>
      <c r="N390" s="25" t="str">
        <f t="shared" si="4"/>
        <v/>
      </c>
      <c r="O390" s="50" t="str">
        <f t="shared" si="5"/>
        <v/>
      </c>
      <c r="P390" s="10"/>
      <c r="Q390" s="10"/>
    </row>
    <row r="391">
      <c r="A391" s="10"/>
      <c r="B391" s="42" t="str">
        <f>iferror(vlookup(A391,'Input de Projetos'!$A$3:$G$999,7,false),"")</f>
        <v/>
      </c>
      <c r="C391" s="43" t="str">
        <f>iferror(vlookup(A391,'Input de Projetos'!$A$3:$B$999,2,false),"")</f>
        <v/>
      </c>
      <c r="D391" s="44" t="str">
        <f>iferror(vlookup(A391,'Input de Projetos'!$A$3:$C$999,3,false),"")</f>
        <v/>
      </c>
      <c r="E391" s="45"/>
      <c r="F391" s="53"/>
      <c r="G391" s="20"/>
      <c r="H391" s="51"/>
      <c r="I391" s="51"/>
      <c r="J391" s="26" t="str">
        <f t="shared" si="8"/>
        <v>A soma das parcelas não bate com o valor total do projeto</v>
      </c>
      <c r="K391" s="48" t="str">
        <f t="shared" si="2"/>
        <v/>
      </c>
      <c r="L391" s="48" t="str">
        <f>iferror(if(H391&lt;&gt;"Sim","", VLOOKUP(A391,'Input de Projetos'!$A$3:$F$999,5,FALSE)*F391),"")</f>
        <v/>
      </c>
      <c r="M391" s="49" t="str">
        <f t="shared" si="3"/>
        <v/>
      </c>
      <c r="N391" s="25" t="str">
        <f t="shared" si="4"/>
        <v/>
      </c>
      <c r="O391" s="50" t="str">
        <f t="shared" si="5"/>
        <v/>
      </c>
      <c r="P391" s="10"/>
      <c r="Q391" s="10"/>
    </row>
    <row r="392">
      <c r="A392" s="10"/>
      <c r="B392" s="42" t="str">
        <f>iferror(vlookup(A392,'Input de Projetos'!$A$3:$G$999,7,false),"")</f>
        <v/>
      </c>
      <c r="C392" s="43" t="str">
        <f>iferror(vlookup(A392,'Input de Projetos'!$A$3:$B$999,2,false),"")</f>
        <v/>
      </c>
      <c r="D392" s="44" t="str">
        <f>iferror(vlookup(A392,'Input de Projetos'!$A$3:$C$999,3,false),"")</f>
        <v/>
      </c>
      <c r="E392" s="45"/>
      <c r="F392" s="53"/>
      <c r="G392" s="20"/>
      <c r="H392" s="51"/>
      <c r="I392" s="51"/>
      <c r="J392" s="26" t="str">
        <f t="shared" si="8"/>
        <v>A soma das parcelas não bate com o valor total do projeto</v>
      </c>
      <c r="K392" s="48" t="str">
        <f t="shared" si="2"/>
        <v/>
      </c>
      <c r="L392" s="48" t="str">
        <f>iferror(if(H392&lt;&gt;"Sim","", VLOOKUP(A392,'Input de Projetos'!$A$3:$F$999,5,FALSE)*F392),"")</f>
        <v/>
      </c>
      <c r="M392" s="49" t="str">
        <f t="shared" si="3"/>
        <v/>
      </c>
      <c r="N392" s="25" t="str">
        <f t="shared" si="4"/>
        <v/>
      </c>
      <c r="O392" s="50" t="str">
        <f t="shared" si="5"/>
        <v/>
      </c>
      <c r="P392" s="10"/>
      <c r="Q392" s="10"/>
    </row>
    <row r="393">
      <c r="A393" s="10"/>
      <c r="B393" s="42" t="str">
        <f>iferror(vlookup(A393,'Input de Projetos'!$A$3:$G$999,7,false),"")</f>
        <v/>
      </c>
      <c r="C393" s="43" t="str">
        <f>iferror(vlookup(A393,'Input de Projetos'!$A$3:$B$999,2,false),"")</f>
        <v/>
      </c>
      <c r="D393" s="44" t="str">
        <f>iferror(vlookup(A393,'Input de Projetos'!$A$3:$C$999,3,false),"")</f>
        <v/>
      </c>
      <c r="E393" s="45"/>
      <c r="F393" s="53"/>
      <c r="G393" s="20"/>
      <c r="H393" s="51"/>
      <c r="I393" s="51"/>
      <c r="J393" s="26" t="str">
        <f t="shared" si="8"/>
        <v>A soma das parcelas não bate com o valor total do projeto</v>
      </c>
      <c r="K393" s="48" t="str">
        <f t="shared" si="2"/>
        <v/>
      </c>
      <c r="L393" s="48" t="str">
        <f>iferror(if(H393&lt;&gt;"Sim","", VLOOKUP(A393,'Input de Projetos'!$A$3:$F$999,5,FALSE)*F393),"")</f>
        <v/>
      </c>
      <c r="M393" s="49" t="str">
        <f t="shared" si="3"/>
        <v/>
      </c>
      <c r="N393" s="25" t="str">
        <f t="shared" si="4"/>
        <v/>
      </c>
      <c r="O393" s="50" t="str">
        <f t="shared" si="5"/>
        <v/>
      </c>
      <c r="P393" s="10"/>
      <c r="Q393" s="10"/>
    </row>
    <row r="394">
      <c r="A394" s="10"/>
      <c r="B394" s="42" t="str">
        <f>iferror(vlookup(A394,'Input de Projetos'!$A$3:$G$999,7,false),"")</f>
        <v/>
      </c>
      <c r="C394" s="43" t="str">
        <f>iferror(vlookup(A394,'Input de Projetos'!$A$3:$B$999,2,false),"")</f>
        <v/>
      </c>
      <c r="D394" s="44" t="str">
        <f>iferror(vlookup(A394,'Input de Projetos'!$A$3:$C$999,3,false),"")</f>
        <v/>
      </c>
      <c r="E394" s="45"/>
      <c r="F394" s="53"/>
      <c r="G394" s="20"/>
      <c r="H394" s="51"/>
      <c r="I394" s="51"/>
      <c r="J394" s="26" t="str">
        <f t="shared" si="8"/>
        <v>A soma das parcelas não bate com o valor total do projeto</v>
      </c>
      <c r="K394" s="48" t="str">
        <f t="shared" si="2"/>
        <v/>
      </c>
      <c r="L394" s="48" t="str">
        <f>iferror(if(H394&lt;&gt;"Sim","", VLOOKUP(A394,'Input de Projetos'!$A$3:$F$999,5,FALSE)*F394),"")</f>
        <v/>
      </c>
      <c r="M394" s="49" t="str">
        <f t="shared" si="3"/>
        <v/>
      </c>
      <c r="N394" s="25" t="str">
        <f t="shared" si="4"/>
        <v/>
      </c>
      <c r="O394" s="50" t="str">
        <f t="shared" si="5"/>
        <v/>
      </c>
      <c r="P394" s="10"/>
      <c r="Q394" s="10"/>
    </row>
    <row r="395">
      <c r="A395" s="10"/>
      <c r="B395" s="42" t="str">
        <f>iferror(vlookup(A395,'Input de Projetos'!$A$3:$G$999,7,false),"")</f>
        <v/>
      </c>
      <c r="C395" s="43" t="str">
        <f>iferror(vlookup(A395,'Input de Projetos'!$A$3:$B$999,2,false),"")</f>
        <v/>
      </c>
      <c r="D395" s="44" t="str">
        <f>iferror(vlookup(A395,'Input de Projetos'!$A$3:$C$999,3,false),"")</f>
        <v/>
      </c>
      <c r="E395" s="45"/>
      <c r="F395" s="53"/>
      <c r="G395" s="20"/>
      <c r="H395" s="51"/>
      <c r="I395" s="51"/>
      <c r="J395" s="26" t="str">
        <f t="shared" si="8"/>
        <v>A soma das parcelas não bate com o valor total do projeto</v>
      </c>
      <c r="K395" s="48" t="str">
        <f t="shared" si="2"/>
        <v/>
      </c>
      <c r="L395" s="48" t="str">
        <f>iferror(if(H395&lt;&gt;"Sim","", VLOOKUP(A395,'Input de Projetos'!$A$3:$F$999,5,FALSE)*F395),"")</f>
        <v/>
      </c>
      <c r="M395" s="49" t="str">
        <f t="shared" si="3"/>
        <v/>
      </c>
      <c r="N395" s="25" t="str">
        <f t="shared" si="4"/>
        <v/>
      </c>
      <c r="O395" s="50" t="str">
        <f t="shared" si="5"/>
        <v/>
      </c>
      <c r="P395" s="10"/>
      <c r="Q395" s="10"/>
    </row>
    <row r="396">
      <c r="A396" s="10"/>
      <c r="B396" s="42" t="str">
        <f>iferror(vlookup(A396,'Input de Projetos'!$A$3:$G$999,7,false),"")</f>
        <v/>
      </c>
      <c r="C396" s="43" t="str">
        <f>iferror(vlookup(A396,'Input de Projetos'!$A$3:$B$999,2,false),"")</f>
        <v/>
      </c>
      <c r="D396" s="44" t="str">
        <f>iferror(vlookup(A396,'Input de Projetos'!$A$3:$C$999,3,false),"")</f>
        <v/>
      </c>
      <c r="E396" s="45"/>
      <c r="F396" s="53"/>
      <c r="G396" s="20"/>
      <c r="H396" s="51"/>
      <c r="I396" s="51"/>
      <c r="J396" s="26" t="str">
        <f t="shared" si="8"/>
        <v>A soma das parcelas não bate com o valor total do projeto</v>
      </c>
      <c r="K396" s="48" t="str">
        <f t="shared" si="2"/>
        <v/>
      </c>
      <c r="L396" s="48" t="str">
        <f>iferror(if(H396&lt;&gt;"Sim","", VLOOKUP(A396,'Input de Projetos'!$A$3:$F$999,5,FALSE)*F396),"")</f>
        <v/>
      </c>
      <c r="M396" s="49" t="str">
        <f t="shared" si="3"/>
        <v/>
      </c>
      <c r="N396" s="25" t="str">
        <f t="shared" si="4"/>
        <v/>
      </c>
      <c r="O396" s="50" t="str">
        <f t="shared" si="5"/>
        <v/>
      </c>
      <c r="P396" s="10"/>
      <c r="Q396" s="10"/>
    </row>
    <row r="397">
      <c r="A397" s="10"/>
      <c r="B397" s="42" t="str">
        <f>iferror(vlookup(A397,'Input de Projetos'!$A$3:$G$999,7,false),"")</f>
        <v/>
      </c>
      <c r="C397" s="43" t="str">
        <f>iferror(vlookup(A397,'Input de Projetos'!$A$3:$B$999,2,false),"")</f>
        <v/>
      </c>
      <c r="D397" s="44" t="str">
        <f>iferror(vlookup(A397,'Input de Projetos'!$A$3:$C$999,3,false),"")</f>
        <v/>
      </c>
      <c r="E397" s="45"/>
      <c r="F397" s="53"/>
      <c r="G397" s="20"/>
      <c r="H397" s="51"/>
      <c r="I397" s="51"/>
      <c r="J397" s="26" t="str">
        <f t="shared" si="8"/>
        <v>A soma das parcelas não bate com o valor total do projeto</v>
      </c>
      <c r="K397" s="48" t="str">
        <f t="shared" si="2"/>
        <v/>
      </c>
      <c r="L397" s="48" t="str">
        <f>iferror(if(H397&lt;&gt;"Sim","", VLOOKUP(A397,'Input de Projetos'!$A$3:$F$999,5,FALSE)*F397),"")</f>
        <v/>
      </c>
      <c r="M397" s="49" t="str">
        <f t="shared" si="3"/>
        <v/>
      </c>
      <c r="N397" s="25" t="str">
        <f t="shared" si="4"/>
        <v/>
      </c>
      <c r="O397" s="50" t="str">
        <f t="shared" si="5"/>
        <v/>
      </c>
      <c r="P397" s="10"/>
      <c r="Q397" s="10"/>
    </row>
    <row r="398">
      <c r="A398" s="10"/>
      <c r="B398" s="42" t="str">
        <f>iferror(vlookup(A398,'Input de Projetos'!$A$3:$G$999,7,false),"")</f>
        <v/>
      </c>
      <c r="C398" s="43" t="str">
        <f>iferror(vlookup(A398,'Input de Projetos'!$A$3:$B$999,2,false),"")</f>
        <v/>
      </c>
      <c r="D398" s="44" t="str">
        <f>iferror(vlookup(A398,'Input de Projetos'!$A$3:$C$999,3,false),"")</f>
        <v/>
      </c>
      <c r="E398" s="45"/>
      <c r="F398" s="53"/>
      <c r="G398" s="20"/>
      <c r="H398" s="51"/>
      <c r="I398" s="51"/>
      <c r="J398" s="26" t="str">
        <f t="shared" si="8"/>
        <v>A soma das parcelas não bate com o valor total do projeto</v>
      </c>
      <c r="K398" s="48" t="str">
        <f t="shared" si="2"/>
        <v/>
      </c>
      <c r="L398" s="48" t="str">
        <f>iferror(if(H398&lt;&gt;"Sim","", VLOOKUP(A398,'Input de Projetos'!$A$3:$F$999,5,FALSE)*F398),"")</f>
        <v/>
      </c>
      <c r="M398" s="49" t="str">
        <f t="shared" si="3"/>
        <v/>
      </c>
      <c r="N398" s="25" t="str">
        <f t="shared" si="4"/>
        <v/>
      </c>
      <c r="O398" s="50" t="str">
        <f t="shared" si="5"/>
        <v/>
      </c>
      <c r="P398" s="10"/>
      <c r="Q398" s="10"/>
    </row>
    <row r="399">
      <c r="A399" s="10"/>
      <c r="B399" s="42" t="str">
        <f>iferror(vlookup(A399,'Input de Projetos'!$A$3:$G$999,7,false),"")</f>
        <v/>
      </c>
      <c r="C399" s="43" t="str">
        <f>iferror(vlookup(A399,'Input de Projetos'!$A$3:$B$999,2,false),"")</f>
        <v/>
      </c>
      <c r="D399" s="44" t="str">
        <f>iferror(vlookup(A399,'Input de Projetos'!$A$3:$C$999,3,false),"")</f>
        <v/>
      </c>
      <c r="E399" s="45"/>
      <c r="F399" s="53"/>
      <c r="G399" s="20"/>
      <c r="H399" s="51"/>
      <c r="I399" s="51"/>
      <c r="J399" s="26" t="str">
        <f t="shared" si="8"/>
        <v>A soma das parcelas não bate com o valor total do projeto</v>
      </c>
      <c r="K399" s="48" t="str">
        <f t="shared" si="2"/>
        <v/>
      </c>
      <c r="L399" s="48" t="str">
        <f>iferror(if(H399&lt;&gt;"Sim","", VLOOKUP(A399,'Input de Projetos'!$A$3:$F$999,5,FALSE)*F399),"")</f>
        <v/>
      </c>
      <c r="M399" s="49" t="str">
        <f t="shared" si="3"/>
        <v/>
      </c>
      <c r="N399" s="25" t="str">
        <f t="shared" si="4"/>
        <v/>
      </c>
      <c r="O399" s="50" t="str">
        <f t="shared" si="5"/>
        <v/>
      </c>
      <c r="P399" s="10"/>
      <c r="Q399" s="10"/>
    </row>
    <row r="400">
      <c r="A400" s="10"/>
      <c r="B400" s="42" t="str">
        <f>iferror(vlookup(A400,'Input de Projetos'!$A$3:$G$999,7,false),"")</f>
        <v/>
      </c>
      <c r="C400" s="43" t="str">
        <f>iferror(vlookup(A400,'Input de Projetos'!$A$3:$B$999,2,false),"")</f>
        <v/>
      </c>
      <c r="D400" s="44" t="str">
        <f>iferror(vlookup(A400,'Input de Projetos'!$A$3:$C$999,3,false),"")</f>
        <v/>
      </c>
      <c r="E400" s="45"/>
      <c r="F400" s="53"/>
      <c r="G400" s="20"/>
      <c r="H400" s="51"/>
      <c r="I400" s="51"/>
      <c r="J400" s="26" t="str">
        <f t="shared" si="8"/>
        <v>A soma das parcelas não bate com o valor total do projeto</v>
      </c>
      <c r="K400" s="48" t="str">
        <f t="shared" si="2"/>
        <v/>
      </c>
      <c r="L400" s="48" t="str">
        <f>iferror(if(H400&lt;&gt;"Sim","", VLOOKUP(A400,'Input de Projetos'!$A$3:$F$999,5,FALSE)*F400),"")</f>
        <v/>
      </c>
      <c r="M400" s="49" t="str">
        <f t="shared" si="3"/>
        <v/>
      </c>
      <c r="N400" s="25" t="str">
        <f t="shared" si="4"/>
        <v/>
      </c>
      <c r="O400" s="50" t="str">
        <f t="shared" si="5"/>
        <v/>
      </c>
      <c r="P400" s="10"/>
      <c r="Q400" s="10"/>
    </row>
    <row r="401">
      <c r="A401" s="10"/>
      <c r="B401" s="42" t="str">
        <f>iferror(vlookup(A401,'Input de Projetos'!$A$3:$G$999,7,false),"")</f>
        <v/>
      </c>
      <c r="C401" s="43" t="str">
        <f>iferror(vlookup(A401,'Input de Projetos'!$A$3:$B$999,2,false),"")</f>
        <v/>
      </c>
      <c r="D401" s="44" t="str">
        <f>iferror(vlookup(A401,'Input de Projetos'!$A$3:$C$999,3,false),"")</f>
        <v/>
      </c>
      <c r="E401" s="45"/>
      <c r="F401" s="53"/>
      <c r="G401" s="20"/>
      <c r="H401" s="51"/>
      <c r="I401" s="51"/>
      <c r="J401" s="26" t="str">
        <f t="shared" si="8"/>
        <v>A soma das parcelas não bate com o valor total do projeto</v>
      </c>
      <c r="K401" s="48" t="str">
        <f t="shared" si="2"/>
        <v/>
      </c>
      <c r="L401" s="48" t="str">
        <f>iferror(if(H401&lt;&gt;"Sim","", VLOOKUP(A401,'Input de Projetos'!$A$3:$F$999,5,FALSE)*F401),"")</f>
        <v/>
      </c>
      <c r="M401" s="49" t="str">
        <f t="shared" si="3"/>
        <v/>
      </c>
      <c r="N401" s="25" t="str">
        <f t="shared" si="4"/>
        <v/>
      </c>
      <c r="O401" s="50" t="str">
        <f t="shared" si="5"/>
        <v/>
      </c>
      <c r="P401" s="10"/>
      <c r="Q401" s="10"/>
    </row>
    <row r="402">
      <c r="A402" s="10"/>
      <c r="B402" s="42" t="str">
        <f>iferror(vlookup(A402,'Input de Projetos'!$A$3:$G$999,7,false),"")</f>
        <v/>
      </c>
      <c r="C402" s="43" t="str">
        <f>iferror(vlookup(A402,'Input de Projetos'!$A$3:$B$999,2,false),"")</f>
        <v/>
      </c>
      <c r="D402" s="44" t="str">
        <f>iferror(vlookup(A402,'Input de Projetos'!$A$3:$C$999,3,false),"")</f>
        <v/>
      </c>
      <c r="E402" s="45"/>
      <c r="F402" s="53"/>
      <c r="G402" s="20"/>
      <c r="H402" s="51"/>
      <c r="I402" s="51"/>
      <c r="J402" s="26" t="str">
        <f t="shared" si="8"/>
        <v>A soma das parcelas não bate com o valor total do projeto</v>
      </c>
      <c r="K402" s="48" t="str">
        <f t="shared" si="2"/>
        <v/>
      </c>
      <c r="L402" s="48" t="str">
        <f>iferror(if(H402&lt;&gt;"Sim","", VLOOKUP(A402,'Input de Projetos'!$A$3:$F$999,5,FALSE)*F402),"")</f>
        <v/>
      </c>
      <c r="M402" s="49" t="str">
        <f t="shared" si="3"/>
        <v/>
      </c>
      <c r="N402" s="25" t="str">
        <f t="shared" si="4"/>
        <v/>
      </c>
      <c r="O402" s="50" t="str">
        <f t="shared" si="5"/>
        <v/>
      </c>
      <c r="P402" s="10"/>
      <c r="Q402" s="10"/>
    </row>
    <row r="403">
      <c r="A403" s="10"/>
      <c r="B403" s="42" t="str">
        <f>iferror(vlookup(A403,'Input de Projetos'!$A$3:$G$999,7,false),"")</f>
        <v/>
      </c>
      <c r="C403" s="43" t="str">
        <f>iferror(vlookup(A403,'Input de Projetos'!$A$3:$B$999,2,false),"")</f>
        <v/>
      </c>
      <c r="D403" s="44" t="str">
        <f>iferror(vlookup(A403,'Input de Projetos'!$A$3:$C$999,3,false),"")</f>
        <v/>
      </c>
      <c r="E403" s="45"/>
      <c r="F403" s="53"/>
      <c r="G403" s="20"/>
      <c r="H403" s="51"/>
      <c r="I403" s="51"/>
      <c r="J403" s="26" t="str">
        <f t="shared" si="8"/>
        <v>A soma das parcelas não bate com o valor total do projeto</v>
      </c>
      <c r="K403" s="48" t="str">
        <f t="shared" si="2"/>
        <v/>
      </c>
      <c r="L403" s="48" t="str">
        <f>iferror(if(H403&lt;&gt;"Sim","", VLOOKUP(A403,'Input de Projetos'!$A$3:$F$999,5,FALSE)*F403),"")</f>
        <v/>
      </c>
      <c r="M403" s="49" t="str">
        <f t="shared" si="3"/>
        <v/>
      </c>
      <c r="N403" s="25" t="str">
        <f t="shared" si="4"/>
        <v/>
      </c>
      <c r="O403" s="50" t="str">
        <f t="shared" si="5"/>
        <v/>
      </c>
      <c r="P403" s="10"/>
      <c r="Q403" s="10"/>
    </row>
    <row r="404">
      <c r="A404" s="10"/>
      <c r="B404" s="42" t="str">
        <f>iferror(vlookup(A404,'Input de Projetos'!$A$3:$G$999,7,false),"")</f>
        <v/>
      </c>
      <c r="C404" s="43" t="str">
        <f>iferror(vlookup(A404,'Input de Projetos'!$A$3:$B$999,2,false),"")</f>
        <v/>
      </c>
      <c r="D404" s="44" t="str">
        <f>iferror(vlookup(A404,'Input de Projetos'!$A$3:$C$999,3,false),"")</f>
        <v/>
      </c>
      <c r="E404" s="45"/>
      <c r="F404" s="53"/>
      <c r="G404" s="20"/>
      <c r="H404" s="51"/>
      <c r="I404" s="51"/>
      <c r="J404" s="26" t="str">
        <f t="shared" si="8"/>
        <v>A soma das parcelas não bate com o valor total do projeto</v>
      </c>
      <c r="K404" s="48" t="str">
        <f t="shared" si="2"/>
        <v/>
      </c>
      <c r="L404" s="48" t="str">
        <f>iferror(if(H404&lt;&gt;"Sim","", VLOOKUP(A404,'Input de Projetos'!$A$3:$F$999,5,FALSE)*F404),"")</f>
        <v/>
      </c>
      <c r="M404" s="49" t="str">
        <f t="shared" si="3"/>
        <v/>
      </c>
      <c r="N404" s="25" t="str">
        <f t="shared" si="4"/>
        <v/>
      </c>
      <c r="O404" s="50" t="str">
        <f t="shared" si="5"/>
        <v/>
      </c>
      <c r="P404" s="10"/>
      <c r="Q404" s="10"/>
    </row>
    <row r="405">
      <c r="A405" s="10"/>
      <c r="B405" s="42" t="str">
        <f>iferror(vlookup(A405,'Input de Projetos'!$A$3:$G$999,7,false),"")</f>
        <v/>
      </c>
      <c r="C405" s="43" t="str">
        <f>iferror(vlookup(A405,'Input de Projetos'!$A$3:$B$999,2,false),"")</f>
        <v/>
      </c>
      <c r="D405" s="44" t="str">
        <f>iferror(vlookup(A405,'Input de Projetos'!$A$3:$C$999,3,false),"")</f>
        <v/>
      </c>
      <c r="E405" s="45"/>
      <c r="F405" s="53"/>
      <c r="G405" s="20"/>
      <c r="H405" s="51"/>
      <c r="I405" s="51"/>
      <c r="J405" s="26" t="str">
        <f t="shared" si="8"/>
        <v>A soma das parcelas não bate com o valor total do projeto</v>
      </c>
      <c r="K405" s="48" t="str">
        <f t="shared" si="2"/>
        <v/>
      </c>
      <c r="L405" s="48" t="str">
        <f>iferror(if(H405&lt;&gt;"Sim","", VLOOKUP(A405,'Input de Projetos'!$A$3:$F$999,5,FALSE)*F405),"")</f>
        <v/>
      </c>
      <c r="M405" s="49" t="str">
        <f t="shared" si="3"/>
        <v/>
      </c>
      <c r="N405" s="25" t="str">
        <f t="shared" si="4"/>
        <v/>
      </c>
      <c r="O405" s="50" t="str">
        <f t="shared" si="5"/>
        <v/>
      </c>
      <c r="P405" s="10"/>
      <c r="Q405" s="10"/>
    </row>
    <row r="406">
      <c r="A406" s="10"/>
      <c r="B406" s="42" t="str">
        <f>iferror(vlookup(A406,'Input de Projetos'!$A$3:$G$999,7,false),"")</f>
        <v/>
      </c>
      <c r="C406" s="43" t="str">
        <f>iferror(vlookup(A406,'Input de Projetos'!$A$3:$B$999,2,false),"")</f>
        <v/>
      </c>
      <c r="D406" s="44" t="str">
        <f>iferror(vlookup(A406,'Input de Projetos'!$A$3:$C$999,3,false),"")</f>
        <v/>
      </c>
      <c r="E406" s="45"/>
      <c r="F406" s="53"/>
      <c r="G406" s="20"/>
      <c r="H406" s="51"/>
      <c r="I406" s="51"/>
      <c r="J406" s="26" t="str">
        <f t="shared" si="8"/>
        <v>A soma das parcelas não bate com o valor total do projeto</v>
      </c>
      <c r="K406" s="48" t="str">
        <f t="shared" si="2"/>
        <v/>
      </c>
      <c r="L406" s="48" t="str">
        <f>iferror(if(H406&lt;&gt;"Sim","", VLOOKUP(A406,'Input de Projetos'!$A$3:$F$999,5,FALSE)*F406),"")</f>
        <v/>
      </c>
      <c r="M406" s="49" t="str">
        <f t="shared" si="3"/>
        <v/>
      </c>
      <c r="N406" s="25" t="str">
        <f t="shared" si="4"/>
        <v/>
      </c>
      <c r="O406" s="50" t="str">
        <f t="shared" si="5"/>
        <v/>
      </c>
      <c r="P406" s="10"/>
      <c r="Q406" s="10"/>
    </row>
    <row r="407">
      <c r="A407" s="10"/>
      <c r="B407" s="42" t="str">
        <f>iferror(vlookup(A407,'Input de Projetos'!$A$3:$G$999,7,false),"")</f>
        <v/>
      </c>
      <c r="C407" s="43" t="str">
        <f>iferror(vlookup(A407,'Input de Projetos'!$A$3:$B$999,2,false),"")</f>
        <v/>
      </c>
      <c r="D407" s="44" t="str">
        <f>iferror(vlookup(A407,'Input de Projetos'!$A$3:$C$999,3,false),"")</f>
        <v/>
      </c>
      <c r="E407" s="45"/>
      <c r="F407" s="53"/>
      <c r="G407" s="20"/>
      <c r="H407" s="51"/>
      <c r="I407" s="51"/>
      <c r="J407" s="26" t="str">
        <f t="shared" si="8"/>
        <v>A soma das parcelas não bate com o valor total do projeto</v>
      </c>
      <c r="K407" s="48" t="str">
        <f t="shared" si="2"/>
        <v/>
      </c>
      <c r="L407" s="48" t="str">
        <f>iferror(if(H407&lt;&gt;"Sim","", VLOOKUP(A407,'Input de Projetos'!$A$3:$F$999,5,FALSE)*F407),"")</f>
        <v/>
      </c>
      <c r="M407" s="49" t="str">
        <f t="shared" si="3"/>
        <v/>
      </c>
      <c r="N407" s="25" t="str">
        <f t="shared" si="4"/>
        <v/>
      </c>
      <c r="O407" s="50" t="str">
        <f t="shared" si="5"/>
        <v/>
      </c>
      <c r="P407" s="10"/>
      <c r="Q407" s="10"/>
    </row>
    <row r="408">
      <c r="A408" s="10"/>
      <c r="B408" s="42" t="str">
        <f>iferror(vlookup(A408,'Input de Projetos'!$A$3:$G$999,7,false),"")</f>
        <v/>
      </c>
      <c r="C408" s="43" t="str">
        <f>iferror(vlookup(A408,'Input de Projetos'!$A$3:$B$999,2,false),"")</f>
        <v/>
      </c>
      <c r="D408" s="44" t="str">
        <f>iferror(vlookup(A408,'Input de Projetos'!$A$3:$C$999,3,false),"")</f>
        <v/>
      </c>
      <c r="E408" s="45"/>
      <c r="F408" s="53"/>
      <c r="G408" s="20"/>
      <c r="H408" s="51"/>
      <c r="I408" s="51"/>
      <c r="J408" s="26" t="str">
        <f t="shared" si="8"/>
        <v>A soma das parcelas não bate com o valor total do projeto</v>
      </c>
      <c r="K408" s="48" t="str">
        <f t="shared" si="2"/>
        <v/>
      </c>
      <c r="L408" s="48" t="str">
        <f>iferror(if(H408&lt;&gt;"Sim","", VLOOKUP(A408,'Input de Projetos'!$A$3:$F$999,5,FALSE)*F408),"")</f>
        <v/>
      </c>
      <c r="M408" s="49" t="str">
        <f t="shared" si="3"/>
        <v/>
      </c>
      <c r="N408" s="25" t="str">
        <f t="shared" si="4"/>
        <v/>
      </c>
      <c r="O408" s="50" t="str">
        <f t="shared" si="5"/>
        <v/>
      </c>
      <c r="P408" s="10"/>
      <c r="Q408" s="10"/>
    </row>
    <row r="409">
      <c r="A409" s="10"/>
      <c r="B409" s="42" t="str">
        <f>iferror(vlookup(A409,'Input de Projetos'!$A$3:$G$999,7,false),"")</f>
        <v/>
      </c>
      <c r="C409" s="43" t="str">
        <f>iferror(vlookup(A409,'Input de Projetos'!$A$3:$B$999,2,false),"")</f>
        <v/>
      </c>
      <c r="D409" s="44" t="str">
        <f>iferror(vlookup(A409,'Input de Projetos'!$A$3:$C$999,3,false),"")</f>
        <v/>
      </c>
      <c r="E409" s="45"/>
      <c r="F409" s="53"/>
      <c r="G409" s="20"/>
      <c r="H409" s="51"/>
      <c r="I409" s="51"/>
      <c r="J409" s="26" t="str">
        <f t="shared" si="8"/>
        <v>A soma das parcelas não bate com o valor total do projeto</v>
      </c>
      <c r="K409" s="48" t="str">
        <f t="shared" si="2"/>
        <v/>
      </c>
      <c r="L409" s="48" t="str">
        <f>iferror(if(H409&lt;&gt;"Sim","", VLOOKUP(A409,'Input de Projetos'!$A$3:$F$999,5,FALSE)*F409),"")</f>
        <v/>
      </c>
      <c r="M409" s="49" t="str">
        <f t="shared" si="3"/>
        <v/>
      </c>
      <c r="N409" s="25" t="str">
        <f t="shared" si="4"/>
        <v/>
      </c>
      <c r="O409" s="50" t="str">
        <f t="shared" si="5"/>
        <v/>
      </c>
      <c r="P409" s="10"/>
      <c r="Q409" s="10"/>
    </row>
    <row r="410">
      <c r="A410" s="10"/>
      <c r="B410" s="42" t="str">
        <f>iferror(vlookup(A410,'Input de Projetos'!$A$3:$G$999,7,false),"")</f>
        <v/>
      </c>
      <c r="C410" s="43" t="str">
        <f>iferror(vlookup(A410,'Input de Projetos'!$A$3:$B$999,2,false),"")</f>
        <v/>
      </c>
      <c r="D410" s="44" t="str">
        <f>iferror(vlookup(A410,'Input de Projetos'!$A$3:$C$999,3,false),"")</f>
        <v/>
      </c>
      <c r="E410" s="45"/>
      <c r="F410" s="53"/>
      <c r="G410" s="20"/>
      <c r="H410" s="51"/>
      <c r="I410" s="51"/>
      <c r="J410" s="26" t="str">
        <f t="shared" si="8"/>
        <v>A soma das parcelas não bate com o valor total do projeto</v>
      </c>
      <c r="K410" s="48" t="str">
        <f t="shared" si="2"/>
        <v/>
      </c>
      <c r="L410" s="48" t="str">
        <f>iferror(if(H410&lt;&gt;"Sim","", VLOOKUP(A410,'Input de Projetos'!$A$3:$F$999,5,FALSE)*F410),"")</f>
        <v/>
      </c>
      <c r="M410" s="49" t="str">
        <f t="shared" si="3"/>
        <v/>
      </c>
      <c r="N410" s="25" t="str">
        <f t="shared" si="4"/>
        <v/>
      </c>
      <c r="O410" s="50" t="str">
        <f t="shared" si="5"/>
        <v/>
      </c>
      <c r="P410" s="10"/>
      <c r="Q410" s="10"/>
    </row>
    <row r="411">
      <c r="A411" s="10"/>
      <c r="B411" s="42" t="str">
        <f>iferror(vlookup(A411,'Input de Projetos'!$A$3:$G$999,7,false),"")</f>
        <v/>
      </c>
      <c r="C411" s="43" t="str">
        <f>iferror(vlookup(A411,'Input de Projetos'!$A$3:$B$999,2,false),"")</f>
        <v/>
      </c>
      <c r="D411" s="44" t="str">
        <f>iferror(vlookup(A411,'Input de Projetos'!$A$3:$C$999,3,false),"")</f>
        <v/>
      </c>
      <c r="E411" s="45"/>
      <c r="F411" s="53"/>
      <c r="G411" s="20"/>
      <c r="H411" s="51"/>
      <c r="I411" s="51"/>
      <c r="J411" s="26" t="str">
        <f t="shared" si="8"/>
        <v>A soma das parcelas não bate com o valor total do projeto</v>
      </c>
      <c r="K411" s="48" t="str">
        <f t="shared" si="2"/>
        <v/>
      </c>
      <c r="L411" s="48" t="str">
        <f>iferror(if(H411&lt;&gt;"Sim","", VLOOKUP(A411,'Input de Projetos'!$A$3:$F$999,5,FALSE)*F411),"")</f>
        <v/>
      </c>
      <c r="M411" s="49" t="str">
        <f t="shared" si="3"/>
        <v/>
      </c>
      <c r="N411" s="25" t="str">
        <f t="shared" si="4"/>
        <v/>
      </c>
      <c r="O411" s="50" t="str">
        <f t="shared" si="5"/>
        <v/>
      </c>
      <c r="P411" s="10"/>
      <c r="Q411" s="10"/>
    </row>
    <row r="412">
      <c r="A412" s="10"/>
      <c r="B412" s="42" t="str">
        <f>iferror(vlookup(A412,'Input de Projetos'!$A$3:$G$999,7,false),"")</f>
        <v/>
      </c>
      <c r="C412" s="43" t="str">
        <f>iferror(vlookup(A412,'Input de Projetos'!$A$3:$B$999,2,false),"")</f>
        <v/>
      </c>
      <c r="D412" s="44" t="str">
        <f>iferror(vlookup(A412,'Input de Projetos'!$A$3:$C$999,3,false),"")</f>
        <v/>
      </c>
      <c r="E412" s="45"/>
      <c r="F412" s="53"/>
      <c r="G412" s="20"/>
      <c r="H412" s="51"/>
      <c r="I412" s="51"/>
      <c r="J412" s="26" t="str">
        <f t="shared" si="8"/>
        <v>A soma das parcelas não bate com o valor total do projeto</v>
      </c>
      <c r="K412" s="48" t="str">
        <f t="shared" si="2"/>
        <v/>
      </c>
      <c r="L412" s="48" t="str">
        <f>iferror(if(H412&lt;&gt;"Sim","", VLOOKUP(A412,'Input de Projetos'!$A$3:$F$999,5,FALSE)*F412),"")</f>
        <v/>
      </c>
      <c r="M412" s="49" t="str">
        <f t="shared" si="3"/>
        <v/>
      </c>
      <c r="N412" s="25" t="str">
        <f t="shared" si="4"/>
        <v/>
      </c>
      <c r="O412" s="50" t="str">
        <f t="shared" si="5"/>
        <v/>
      </c>
      <c r="P412" s="10"/>
      <c r="Q412" s="10"/>
    </row>
    <row r="413">
      <c r="A413" s="10"/>
      <c r="B413" s="42" t="str">
        <f>iferror(vlookup(A413,'Input de Projetos'!$A$3:$G$999,7,false),"")</f>
        <v/>
      </c>
      <c r="C413" s="43" t="str">
        <f>iferror(vlookup(A413,'Input de Projetos'!$A$3:$B$999,2,false),"")</f>
        <v/>
      </c>
      <c r="D413" s="44" t="str">
        <f>iferror(vlookup(A413,'Input de Projetos'!$A$3:$C$999,3,false),"")</f>
        <v/>
      </c>
      <c r="E413" s="45"/>
      <c r="F413" s="53"/>
      <c r="G413" s="20"/>
      <c r="H413" s="51"/>
      <c r="I413" s="51"/>
      <c r="J413" s="26" t="str">
        <f t="shared" si="8"/>
        <v>A soma das parcelas não bate com o valor total do projeto</v>
      </c>
      <c r="K413" s="48" t="str">
        <f t="shared" si="2"/>
        <v/>
      </c>
      <c r="L413" s="48" t="str">
        <f>iferror(if(H413&lt;&gt;"Sim","", VLOOKUP(A413,'Input de Projetos'!$A$3:$F$999,5,FALSE)*F413),"")</f>
        <v/>
      </c>
      <c r="M413" s="49" t="str">
        <f t="shared" si="3"/>
        <v/>
      </c>
      <c r="N413" s="25" t="str">
        <f t="shared" si="4"/>
        <v/>
      </c>
      <c r="O413" s="50" t="str">
        <f t="shared" si="5"/>
        <v/>
      </c>
      <c r="P413" s="10"/>
      <c r="Q413" s="10"/>
    </row>
    <row r="414">
      <c r="A414" s="10"/>
      <c r="B414" s="42" t="str">
        <f>iferror(vlookup(A414,'Input de Projetos'!$A$3:$G$999,7,false),"")</f>
        <v/>
      </c>
      <c r="C414" s="43" t="str">
        <f>iferror(vlookup(A414,'Input de Projetos'!$A$3:$B$999,2,false),"")</f>
        <v/>
      </c>
      <c r="D414" s="44" t="str">
        <f>iferror(vlookup(A414,'Input de Projetos'!$A$3:$C$999,3,false),"")</f>
        <v/>
      </c>
      <c r="E414" s="45"/>
      <c r="F414" s="53"/>
      <c r="G414" s="20"/>
      <c r="H414" s="51"/>
      <c r="I414" s="51"/>
      <c r="J414" s="26" t="str">
        <f t="shared" si="8"/>
        <v>A soma das parcelas não bate com o valor total do projeto</v>
      </c>
      <c r="K414" s="48" t="str">
        <f t="shared" si="2"/>
        <v/>
      </c>
      <c r="L414" s="48" t="str">
        <f>iferror(if(H414&lt;&gt;"Sim","", VLOOKUP(A414,'Input de Projetos'!$A$3:$F$999,5,FALSE)*F414),"")</f>
        <v/>
      </c>
      <c r="M414" s="49" t="str">
        <f t="shared" si="3"/>
        <v/>
      </c>
      <c r="N414" s="25" t="str">
        <f t="shared" si="4"/>
        <v/>
      </c>
      <c r="O414" s="50" t="str">
        <f t="shared" si="5"/>
        <v/>
      </c>
      <c r="P414" s="10"/>
      <c r="Q414" s="10"/>
    </row>
    <row r="415">
      <c r="A415" s="10"/>
      <c r="B415" s="42" t="str">
        <f>iferror(vlookup(A415,'Input de Projetos'!$A$3:$G$999,7,false),"")</f>
        <v/>
      </c>
      <c r="C415" s="43" t="str">
        <f>iferror(vlookup(A415,'Input de Projetos'!$A$3:$B$999,2,false),"")</f>
        <v/>
      </c>
      <c r="D415" s="44" t="str">
        <f>iferror(vlookup(A415,'Input de Projetos'!$A$3:$C$999,3,false),"")</f>
        <v/>
      </c>
      <c r="E415" s="45"/>
      <c r="F415" s="53"/>
      <c r="G415" s="20"/>
      <c r="H415" s="51"/>
      <c r="I415" s="51"/>
      <c r="J415" s="26" t="str">
        <f t="shared" si="8"/>
        <v>A soma das parcelas não bate com o valor total do projeto</v>
      </c>
      <c r="K415" s="48" t="str">
        <f t="shared" si="2"/>
        <v/>
      </c>
      <c r="L415" s="48" t="str">
        <f>iferror(if(H415&lt;&gt;"Sim","", VLOOKUP(A415,'Input de Projetos'!$A$3:$F$999,5,FALSE)*F415),"")</f>
        <v/>
      </c>
      <c r="M415" s="49" t="str">
        <f t="shared" si="3"/>
        <v/>
      </c>
      <c r="N415" s="25" t="str">
        <f t="shared" si="4"/>
        <v/>
      </c>
      <c r="O415" s="50" t="str">
        <f t="shared" si="5"/>
        <v/>
      </c>
      <c r="P415" s="10"/>
      <c r="Q415" s="10"/>
    </row>
    <row r="416">
      <c r="A416" s="10"/>
      <c r="B416" s="42" t="str">
        <f>iferror(vlookup(A416,'Input de Projetos'!$A$3:$G$999,7,false),"")</f>
        <v/>
      </c>
      <c r="C416" s="43" t="str">
        <f>iferror(vlookup(A416,'Input de Projetos'!$A$3:$B$999,2,false),"")</f>
        <v/>
      </c>
      <c r="D416" s="44" t="str">
        <f>iferror(vlookup(A416,'Input de Projetos'!$A$3:$C$999,3,false),"")</f>
        <v/>
      </c>
      <c r="E416" s="45"/>
      <c r="F416" s="53"/>
      <c r="G416" s="20"/>
      <c r="H416" s="51"/>
      <c r="I416" s="51"/>
      <c r="J416" s="26" t="str">
        <f t="shared" si="8"/>
        <v>A soma das parcelas não bate com o valor total do projeto</v>
      </c>
      <c r="K416" s="48" t="str">
        <f t="shared" si="2"/>
        <v/>
      </c>
      <c r="L416" s="48" t="str">
        <f>iferror(if(H416&lt;&gt;"Sim","", VLOOKUP(A416,'Input de Projetos'!$A$3:$F$999,5,FALSE)*F416),"")</f>
        <v/>
      </c>
      <c r="M416" s="49" t="str">
        <f t="shared" si="3"/>
        <v/>
      </c>
      <c r="N416" s="25" t="str">
        <f t="shared" si="4"/>
        <v/>
      </c>
      <c r="O416" s="50" t="str">
        <f t="shared" si="5"/>
        <v/>
      </c>
      <c r="P416" s="10"/>
      <c r="Q416" s="10"/>
    </row>
    <row r="417">
      <c r="A417" s="10"/>
      <c r="B417" s="42" t="str">
        <f>iferror(vlookup(A417,'Input de Projetos'!$A$3:$G$999,7,false),"")</f>
        <v/>
      </c>
      <c r="C417" s="43" t="str">
        <f>iferror(vlookup(A417,'Input de Projetos'!$A$3:$B$999,2,false),"")</f>
        <v/>
      </c>
      <c r="D417" s="44" t="str">
        <f>iferror(vlookup(A417,'Input de Projetos'!$A$3:$C$999,3,false),"")</f>
        <v/>
      </c>
      <c r="E417" s="45"/>
      <c r="F417" s="53"/>
      <c r="G417" s="20"/>
      <c r="H417" s="51"/>
      <c r="I417" s="51"/>
      <c r="J417" s="26" t="str">
        <f t="shared" si="8"/>
        <v>A soma das parcelas não bate com o valor total do projeto</v>
      </c>
      <c r="K417" s="48" t="str">
        <f t="shared" si="2"/>
        <v/>
      </c>
      <c r="L417" s="48" t="str">
        <f>iferror(if(H417&lt;&gt;"Sim","", VLOOKUP(A417,'Input de Projetos'!$A$3:$F$999,5,FALSE)*F417),"")</f>
        <v/>
      </c>
      <c r="M417" s="49" t="str">
        <f t="shared" si="3"/>
        <v/>
      </c>
      <c r="N417" s="25" t="str">
        <f t="shared" si="4"/>
        <v/>
      </c>
      <c r="O417" s="50" t="str">
        <f t="shared" si="5"/>
        <v/>
      </c>
      <c r="P417" s="10"/>
      <c r="Q417" s="10"/>
    </row>
    <row r="418">
      <c r="A418" s="10"/>
      <c r="B418" s="42" t="str">
        <f>iferror(vlookup(A418,'Input de Projetos'!$A$3:$G$999,7,false),"")</f>
        <v/>
      </c>
      <c r="C418" s="43" t="str">
        <f>iferror(vlookup(A418,'Input de Projetos'!$A$3:$B$999,2,false),"")</f>
        <v/>
      </c>
      <c r="D418" s="44" t="str">
        <f>iferror(vlookup(A418,'Input de Projetos'!$A$3:$C$999,3,false),"")</f>
        <v/>
      </c>
      <c r="E418" s="45"/>
      <c r="F418" s="53"/>
      <c r="G418" s="20"/>
      <c r="H418" s="51"/>
      <c r="I418" s="51"/>
      <c r="J418" s="26" t="str">
        <f t="shared" si="8"/>
        <v>A soma das parcelas não bate com o valor total do projeto</v>
      </c>
      <c r="K418" s="48" t="str">
        <f t="shared" si="2"/>
        <v/>
      </c>
      <c r="L418" s="48" t="str">
        <f>iferror(if(H418&lt;&gt;"Sim","", VLOOKUP(A418,'Input de Projetos'!$A$3:$F$999,5,FALSE)*F418),"")</f>
        <v/>
      </c>
      <c r="M418" s="49" t="str">
        <f t="shared" si="3"/>
        <v/>
      </c>
      <c r="N418" s="25" t="str">
        <f t="shared" si="4"/>
        <v/>
      </c>
      <c r="O418" s="50" t="str">
        <f t="shared" si="5"/>
        <v/>
      </c>
      <c r="P418" s="10"/>
      <c r="Q418" s="10"/>
    </row>
    <row r="419">
      <c r="A419" s="10"/>
      <c r="B419" s="42" t="str">
        <f>iferror(vlookup(A419,'Input de Projetos'!$A$3:$G$999,7,false),"")</f>
        <v/>
      </c>
      <c r="C419" s="43" t="str">
        <f>iferror(vlookup(A419,'Input de Projetos'!$A$3:$B$999,2,false),"")</f>
        <v/>
      </c>
      <c r="D419" s="44" t="str">
        <f>iferror(vlookup(A419,'Input de Projetos'!$A$3:$C$999,3,false),"")</f>
        <v/>
      </c>
      <c r="E419" s="45"/>
      <c r="F419" s="53"/>
      <c r="G419" s="20"/>
      <c r="H419" s="51"/>
      <c r="I419" s="51"/>
      <c r="J419" s="26" t="str">
        <f t="shared" si="8"/>
        <v>A soma das parcelas não bate com o valor total do projeto</v>
      </c>
      <c r="K419" s="48" t="str">
        <f t="shared" si="2"/>
        <v/>
      </c>
      <c r="L419" s="48" t="str">
        <f>iferror(if(H419&lt;&gt;"Sim","", VLOOKUP(A419,'Input de Projetos'!$A$3:$F$999,5,FALSE)*F419),"")</f>
        <v/>
      </c>
      <c r="M419" s="49" t="str">
        <f t="shared" si="3"/>
        <v/>
      </c>
      <c r="N419" s="25" t="str">
        <f t="shared" si="4"/>
        <v/>
      </c>
      <c r="O419" s="50" t="str">
        <f t="shared" si="5"/>
        <v/>
      </c>
      <c r="P419" s="10"/>
      <c r="Q419" s="10"/>
    </row>
    <row r="420">
      <c r="A420" s="10"/>
      <c r="B420" s="42" t="str">
        <f>iferror(vlookup(A420,'Input de Projetos'!$A$3:$G$999,7,false),"")</f>
        <v/>
      </c>
      <c r="C420" s="43" t="str">
        <f>iferror(vlookup(A420,'Input de Projetos'!$A$3:$B$999,2,false),"")</f>
        <v/>
      </c>
      <c r="D420" s="44" t="str">
        <f>iferror(vlookup(A420,'Input de Projetos'!$A$3:$C$999,3,false),"")</f>
        <v/>
      </c>
      <c r="E420" s="45"/>
      <c r="F420" s="53"/>
      <c r="G420" s="20"/>
      <c r="H420" s="51"/>
      <c r="I420" s="51"/>
      <c r="J420" s="26" t="str">
        <f t="shared" si="8"/>
        <v>A soma das parcelas não bate com o valor total do projeto</v>
      </c>
      <c r="K420" s="48" t="str">
        <f t="shared" si="2"/>
        <v/>
      </c>
      <c r="L420" s="48" t="str">
        <f>iferror(if(H420&lt;&gt;"Sim","", VLOOKUP(A420,'Input de Projetos'!$A$3:$F$999,5,FALSE)*F420),"")</f>
        <v/>
      </c>
      <c r="M420" s="49" t="str">
        <f t="shared" si="3"/>
        <v/>
      </c>
      <c r="N420" s="25" t="str">
        <f t="shared" si="4"/>
        <v/>
      </c>
      <c r="O420" s="50" t="str">
        <f t="shared" si="5"/>
        <v/>
      </c>
      <c r="P420" s="10"/>
      <c r="Q420" s="10"/>
    </row>
    <row r="421">
      <c r="A421" s="10"/>
      <c r="B421" s="42" t="str">
        <f>iferror(vlookup(A421,'Input de Projetos'!$A$3:$G$999,7,false),"")</f>
        <v/>
      </c>
      <c r="C421" s="43" t="str">
        <f>iferror(vlookup(A421,'Input de Projetos'!$A$3:$B$999,2,false),"")</f>
        <v/>
      </c>
      <c r="D421" s="44" t="str">
        <f>iferror(vlookup(A421,'Input de Projetos'!$A$3:$C$999,3,false),"")</f>
        <v/>
      </c>
      <c r="E421" s="45"/>
      <c r="F421" s="53"/>
      <c r="G421" s="20"/>
      <c r="H421" s="51"/>
      <c r="I421" s="51"/>
      <c r="J421" s="26" t="str">
        <f t="shared" si="8"/>
        <v>A soma das parcelas não bate com o valor total do projeto</v>
      </c>
      <c r="K421" s="48" t="str">
        <f t="shared" si="2"/>
        <v/>
      </c>
      <c r="L421" s="48" t="str">
        <f>iferror(if(H421&lt;&gt;"Sim","", VLOOKUP(A421,'Input de Projetos'!$A$3:$F$999,5,FALSE)*F421),"")</f>
        <v/>
      </c>
      <c r="M421" s="49" t="str">
        <f t="shared" si="3"/>
        <v/>
      </c>
      <c r="N421" s="25" t="str">
        <f t="shared" si="4"/>
        <v/>
      </c>
      <c r="O421" s="50" t="str">
        <f t="shared" si="5"/>
        <v/>
      </c>
      <c r="P421" s="10"/>
      <c r="Q421" s="10"/>
    </row>
    <row r="422">
      <c r="A422" s="10"/>
      <c r="B422" s="42" t="str">
        <f>iferror(vlookup(A422,'Input de Projetos'!$A$3:$G$999,7,false),"")</f>
        <v/>
      </c>
      <c r="C422" s="43" t="str">
        <f>iferror(vlookup(A422,'Input de Projetos'!$A$3:$B$999,2,false),"")</f>
        <v/>
      </c>
      <c r="D422" s="44" t="str">
        <f>iferror(vlookup(A422,'Input de Projetos'!$A$3:$C$999,3,false),"")</f>
        <v/>
      </c>
      <c r="E422" s="45"/>
      <c r="F422" s="53"/>
      <c r="G422" s="20"/>
      <c r="H422" s="51"/>
      <c r="I422" s="51"/>
      <c r="J422" s="26" t="str">
        <f t="shared" si="8"/>
        <v>A soma das parcelas não bate com o valor total do projeto</v>
      </c>
      <c r="K422" s="48" t="str">
        <f t="shared" si="2"/>
        <v/>
      </c>
      <c r="L422" s="48" t="str">
        <f>iferror(if(H422&lt;&gt;"Sim","", VLOOKUP(A422,'Input de Projetos'!$A$3:$F$999,5,FALSE)*F422),"")</f>
        <v/>
      </c>
      <c r="M422" s="49" t="str">
        <f t="shared" si="3"/>
        <v/>
      </c>
      <c r="N422" s="25" t="str">
        <f t="shared" si="4"/>
        <v/>
      </c>
      <c r="O422" s="50" t="str">
        <f t="shared" si="5"/>
        <v/>
      </c>
      <c r="P422" s="10"/>
      <c r="Q422" s="10"/>
    </row>
    <row r="423">
      <c r="A423" s="10"/>
      <c r="B423" s="42" t="str">
        <f>iferror(vlookup(A423,'Input de Projetos'!$A$3:$G$999,7,false),"")</f>
        <v/>
      </c>
      <c r="C423" s="43" t="str">
        <f>iferror(vlookup(A423,'Input de Projetos'!$A$3:$B$999,2,false),"")</f>
        <v/>
      </c>
      <c r="D423" s="44" t="str">
        <f>iferror(vlookup(A423,'Input de Projetos'!$A$3:$C$999,3,false),"")</f>
        <v/>
      </c>
      <c r="E423" s="45"/>
      <c r="F423" s="53"/>
      <c r="G423" s="20"/>
      <c r="H423" s="51"/>
      <c r="I423" s="51"/>
      <c r="J423" s="26" t="str">
        <f t="shared" si="8"/>
        <v>A soma das parcelas não bate com o valor total do projeto</v>
      </c>
      <c r="K423" s="48" t="str">
        <f t="shared" si="2"/>
        <v/>
      </c>
      <c r="L423" s="48" t="str">
        <f>iferror(if(H423&lt;&gt;"Sim","", VLOOKUP(A423,'Input de Projetos'!$A$3:$F$999,5,FALSE)*F423),"")</f>
        <v/>
      </c>
      <c r="M423" s="49" t="str">
        <f t="shared" si="3"/>
        <v/>
      </c>
      <c r="N423" s="25" t="str">
        <f t="shared" si="4"/>
        <v/>
      </c>
      <c r="O423" s="50" t="str">
        <f t="shared" si="5"/>
        <v/>
      </c>
      <c r="P423" s="10"/>
      <c r="Q423" s="10"/>
    </row>
    <row r="424">
      <c r="A424" s="10"/>
      <c r="B424" s="42" t="str">
        <f>iferror(vlookup(A424,'Input de Projetos'!$A$3:$G$999,7,false),"")</f>
        <v/>
      </c>
      <c r="C424" s="43" t="str">
        <f>iferror(vlookup(A424,'Input de Projetos'!$A$3:$B$999,2,false),"")</f>
        <v/>
      </c>
      <c r="D424" s="44" t="str">
        <f>iferror(vlookup(A424,'Input de Projetos'!$A$3:$C$999,3,false),"")</f>
        <v/>
      </c>
      <c r="E424" s="45"/>
      <c r="F424" s="53"/>
      <c r="G424" s="20"/>
      <c r="H424" s="51"/>
      <c r="I424" s="51"/>
      <c r="J424" s="26" t="str">
        <f t="shared" si="8"/>
        <v>A soma das parcelas não bate com o valor total do projeto</v>
      </c>
      <c r="K424" s="48" t="str">
        <f t="shared" si="2"/>
        <v/>
      </c>
      <c r="L424" s="48" t="str">
        <f>iferror(if(H424&lt;&gt;"Sim","", VLOOKUP(A424,'Input de Projetos'!$A$3:$F$999,5,FALSE)*F424),"")</f>
        <v/>
      </c>
      <c r="M424" s="49" t="str">
        <f t="shared" si="3"/>
        <v/>
      </c>
      <c r="N424" s="25" t="str">
        <f t="shared" si="4"/>
        <v/>
      </c>
      <c r="O424" s="50" t="str">
        <f t="shared" si="5"/>
        <v/>
      </c>
      <c r="P424" s="10"/>
      <c r="Q424" s="10"/>
    </row>
    <row r="425">
      <c r="A425" s="10"/>
      <c r="B425" s="42" t="str">
        <f>iferror(vlookup(A425,'Input de Projetos'!$A$3:$G$999,7,false),"")</f>
        <v/>
      </c>
      <c r="C425" s="43" t="str">
        <f>iferror(vlookup(A425,'Input de Projetos'!$A$3:$B$999,2,false),"")</f>
        <v/>
      </c>
      <c r="D425" s="44" t="str">
        <f>iferror(vlookup(A425,'Input de Projetos'!$A$3:$C$999,3,false),"")</f>
        <v/>
      </c>
      <c r="E425" s="45"/>
      <c r="F425" s="53"/>
      <c r="G425" s="20"/>
      <c r="H425" s="51"/>
      <c r="I425" s="51"/>
      <c r="J425" s="26" t="str">
        <f t="shared" si="8"/>
        <v>A soma das parcelas não bate com o valor total do projeto</v>
      </c>
      <c r="K425" s="48" t="str">
        <f t="shared" si="2"/>
        <v/>
      </c>
      <c r="L425" s="48" t="str">
        <f>iferror(if(H425&lt;&gt;"Sim","", VLOOKUP(A425,'Input de Projetos'!$A$3:$F$999,5,FALSE)*F425),"")</f>
        <v/>
      </c>
      <c r="M425" s="49" t="str">
        <f t="shared" si="3"/>
        <v/>
      </c>
      <c r="N425" s="25" t="str">
        <f t="shared" si="4"/>
        <v/>
      </c>
      <c r="O425" s="50" t="str">
        <f t="shared" si="5"/>
        <v/>
      </c>
      <c r="P425" s="10"/>
      <c r="Q425" s="10"/>
    </row>
    <row r="426">
      <c r="A426" s="10"/>
      <c r="B426" s="42" t="str">
        <f>iferror(vlookup(A426,'Input de Projetos'!$A$3:$G$999,7,false),"")</f>
        <v/>
      </c>
      <c r="C426" s="43" t="str">
        <f>iferror(vlookup(A426,'Input de Projetos'!$A$3:$B$999,2,false),"")</f>
        <v/>
      </c>
      <c r="D426" s="44" t="str">
        <f>iferror(vlookup(A426,'Input de Projetos'!$A$3:$C$999,3,false),"")</f>
        <v/>
      </c>
      <c r="E426" s="45"/>
      <c r="F426" s="53"/>
      <c r="G426" s="20"/>
      <c r="H426" s="51"/>
      <c r="I426" s="51"/>
      <c r="J426" s="26" t="str">
        <f t="shared" si="8"/>
        <v>A soma das parcelas não bate com o valor total do projeto</v>
      </c>
      <c r="K426" s="48" t="str">
        <f t="shared" si="2"/>
        <v/>
      </c>
      <c r="L426" s="48" t="str">
        <f>iferror(if(H426&lt;&gt;"Sim","", VLOOKUP(A426,'Input de Projetos'!$A$3:$F$999,5,FALSE)*F426),"")</f>
        <v/>
      </c>
      <c r="M426" s="49" t="str">
        <f t="shared" si="3"/>
        <v/>
      </c>
      <c r="N426" s="25" t="str">
        <f t="shared" si="4"/>
        <v/>
      </c>
      <c r="O426" s="50" t="str">
        <f t="shared" si="5"/>
        <v/>
      </c>
      <c r="P426" s="10"/>
      <c r="Q426" s="10"/>
    </row>
    <row r="427">
      <c r="A427" s="10"/>
      <c r="B427" s="42" t="str">
        <f>iferror(vlookup(A427,'Input de Projetos'!$A$3:$G$999,7,false),"")</f>
        <v/>
      </c>
      <c r="C427" s="43" t="str">
        <f>iferror(vlookup(A427,'Input de Projetos'!$A$3:$B$999,2,false),"")</f>
        <v/>
      </c>
      <c r="D427" s="44" t="str">
        <f>iferror(vlookup(A427,'Input de Projetos'!$A$3:$C$999,3,false),"")</f>
        <v/>
      </c>
      <c r="E427" s="45"/>
      <c r="F427" s="53"/>
      <c r="G427" s="20"/>
      <c r="H427" s="51"/>
      <c r="I427" s="51"/>
      <c r="J427" s="26" t="str">
        <f t="shared" si="8"/>
        <v>A soma das parcelas não bate com o valor total do projeto</v>
      </c>
      <c r="K427" s="48" t="str">
        <f t="shared" si="2"/>
        <v/>
      </c>
      <c r="L427" s="48" t="str">
        <f>iferror(if(H427&lt;&gt;"Sim","", VLOOKUP(A427,'Input de Projetos'!$A$3:$F$999,5,FALSE)*F427),"")</f>
        <v/>
      </c>
      <c r="M427" s="49" t="str">
        <f t="shared" si="3"/>
        <v/>
      </c>
      <c r="N427" s="25" t="str">
        <f t="shared" si="4"/>
        <v/>
      </c>
      <c r="O427" s="50" t="str">
        <f t="shared" si="5"/>
        <v/>
      </c>
      <c r="P427" s="10"/>
      <c r="Q427" s="10"/>
    </row>
    <row r="428">
      <c r="A428" s="10"/>
      <c r="B428" s="42" t="str">
        <f>iferror(vlookup(A428,'Input de Projetos'!$A$3:$G$999,7,false),"")</f>
        <v/>
      </c>
      <c r="C428" s="43" t="str">
        <f>iferror(vlookup(A428,'Input de Projetos'!$A$3:$B$999,2,false),"")</f>
        <v/>
      </c>
      <c r="D428" s="44" t="str">
        <f>iferror(vlookup(A428,'Input de Projetos'!$A$3:$C$999,3,false),"")</f>
        <v/>
      </c>
      <c r="E428" s="45"/>
      <c r="F428" s="53"/>
      <c r="G428" s="20"/>
      <c r="H428" s="51"/>
      <c r="I428" s="51"/>
      <c r="J428" s="26" t="str">
        <f t="shared" si="8"/>
        <v>A soma das parcelas não bate com o valor total do projeto</v>
      </c>
      <c r="K428" s="48" t="str">
        <f t="shared" si="2"/>
        <v/>
      </c>
      <c r="L428" s="48" t="str">
        <f>iferror(if(H428&lt;&gt;"Sim","", VLOOKUP(A428,'Input de Projetos'!$A$3:$F$999,5,FALSE)*F428),"")</f>
        <v/>
      </c>
      <c r="M428" s="49" t="str">
        <f t="shared" si="3"/>
        <v/>
      </c>
      <c r="N428" s="25" t="str">
        <f t="shared" si="4"/>
        <v/>
      </c>
      <c r="O428" s="50" t="str">
        <f t="shared" si="5"/>
        <v/>
      </c>
      <c r="P428" s="10"/>
      <c r="Q428" s="10"/>
    </row>
    <row r="429">
      <c r="A429" s="10"/>
      <c r="B429" s="42" t="str">
        <f>iferror(vlookup(A429,'Input de Projetos'!$A$3:$G$999,7,false),"")</f>
        <v/>
      </c>
      <c r="C429" s="43" t="str">
        <f>iferror(vlookup(A429,'Input de Projetos'!$A$3:$B$999,2,false),"")</f>
        <v/>
      </c>
      <c r="D429" s="44" t="str">
        <f>iferror(vlookup(A429,'Input de Projetos'!$A$3:$C$999,3,false),"")</f>
        <v/>
      </c>
      <c r="E429" s="45"/>
      <c r="F429" s="53"/>
      <c r="G429" s="20"/>
      <c r="H429" s="51"/>
      <c r="I429" s="51"/>
      <c r="J429" s="26" t="str">
        <f t="shared" si="8"/>
        <v>A soma das parcelas não bate com o valor total do projeto</v>
      </c>
      <c r="K429" s="48" t="str">
        <f t="shared" si="2"/>
        <v/>
      </c>
      <c r="L429" s="48" t="str">
        <f>iferror(if(H429&lt;&gt;"Sim","", VLOOKUP(A429,'Input de Projetos'!$A$3:$F$999,5,FALSE)*F429),"")</f>
        <v/>
      </c>
      <c r="M429" s="49" t="str">
        <f t="shared" si="3"/>
        <v/>
      </c>
      <c r="N429" s="25" t="str">
        <f t="shared" si="4"/>
        <v/>
      </c>
      <c r="O429" s="50" t="str">
        <f t="shared" si="5"/>
        <v/>
      </c>
      <c r="P429" s="10"/>
      <c r="Q429" s="10"/>
    </row>
    <row r="430">
      <c r="A430" s="10"/>
      <c r="B430" s="42" t="str">
        <f>iferror(vlookup(A430,'Input de Projetos'!$A$3:$G$999,7,false),"")</f>
        <v/>
      </c>
      <c r="C430" s="43" t="str">
        <f>iferror(vlookup(A430,'Input de Projetos'!$A$3:$B$999,2,false),"")</f>
        <v/>
      </c>
      <c r="D430" s="44" t="str">
        <f>iferror(vlookup(A430,'Input de Projetos'!$A$3:$C$999,3,false),"")</f>
        <v/>
      </c>
      <c r="E430" s="45"/>
      <c r="F430" s="53"/>
      <c r="G430" s="20"/>
      <c r="H430" s="51"/>
      <c r="I430" s="51"/>
      <c r="J430" s="26" t="str">
        <f t="shared" si="8"/>
        <v>A soma das parcelas não bate com o valor total do projeto</v>
      </c>
      <c r="K430" s="48" t="str">
        <f t="shared" si="2"/>
        <v/>
      </c>
      <c r="L430" s="48" t="str">
        <f>iferror(if(H430&lt;&gt;"Sim","", VLOOKUP(A430,'Input de Projetos'!$A$3:$F$999,5,FALSE)*F430),"")</f>
        <v/>
      </c>
      <c r="M430" s="49" t="str">
        <f t="shared" si="3"/>
        <v/>
      </c>
      <c r="N430" s="25" t="str">
        <f t="shared" si="4"/>
        <v/>
      </c>
      <c r="O430" s="50" t="str">
        <f t="shared" si="5"/>
        <v/>
      </c>
      <c r="P430" s="10"/>
      <c r="Q430" s="10"/>
    </row>
    <row r="431">
      <c r="A431" s="10"/>
      <c r="B431" s="42" t="str">
        <f>iferror(vlookup(A431,'Input de Projetos'!$A$3:$G$999,7,false),"")</f>
        <v/>
      </c>
      <c r="C431" s="43" t="str">
        <f>iferror(vlookup(A431,'Input de Projetos'!$A$3:$B$999,2,false),"")</f>
        <v/>
      </c>
      <c r="D431" s="44" t="str">
        <f>iferror(vlookup(A431,'Input de Projetos'!$A$3:$C$999,3,false),"")</f>
        <v/>
      </c>
      <c r="E431" s="45"/>
      <c r="F431" s="53"/>
      <c r="G431" s="20"/>
      <c r="H431" s="51"/>
      <c r="I431" s="51"/>
      <c r="J431" s="26" t="str">
        <f t="shared" si="8"/>
        <v>A soma das parcelas não bate com o valor total do projeto</v>
      </c>
      <c r="K431" s="48" t="str">
        <f t="shared" si="2"/>
        <v/>
      </c>
      <c r="L431" s="48" t="str">
        <f>iferror(if(H431&lt;&gt;"Sim","", VLOOKUP(A431,'Input de Projetos'!$A$3:$F$999,5,FALSE)*F431),"")</f>
        <v/>
      </c>
      <c r="M431" s="49" t="str">
        <f t="shared" si="3"/>
        <v/>
      </c>
      <c r="N431" s="25" t="str">
        <f t="shared" si="4"/>
        <v/>
      </c>
      <c r="O431" s="50" t="str">
        <f t="shared" si="5"/>
        <v/>
      </c>
      <c r="P431" s="10"/>
      <c r="Q431" s="10"/>
    </row>
    <row r="432">
      <c r="A432" s="10"/>
      <c r="B432" s="42" t="str">
        <f>iferror(vlookup(A432,'Input de Projetos'!$A$3:$G$999,7,false),"")</f>
        <v/>
      </c>
      <c r="C432" s="43" t="str">
        <f>iferror(vlookup(A432,'Input de Projetos'!$A$3:$B$999,2,false),"")</f>
        <v/>
      </c>
      <c r="D432" s="44" t="str">
        <f>iferror(vlookup(A432,'Input de Projetos'!$A$3:$C$999,3,false),"")</f>
        <v/>
      </c>
      <c r="E432" s="45"/>
      <c r="F432" s="53"/>
      <c r="G432" s="20"/>
      <c r="H432" s="51"/>
      <c r="I432" s="51"/>
      <c r="J432" s="26" t="str">
        <f t="shared" si="8"/>
        <v>A soma das parcelas não bate com o valor total do projeto</v>
      </c>
      <c r="K432" s="48" t="str">
        <f t="shared" si="2"/>
        <v/>
      </c>
      <c r="L432" s="48" t="str">
        <f>iferror(if(H432&lt;&gt;"Sim","", VLOOKUP(A432,'Input de Projetos'!$A$3:$F$999,5,FALSE)*F432),"")</f>
        <v/>
      </c>
      <c r="M432" s="49" t="str">
        <f t="shared" si="3"/>
        <v/>
      </c>
      <c r="N432" s="25" t="str">
        <f t="shared" si="4"/>
        <v/>
      </c>
      <c r="O432" s="50" t="str">
        <f t="shared" si="5"/>
        <v/>
      </c>
      <c r="P432" s="10"/>
      <c r="Q432" s="10"/>
    </row>
    <row r="433">
      <c r="A433" s="10"/>
      <c r="B433" s="42" t="str">
        <f>iferror(vlookup(A433,'Input de Projetos'!$A$3:$G$999,7,false),"")</f>
        <v/>
      </c>
      <c r="C433" s="43" t="str">
        <f>iferror(vlookup(A433,'Input de Projetos'!$A$3:$B$999,2,false),"")</f>
        <v/>
      </c>
      <c r="D433" s="44" t="str">
        <f>iferror(vlookup(A433,'Input de Projetos'!$A$3:$C$999,3,false),"")</f>
        <v/>
      </c>
      <c r="E433" s="45"/>
      <c r="F433" s="53"/>
      <c r="G433" s="20"/>
      <c r="H433" s="51"/>
      <c r="I433" s="51"/>
      <c r="J433" s="26" t="str">
        <f t="shared" si="8"/>
        <v>A soma das parcelas não bate com o valor total do projeto</v>
      </c>
      <c r="K433" s="48" t="str">
        <f t="shared" si="2"/>
        <v/>
      </c>
      <c r="L433" s="48" t="str">
        <f>iferror(if(H433&lt;&gt;"Sim","", VLOOKUP(A433,'Input de Projetos'!$A$3:$F$999,5,FALSE)*F433),"")</f>
        <v/>
      </c>
      <c r="M433" s="49" t="str">
        <f t="shared" si="3"/>
        <v/>
      </c>
      <c r="N433" s="25" t="str">
        <f t="shared" si="4"/>
        <v/>
      </c>
      <c r="O433" s="50" t="str">
        <f t="shared" si="5"/>
        <v/>
      </c>
      <c r="P433" s="10"/>
      <c r="Q433" s="10"/>
    </row>
    <row r="434">
      <c r="A434" s="10"/>
      <c r="B434" s="42" t="str">
        <f>iferror(vlookup(A434,'Input de Projetos'!$A$3:$G$999,7,false),"")</f>
        <v/>
      </c>
      <c r="C434" s="43" t="str">
        <f>iferror(vlookup(A434,'Input de Projetos'!$A$3:$B$999,2,false),"")</f>
        <v/>
      </c>
      <c r="D434" s="44" t="str">
        <f>iferror(vlookup(A434,'Input de Projetos'!$A$3:$C$999,3,false),"")</f>
        <v/>
      </c>
      <c r="E434" s="45"/>
      <c r="F434" s="53"/>
      <c r="G434" s="20"/>
      <c r="H434" s="51"/>
      <c r="I434" s="51"/>
      <c r="J434" s="26" t="str">
        <f t="shared" si="8"/>
        <v>A soma das parcelas não bate com o valor total do projeto</v>
      </c>
      <c r="K434" s="48" t="str">
        <f t="shared" si="2"/>
        <v/>
      </c>
      <c r="L434" s="48" t="str">
        <f>iferror(if(H434&lt;&gt;"Sim","", VLOOKUP(A434,'Input de Projetos'!$A$3:$F$999,5,FALSE)*F434),"")</f>
        <v/>
      </c>
      <c r="M434" s="49" t="str">
        <f t="shared" si="3"/>
        <v/>
      </c>
      <c r="N434" s="25" t="str">
        <f t="shared" si="4"/>
        <v/>
      </c>
      <c r="O434" s="50" t="str">
        <f t="shared" si="5"/>
        <v/>
      </c>
      <c r="P434" s="10"/>
      <c r="Q434" s="10"/>
    </row>
    <row r="435">
      <c r="A435" s="10"/>
      <c r="B435" s="42" t="str">
        <f>iferror(vlookup(A435,'Input de Projetos'!$A$3:$G$999,7,false),"")</f>
        <v/>
      </c>
      <c r="C435" s="43" t="str">
        <f>iferror(vlookup(A435,'Input de Projetos'!$A$3:$B$999,2,false),"")</f>
        <v/>
      </c>
      <c r="D435" s="44" t="str">
        <f>iferror(vlookup(A435,'Input de Projetos'!$A$3:$C$999,3,false),"")</f>
        <v/>
      </c>
      <c r="E435" s="45"/>
      <c r="F435" s="53"/>
      <c r="G435" s="20"/>
      <c r="H435" s="51"/>
      <c r="I435" s="51"/>
      <c r="J435" s="26" t="str">
        <f t="shared" si="8"/>
        <v>A soma das parcelas não bate com o valor total do projeto</v>
      </c>
      <c r="K435" s="48" t="str">
        <f t="shared" si="2"/>
        <v/>
      </c>
      <c r="L435" s="48" t="str">
        <f>iferror(if(H435&lt;&gt;"Sim","", VLOOKUP(A435,'Input de Projetos'!$A$3:$F$999,5,FALSE)*F435),"")</f>
        <v/>
      </c>
      <c r="M435" s="49" t="str">
        <f t="shared" si="3"/>
        <v/>
      </c>
      <c r="N435" s="25" t="str">
        <f t="shared" si="4"/>
        <v/>
      </c>
      <c r="O435" s="50" t="str">
        <f t="shared" si="5"/>
        <v/>
      </c>
      <c r="P435" s="10"/>
      <c r="Q435" s="10"/>
    </row>
    <row r="436">
      <c r="A436" s="10"/>
      <c r="B436" s="42" t="str">
        <f>iferror(vlookup(A436,'Input de Projetos'!$A$3:$G$999,7,false),"")</f>
        <v/>
      </c>
      <c r="C436" s="43" t="str">
        <f>iferror(vlookup(A436,'Input de Projetos'!$A$3:$B$999,2,false),"")</f>
        <v/>
      </c>
      <c r="D436" s="44" t="str">
        <f>iferror(vlookup(A436,'Input de Projetos'!$A$3:$C$999,3,false),"")</f>
        <v/>
      </c>
      <c r="E436" s="45"/>
      <c r="F436" s="53"/>
      <c r="G436" s="20"/>
      <c r="H436" s="51"/>
      <c r="I436" s="51"/>
      <c r="J436" s="26" t="str">
        <f t="shared" si="8"/>
        <v>A soma das parcelas não bate com o valor total do projeto</v>
      </c>
      <c r="K436" s="48" t="str">
        <f t="shared" si="2"/>
        <v/>
      </c>
      <c r="L436" s="48" t="str">
        <f>iferror(if(H436&lt;&gt;"Sim","", VLOOKUP(A436,'Input de Projetos'!$A$3:$F$999,5,FALSE)*F436),"")</f>
        <v/>
      </c>
      <c r="M436" s="49" t="str">
        <f t="shared" si="3"/>
        <v/>
      </c>
      <c r="N436" s="25" t="str">
        <f t="shared" si="4"/>
        <v/>
      </c>
      <c r="O436" s="50" t="str">
        <f t="shared" si="5"/>
        <v/>
      </c>
      <c r="P436" s="10"/>
      <c r="Q436" s="10"/>
    </row>
    <row r="437">
      <c r="A437" s="10"/>
      <c r="B437" s="42" t="str">
        <f>iferror(vlookup(A437,'Input de Projetos'!$A$3:$G$999,7,false),"")</f>
        <v/>
      </c>
      <c r="C437" s="43" t="str">
        <f>iferror(vlookup(A437,'Input de Projetos'!$A$3:$B$999,2,false),"")</f>
        <v/>
      </c>
      <c r="D437" s="44" t="str">
        <f>iferror(vlookup(A437,'Input de Projetos'!$A$3:$C$999,3,false),"")</f>
        <v/>
      </c>
      <c r="E437" s="45"/>
      <c r="F437" s="53"/>
      <c r="G437" s="20"/>
      <c r="H437" s="51"/>
      <c r="I437" s="51"/>
      <c r="J437" s="26" t="str">
        <f t="shared" si="8"/>
        <v>A soma das parcelas não bate com o valor total do projeto</v>
      </c>
      <c r="K437" s="48" t="str">
        <f t="shared" si="2"/>
        <v/>
      </c>
      <c r="L437" s="48" t="str">
        <f>iferror(if(H437&lt;&gt;"Sim","", VLOOKUP(A437,'Input de Projetos'!$A$3:$F$999,5,FALSE)*F437),"")</f>
        <v/>
      </c>
      <c r="M437" s="49" t="str">
        <f t="shared" si="3"/>
        <v/>
      </c>
      <c r="N437" s="25" t="str">
        <f t="shared" si="4"/>
        <v/>
      </c>
      <c r="O437" s="50" t="str">
        <f t="shared" si="5"/>
        <v/>
      </c>
      <c r="P437" s="10"/>
      <c r="Q437" s="10"/>
    </row>
    <row r="438">
      <c r="A438" s="10"/>
      <c r="B438" s="42" t="str">
        <f>iferror(vlookup(A438,'Input de Projetos'!$A$3:$G$999,7,false),"")</f>
        <v/>
      </c>
      <c r="C438" s="43" t="str">
        <f>iferror(vlookup(A438,'Input de Projetos'!$A$3:$B$999,2,false),"")</f>
        <v/>
      </c>
      <c r="D438" s="44" t="str">
        <f>iferror(vlookup(A438,'Input de Projetos'!$A$3:$C$999,3,false),"")</f>
        <v/>
      </c>
      <c r="E438" s="45"/>
      <c r="F438" s="53"/>
      <c r="G438" s="20"/>
      <c r="H438" s="51"/>
      <c r="I438" s="51"/>
      <c r="J438" s="26" t="str">
        <f t="shared" si="8"/>
        <v>A soma das parcelas não bate com o valor total do projeto</v>
      </c>
      <c r="K438" s="48" t="str">
        <f t="shared" si="2"/>
        <v/>
      </c>
      <c r="L438" s="48" t="str">
        <f>iferror(if(H438&lt;&gt;"Sim","", VLOOKUP(A438,'Input de Projetos'!$A$3:$F$999,5,FALSE)*F438),"")</f>
        <v/>
      </c>
      <c r="M438" s="49" t="str">
        <f t="shared" si="3"/>
        <v/>
      </c>
      <c r="N438" s="25" t="str">
        <f t="shared" si="4"/>
        <v/>
      </c>
      <c r="O438" s="50" t="str">
        <f t="shared" si="5"/>
        <v/>
      </c>
      <c r="P438" s="10"/>
      <c r="Q438" s="10"/>
    </row>
    <row r="439">
      <c r="A439" s="10"/>
      <c r="B439" s="42" t="str">
        <f>iferror(vlookup(A439,'Input de Projetos'!$A$3:$G$999,7,false),"")</f>
        <v/>
      </c>
      <c r="C439" s="43" t="str">
        <f>iferror(vlookup(A439,'Input de Projetos'!$A$3:$B$999,2,false),"")</f>
        <v/>
      </c>
      <c r="D439" s="44" t="str">
        <f>iferror(vlookup(A439,'Input de Projetos'!$A$3:$C$999,3,false),"")</f>
        <v/>
      </c>
      <c r="E439" s="45"/>
      <c r="F439" s="53"/>
      <c r="G439" s="20"/>
      <c r="H439" s="51"/>
      <c r="I439" s="51"/>
      <c r="J439" s="26" t="str">
        <f t="shared" si="8"/>
        <v>A soma das parcelas não bate com o valor total do projeto</v>
      </c>
      <c r="K439" s="48" t="str">
        <f t="shared" si="2"/>
        <v/>
      </c>
      <c r="L439" s="48" t="str">
        <f>iferror(if(H439&lt;&gt;"Sim","", VLOOKUP(A439,'Input de Projetos'!$A$3:$F$999,5,FALSE)*F439),"")</f>
        <v/>
      </c>
      <c r="M439" s="49" t="str">
        <f t="shared" si="3"/>
        <v/>
      </c>
      <c r="N439" s="25" t="str">
        <f t="shared" si="4"/>
        <v/>
      </c>
      <c r="O439" s="50" t="str">
        <f t="shared" si="5"/>
        <v/>
      </c>
      <c r="P439" s="10"/>
      <c r="Q439" s="10"/>
    </row>
    <row r="440">
      <c r="A440" s="10"/>
      <c r="B440" s="42" t="str">
        <f>iferror(vlookup(A440,'Input de Projetos'!$A$3:$G$999,7,false),"")</f>
        <v/>
      </c>
      <c r="C440" s="43" t="str">
        <f>iferror(vlookup(A440,'Input de Projetos'!$A$3:$B$999,2,false),"")</f>
        <v/>
      </c>
      <c r="D440" s="44" t="str">
        <f>iferror(vlookup(A440,'Input de Projetos'!$A$3:$C$999,3,false),"")</f>
        <v/>
      </c>
      <c r="E440" s="45"/>
      <c r="F440" s="53"/>
      <c r="G440" s="20"/>
      <c r="H440" s="51"/>
      <c r="I440" s="51"/>
      <c r="J440" s="26" t="str">
        <f t="shared" si="8"/>
        <v>A soma das parcelas não bate com o valor total do projeto</v>
      </c>
      <c r="K440" s="48" t="str">
        <f t="shared" si="2"/>
        <v/>
      </c>
      <c r="L440" s="48" t="str">
        <f>iferror(if(H440&lt;&gt;"Sim","", VLOOKUP(A440,'Input de Projetos'!$A$3:$F$999,5,FALSE)*F440),"")</f>
        <v/>
      </c>
      <c r="M440" s="49" t="str">
        <f t="shared" si="3"/>
        <v/>
      </c>
      <c r="N440" s="25" t="str">
        <f t="shared" si="4"/>
        <v/>
      </c>
      <c r="O440" s="50" t="str">
        <f t="shared" si="5"/>
        <v/>
      </c>
      <c r="P440" s="10"/>
      <c r="Q440" s="10"/>
    </row>
    <row r="441">
      <c r="A441" s="10"/>
      <c r="B441" s="42" t="str">
        <f>iferror(vlookup(A441,'Input de Projetos'!$A$3:$G$999,7,false),"")</f>
        <v/>
      </c>
      <c r="C441" s="43" t="str">
        <f>iferror(vlookup(A441,'Input de Projetos'!$A$3:$B$999,2,false),"")</f>
        <v/>
      </c>
      <c r="D441" s="44" t="str">
        <f>iferror(vlookup(A441,'Input de Projetos'!$A$3:$C$999,3,false),"")</f>
        <v/>
      </c>
      <c r="E441" s="45"/>
      <c r="F441" s="53"/>
      <c r="G441" s="20"/>
      <c r="H441" s="51"/>
      <c r="I441" s="51"/>
      <c r="J441" s="26" t="str">
        <f t="shared" si="8"/>
        <v>A soma das parcelas não bate com o valor total do projeto</v>
      </c>
      <c r="K441" s="48" t="str">
        <f t="shared" si="2"/>
        <v/>
      </c>
      <c r="L441" s="48" t="str">
        <f>iferror(if(H441&lt;&gt;"Sim","", VLOOKUP(A441,'Input de Projetos'!$A$3:$F$999,5,FALSE)*F441),"")</f>
        <v/>
      </c>
      <c r="M441" s="49" t="str">
        <f t="shared" si="3"/>
        <v/>
      </c>
      <c r="N441" s="25" t="str">
        <f t="shared" si="4"/>
        <v/>
      </c>
      <c r="O441" s="50" t="str">
        <f t="shared" si="5"/>
        <v/>
      </c>
      <c r="P441" s="10"/>
      <c r="Q441" s="10"/>
    </row>
    <row r="442">
      <c r="A442" s="10"/>
      <c r="B442" s="42" t="str">
        <f>iferror(vlookup(A442,'Input de Projetos'!$A$3:$G$999,7,false),"")</f>
        <v/>
      </c>
      <c r="C442" s="43" t="str">
        <f>iferror(vlookup(A442,'Input de Projetos'!$A$3:$B$999,2,false),"")</f>
        <v/>
      </c>
      <c r="D442" s="44" t="str">
        <f>iferror(vlookup(A442,'Input de Projetos'!$A$3:$C$999,3,false),"")</f>
        <v/>
      </c>
      <c r="E442" s="45"/>
      <c r="F442" s="53"/>
      <c r="G442" s="20"/>
      <c r="H442" s="51"/>
      <c r="I442" s="51"/>
      <c r="J442" s="26" t="str">
        <f t="shared" si="8"/>
        <v>A soma das parcelas não bate com o valor total do projeto</v>
      </c>
      <c r="K442" s="48" t="str">
        <f t="shared" si="2"/>
        <v/>
      </c>
      <c r="L442" s="48" t="str">
        <f>iferror(if(H442&lt;&gt;"Sim","", VLOOKUP(A442,'Input de Projetos'!$A$3:$F$999,5,FALSE)*F442),"")</f>
        <v/>
      </c>
      <c r="M442" s="49" t="str">
        <f t="shared" si="3"/>
        <v/>
      </c>
      <c r="N442" s="25" t="str">
        <f t="shared" si="4"/>
        <v/>
      </c>
      <c r="O442" s="50" t="str">
        <f t="shared" si="5"/>
        <v/>
      </c>
      <c r="P442" s="10"/>
      <c r="Q442" s="10"/>
    </row>
    <row r="443">
      <c r="A443" s="10"/>
      <c r="B443" s="42" t="str">
        <f>iferror(vlookup(A443,'Input de Projetos'!$A$3:$G$999,7,false),"")</f>
        <v/>
      </c>
      <c r="C443" s="43" t="str">
        <f>iferror(vlookup(A443,'Input de Projetos'!$A$3:$B$999,2,false),"")</f>
        <v/>
      </c>
      <c r="D443" s="44" t="str">
        <f>iferror(vlookup(A443,'Input de Projetos'!$A$3:$C$999,3,false),"")</f>
        <v/>
      </c>
      <c r="E443" s="45"/>
      <c r="F443" s="53"/>
      <c r="G443" s="20"/>
      <c r="H443" s="51"/>
      <c r="I443" s="51"/>
      <c r="J443" s="26" t="str">
        <f t="shared" si="8"/>
        <v>A soma das parcelas não bate com o valor total do projeto</v>
      </c>
      <c r="K443" s="48" t="str">
        <f t="shared" si="2"/>
        <v/>
      </c>
      <c r="L443" s="48" t="str">
        <f>iferror(if(H443&lt;&gt;"Sim","", VLOOKUP(A443,'Input de Projetos'!$A$3:$F$999,5,FALSE)*F443),"")</f>
        <v/>
      </c>
      <c r="M443" s="49" t="str">
        <f t="shared" si="3"/>
        <v/>
      </c>
      <c r="N443" s="25" t="str">
        <f t="shared" si="4"/>
        <v/>
      </c>
      <c r="O443" s="50" t="str">
        <f t="shared" si="5"/>
        <v/>
      </c>
      <c r="P443" s="10"/>
      <c r="Q443" s="10"/>
    </row>
    <row r="444">
      <c r="A444" s="10"/>
      <c r="B444" s="42" t="str">
        <f>iferror(vlookup(A444,'Input de Projetos'!$A$3:$G$999,7,false),"")</f>
        <v/>
      </c>
      <c r="C444" s="43" t="str">
        <f>iferror(vlookup(A444,'Input de Projetos'!$A$3:$B$999,2,false),"")</f>
        <v/>
      </c>
      <c r="D444" s="44" t="str">
        <f>iferror(vlookup(A444,'Input de Projetos'!$A$3:$C$999,3,false),"")</f>
        <v/>
      </c>
      <c r="E444" s="45"/>
      <c r="F444" s="53"/>
      <c r="G444" s="20"/>
      <c r="H444" s="51"/>
      <c r="I444" s="51"/>
      <c r="J444" s="26" t="str">
        <f t="shared" si="8"/>
        <v>A soma das parcelas não bate com o valor total do projeto</v>
      </c>
      <c r="K444" s="48" t="str">
        <f t="shared" si="2"/>
        <v/>
      </c>
      <c r="L444" s="48" t="str">
        <f>iferror(if(H444&lt;&gt;"Sim","", VLOOKUP(A444,'Input de Projetos'!$A$3:$F$999,5,FALSE)*F444),"")</f>
        <v/>
      </c>
      <c r="M444" s="49" t="str">
        <f t="shared" si="3"/>
        <v/>
      </c>
      <c r="N444" s="25" t="str">
        <f t="shared" si="4"/>
        <v/>
      </c>
      <c r="O444" s="50" t="str">
        <f t="shared" si="5"/>
        <v/>
      </c>
      <c r="P444" s="10"/>
      <c r="Q444" s="10"/>
    </row>
    <row r="445">
      <c r="A445" s="10"/>
      <c r="B445" s="42" t="str">
        <f>iferror(vlookup(A445,'Input de Projetos'!$A$3:$G$999,7,false),"")</f>
        <v/>
      </c>
      <c r="C445" s="43" t="str">
        <f>iferror(vlookup(A445,'Input de Projetos'!$A$3:$B$999,2,false),"")</f>
        <v/>
      </c>
      <c r="D445" s="44" t="str">
        <f>iferror(vlookup(A445,'Input de Projetos'!$A$3:$C$999,3,false),"")</f>
        <v/>
      </c>
      <c r="E445" s="45"/>
      <c r="F445" s="53"/>
      <c r="G445" s="20"/>
      <c r="H445" s="51"/>
      <c r="I445" s="51"/>
      <c r="J445" s="26" t="str">
        <f t="shared" si="8"/>
        <v>A soma das parcelas não bate com o valor total do projeto</v>
      </c>
      <c r="K445" s="48" t="str">
        <f t="shared" si="2"/>
        <v/>
      </c>
      <c r="L445" s="48" t="str">
        <f>iferror(if(H445&lt;&gt;"Sim","", VLOOKUP(A445,'Input de Projetos'!$A$3:$F$999,5,FALSE)*F445),"")</f>
        <v/>
      </c>
      <c r="M445" s="49" t="str">
        <f t="shared" si="3"/>
        <v/>
      </c>
      <c r="N445" s="25" t="str">
        <f t="shared" si="4"/>
        <v/>
      </c>
      <c r="O445" s="50" t="str">
        <f t="shared" si="5"/>
        <v/>
      </c>
      <c r="P445" s="10"/>
      <c r="Q445" s="10"/>
    </row>
    <row r="446">
      <c r="A446" s="10"/>
      <c r="B446" s="42" t="str">
        <f>iferror(vlookup(A446,'Input de Projetos'!$A$3:$G$999,7,false),"")</f>
        <v/>
      </c>
      <c r="C446" s="43" t="str">
        <f>iferror(vlookup(A446,'Input de Projetos'!$A$3:$B$999,2,false),"")</f>
        <v/>
      </c>
      <c r="D446" s="44" t="str">
        <f>iferror(vlookup(A446,'Input de Projetos'!$A$3:$C$999,3,false),"")</f>
        <v/>
      </c>
      <c r="E446" s="45"/>
      <c r="F446" s="53"/>
      <c r="G446" s="20"/>
      <c r="H446" s="51"/>
      <c r="I446" s="51"/>
      <c r="J446" s="26" t="str">
        <f t="shared" si="8"/>
        <v>A soma das parcelas não bate com o valor total do projeto</v>
      </c>
      <c r="K446" s="48" t="str">
        <f t="shared" si="2"/>
        <v/>
      </c>
      <c r="L446" s="48" t="str">
        <f>iferror(if(H446&lt;&gt;"Sim","", VLOOKUP(A446,'Input de Projetos'!$A$3:$F$999,5,FALSE)*F446),"")</f>
        <v/>
      </c>
      <c r="M446" s="49" t="str">
        <f t="shared" si="3"/>
        <v/>
      </c>
      <c r="N446" s="25" t="str">
        <f t="shared" si="4"/>
        <v/>
      </c>
      <c r="O446" s="50" t="str">
        <f t="shared" si="5"/>
        <v/>
      </c>
      <c r="P446" s="10"/>
      <c r="Q446" s="10"/>
    </row>
    <row r="447">
      <c r="A447" s="10"/>
      <c r="B447" s="42" t="str">
        <f>iferror(vlookup(A447,'Input de Projetos'!$A$3:$G$999,7,false),"")</f>
        <v/>
      </c>
      <c r="C447" s="43" t="str">
        <f>iferror(vlookup(A447,'Input de Projetos'!$A$3:$B$999,2,false),"")</f>
        <v/>
      </c>
      <c r="D447" s="44" t="str">
        <f>iferror(vlookup(A447,'Input de Projetos'!$A$3:$C$999,3,false),"")</f>
        <v/>
      </c>
      <c r="E447" s="45"/>
      <c r="F447" s="53"/>
      <c r="G447" s="20"/>
      <c r="H447" s="51"/>
      <c r="I447" s="51"/>
      <c r="J447" s="26" t="str">
        <f t="shared" si="8"/>
        <v>A soma das parcelas não bate com o valor total do projeto</v>
      </c>
      <c r="K447" s="48" t="str">
        <f t="shared" si="2"/>
        <v/>
      </c>
      <c r="L447" s="48" t="str">
        <f>iferror(if(H447&lt;&gt;"Sim","", VLOOKUP(A447,'Input de Projetos'!$A$3:$F$999,5,FALSE)*F447),"")</f>
        <v/>
      </c>
      <c r="M447" s="49" t="str">
        <f t="shared" si="3"/>
        <v/>
      </c>
      <c r="N447" s="25" t="str">
        <f t="shared" si="4"/>
        <v/>
      </c>
      <c r="O447" s="50" t="str">
        <f t="shared" si="5"/>
        <v/>
      </c>
      <c r="P447" s="10"/>
      <c r="Q447" s="10"/>
    </row>
    <row r="448">
      <c r="A448" s="10"/>
      <c r="B448" s="42" t="str">
        <f>iferror(vlookup(A448,'Input de Projetos'!$A$3:$G$999,7,false),"")</f>
        <v/>
      </c>
      <c r="C448" s="43" t="str">
        <f>iferror(vlookup(A448,'Input de Projetos'!$A$3:$B$999,2,false),"")</f>
        <v/>
      </c>
      <c r="D448" s="44" t="str">
        <f>iferror(vlookup(A448,'Input de Projetos'!$A$3:$C$999,3,false),"")</f>
        <v/>
      </c>
      <c r="E448" s="45"/>
      <c r="F448" s="53"/>
      <c r="G448" s="20"/>
      <c r="H448" s="51"/>
      <c r="I448" s="51"/>
      <c r="J448" s="26" t="str">
        <f t="shared" si="8"/>
        <v>A soma das parcelas não bate com o valor total do projeto</v>
      </c>
      <c r="K448" s="48" t="str">
        <f t="shared" si="2"/>
        <v/>
      </c>
      <c r="L448" s="48" t="str">
        <f>iferror(if(H448&lt;&gt;"Sim","", VLOOKUP(A448,'Input de Projetos'!$A$3:$F$999,5,FALSE)*F448),"")</f>
        <v/>
      </c>
      <c r="M448" s="49" t="str">
        <f t="shared" si="3"/>
        <v/>
      </c>
      <c r="N448" s="25" t="str">
        <f t="shared" si="4"/>
        <v/>
      </c>
      <c r="O448" s="50" t="str">
        <f t="shared" si="5"/>
        <v/>
      </c>
      <c r="P448" s="10"/>
      <c r="Q448" s="10"/>
    </row>
    <row r="449">
      <c r="A449" s="10"/>
      <c r="B449" s="42" t="str">
        <f>iferror(vlookup(A449,'Input de Projetos'!$A$3:$G$999,7,false),"")</f>
        <v/>
      </c>
      <c r="C449" s="43" t="str">
        <f>iferror(vlookup(A449,'Input de Projetos'!$A$3:$B$999,2,false),"")</f>
        <v/>
      </c>
      <c r="D449" s="44" t="str">
        <f>iferror(vlookup(A449,'Input de Projetos'!$A$3:$C$999,3,false),"")</f>
        <v/>
      </c>
      <c r="E449" s="45"/>
      <c r="F449" s="53"/>
      <c r="G449" s="20"/>
      <c r="H449" s="51"/>
      <c r="I449" s="51"/>
      <c r="J449" s="26" t="str">
        <f t="shared" si="8"/>
        <v>A soma das parcelas não bate com o valor total do projeto</v>
      </c>
      <c r="K449" s="48" t="str">
        <f t="shared" si="2"/>
        <v/>
      </c>
      <c r="L449" s="48" t="str">
        <f>iferror(if(H449&lt;&gt;"Sim","", VLOOKUP(A449,'Input de Projetos'!$A$3:$F$999,5,FALSE)*F449),"")</f>
        <v/>
      </c>
      <c r="M449" s="49" t="str">
        <f t="shared" si="3"/>
        <v/>
      </c>
      <c r="N449" s="25" t="str">
        <f t="shared" si="4"/>
        <v/>
      </c>
      <c r="O449" s="50" t="str">
        <f t="shared" si="5"/>
        <v/>
      </c>
      <c r="P449" s="10"/>
      <c r="Q449" s="10"/>
    </row>
    <row r="450">
      <c r="A450" s="10"/>
      <c r="B450" s="42" t="str">
        <f>iferror(vlookup(A450,'Input de Projetos'!$A$3:$G$999,7,false),"")</f>
        <v/>
      </c>
      <c r="C450" s="43" t="str">
        <f>iferror(vlookup(A450,'Input de Projetos'!$A$3:$B$999,2,false),"")</f>
        <v/>
      </c>
      <c r="D450" s="44" t="str">
        <f>iferror(vlookup(A450,'Input de Projetos'!$A$3:$C$999,3,false),"")</f>
        <v/>
      </c>
      <c r="E450" s="45"/>
      <c r="F450" s="53"/>
      <c r="G450" s="20"/>
      <c r="H450" s="51"/>
      <c r="I450" s="51"/>
      <c r="J450" s="26" t="str">
        <f t="shared" si="8"/>
        <v>A soma das parcelas não bate com o valor total do projeto</v>
      </c>
      <c r="K450" s="48" t="str">
        <f t="shared" si="2"/>
        <v/>
      </c>
      <c r="L450" s="48" t="str">
        <f>iferror(if(H450&lt;&gt;"Sim","", VLOOKUP(A450,'Input de Projetos'!$A$3:$F$999,5,FALSE)*F450),"")</f>
        <v/>
      </c>
      <c r="M450" s="49" t="str">
        <f t="shared" si="3"/>
        <v/>
      </c>
      <c r="N450" s="25" t="str">
        <f t="shared" si="4"/>
        <v/>
      </c>
      <c r="O450" s="50" t="str">
        <f t="shared" si="5"/>
        <v/>
      </c>
      <c r="P450" s="10"/>
      <c r="Q450" s="10"/>
    </row>
    <row r="451">
      <c r="A451" s="10"/>
      <c r="B451" s="42" t="str">
        <f>iferror(vlookup(A451,'Input de Projetos'!$A$3:$G$999,7,false),"")</f>
        <v/>
      </c>
      <c r="C451" s="43" t="str">
        <f>iferror(vlookup(A451,'Input de Projetos'!$A$3:$B$999,2,false),"")</f>
        <v/>
      </c>
      <c r="D451" s="44" t="str">
        <f>iferror(vlookup(A451,'Input de Projetos'!$A$3:$C$999,3,false),"")</f>
        <v/>
      </c>
      <c r="E451" s="45"/>
      <c r="F451" s="53"/>
      <c r="G451" s="20"/>
      <c r="H451" s="51"/>
      <c r="I451" s="51"/>
      <c r="J451" s="26" t="str">
        <f t="shared" si="8"/>
        <v>A soma das parcelas não bate com o valor total do projeto</v>
      </c>
      <c r="K451" s="48" t="str">
        <f t="shared" si="2"/>
        <v/>
      </c>
      <c r="L451" s="48" t="str">
        <f>iferror(if(H451&lt;&gt;"Sim","", VLOOKUP(A451,'Input de Projetos'!$A$3:$F$999,5,FALSE)*F451),"")</f>
        <v/>
      </c>
      <c r="M451" s="49" t="str">
        <f t="shared" si="3"/>
        <v/>
      </c>
      <c r="N451" s="25" t="str">
        <f t="shared" si="4"/>
        <v/>
      </c>
      <c r="O451" s="50" t="str">
        <f t="shared" si="5"/>
        <v/>
      </c>
      <c r="P451" s="10"/>
      <c r="Q451" s="10"/>
    </row>
    <row r="452">
      <c r="A452" s="10"/>
      <c r="B452" s="42" t="str">
        <f>iferror(vlookup(A452,'Input de Projetos'!$A$3:$G$999,7,false),"")</f>
        <v/>
      </c>
      <c r="C452" s="43" t="str">
        <f>iferror(vlookup(A452,'Input de Projetos'!$A$3:$B$999,2,false),"")</f>
        <v/>
      </c>
      <c r="D452" s="44" t="str">
        <f>iferror(vlookup(A452,'Input de Projetos'!$A$3:$C$999,3,false),"")</f>
        <v/>
      </c>
      <c r="E452" s="45"/>
      <c r="F452" s="53"/>
      <c r="G452" s="20"/>
      <c r="H452" s="51"/>
      <c r="I452" s="51"/>
      <c r="J452" s="26" t="str">
        <f t="shared" si="8"/>
        <v>A soma das parcelas não bate com o valor total do projeto</v>
      </c>
      <c r="K452" s="48" t="str">
        <f t="shared" si="2"/>
        <v/>
      </c>
      <c r="L452" s="48" t="str">
        <f>iferror(if(H452&lt;&gt;"Sim","", VLOOKUP(A452,'Input de Projetos'!$A$3:$F$999,5,FALSE)*F452),"")</f>
        <v/>
      </c>
      <c r="M452" s="49" t="str">
        <f t="shared" si="3"/>
        <v/>
      </c>
      <c r="N452" s="25" t="str">
        <f t="shared" si="4"/>
        <v/>
      </c>
      <c r="O452" s="50" t="str">
        <f t="shared" si="5"/>
        <v/>
      </c>
      <c r="P452" s="10"/>
      <c r="Q452" s="10"/>
    </row>
    <row r="453">
      <c r="A453" s="10"/>
      <c r="B453" s="42" t="str">
        <f>iferror(vlookup(A453,'Input de Projetos'!$A$3:$G$999,7,false),"")</f>
        <v/>
      </c>
      <c r="C453" s="43" t="str">
        <f>iferror(vlookup(A453,'Input de Projetos'!$A$3:$B$999,2,false),"")</f>
        <v/>
      </c>
      <c r="D453" s="44" t="str">
        <f>iferror(vlookup(A453,'Input de Projetos'!$A$3:$C$999,3,false),"")</f>
        <v/>
      </c>
      <c r="E453" s="45"/>
      <c r="F453" s="53"/>
      <c r="G453" s="20"/>
      <c r="H453" s="51"/>
      <c r="I453" s="51"/>
      <c r="J453" s="26" t="str">
        <f t="shared" si="8"/>
        <v>A soma das parcelas não bate com o valor total do projeto</v>
      </c>
      <c r="K453" s="48" t="str">
        <f t="shared" si="2"/>
        <v/>
      </c>
      <c r="L453" s="48" t="str">
        <f>iferror(if(H453&lt;&gt;"Sim","", VLOOKUP(A453,'Input de Projetos'!$A$3:$F$999,5,FALSE)*F453),"")</f>
        <v/>
      </c>
      <c r="M453" s="49" t="str">
        <f t="shared" si="3"/>
        <v/>
      </c>
      <c r="N453" s="25" t="str">
        <f t="shared" si="4"/>
        <v/>
      </c>
      <c r="O453" s="50" t="str">
        <f t="shared" si="5"/>
        <v/>
      </c>
      <c r="P453" s="10"/>
      <c r="Q453" s="10"/>
    </row>
    <row r="454">
      <c r="A454" s="10"/>
      <c r="B454" s="42" t="str">
        <f>iferror(vlookup(A454,'Input de Projetos'!$A$3:$G$999,7,false),"")</f>
        <v/>
      </c>
      <c r="C454" s="43" t="str">
        <f>iferror(vlookup(A454,'Input de Projetos'!$A$3:$B$999,2,false),"")</f>
        <v/>
      </c>
      <c r="D454" s="44" t="str">
        <f>iferror(vlookup(A454,'Input de Projetos'!$A$3:$C$999,3,false),"")</f>
        <v/>
      </c>
      <c r="E454" s="45"/>
      <c r="F454" s="53"/>
      <c r="G454" s="20"/>
      <c r="H454" s="51"/>
      <c r="I454" s="51"/>
      <c r="J454" s="26" t="str">
        <f t="shared" si="8"/>
        <v>A soma das parcelas não bate com o valor total do projeto</v>
      </c>
      <c r="K454" s="48" t="str">
        <f t="shared" si="2"/>
        <v/>
      </c>
      <c r="L454" s="48" t="str">
        <f>iferror(if(H454&lt;&gt;"Sim","", VLOOKUP(A454,'Input de Projetos'!$A$3:$F$999,5,FALSE)*F454),"")</f>
        <v/>
      </c>
      <c r="M454" s="49" t="str">
        <f t="shared" si="3"/>
        <v/>
      </c>
      <c r="N454" s="25" t="str">
        <f t="shared" si="4"/>
        <v/>
      </c>
      <c r="O454" s="50" t="str">
        <f t="shared" si="5"/>
        <v/>
      </c>
      <c r="P454" s="10"/>
      <c r="Q454" s="10"/>
    </row>
    <row r="455">
      <c r="A455" s="10"/>
      <c r="B455" s="42" t="str">
        <f>iferror(vlookup(A455,'Input de Projetos'!$A$3:$G$999,7,false),"")</f>
        <v/>
      </c>
      <c r="C455" s="43" t="str">
        <f>iferror(vlookup(A455,'Input de Projetos'!$A$3:$B$999,2,false),"")</f>
        <v/>
      </c>
      <c r="D455" s="44" t="str">
        <f>iferror(vlookup(A455,'Input de Projetos'!$A$3:$C$999,3,false),"")</f>
        <v/>
      </c>
      <c r="E455" s="45"/>
      <c r="F455" s="53"/>
      <c r="G455" s="20"/>
      <c r="H455" s="51"/>
      <c r="I455" s="51"/>
      <c r="J455" s="26" t="str">
        <f t="shared" si="8"/>
        <v>A soma das parcelas não bate com o valor total do projeto</v>
      </c>
      <c r="K455" s="48" t="str">
        <f t="shared" si="2"/>
        <v/>
      </c>
      <c r="L455" s="48" t="str">
        <f>iferror(if(H455&lt;&gt;"Sim","", VLOOKUP(A455,'Input de Projetos'!$A$3:$F$999,5,FALSE)*F455),"")</f>
        <v/>
      </c>
      <c r="M455" s="49" t="str">
        <f t="shared" si="3"/>
        <v/>
      </c>
      <c r="N455" s="25" t="str">
        <f t="shared" si="4"/>
        <v/>
      </c>
      <c r="O455" s="50" t="str">
        <f t="shared" si="5"/>
        <v/>
      </c>
      <c r="P455" s="10"/>
      <c r="Q455" s="10"/>
    </row>
    <row r="456">
      <c r="A456" s="10"/>
      <c r="B456" s="42" t="str">
        <f>iferror(vlookup(A456,'Input de Projetos'!$A$3:$G$999,7,false),"")</f>
        <v/>
      </c>
      <c r="C456" s="43" t="str">
        <f>iferror(vlookup(A456,'Input de Projetos'!$A$3:$B$999,2,false),"")</f>
        <v/>
      </c>
      <c r="D456" s="44" t="str">
        <f>iferror(vlookup(A456,'Input de Projetos'!$A$3:$C$999,3,false),"")</f>
        <v/>
      </c>
      <c r="E456" s="45"/>
      <c r="F456" s="53"/>
      <c r="G456" s="20"/>
      <c r="H456" s="51"/>
      <c r="I456" s="51"/>
      <c r="J456" s="26" t="str">
        <f t="shared" si="8"/>
        <v>A soma das parcelas não bate com o valor total do projeto</v>
      </c>
      <c r="K456" s="48" t="str">
        <f t="shared" si="2"/>
        <v/>
      </c>
      <c r="L456" s="48" t="str">
        <f>iferror(if(H456&lt;&gt;"Sim","", VLOOKUP(A456,'Input de Projetos'!$A$3:$F$999,5,FALSE)*F456),"")</f>
        <v/>
      </c>
      <c r="M456" s="49" t="str">
        <f t="shared" si="3"/>
        <v/>
      </c>
      <c r="N456" s="25" t="str">
        <f t="shared" si="4"/>
        <v/>
      </c>
      <c r="O456" s="50" t="str">
        <f t="shared" si="5"/>
        <v/>
      </c>
      <c r="P456" s="10"/>
      <c r="Q456" s="10"/>
    </row>
    <row r="457">
      <c r="A457" s="10"/>
      <c r="B457" s="42" t="str">
        <f>iferror(vlookup(A457,'Input de Projetos'!$A$3:$G$999,7,false),"")</f>
        <v/>
      </c>
      <c r="C457" s="43" t="str">
        <f>iferror(vlookup(A457,'Input de Projetos'!$A$3:$B$999,2,false),"")</f>
        <v/>
      </c>
      <c r="D457" s="44" t="str">
        <f>iferror(vlookup(A457,'Input de Projetos'!$A$3:$C$999,3,false),"")</f>
        <v/>
      </c>
      <c r="E457" s="45"/>
      <c r="F457" s="53"/>
      <c r="G457" s="20"/>
      <c r="H457" s="51"/>
      <c r="I457" s="51"/>
      <c r="J457" s="26" t="str">
        <f t="shared" si="8"/>
        <v>A soma das parcelas não bate com o valor total do projeto</v>
      </c>
      <c r="K457" s="48" t="str">
        <f t="shared" si="2"/>
        <v/>
      </c>
      <c r="L457" s="48" t="str">
        <f>iferror(if(H457&lt;&gt;"Sim","", VLOOKUP(A457,'Input de Projetos'!$A$3:$F$999,5,FALSE)*F457),"")</f>
        <v/>
      </c>
      <c r="M457" s="49" t="str">
        <f t="shared" si="3"/>
        <v/>
      </c>
      <c r="N457" s="25" t="str">
        <f t="shared" si="4"/>
        <v/>
      </c>
      <c r="O457" s="50" t="str">
        <f t="shared" si="5"/>
        <v/>
      </c>
      <c r="P457" s="10"/>
      <c r="Q457" s="10"/>
    </row>
    <row r="458">
      <c r="A458" s="10"/>
      <c r="B458" s="42" t="str">
        <f>iferror(vlookup(A458,'Input de Projetos'!$A$3:$G$999,7,false),"")</f>
        <v/>
      </c>
      <c r="C458" s="43" t="str">
        <f>iferror(vlookup(A458,'Input de Projetos'!$A$3:$B$999,2,false),"")</f>
        <v/>
      </c>
      <c r="D458" s="44" t="str">
        <f>iferror(vlookup(A458,'Input de Projetos'!$A$3:$C$999,3,false),"")</f>
        <v/>
      </c>
      <c r="E458" s="45"/>
      <c r="F458" s="53"/>
      <c r="G458" s="20"/>
      <c r="H458" s="51"/>
      <c r="I458" s="51"/>
      <c r="J458" s="26" t="str">
        <f t="shared" si="8"/>
        <v>A soma das parcelas não bate com o valor total do projeto</v>
      </c>
      <c r="K458" s="48" t="str">
        <f t="shared" si="2"/>
        <v/>
      </c>
      <c r="L458" s="48" t="str">
        <f>iferror(if(H458&lt;&gt;"Sim","", VLOOKUP(A458,'Input de Projetos'!$A$3:$F$999,5,FALSE)*F458),"")</f>
        <v/>
      </c>
      <c r="M458" s="49" t="str">
        <f t="shared" si="3"/>
        <v/>
      </c>
      <c r="N458" s="25" t="str">
        <f t="shared" si="4"/>
        <v/>
      </c>
      <c r="O458" s="50" t="str">
        <f t="shared" si="5"/>
        <v/>
      </c>
      <c r="P458" s="10"/>
      <c r="Q458" s="10"/>
    </row>
    <row r="459">
      <c r="A459" s="10"/>
      <c r="B459" s="42" t="str">
        <f>iferror(vlookup(A459,'Input de Projetos'!$A$3:$G$999,7,false),"")</f>
        <v/>
      </c>
      <c r="C459" s="43" t="str">
        <f>iferror(vlookup(A459,'Input de Projetos'!$A$3:$B$999,2,false),"")</f>
        <v/>
      </c>
      <c r="D459" s="44" t="str">
        <f>iferror(vlookup(A459,'Input de Projetos'!$A$3:$C$999,3,false),"")</f>
        <v/>
      </c>
      <c r="E459" s="45"/>
      <c r="F459" s="53"/>
      <c r="G459" s="20"/>
      <c r="H459" s="51"/>
      <c r="I459" s="51"/>
      <c r="J459" s="26" t="str">
        <f t="shared" si="8"/>
        <v>A soma das parcelas não bate com o valor total do projeto</v>
      </c>
      <c r="K459" s="48" t="str">
        <f t="shared" si="2"/>
        <v/>
      </c>
      <c r="L459" s="48" t="str">
        <f>iferror(if(H459&lt;&gt;"Sim","", VLOOKUP(A459,'Input de Projetos'!$A$3:$F$999,5,FALSE)*F459),"")</f>
        <v/>
      </c>
      <c r="M459" s="49" t="str">
        <f t="shared" si="3"/>
        <v/>
      </c>
      <c r="N459" s="25" t="str">
        <f t="shared" si="4"/>
        <v/>
      </c>
      <c r="O459" s="50" t="str">
        <f t="shared" si="5"/>
        <v/>
      </c>
      <c r="P459" s="10"/>
      <c r="Q459" s="10"/>
    </row>
    <row r="460">
      <c r="A460" s="10"/>
      <c r="B460" s="42" t="str">
        <f>iferror(vlookup(A460,'Input de Projetos'!$A$3:$G$999,7,false),"")</f>
        <v/>
      </c>
      <c r="C460" s="43" t="str">
        <f>iferror(vlookup(A460,'Input de Projetos'!$A$3:$B$999,2,false),"")</f>
        <v/>
      </c>
      <c r="D460" s="44" t="str">
        <f>iferror(vlookup(A460,'Input de Projetos'!$A$3:$C$999,3,false),"")</f>
        <v/>
      </c>
      <c r="E460" s="45"/>
      <c r="F460" s="53"/>
      <c r="G460" s="20"/>
      <c r="H460" s="51"/>
      <c r="I460" s="51"/>
      <c r="J460" s="26" t="str">
        <f t="shared" si="8"/>
        <v>A soma das parcelas não bate com o valor total do projeto</v>
      </c>
      <c r="K460" s="48" t="str">
        <f t="shared" si="2"/>
        <v/>
      </c>
      <c r="L460" s="48" t="str">
        <f>iferror(if(H460&lt;&gt;"Sim","", VLOOKUP(A460,'Input de Projetos'!$A$3:$F$999,5,FALSE)*F460),"")</f>
        <v/>
      </c>
      <c r="M460" s="49" t="str">
        <f t="shared" si="3"/>
        <v/>
      </c>
      <c r="N460" s="25" t="str">
        <f t="shared" si="4"/>
        <v/>
      </c>
      <c r="O460" s="50" t="str">
        <f t="shared" si="5"/>
        <v/>
      </c>
      <c r="P460" s="10"/>
      <c r="Q460" s="10"/>
    </row>
    <row r="461">
      <c r="A461" s="10"/>
      <c r="B461" s="42" t="str">
        <f>iferror(vlookup(A461,'Input de Projetos'!$A$3:$G$999,7,false),"")</f>
        <v/>
      </c>
      <c r="C461" s="43" t="str">
        <f>iferror(vlookup(A461,'Input de Projetos'!$A$3:$B$999,2,false),"")</f>
        <v/>
      </c>
      <c r="D461" s="44" t="str">
        <f>iferror(vlookup(A461,'Input de Projetos'!$A$3:$C$999,3,false),"")</f>
        <v/>
      </c>
      <c r="E461" s="45"/>
      <c r="F461" s="53"/>
      <c r="G461" s="20"/>
      <c r="H461" s="51"/>
      <c r="I461" s="51"/>
      <c r="J461" s="26" t="str">
        <f t="shared" si="8"/>
        <v>A soma das parcelas não bate com o valor total do projeto</v>
      </c>
      <c r="K461" s="48" t="str">
        <f t="shared" si="2"/>
        <v/>
      </c>
      <c r="L461" s="48" t="str">
        <f>iferror(if(H461&lt;&gt;"Sim","", VLOOKUP(A461,'Input de Projetos'!$A$3:$F$999,5,FALSE)*F461),"")</f>
        <v/>
      </c>
      <c r="M461" s="49" t="str">
        <f t="shared" si="3"/>
        <v/>
      </c>
      <c r="N461" s="25" t="str">
        <f t="shared" si="4"/>
        <v/>
      </c>
      <c r="O461" s="50" t="str">
        <f t="shared" si="5"/>
        <v/>
      </c>
      <c r="P461" s="10"/>
      <c r="Q461" s="10"/>
    </row>
    <row r="462">
      <c r="A462" s="10"/>
      <c r="B462" s="42" t="str">
        <f>iferror(vlookup(A462,'Input de Projetos'!$A$3:$G$999,7,false),"")</f>
        <v/>
      </c>
      <c r="C462" s="43" t="str">
        <f>iferror(vlookup(A462,'Input de Projetos'!$A$3:$B$999,2,false),"")</f>
        <v/>
      </c>
      <c r="D462" s="44" t="str">
        <f>iferror(vlookup(A462,'Input de Projetos'!$A$3:$C$999,3,false),"")</f>
        <v/>
      </c>
      <c r="E462" s="45"/>
      <c r="F462" s="53"/>
      <c r="G462" s="20"/>
      <c r="H462" s="51"/>
      <c r="I462" s="51"/>
      <c r="J462" s="26" t="str">
        <f t="shared" si="8"/>
        <v>A soma das parcelas não bate com o valor total do projeto</v>
      </c>
      <c r="K462" s="48" t="str">
        <f t="shared" si="2"/>
        <v/>
      </c>
      <c r="L462" s="48" t="str">
        <f>iferror(if(H462&lt;&gt;"Sim","", VLOOKUP(A462,'Input de Projetos'!$A$3:$F$999,5,FALSE)*F462),"")</f>
        <v/>
      </c>
      <c r="M462" s="49" t="str">
        <f t="shared" si="3"/>
        <v/>
      </c>
      <c r="N462" s="25" t="str">
        <f t="shared" si="4"/>
        <v/>
      </c>
      <c r="O462" s="50" t="str">
        <f t="shared" si="5"/>
        <v/>
      </c>
      <c r="P462" s="10"/>
      <c r="Q462" s="10"/>
    </row>
    <row r="463">
      <c r="A463" s="10"/>
      <c r="B463" s="42" t="str">
        <f>iferror(vlookup(A463,'Input de Projetos'!$A$3:$G$999,7,false),"")</f>
        <v/>
      </c>
      <c r="C463" s="43" t="str">
        <f>iferror(vlookup(A463,'Input de Projetos'!$A$3:$B$999,2,false),"")</f>
        <v/>
      </c>
      <c r="D463" s="44" t="str">
        <f>iferror(vlookup(A463,'Input de Projetos'!$A$3:$C$999,3,false),"")</f>
        <v/>
      </c>
      <c r="E463" s="45"/>
      <c r="F463" s="53"/>
      <c r="G463" s="20"/>
      <c r="H463" s="51"/>
      <c r="I463" s="51"/>
      <c r="J463" s="26" t="str">
        <f t="shared" si="8"/>
        <v>A soma das parcelas não bate com o valor total do projeto</v>
      </c>
      <c r="K463" s="48" t="str">
        <f t="shared" si="2"/>
        <v/>
      </c>
      <c r="L463" s="48" t="str">
        <f>iferror(if(H463&lt;&gt;"Sim","", VLOOKUP(A463,'Input de Projetos'!$A$3:$F$999,5,FALSE)*F463),"")</f>
        <v/>
      </c>
      <c r="M463" s="49" t="str">
        <f t="shared" si="3"/>
        <v/>
      </c>
      <c r="N463" s="25" t="str">
        <f t="shared" si="4"/>
        <v/>
      </c>
      <c r="O463" s="50" t="str">
        <f t="shared" si="5"/>
        <v/>
      </c>
      <c r="P463" s="10"/>
      <c r="Q463" s="10"/>
    </row>
    <row r="464">
      <c r="A464" s="10"/>
      <c r="B464" s="42" t="str">
        <f>iferror(vlookup(A464,'Input de Projetos'!$A$3:$G$999,7,false),"")</f>
        <v/>
      </c>
      <c r="C464" s="43" t="str">
        <f>iferror(vlookup(A464,'Input de Projetos'!$A$3:$B$999,2,false),"")</f>
        <v/>
      </c>
      <c r="D464" s="44" t="str">
        <f>iferror(vlookup(A464,'Input de Projetos'!$A$3:$C$999,3,false),"")</f>
        <v/>
      </c>
      <c r="E464" s="45"/>
      <c r="F464" s="53"/>
      <c r="G464" s="20"/>
      <c r="H464" s="51"/>
      <c r="I464" s="51"/>
      <c r="J464" s="26" t="str">
        <f t="shared" si="8"/>
        <v>A soma das parcelas não bate com o valor total do projeto</v>
      </c>
      <c r="K464" s="48" t="str">
        <f t="shared" si="2"/>
        <v/>
      </c>
      <c r="L464" s="48" t="str">
        <f>iferror(if(H464&lt;&gt;"Sim","", VLOOKUP(A464,'Input de Projetos'!$A$3:$F$999,5,FALSE)*F464),"")</f>
        <v/>
      </c>
      <c r="M464" s="49" t="str">
        <f t="shared" si="3"/>
        <v/>
      </c>
      <c r="N464" s="25" t="str">
        <f t="shared" si="4"/>
        <v/>
      </c>
      <c r="O464" s="50" t="str">
        <f t="shared" si="5"/>
        <v/>
      </c>
      <c r="P464" s="10"/>
      <c r="Q464" s="10"/>
    </row>
    <row r="465">
      <c r="A465" s="10"/>
      <c r="B465" s="42" t="str">
        <f>iferror(vlookup(A465,'Input de Projetos'!$A$3:$G$999,7,false),"")</f>
        <v/>
      </c>
      <c r="C465" s="43" t="str">
        <f>iferror(vlookup(A465,'Input de Projetos'!$A$3:$B$999,2,false),"")</f>
        <v/>
      </c>
      <c r="D465" s="44" t="str">
        <f>iferror(vlookup(A465,'Input de Projetos'!$A$3:$C$999,3,false),"")</f>
        <v/>
      </c>
      <c r="E465" s="45"/>
      <c r="F465" s="53"/>
      <c r="G465" s="20"/>
      <c r="H465" s="51"/>
      <c r="I465" s="51"/>
      <c r="J465" s="26" t="str">
        <f t="shared" si="8"/>
        <v>A soma das parcelas não bate com o valor total do projeto</v>
      </c>
      <c r="K465" s="48" t="str">
        <f t="shared" si="2"/>
        <v/>
      </c>
      <c r="L465" s="48" t="str">
        <f>iferror(if(H465&lt;&gt;"Sim","", VLOOKUP(A465,'Input de Projetos'!$A$3:$F$999,5,FALSE)*F465),"")</f>
        <v/>
      </c>
      <c r="M465" s="49" t="str">
        <f t="shared" si="3"/>
        <v/>
      </c>
      <c r="N465" s="25" t="str">
        <f t="shared" si="4"/>
        <v/>
      </c>
      <c r="O465" s="50" t="str">
        <f t="shared" si="5"/>
        <v/>
      </c>
      <c r="P465" s="10"/>
      <c r="Q465" s="10"/>
    </row>
    <row r="466">
      <c r="A466" s="10"/>
      <c r="B466" s="42" t="str">
        <f>iferror(vlookup(A466,'Input de Projetos'!$A$3:$G$999,7,false),"")</f>
        <v/>
      </c>
      <c r="C466" s="43" t="str">
        <f>iferror(vlookup(A466,'Input de Projetos'!$A$3:$B$999,2,false),"")</f>
        <v/>
      </c>
      <c r="D466" s="44" t="str">
        <f>iferror(vlookup(A466,'Input de Projetos'!$A$3:$C$999,3,false),"")</f>
        <v/>
      </c>
      <c r="E466" s="45"/>
      <c r="F466" s="53"/>
      <c r="G466" s="20"/>
      <c r="H466" s="51"/>
      <c r="I466" s="51"/>
      <c r="J466" s="26" t="str">
        <f t="shared" si="8"/>
        <v>A soma das parcelas não bate com o valor total do projeto</v>
      </c>
      <c r="K466" s="48" t="str">
        <f t="shared" si="2"/>
        <v/>
      </c>
      <c r="L466" s="48" t="str">
        <f>iferror(if(H466&lt;&gt;"Sim","", VLOOKUP(A466,'Input de Projetos'!$A$3:$F$999,5,FALSE)*F466),"")</f>
        <v/>
      </c>
      <c r="M466" s="49" t="str">
        <f t="shared" si="3"/>
        <v/>
      </c>
      <c r="N466" s="25" t="str">
        <f t="shared" si="4"/>
        <v/>
      </c>
      <c r="O466" s="50" t="str">
        <f t="shared" si="5"/>
        <v/>
      </c>
      <c r="P466" s="10"/>
      <c r="Q466" s="10"/>
    </row>
    <row r="467">
      <c r="A467" s="10"/>
      <c r="B467" s="42" t="str">
        <f>iferror(vlookup(A467,'Input de Projetos'!$A$3:$G$999,7,false),"")</f>
        <v/>
      </c>
      <c r="C467" s="43" t="str">
        <f>iferror(vlookup(A467,'Input de Projetos'!$A$3:$B$999,2,false),"")</f>
        <v/>
      </c>
      <c r="D467" s="44" t="str">
        <f>iferror(vlookup(A467,'Input de Projetos'!$A$3:$C$999,3,false),"")</f>
        <v/>
      </c>
      <c r="E467" s="45"/>
      <c r="F467" s="53"/>
      <c r="G467" s="20"/>
      <c r="H467" s="51"/>
      <c r="I467" s="51"/>
      <c r="J467" s="26" t="str">
        <f t="shared" si="8"/>
        <v>A soma das parcelas não bate com o valor total do projeto</v>
      </c>
      <c r="K467" s="48" t="str">
        <f t="shared" si="2"/>
        <v/>
      </c>
      <c r="L467" s="48" t="str">
        <f>iferror(if(H467&lt;&gt;"Sim","", VLOOKUP(A467,'Input de Projetos'!$A$3:$F$999,5,FALSE)*F467),"")</f>
        <v/>
      </c>
      <c r="M467" s="49" t="str">
        <f t="shared" si="3"/>
        <v/>
      </c>
      <c r="N467" s="25" t="str">
        <f t="shared" si="4"/>
        <v/>
      </c>
      <c r="O467" s="50" t="str">
        <f t="shared" si="5"/>
        <v/>
      </c>
      <c r="P467" s="10"/>
      <c r="Q467" s="10"/>
    </row>
    <row r="468">
      <c r="A468" s="10"/>
      <c r="B468" s="42" t="str">
        <f>iferror(vlookup(A468,'Input de Projetos'!$A$3:$G$999,7,false),"")</f>
        <v/>
      </c>
      <c r="C468" s="43" t="str">
        <f>iferror(vlookup(A468,'Input de Projetos'!$A$3:$B$999,2,false),"")</f>
        <v/>
      </c>
      <c r="D468" s="44" t="str">
        <f>iferror(vlookup(A468,'Input de Projetos'!$A$3:$C$999,3,false),"")</f>
        <v/>
      </c>
      <c r="E468" s="45"/>
      <c r="F468" s="53"/>
      <c r="G468" s="20"/>
      <c r="H468" s="51"/>
      <c r="I468" s="51"/>
      <c r="J468" s="26" t="str">
        <f t="shared" si="8"/>
        <v>A soma das parcelas não bate com o valor total do projeto</v>
      </c>
      <c r="K468" s="48" t="str">
        <f t="shared" si="2"/>
        <v/>
      </c>
      <c r="L468" s="48" t="str">
        <f>iferror(if(H468&lt;&gt;"Sim","", VLOOKUP(A468,'Input de Projetos'!$A$3:$F$999,5,FALSE)*F468),"")</f>
        <v/>
      </c>
      <c r="M468" s="49" t="str">
        <f t="shared" si="3"/>
        <v/>
      </c>
      <c r="N468" s="25" t="str">
        <f t="shared" si="4"/>
        <v/>
      </c>
      <c r="O468" s="50" t="str">
        <f t="shared" si="5"/>
        <v/>
      </c>
      <c r="P468" s="10"/>
      <c r="Q468" s="10"/>
    </row>
    <row r="469">
      <c r="A469" s="10"/>
      <c r="B469" s="42" t="str">
        <f>iferror(vlookup(A469,'Input de Projetos'!$A$3:$G$999,7,false),"")</f>
        <v/>
      </c>
      <c r="C469" s="43" t="str">
        <f>iferror(vlookup(A469,'Input de Projetos'!$A$3:$B$999,2,false),"")</f>
        <v/>
      </c>
      <c r="D469" s="44" t="str">
        <f>iferror(vlookup(A469,'Input de Projetos'!$A$3:$C$999,3,false),"")</f>
        <v/>
      </c>
      <c r="E469" s="45"/>
      <c r="F469" s="53"/>
      <c r="G469" s="20"/>
      <c r="H469" s="51"/>
      <c r="I469" s="51"/>
      <c r="J469" s="26" t="str">
        <f t="shared" si="8"/>
        <v>A soma das parcelas não bate com o valor total do projeto</v>
      </c>
      <c r="K469" s="48" t="str">
        <f t="shared" si="2"/>
        <v/>
      </c>
      <c r="L469" s="48" t="str">
        <f>iferror(if(H469&lt;&gt;"Sim","", VLOOKUP(A469,'Input de Projetos'!$A$3:$F$999,5,FALSE)*F469),"")</f>
        <v/>
      </c>
      <c r="M469" s="49" t="str">
        <f t="shared" si="3"/>
        <v/>
      </c>
      <c r="N469" s="25" t="str">
        <f t="shared" si="4"/>
        <v/>
      </c>
      <c r="O469" s="50" t="str">
        <f t="shared" si="5"/>
        <v/>
      </c>
      <c r="P469" s="10"/>
      <c r="Q469" s="10"/>
    </row>
    <row r="470">
      <c r="A470" s="10"/>
      <c r="B470" s="42" t="str">
        <f>iferror(vlookup(A470,'Input de Projetos'!$A$3:$G$999,7,false),"")</f>
        <v/>
      </c>
      <c r="C470" s="43" t="str">
        <f>iferror(vlookup(A470,'Input de Projetos'!$A$3:$B$999,2,false),"")</f>
        <v/>
      </c>
      <c r="D470" s="44" t="str">
        <f>iferror(vlookup(A470,'Input de Projetos'!$A$3:$C$999,3,false),"")</f>
        <v/>
      </c>
      <c r="E470" s="45"/>
      <c r="F470" s="53"/>
      <c r="G470" s="20"/>
      <c r="H470" s="51"/>
      <c r="I470" s="51"/>
      <c r="J470" s="26" t="str">
        <f t="shared" si="8"/>
        <v>A soma das parcelas não bate com o valor total do projeto</v>
      </c>
      <c r="K470" s="48" t="str">
        <f t="shared" si="2"/>
        <v/>
      </c>
      <c r="L470" s="48" t="str">
        <f>iferror(if(H470&lt;&gt;"Sim","", VLOOKUP(A470,'Input de Projetos'!$A$3:$F$999,5,FALSE)*F470),"")</f>
        <v/>
      </c>
      <c r="M470" s="49" t="str">
        <f t="shared" si="3"/>
        <v/>
      </c>
      <c r="N470" s="25" t="str">
        <f t="shared" si="4"/>
        <v/>
      </c>
      <c r="O470" s="50" t="str">
        <f t="shared" si="5"/>
        <v/>
      </c>
      <c r="P470" s="10"/>
      <c r="Q470" s="10"/>
    </row>
    <row r="471">
      <c r="A471" s="10"/>
      <c r="B471" s="42" t="str">
        <f>iferror(vlookup(A471,'Input de Projetos'!$A$3:$G$999,7,false),"")</f>
        <v/>
      </c>
      <c r="C471" s="43" t="str">
        <f>iferror(vlookup(A471,'Input de Projetos'!$A$3:$B$999,2,false),"")</f>
        <v/>
      </c>
      <c r="D471" s="44" t="str">
        <f>iferror(vlookup(A471,'Input de Projetos'!$A$3:$C$999,3,false),"")</f>
        <v/>
      </c>
      <c r="E471" s="45"/>
      <c r="F471" s="53"/>
      <c r="G471" s="20"/>
      <c r="H471" s="51"/>
      <c r="I471" s="51"/>
      <c r="J471" s="26" t="str">
        <f t="shared" si="8"/>
        <v>A soma das parcelas não bate com o valor total do projeto</v>
      </c>
      <c r="K471" s="48" t="str">
        <f t="shared" si="2"/>
        <v/>
      </c>
      <c r="L471" s="48" t="str">
        <f>iferror(if(H471&lt;&gt;"Sim","", VLOOKUP(A471,'Input de Projetos'!$A$3:$F$999,5,FALSE)*F471),"")</f>
        <v/>
      </c>
      <c r="M471" s="49" t="str">
        <f t="shared" si="3"/>
        <v/>
      </c>
      <c r="N471" s="25" t="str">
        <f t="shared" si="4"/>
        <v/>
      </c>
      <c r="O471" s="50" t="str">
        <f t="shared" si="5"/>
        <v/>
      </c>
      <c r="P471" s="10"/>
      <c r="Q471" s="10"/>
    </row>
    <row r="472">
      <c r="A472" s="10"/>
      <c r="B472" s="42" t="str">
        <f>iferror(vlookup(A472,'Input de Projetos'!$A$3:$G$999,7,false),"")</f>
        <v/>
      </c>
      <c r="C472" s="43" t="str">
        <f>iferror(vlookup(A472,'Input de Projetos'!$A$3:$B$999,2,false),"")</f>
        <v/>
      </c>
      <c r="D472" s="44" t="str">
        <f>iferror(vlookup(A472,'Input de Projetos'!$A$3:$C$999,3,false),"")</f>
        <v/>
      </c>
      <c r="E472" s="45"/>
      <c r="F472" s="53"/>
      <c r="G472" s="20"/>
      <c r="H472" s="51"/>
      <c r="I472" s="51"/>
      <c r="J472" s="26" t="str">
        <f t="shared" si="8"/>
        <v>A soma das parcelas não bate com o valor total do projeto</v>
      </c>
      <c r="K472" s="48" t="str">
        <f t="shared" si="2"/>
        <v/>
      </c>
      <c r="L472" s="48" t="str">
        <f>iferror(if(H472&lt;&gt;"Sim","", VLOOKUP(A472,'Input de Projetos'!$A$3:$F$999,5,FALSE)*F472),"")</f>
        <v/>
      </c>
      <c r="M472" s="49" t="str">
        <f t="shared" si="3"/>
        <v/>
      </c>
      <c r="N472" s="25" t="str">
        <f t="shared" si="4"/>
        <v/>
      </c>
      <c r="O472" s="50" t="str">
        <f t="shared" si="5"/>
        <v/>
      </c>
      <c r="P472" s="10"/>
      <c r="Q472" s="10"/>
    </row>
    <row r="473">
      <c r="A473" s="10"/>
      <c r="B473" s="42" t="str">
        <f>iferror(vlookup(A473,'Input de Projetos'!$A$3:$G$999,7,false),"")</f>
        <v/>
      </c>
      <c r="C473" s="43" t="str">
        <f>iferror(vlookup(A473,'Input de Projetos'!$A$3:$B$999,2,false),"")</f>
        <v/>
      </c>
      <c r="D473" s="44" t="str">
        <f>iferror(vlookup(A473,'Input de Projetos'!$A$3:$C$999,3,false),"")</f>
        <v/>
      </c>
      <c r="E473" s="45"/>
      <c r="F473" s="53"/>
      <c r="G473" s="20"/>
      <c r="H473" s="51"/>
      <c r="I473" s="51"/>
      <c r="J473" s="26" t="str">
        <f t="shared" si="8"/>
        <v>A soma das parcelas não bate com o valor total do projeto</v>
      </c>
      <c r="K473" s="48" t="str">
        <f t="shared" si="2"/>
        <v/>
      </c>
      <c r="L473" s="48" t="str">
        <f>iferror(if(H473&lt;&gt;"Sim","", VLOOKUP(A473,'Input de Projetos'!$A$3:$F$999,5,FALSE)*F473),"")</f>
        <v/>
      </c>
      <c r="M473" s="49" t="str">
        <f t="shared" si="3"/>
        <v/>
      </c>
      <c r="N473" s="25" t="str">
        <f t="shared" si="4"/>
        <v/>
      </c>
      <c r="O473" s="50" t="str">
        <f t="shared" si="5"/>
        <v/>
      </c>
      <c r="P473" s="10"/>
      <c r="Q473" s="10"/>
    </row>
    <row r="474">
      <c r="A474" s="10"/>
      <c r="B474" s="42" t="str">
        <f>iferror(vlookup(A474,'Input de Projetos'!$A$3:$G$999,7,false),"")</f>
        <v/>
      </c>
      <c r="C474" s="43" t="str">
        <f>iferror(vlookup(A474,'Input de Projetos'!$A$3:$B$999,2,false),"")</f>
        <v/>
      </c>
      <c r="D474" s="44" t="str">
        <f>iferror(vlookup(A474,'Input de Projetos'!$A$3:$C$999,3,false),"")</f>
        <v/>
      </c>
      <c r="E474" s="45"/>
      <c r="F474" s="53"/>
      <c r="G474" s="20"/>
      <c r="H474" s="51"/>
      <c r="I474" s="51"/>
      <c r="J474" s="26" t="str">
        <f t="shared" si="8"/>
        <v>A soma das parcelas não bate com o valor total do projeto</v>
      </c>
      <c r="K474" s="48" t="str">
        <f t="shared" si="2"/>
        <v/>
      </c>
      <c r="L474" s="48" t="str">
        <f>iferror(if(H474&lt;&gt;"Sim","", VLOOKUP(A474,'Input de Projetos'!$A$3:$F$999,5,FALSE)*F474),"")</f>
        <v/>
      </c>
      <c r="M474" s="49" t="str">
        <f t="shared" si="3"/>
        <v/>
      </c>
      <c r="N474" s="25" t="str">
        <f t="shared" si="4"/>
        <v/>
      </c>
      <c r="O474" s="50" t="str">
        <f t="shared" si="5"/>
        <v/>
      </c>
      <c r="P474" s="10"/>
      <c r="Q474" s="10"/>
    </row>
    <row r="475">
      <c r="A475" s="10"/>
      <c r="B475" s="42" t="str">
        <f>iferror(vlookup(A475,'Input de Projetos'!$A$3:$G$999,7,false),"")</f>
        <v/>
      </c>
      <c r="C475" s="43" t="str">
        <f>iferror(vlookup(A475,'Input de Projetos'!$A$3:$B$999,2,false),"")</f>
        <v/>
      </c>
      <c r="D475" s="44" t="str">
        <f>iferror(vlookup(A475,'Input de Projetos'!$A$3:$C$999,3,false),"")</f>
        <v/>
      </c>
      <c r="E475" s="45"/>
      <c r="F475" s="53"/>
      <c r="G475" s="20"/>
      <c r="H475" s="51"/>
      <c r="I475" s="51"/>
      <c r="J475" s="26" t="str">
        <f t="shared" si="8"/>
        <v>A soma das parcelas não bate com o valor total do projeto</v>
      </c>
      <c r="K475" s="48" t="str">
        <f t="shared" si="2"/>
        <v/>
      </c>
      <c r="L475" s="48" t="str">
        <f>iferror(if(H475&lt;&gt;"Sim","", VLOOKUP(A475,'Input de Projetos'!$A$3:$F$999,5,FALSE)*F475),"")</f>
        <v/>
      </c>
      <c r="M475" s="49" t="str">
        <f t="shared" si="3"/>
        <v/>
      </c>
      <c r="N475" s="25" t="str">
        <f t="shared" si="4"/>
        <v/>
      </c>
      <c r="O475" s="50" t="str">
        <f t="shared" si="5"/>
        <v/>
      </c>
      <c r="P475" s="10"/>
      <c r="Q475" s="10"/>
    </row>
    <row r="476">
      <c r="A476" s="10"/>
      <c r="B476" s="42" t="str">
        <f>iferror(vlookup(A476,'Input de Projetos'!$A$3:$G$999,7,false),"")</f>
        <v/>
      </c>
      <c r="C476" s="43" t="str">
        <f>iferror(vlookup(A476,'Input de Projetos'!$A$3:$B$999,2,false),"")</f>
        <v/>
      </c>
      <c r="D476" s="44" t="str">
        <f>iferror(vlookup(A476,'Input de Projetos'!$A$3:$C$999,3,false),"")</f>
        <v/>
      </c>
      <c r="E476" s="45"/>
      <c r="F476" s="53"/>
      <c r="G476" s="20"/>
      <c r="H476" s="51"/>
      <c r="I476" s="51"/>
      <c r="J476" s="26" t="str">
        <f t="shared" si="8"/>
        <v>A soma das parcelas não bate com o valor total do projeto</v>
      </c>
      <c r="K476" s="48" t="str">
        <f t="shared" si="2"/>
        <v/>
      </c>
      <c r="L476" s="48" t="str">
        <f>iferror(if(H476&lt;&gt;"Sim","", VLOOKUP(A476,'Input de Projetos'!$A$3:$F$999,5,FALSE)*F476),"")</f>
        <v/>
      </c>
      <c r="M476" s="49" t="str">
        <f t="shared" si="3"/>
        <v/>
      </c>
      <c r="N476" s="25" t="str">
        <f t="shared" si="4"/>
        <v/>
      </c>
      <c r="O476" s="50" t="str">
        <f t="shared" si="5"/>
        <v/>
      </c>
      <c r="P476" s="10"/>
      <c r="Q476" s="10"/>
    </row>
    <row r="477">
      <c r="A477" s="10"/>
      <c r="B477" s="42" t="str">
        <f>iferror(vlookup(A477,'Input de Projetos'!$A$3:$G$999,7,false),"")</f>
        <v/>
      </c>
      <c r="C477" s="43" t="str">
        <f>iferror(vlookup(A477,'Input de Projetos'!$A$3:$B$999,2,false),"")</f>
        <v/>
      </c>
      <c r="D477" s="44" t="str">
        <f>iferror(vlookup(A477,'Input de Projetos'!$A$3:$C$999,3,false),"")</f>
        <v/>
      </c>
      <c r="E477" s="45"/>
      <c r="F477" s="53"/>
      <c r="G477" s="20"/>
      <c r="H477" s="51"/>
      <c r="I477" s="51"/>
      <c r="J477" s="26" t="str">
        <f t="shared" si="8"/>
        <v>A soma das parcelas não bate com o valor total do projeto</v>
      </c>
      <c r="K477" s="48" t="str">
        <f t="shared" si="2"/>
        <v/>
      </c>
      <c r="L477" s="48" t="str">
        <f>iferror(if(H477&lt;&gt;"Sim","", VLOOKUP(A477,'Input de Projetos'!$A$3:$F$999,5,FALSE)*F477),"")</f>
        <v/>
      </c>
      <c r="M477" s="49" t="str">
        <f t="shared" si="3"/>
        <v/>
      </c>
      <c r="N477" s="25" t="str">
        <f t="shared" si="4"/>
        <v/>
      </c>
      <c r="O477" s="50" t="str">
        <f t="shared" si="5"/>
        <v/>
      </c>
      <c r="P477" s="10"/>
      <c r="Q477" s="10"/>
    </row>
    <row r="478">
      <c r="A478" s="10"/>
      <c r="B478" s="42" t="str">
        <f>iferror(vlookup(A478,'Input de Projetos'!$A$3:$G$999,7,false),"")</f>
        <v/>
      </c>
      <c r="C478" s="43" t="str">
        <f>iferror(vlookup(A478,'Input de Projetos'!$A$3:$B$999,2,false),"")</f>
        <v/>
      </c>
      <c r="D478" s="44" t="str">
        <f>iferror(vlookup(A478,'Input de Projetos'!$A$3:$C$999,3,false),"")</f>
        <v/>
      </c>
      <c r="E478" s="45"/>
      <c r="F478" s="53"/>
      <c r="G478" s="20"/>
      <c r="H478" s="51"/>
      <c r="I478" s="51"/>
      <c r="J478" s="26" t="str">
        <f t="shared" si="8"/>
        <v>A soma das parcelas não bate com o valor total do projeto</v>
      </c>
      <c r="K478" s="48" t="str">
        <f t="shared" si="2"/>
        <v/>
      </c>
      <c r="L478" s="48" t="str">
        <f>iferror(if(H478&lt;&gt;"Sim","", VLOOKUP(A478,'Input de Projetos'!$A$3:$F$999,5,FALSE)*F478),"")</f>
        <v/>
      </c>
      <c r="M478" s="49" t="str">
        <f t="shared" si="3"/>
        <v/>
      </c>
      <c r="N478" s="25" t="str">
        <f t="shared" si="4"/>
        <v/>
      </c>
      <c r="O478" s="50" t="str">
        <f t="shared" si="5"/>
        <v/>
      </c>
      <c r="P478" s="10"/>
      <c r="Q478" s="10"/>
    </row>
    <row r="479">
      <c r="A479" s="10"/>
      <c r="B479" s="42" t="str">
        <f>iferror(vlookup(A479,'Input de Projetos'!$A$3:$G$999,7,false),"")</f>
        <v/>
      </c>
      <c r="C479" s="43" t="str">
        <f>iferror(vlookup(A479,'Input de Projetos'!$A$3:$B$999,2,false),"")</f>
        <v/>
      </c>
      <c r="D479" s="44" t="str">
        <f>iferror(vlookup(A479,'Input de Projetos'!$A$3:$C$999,3,false),"")</f>
        <v/>
      </c>
      <c r="E479" s="45"/>
      <c r="F479" s="53"/>
      <c r="G479" s="20"/>
      <c r="H479" s="51"/>
      <c r="I479" s="51"/>
      <c r="J479" s="26" t="str">
        <f t="shared" si="8"/>
        <v>A soma das parcelas não bate com o valor total do projeto</v>
      </c>
      <c r="K479" s="48" t="str">
        <f t="shared" si="2"/>
        <v/>
      </c>
      <c r="L479" s="48" t="str">
        <f>iferror(if(H479&lt;&gt;"Sim","", VLOOKUP(A479,'Input de Projetos'!$A$3:$F$999,5,FALSE)*F479),"")</f>
        <v/>
      </c>
      <c r="M479" s="49" t="str">
        <f t="shared" si="3"/>
        <v/>
      </c>
      <c r="N479" s="25" t="str">
        <f t="shared" si="4"/>
        <v/>
      </c>
      <c r="O479" s="50" t="str">
        <f t="shared" si="5"/>
        <v/>
      </c>
      <c r="P479" s="10"/>
      <c r="Q479" s="10"/>
    </row>
    <row r="480">
      <c r="A480" s="10"/>
      <c r="B480" s="42" t="str">
        <f>iferror(vlookup(A480,'Input de Projetos'!$A$3:$G$999,7,false),"")</f>
        <v/>
      </c>
      <c r="C480" s="43" t="str">
        <f>iferror(vlookup(A480,'Input de Projetos'!$A$3:$B$999,2,false),"")</f>
        <v/>
      </c>
      <c r="D480" s="44" t="str">
        <f>iferror(vlookup(A480,'Input de Projetos'!$A$3:$C$999,3,false),"")</f>
        <v/>
      </c>
      <c r="E480" s="45"/>
      <c r="F480" s="53"/>
      <c r="G480" s="20"/>
      <c r="H480" s="51"/>
      <c r="I480" s="51"/>
      <c r="J480" s="26" t="str">
        <f t="shared" si="8"/>
        <v>A soma das parcelas não bate com o valor total do projeto</v>
      </c>
      <c r="K480" s="48" t="str">
        <f t="shared" si="2"/>
        <v/>
      </c>
      <c r="L480" s="48" t="str">
        <f>iferror(if(H480&lt;&gt;"Sim","", VLOOKUP(A480,'Input de Projetos'!$A$3:$F$999,5,FALSE)*F480),"")</f>
        <v/>
      </c>
      <c r="M480" s="49" t="str">
        <f t="shared" si="3"/>
        <v/>
      </c>
      <c r="N480" s="25" t="str">
        <f t="shared" si="4"/>
        <v/>
      </c>
      <c r="O480" s="50" t="str">
        <f t="shared" si="5"/>
        <v/>
      </c>
      <c r="P480" s="10"/>
      <c r="Q480" s="10"/>
    </row>
    <row r="481">
      <c r="A481" s="10"/>
      <c r="B481" s="42" t="str">
        <f>iferror(vlookup(A481,'Input de Projetos'!$A$3:$G$999,7,false),"")</f>
        <v/>
      </c>
      <c r="C481" s="43" t="str">
        <f>iferror(vlookup(A481,'Input de Projetos'!$A$3:$B$999,2,false),"")</f>
        <v/>
      </c>
      <c r="D481" s="44" t="str">
        <f>iferror(vlookup(A481,'Input de Projetos'!$A$3:$C$999,3,false),"")</f>
        <v/>
      </c>
      <c r="E481" s="45"/>
      <c r="F481" s="53"/>
      <c r="G481" s="20"/>
      <c r="H481" s="51"/>
      <c r="I481" s="51"/>
      <c r="J481" s="26" t="str">
        <f t="shared" si="8"/>
        <v>A soma das parcelas não bate com o valor total do projeto</v>
      </c>
      <c r="K481" s="48" t="str">
        <f t="shared" si="2"/>
        <v/>
      </c>
      <c r="L481" s="48" t="str">
        <f>iferror(if(H481&lt;&gt;"Sim","", VLOOKUP(A481,'Input de Projetos'!$A$3:$F$999,5,FALSE)*F481),"")</f>
        <v/>
      </c>
      <c r="M481" s="49" t="str">
        <f t="shared" si="3"/>
        <v/>
      </c>
      <c r="N481" s="25" t="str">
        <f t="shared" si="4"/>
        <v/>
      </c>
      <c r="O481" s="50" t="str">
        <f t="shared" si="5"/>
        <v/>
      </c>
      <c r="P481" s="10"/>
      <c r="Q481" s="10"/>
    </row>
    <row r="482">
      <c r="A482" s="10"/>
      <c r="B482" s="42" t="str">
        <f>iferror(vlookup(A482,'Input de Projetos'!$A$3:$G$999,7,false),"")</f>
        <v/>
      </c>
      <c r="C482" s="43" t="str">
        <f>iferror(vlookup(A482,'Input de Projetos'!$A$3:$B$999,2,false),"")</f>
        <v/>
      </c>
      <c r="D482" s="44" t="str">
        <f>iferror(vlookup(A482,'Input de Projetos'!$A$3:$C$999,3,false),"")</f>
        <v/>
      </c>
      <c r="E482" s="45"/>
      <c r="F482" s="53"/>
      <c r="G482" s="20"/>
      <c r="H482" s="51"/>
      <c r="I482" s="51"/>
      <c r="J482" s="26" t="str">
        <f t="shared" si="8"/>
        <v>A soma das parcelas não bate com o valor total do projeto</v>
      </c>
      <c r="K482" s="48" t="str">
        <f t="shared" si="2"/>
        <v/>
      </c>
      <c r="L482" s="48" t="str">
        <f>iferror(if(H482&lt;&gt;"Sim","", VLOOKUP(A482,'Input de Projetos'!$A$3:$F$999,5,FALSE)*F482),"")</f>
        <v/>
      </c>
      <c r="M482" s="49" t="str">
        <f t="shared" si="3"/>
        <v/>
      </c>
      <c r="N482" s="25" t="str">
        <f t="shared" si="4"/>
        <v/>
      </c>
      <c r="O482" s="50" t="str">
        <f t="shared" si="5"/>
        <v/>
      </c>
      <c r="P482" s="10"/>
      <c r="Q482" s="10"/>
    </row>
    <row r="483">
      <c r="A483" s="10"/>
      <c r="B483" s="42" t="str">
        <f>iferror(vlookup(A483,'Input de Projetos'!$A$3:$G$999,7,false),"")</f>
        <v/>
      </c>
      <c r="C483" s="43" t="str">
        <f>iferror(vlookup(A483,'Input de Projetos'!$A$3:$B$999,2,false),"")</f>
        <v/>
      </c>
      <c r="D483" s="44" t="str">
        <f>iferror(vlookup(A483,'Input de Projetos'!$A$3:$C$999,3,false),"")</f>
        <v/>
      </c>
      <c r="E483" s="45"/>
      <c r="F483" s="53"/>
      <c r="G483" s="20"/>
      <c r="H483" s="51"/>
      <c r="I483" s="51"/>
      <c r="J483" s="26" t="str">
        <f t="shared" si="8"/>
        <v>A soma das parcelas não bate com o valor total do projeto</v>
      </c>
      <c r="K483" s="48" t="str">
        <f t="shared" si="2"/>
        <v/>
      </c>
      <c r="L483" s="48" t="str">
        <f>iferror(if(H483&lt;&gt;"Sim","", VLOOKUP(A483,'Input de Projetos'!$A$3:$F$999,5,FALSE)*F483),"")</f>
        <v/>
      </c>
      <c r="M483" s="49" t="str">
        <f t="shared" si="3"/>
        <v/>
      </c>
      <c r="N483" s="25" t="str">
        <f t="shared" si="4"/>
        <v/>
      </c>
      <c r="O483" s="50" t="str">
        <f t="shared" si="5"/>
        <v/>
      </c>
      <c r="P483" s="10"/>
      <c r="Q483" s="10"/>
    </row>
    <row r="484">
      <c r="A484" s="10"/>
      <c r="B484" s="42" t="str">
        <f>iferror(vlookup(A484,'Input de Projetos'!$A$3:$G$999,7,false),"")</f>
        <v/>
      </c>
      <c r="C484" s="43" t="str">
        <f>iferror(vlookup(A484,'Input de Projetos'!$A$3:$B$999,2,false),"")</f>
        <v/>
      </c>
      <c r="D484" s="44" t="str">
        <f>iferror(vlookup(A484,'Input de Projetos'!$A$3:$C$999,3,false),"")</f>
        <v/>
      </c>
      <c r="E484" s="45"/>
      <c r="F484" s="53"/>
      <c r="G484" s="20"/>
      <c r="H484" s="51"/>
      <c r="I484" s="51"/>
      <c r="J484" s="26" t="str">
        <f t="shared" si="8"/>
        <v>A soma das parcelas não bate com o valor total do projeto</v>
      </c>
      <c r="K484" s="48" t="str">
        <f t="shared" si="2"/>
        <v/>
      </c>
      <c r="L484" s="48" t="str">
        <f>iferror(if(H484&lt;&gt;"Sim","", VLOOKUP(A484,'Input de Projetos'!$A$3:$F$999,5,FALSE)*F484),"")</f>
        <v/>
      </c>
      <c r="M484" s="49" t="str">
        <f t="shared" si="3"/>
        <v/>
      </c>
      <c r="N484" s="25" t="str">
        <f t="shared" si="4"/>
        <v/>
      </c>
      <c r="O484" s="50" t="str">
        <f t="shared" si="5"/>
        <v/>
      </c>
      <c r="P484" s="10"/>
      <c r="Q484" s="10"/>
    </row>
    <row r="485">
      <c r="A485" s="10"/>
      <c r="B485" s="42" t="str">
        <f>iferror(vlookup(A485,'Input de Projetos'!$A$3:$G$999,7,false),"")</f>
        <v/>
      </c>
      <c r="C485" s="43" t="str">
        <f>iferror(vlookup(A485,'Input de Projetos'!$A$3:$B$999,2,false),"")</f>
        <v/>
      </c>
      <c r="D485" s="44" t="str">
        <f>iferror(vlookup(A485,'Input de Projetos'!$A$3:$C$999,3,false),"")</f>
        <v/>
      </c>
      <c r="E485" s="45"/>
      <c r="F485" s="53"/>
      <c r="G485" s="20"/>
      <c r="H485" s="51"/>
      <c r="I485" s="51"/>
      <c r="J485" s="26" t="str">
        <f t="shared" si="8"/>
        <v>A soma das parcelas não bate com o valor total do projeto</v>
      </c>
      <c r="K485" s="48" t="str">
        <f t="shared" si="2"/>
        <v/>
      </c>
      <c r="L485" s="48" t="str">
        <f>iferror(if(H485&lt;&gt;"Sim","", VLOOKUP(A485,'Input de Projetos'!$A$3:$F$999,5,FALSE)*F485),"")</f>
        <v/>
      </c>
      <c r="M485" s="49" t="str">
        <f t="shared" si="3"/>
        <v/>
      </c>
      <c r="N485" s="25" t="str">
        <f t="shared" si="4"/>
        <v/>
      </c>
      <c r="O485" s="50" t="str">
        <f t="shared" si="5"/>
        <v/>
      </c>
      <c r="P485" s="10"/>
      <c r="Q485" s="10"/>
    </row>
    <row r="486">
      <c r="A486" s="10"/>
      <c r="B486" s="42" t="str">
        <f>iferror(vlookup(A486,'Input de Projetos'!$A$3:$G$999,7,false),"")</f>
        <v/>
      </c>
      <c r="C486" s="43" t="str">
        <f>iferror(vlookup(A486,'Input de Projetos'!$A$3:$B$999,2,false),"")</f>
        <v/>
      </c>
      <c r="D486" s="44" t="str">
        <f>iferror(vlookup(A486,'Input de Projetos'!$A$3:$C$999,3,false),"")</f>
        <v/>
      </c>
      <c r="E486" s="45"/>
      <c r="F486" s="53"/>
      <c r="G486" s="20"/>
      <c r="H486" s="51"/>
      <c r="I486" s="51"/>
      <c r="J486" s="26" t="str">
        <f t="shared" si="8"/>
        <v>A soma das parcelas não bate com o valor total do projeto</v>
      </c>
      <c r="K486" s="48" t="str">
        <f t="shared" si="2"/>
        <v/>
      </c>
      <c r="L486" s="48" t="str">
        <f>iferror(if(H486&lt;&gt;"Sim","", VLOOKUP(A486,'Input de Projetos'!$A$3:$F$999,5,FALSE)*F486),"")</f>
        <v/>
      </c>
      <c r="M486" s="49" t="str">
        <f t="shared" si="3"/>
        <v/>
      </c>
      <c r="N486" s="25" t="str">
        <f t="shared" si="4"/>
        <v/>
      </c>
      <c r="O486" s="50" t="str">
        <f t="shared" si="5"/>
        <v/>
      </c>
      <c r="P486" s="10"/>
      <c r="Q486" s="10"/>
    </row>
    <row r="487">
      <c r="A487" s="10"/>
      <c r="B487" s="42" t="str">
        <f>iferror(vlookup(A487,'Input de Projetos'!$A$3:$G$999,7,false),"")</f>
        <v/>
      </c>
      <c r="C487" s="43" t="str">
        <f>iferror(vlookup(A487,'Input de Projetos'!$A$3:$B$999,2,false),"")</f>
        <v/>
      </c>
      <c r="D487" s="44" t="str">
        <f>iferror(vlookup(A487,'Input de Projetos'!$A$3:$C$999,3,false),"")</f>
        <v/>
      </c>
      <c r="E487" s="45"/>
      <c r="F487" s="53"/>
      <c r="G487" s="20"/>
      <c r="H487" s="51"/>
      <c r="I487" s="51"/>
      <c r="J487" s="26" t="str">
        <f t="shared" si="8"/>
        <v>A soma das parcelas não bate com o valor total do projeto</v>
      </c>
      <c r="K487" s="48" t="str">
        <f t="shared" si="2"/>
        <v/>
      </c>
      <c r="L487" s="48" t="str">
        <f>iferror(if(H487&lt;&gt;"Sim","", VLOOKUP(A487,'Input de Projetos'!$A$3:$F$999,5,FALSE)*F487),"")</f>
        <v/>
      </c>
      <c r="M487" s="49" t="str">
        <f t="shared" si="3"/>
        <v/>
      </c>
      <c r="N487" s="25" t="str">
        <f t="shared" si="4"/>
        <v/>
      </c>
      <c r="O487" s="50" t="str">
        <f t="shared" si="5"/>
        <v/>
      </c>
      <c r="P487" s="10"/>
      <c r="Q487" s="10"/>
    </row>
    <row r="488">
      <c r="A488" s="10"/>
      <c r="B488" s="42" t="str">
        <f>iferror(vlookup(A488,'Input de Projetos'!$A$3:$G$999,7,false),"")</f>
        <v/>
      </c>
      <c r="C488" s="43" t="str">
        <f>iferror(vlookup(A488,'Input de Projetos'!$A$3:$B$999,2,false),"")</f>
        <v/>
      </c>
      <c r="D488" s="44" t="str">
        <f>iferror(vlookup(A488,'Input de Projetos'!$A$3:$C$999,3,false),"")</f>
        <v/>
      </c>
      <c r="E488" s="45"/>
      <c r="F488" s="53"/>
      <c r="G488" s="20"/>
      <c r="H488" s="51"/>
      <c r="I488" s="51"/>
      <c r="J488" s="26" t="str">
        <f t="shared" si="8"/>
        <v>A soma das parcelas não bate com o valor total do projeto</v>
      </c>
      <c r="K488" s="48" t="str">
        <f t="shared" si="2"/>
        <v/>
      </c>
      <c r="L488" s="48" t="str">
        <f>iferror(if(H488&lt;&gt;"Sim","", VLOOKUP(A488,'Input de Projetos'!$A$3:$F$999,5,FALSE)*F488),"")</f>
        <v/>
      </c>
      <c r="M488" s="49" t="str">
        <f t="shared" si="3"/>
        <v/>
      </c>
      <c r="N488" s="25" t="str">
        <f t="shared" si="4"/>
        <v/>
      </c>
      <c r="O488" s="50" t="str">
        <f t="shared" si="5"/>
        <v/>
      </c>
      <c r="P488" s="10"/>
      <c r="Q488" s="10"/>
    </row>
    <row r="489">
      <c r="A489" s="10"/>
      <c r="B489" s="42" t="str">
        <f>iferror(vlookup(A489,'Input de Projetos'!$A$3:$G$999,7,false),"")</f>
        <v/>
      </c>
      <c r="C489" s="43" t="str">
        <f>iferror(vlookup(A489,'Input de Projetos'!$A$3:$B$999,2,false),"")</f>
        <v/>
      </c>
      <c r="D489" s="44" t="str">
        <f>iferror(vlookup(A489,'Input de Projetos'!$A$3:$C$999,3,false),"")</f>
        <v/>
      </c>
      <c r="E489" s="45"/>
      <c r="F489" s="53"/>
      <c r="G489" s="20"/>
      <c r="H489" s="51"/>
      <c r="I489" s="51"/>
      <c r="J489" s="26" t="str">
        <f t="shared" si="8"/>
        <v>A soma das parcelas não bate com o valor total do projeto</v>
      </c>
      <c r="K489" s="48" t="str">
        <f t="shared" si="2"/>
        <v/>
      </c>
      <c r="L489" s="48" t="str">
        <f>iferror(if(H489&lt;&gt;"Sim","", VLOOKUP(A489,'Input de Projetos'!$A$3:$F$999,5,FALSE)*F489),"")</f>
        <v/>
      </c>
      <c r="M489" s="49" t="str">
        <f t="shared" si="3"/>
        <v/>
      </c>
      <c r="N489" s="25" t="str">
        <f t="shared" si="4"/>
        <v/>
      </c>
      <c r="O489" s="50" t="str">
        <f t="shared" si="5"/>
        <v/>
      </c>
      <c r="P489" s="10"/>
      <c r="Q489" s="10"/>
    </row>
    <row r="490">
      <c r="A490" s="10"/>
      <c r="B490" s="42" t="str">
        <f>iferror(vlookup(A490,'Input de Projetos'!$A$3:$G$999,7,false),"")</f>
        <v/>
      </c>
      <c r="C490" s="43" t="str">
        <f>iferror(vlookup(A490,'Input de Projetos'!$A$3:$B$999,2,false),"")</f>
        <v/>
      </c>
      <c r="D490" s="44" t="str">
        <f>iferror(vlookup(A490,'Input de Projetos'!$A$3:$C$999,3,false),"")</f>
        <v/>
      </c>
      <c r="E490" s="45"/>
      <c r="F490" s="53"/>
      <c r="G490" s="20"/>
      <c r="H490" s="51"/>
      <c r="I490" s="51"/>
      <c r="J490" s="26" t="str">
        <f t="shared" si="8"/>
        <v>A soma das parcelas não bate com o valor total do projeto</v>
      </c>
      <c r="K490" s="48" t="str">
        <f t="shared" si="2"/>
        <v/>
      </c>
      <c r="L490" s="48" t="str">
        <f>iferror(if(H490&lt;&gt;"Sim","", VLOOKUP(A490,'Input de Projetos'!$A$3:$F$999,5,FALSE)*F490),"")</f>
        <v/>
      </c>
      <c r="M490" s="49" t="str">
        <f t="shared" si="3"/>
        <v/>
      </c>
      <c r="N490" s="25" t="str">
        <f t="shared" si="4"/>
        <v/>
      </c>
      <c r="O490" s="50" t="str">
        <f t="shared" si="5"/>
        <v/>
      </c>
      <c r="P490" s="10"/>
      <c r="Q490" s="10"/>
    </row>
    <row r="491">
      <c r="A491" s="10"/>
      <c r="B491" s="42" t="str">
        <f>iferror(vlookup(A491,'Input de Projetos'!$A$3:$G$999,7,false),"")</f>
        <v/>
      </c>
      <c r="C491" s="43" t="str">
        <f>iferror(vlookup(A491,'Input de Projetos'!$A$3:$B$999,2,false),"")</f>
        <v/>
      </c>
      <c r="D491" s="44" t="str">
        <f>iferror(vlookup(A491,'Input de Projetos'!$A$3:$C$999,3,false),"")</f>
        <v/>
      </c>
      <c r="E491" s="45"/>
      <c r="F491" s="53"/>
      <c r="G491" s="20"/>
      <c r="H491" s="51"/>
      <c r="I491" s="51"/>
      <c r="J491" s="26" t="str">
        <f t="shared" si="8"/>
        <v>A soma das parcelas não bate com o valor total do projeto</v>
      </c>
      <c r="K491" s="48" t="str">
        <f t="shared" si="2"/>
        <v/>
      </c>
      <c r="L491" s="48" t="str">
        <f>iferror(if(H491&lt;&gt;"Sim","", VLOOKUP(A491,'Input de Projetos'!$A$3:$F$999,5,FALSE)*F491),"")</f>
        <v/>
      </c>
      <c r="M491" s="49" t="str">
        <f t="shared" si="3"/>
        <v/>
      </c>
      <c r="N491" s="25" t="str">
        <f t="shared" si="4"/>
        <v/>
      </c>
      <c r="O491" s="50" t="str">
        <f t="shared" si="5"/>
        <v/>
      </c>
      <c r="P491" s="10"/>
      <c r="Q491" s="10"/>
    </row>
    <row r="492">
      <c r="A492" s="10"/>
      <c r="B492" s="42" t="str">
        <f>iferror(vlookup(A492,'Input de Projetos'!$A$3:$G$999,7,false),"")</f>
        <v/>
      </c>
      <c r="C492" s="43" t="str">
        <f>iferror(vlookup(A492,'Input de Projetos'!$A$3:$B$999,2,false),"")</f>
        <v/>
      </c>
      <c r="D492" s="44" t="str">
        <f>iferror(vlookup(A492,'Input de Projetos'!$A$3:$C$999,3,false),"")</f>
        <v/>
      </c>
      <c r="E492" s="45"/>
      <c r="F492" s="53"/>
      <c r="G492" s="20"/>
      <c r="H492" s="51"/>
      <c r="I492" s="51"/>
      <c r="J492" s="26" t="str">
        <f t="shared" si="8"/>
        <v>A soma das parcelas não bate com o valor total do projeto</v>
      </c>
      <c r="K492" s="48" t="str">
        <f t="shared" si="2"/>
        <v/>
      </c>
      <c r="L492" s="48" t="str">
        <f>iferror(if(H492&lt;&gt;"Sim","", VLOOKUP(A492,'Input de Projetos'!$A$3:$F$999,5,FALSE)*F492),"")</f>
        <v/>
      </c>
      <c r="M492" s="49" t="str">
        <f t="shared" si="3"/>
        <v/>
      </c>
      <c r="N492" s="25" t="str">
        <f t="shared" si="4"/>
        <v/>
      </c>
      <c r="O492" s="50" t="str">
        <f t="shared" si="5"/>
        <v/>
      </c>
      <c r="P492" s="10"/>
      <c r="Q492" s="10"/>
    </row>
    <row r="493">
      <c r="A493" s="10"/>
      <c r="B493" s="42" t="str">
        <f>iferror(vlookup(A493,'Input de Projetos'!$A$3:$G$999,7,false),"")</f>
        <v/>
      </c>
      <c r="C493" s="43" t="str">
        <f>iferror(vlookup(A493,'Input de Projetos'!$A$3:$B$999,2,false),"")</f>
        <v/>
      </c>
      <c r="D493" s="44" t="str">
        <f>iferror(vlookup(A493,'Input de Projetos'!$A$3:$C$999,3,false),"")</f>
        <v/>
      </c>
      <c r="E493" s="45"/>
      <c r="F493" s="53"/>
      <c r="G493" s="20"/>
      <c r="H493" s="51"/>
      <c r="I493" s="51"/>
      <c r="J493" s="26" t="str">
        <f t="shared" si="8"/>
        <v>A soma das parcelas não bate com o valor total do projeto</v>
      </c>
      <c r="K493" s="48" t="str">
        <f t="shared" si="2"/>
        <v/>
      </c>
      <c r="L493" s="48" t="str">
        <f>iferror(if(H493&lt;&gt;"Sim","", VLOOKUP(A493,'Input de Projetos'!$A$3:$F$999,5,FALSE)*F493),"")</f>
        <v/>
      </c>
      <c r="M493" s="49" t="str">
        <f t="shared" si="3"/>
        <v/>
      </c>
      <c r="N493" s="25" t="str">
        <f t="shared" si="4"/>
        <v/>
      </c>
      <c r="O493" s="50" t="str">
        <f t="shared" si="5"/>
        <v/>
      </c>
      <c r="P493" s="10"/>
      <c r="Q493" s="10"/>
    </row>
    <row r="494">
      <c r="A494" s="10"/>
      <c r="B494" s="42" t="str">
        <f>iferror(vlookup(A494,'Input de Projetos'!$A$3:$G$999,7,false),"")</f>
        <v/>
      </c>
      <c r="C494" s="43" t="str">
        <f>iferror(vlookup(A494,'Input de Projetos'!$A$3:$B$999,2,false),"")</f>
        <v/>
      </c>
      <c r="D494" s="44" t="str">
        <f>iferror(vlookup(A494,'Input de Projetos'!$A$3:$C$999,3,false),"")</f>
        <v/>
      </c>
      <c r="E494" s="45"/>
      <c r="F494" s="53"/>
      <c r="G494" s="20"/>
      <c r="H494" s="51"/>
      <c r="I494" s="51"/>
      <c r="J494" s="26" t="str">
        <f t="shared" si="8"/>
        <v>A soma das parcelas não bate com o valor total do projeto</v>
      </c>
      <c r="K494" s="48" t="str">
        <f t="shared" si="2"/>
        <v/>
      </c>
      <c r="L494" s="48" t="str">
        <f>iferror(if(H494&lt;&gt;"Sim","", VLOOKUP(A494,'Input de Projetos'!$A$3:$F$999,5,FALSE)*F494),"")</f>
        <v/>
      </c>
      <c r="M494" s="49" t="str">
        <f t="shared" si="3"/>
        <v/>
      </c>
      <c r="N494" s="25" t="str">
        <f t="shared" si="4"/>
        <v/>
      </c>
      <c r="O494" s="50" t="str">
        <f t="shared" si="5"/>
        <v/>
      </c>
      <c r="P494" s="10"/>
      <c r="Q494" s="10"/>
    </row>
    <row r="495">
      <c r="A495" s="10"/>
      <c r="B495" s="42" t="str">
        <f>iferror(vlookup(A495,'Input de Projetos'!$A$3:$G$999,7,false),"")</f>
        <v/>
      </c>
      <c r="C495" s="43" t="str">
        <f>iferror(vlookup(A495,'Input de Projetos'!$A$3:$B$999,2,false),"")</f>
        <v/>
      </c>
      <c r="D495" s="44" t="str">
        <f>iferror(vlookup(A495,'Input de Projetos'!$A$3:$C$999,3,false),"")</f>
        <v/>
      </c>
      <c r="E495" s="45"/>
      <c r="F495" s="53"/>
      <c r="G495" s="20"/>
      <c r="H495" s="51"/>
      <c r="I495" s="51"/>
      <c r="J495" s="26" t="str">
        <f t="shared" si="8"/>
        <v>A soma das parcelas não bate com o valor total do projeto</v>
      </c>
      <c r="K495" s="48" t="str">
        <f t="shared" si="2"/>
        <v/>
      </c>
      <c r="L495" s="48" t="str">
        <f>iferror(if(H495&lt;&gt;"Sim","", VLOOKUP(A495,'Input de Projetos'!$A$3:$F$999,5,FALSE)*F495),"")</f>
        <v/>
      </c>
      <c r="M495" s="49" t="str">
        <f t="shared" si="3"/>
        <v/>
      </c>
      <c r="N495" s="25" t="str">
        <f t="shared" si="4"/>
        <v/>
      </c>
      <c r="O495" s="50" t="str">
        <f t="shared" si="5"/>
        <v/>
      </c>
      <c r="P495" s="10"/>
      <c r="Q495" s="10"/>
    </row>
    <row r="496">
      <c r="A496" s="10"/>
      <c r="B496" s="42" t="str">
        <f>iferror(vlookup(A496,'Input de Projetos'!$A$3:$G$999,7,false),"")</f>
        <v/>
      </c>
      <c r="C496" s="43" t="str">
        <f>iferror(vlookup(A496,'Input de Projetos'!$A$3:$B$999,2,false),"")</f>
        <v/>
      </c>
      <c r="D496" s="44" t="str">
        <f>iferror(vlookup(A496,'Input de Projetos'!$A$3:$C$999,3,false),"")</f>
        <v/>
      </c>
      <c r="E496" s="45"/>
      <c r="F496" s="53"/>
      <c r="G496" s="20"/>
      <c r="H496" s="51"/>
      <c r="I496" s="51"/>
      <c r="J496" s="26" t="str">
        <f t="shared" si="8"/>
        <v>A soma das parcelas não bate com o valor total do projeto</v>
      </c>
      <c r="K496" s="48" t="str">
        <f t="shared" si="2"/>
        <v/>
      </c>
      <c r="L496" s="48" t="str">
        <f>iferror(if(H496&lt;&gt;"Sim","", VLOOKUP(A496,'Input de Projetos'!$A$3:$F$999,5,FALSE)*F496),"")</f>
        <v/>
      </c>
      <c r="M496" s="49" t="str">
        <f t="shared" si="3"/>
        <v/>
      </c>
      <c r="N496" s="25" t="str">
        <f t="shared" si="4"/>
        <v/>
      </c>
      <c r="O496" s="50" t="str">
        <f t="shared" si="5"/>
        <v/>
      </c>
      <c r="P496" s="10"/>
      <c r="Q496" s="10"/>
    </row>
    <row r="497">
      <c r="A497" s="10"/>
      <c r="B497" s="42" t="str">
        <f>iferror(vlookup(A497,'Input de Projetos'!$A$3:$G$999,7,false),"")</f>
        <v/>
      </c>
      <c r="C497" s="43" t="str">
        <f>iferror(vlookup(A497,'Input de Projetos'!$A$3:$B$999,2,false),"")</f>
        <v/>
      </c>
      <c r="D497" s="44" t="str">
        <f>iferror(vlookup(A497,'Input de Projetos'!$A$3:$C$999,3,false),"")</f>
        <v/>
      </c>
      <c r="E497" s="45"/>
      <c r="F497" s="53"/>
      <c r="G497" s="20"/>
      <c r="H497" s="51"/>
      <c r="I497" s="51"/>
      <c r="J497" s="26" t="str">
        <f t="shared" si="8"/>
        <v>A soma das parcelas não bate com o valor total do projeto</v>
      </c>
      <c r="K497" s="48" t="str">
        <f t="shared" si="2"/>
        <v/>
      </c>
      <c r="L497" s="48" t="str">
        <f>iferror(if(H497&lt;&gt;"Sim","", VLOOKUP(A497,'Input de Projetos'!$A$3:$F$999,5,FALSE)*F497),"")</f>
        <v/>
      </c>
      <c r="M497" s="49" t="str">
        <f t="shared" si="3"/>
        <v/>
      </c>
      <c r="N497" s="25" t="str">
        <f t="shared" si="4"/>
        <v/>
      </c>
      <c r="O497" s="50" t="str">
        <f t="shared" si="5"/>
        <v/>
      </c>
      <c r="P497" s="10"/>
      <c r="Q497" s="10"/>
    </row>
    <row r="498">
      <c r="A498" s="10"/>
      <c r="B498" s="42" t="str">
        <f>iferror(vlookup(A498,'Input de Projetos'!$A$3:$G$999,7,false),"")</f>
        <v/>
      </c>
      <c r="C498" s="43" t="str">
        <f>iferror(vlookup(A498,'Input de Projetos'!$A$3:$B$999,2,false),"")</f>
        <v/>
      </c>
      <c r="D498" s="44" t="str">
        <f>iferror(vlookup(A498,'Input de Projetos'!$A$3:$C$999,3,false),"")</f>
        <v/>
      </c>
      <c r="E498" s="45"/>
      <c r="F498" s="53"/>
      <c r="G498" s="20"/>
      <c r="H498" s="51"/>
      <c r="I498" s="51"/>
      <c r="J498" s="26" t="str">
        <f t="shared" si="8"/>
        <v>A soma das parcelas não bate com o valor total do projeto</v>
      </c>
      <c r="K498" s="48" t="str">
        <f t="shared" si="2"/>
        <v/>
      </c>
      <c r="L498" s="48" t="str">
        <f>iferror(if(H498&lt;&gt;"Sim","", VLOOKUP(A498,'Input de Projetos'!$A$3:$F$999,5,FALSE)*F498),"")</f>
        <v/>
      </c>
      <c r="M498" s="49" t="str">
        <f t="shared" si="3"/>
        <v/>
      </c>
      <c r="N498" s="25" t="str">
        <f t="shared" si="4"/>
        <v/>
      </c>
      <c r="O498" s="50" t="str">
        <f t="shared" si="5"/>
        <v/>
      </c>
      <c r="P498" s="10"/>
      <c r="Q498" s="10"/>
    </row>
    <row r="499">
      <c r="A499" s="10"/>
      <c r="B499" s="42" t="str">
        <f>iferror(vlookup(A499,'Input de Projetos'!$A$3:$G$999,7,false),"")</f>
        <v/>
      </c>
      <c r="C499" s="43" t="str">
        <f>iferror(vlookup(A499,'Input de Projetos'!$A$3:$B$999,2,false),"")</f>
        <v/>
      </c>
      <c r="D499" s="44" t="str">
        <f>iferror(vlookup(A499,'Input de Projetos'!$A$3:$C$999,3,false),"")</f>
        <v/>
      </c>
      <c r="E499" s="45"/>
      <c r="F499" s="53"/>
      <c r="G499" s="20"/>
      <c r="H499" s="51"/>
      <c r="I499" s="51"/>
      <c r="J499" s="26" t="str">
        <f t="shared" si="8"/>
        <v>A soma das parcelas não bate com o valor total do projeto</v>
      </c>
      <c r="K499" s="48" t="str">
        <f t="shared" si="2"/>
        <v/>
      </c>
      <c r="L499" s="48" t="str">
        <f>iferror(if(H499&lt;&gt;"Sim","", VLOOKUP(A499,'Input de Projetos'!$A$3:$F$999,5,FALSE)*F499),"")</f>
        <v/>
      </c>
      <c r="M499" s="49" t="str">
        <f t="shared" si="3"/>
        <v/>
      </c>
      <c r="N499" s="25" t="str">
        <f t="shared" si="4"/>
        <v/>
      </c>
      <c r="O499" s="50" t="str">
        <f t="shared" si="5"/>
        <v/>
      </c>
      <c r="P499" s="10"/>
      <c r="Q499" s="10"/>
    </row>
    <row r="500">
      <c r="A500" s="10"/>
      <c r="B500" s="42" t="str">
        <f>iferror(vlookup(A500,'Input de Projetos'!$A$3:$G$999,7,false),"")</f>
        <v/>
      </c>
      <c r="C500" s="43" t="str">
        <f>iferror(vlookup(A500,'Input de Projetos'!$A$3:$B$999,2,false),"")</f>
        <v/>
      </c>
      <c r="D500" s="44" t="str">
        <f>iferror(vlookup(A500,'Input de Projetos'!$A$3:$C$999,3,false),"")</f>
        <v/>
      </c>
      <c r="E500" s="45"/>
      <c r="F500" s="53"/>
      <c r="G500" s="20"/>
      <c r="H500" s="51"/>
      <c r="I500" s="51"/>
      <c r="J500" s="26" t="str">
        <f t="shared" si="8"/>
        <v>A soma das parcelas não bate com o valor total do projeto</v>
      </c>
      <c r="K500" s="48" t="str">
        <f t="shared" si="2"/>
        <v/>
      </c>
      <c r="L500" s="48" t="str">
        <f>iferror(if(H500&lt;&gt;"Sim","", VLOOKUP(A500,'Input de Projetos'!$A$3:$F$999,5,FALSE)*F500),"")</f>
        <v/>
      </c>
      <c r="M500" s="49" t="str">
        <f t="shared" si="3"/>
        <v/>
      </c>
      <c r="N500" s="25" t="str">
        <f t="shared" si="4"/>
        <v/>
      </c>
      <c r="O500" s="50" t="str">
        <f t="shared" si="5"/>
        <v/>
      </c>
      <c r="P500" s="10"/>
      <c r="Q500" s="10"/>
    </row>
    <row r="501">
      <c r="A501" s="10"/>
      <c r="B501" s="42" t="str">
        <f>iferror(vlookup(A501,'Input de Projetos'!$A$3:$G$999,7,false),"")</f>
        <v/>
      </c>
      <c r="C501" s="43" t="str">
        <f>iferror(vlookup(A501,'Input de Projetos'!$A$3:$B$999,2,false),"")</f>
        <v/>
      </c>
      <c r="D501" s="44" t="str">
        <f>iferror(vlookup(A501,'Input de Projetos'!$A$3:$C$999,3,false),"")</f>
        <v/>
      </c>
      <c r="E501" s="45"/>
      <c r="F501" s="53"/>
      <c r="G501" s="20"/>
      <c r="H501" s="51"/>
      <c r="I501" s="51"/>
      <c r="J501" s="26" t="str">
        <f t="shared" si="8"/>
        <v>A soma das parcelas não bate com o valor total do projeto</v>
      </c>
      <c r="K501" s="48" t="str">
        <f t="shared" si="2"/>
        <v/>
      </c>
      <c r="L501" s="48" t="str">
        <f>iferror(if(H501&lt;&gt;"Sim","", VLOOKUP(A501,'Input de Projetos'!$A$3:$F$999,5,FALSE)*F501),"")</f>
        <v/>
      </c>
      <c r="M501" s="49" t="str">
        <f t="shared" si="3"/>
        <v/>
      </c>
      <c r="N501" s="25" t="str">
        <f t="shared" si="4"/>
        <v/>
      </c>
      <c r="O501" s="50" t="str">
        <f t="shared" si="5"/>
        <v/>
      </c>
      <c r="P501" s="10"/>
      <c r="Q501" s="10"/>
    </row>
    <row r="502">
      <c r="A502" s="10"/>
      <c r="B502" s="42" t="str">
        <f>iferror(vlookup(A502,'Input de Projetos'!$A$3:$G$999,7,false),"")</f>
        <v/>
      </c>
      <c r="C502" s="43" t="str">
        <f>iferror(vlookup(A502,'Input de Projetos'!$A$3:$B$999,2,false),"")</f>
        <v/>
      </c>
      <c r="D502" s="44" t="str">
        <f>iferror(vlookup(A502,'Input de Projetos'!$A$3:$C$999,3,false),"")</f>
        <v/>
      </c>
      <c r="E502" s="45"/>
      <c r="F502" s="53"/>
      <c r="G502" s="20"/>
      <c r="H502" s="51"/>
      <c r="I502" s="51"/>
      <c r="J502" s="26" t="str">
        <f t="shared" si="8"/>
        <v>A soma das parcelas não bate com o valor total do projeto</v>
      </c>
      <c r="K502" s="48" t="str">
        <f t="shared" si="2"/>
        <v/>
      </c>
      <c r="L502" s="48" t="str">
        <f>iferror(if(H502&lt;&gt;"Sim","", VLOOKUP(A502,'Input de Projetos'!$A$3:$F$999,5,FALSE)*F502),"")</f>
        <v/>
      </c>
      <c r="M502" s="49" t="str">
        <f t="shared" si="3"/>
        <v/>
      </c>
      <c r="N502" s="25" t="str">
        <f t="shared" si="4"/>
        <v/>
      </c>
      <c r="O502" s="50" t="str">
        <f t="shared" si="5"/>
        <v/>
      </c>
      <c r="P502" s="10"/>
      <c r="Q502" s="10"/>
    </row>
    <row r="503">
      <c r="A503" s="10"/>
      <c r="B503" s="42" t="str">
        <f>iferror(vlookup(A503,'Input de Projetos'!$A$3:$G$999,7,false),"")</f>
        <v/>
      </c>
      <c r="C503" s="43" t="str">
        <f>iferror(vlookup(A503,'Input de Projetos'!$A$3:$B$999,2,false),"")</f>
        <v/>
      </c>
      <c r="D503" s="44" t="str">
        <f>iferror(vlookup(A503,'Input de Projetos'!$A$3:$C$999,3,false),"")</f>
        <v/>
      </c>
      <c r="E503" s="45"/>
      <c r="F503" s="53"/>
      <c r="G503" s="20"/>
      <c r="H503" s="51"/>
      <c r="I503" s="51"/>
      <c r="J503" s="26" t="str">
        <f t="shared" si="8"/>
        <v>A soma das parcelas não bate com o valor total do projeto</v>
      </c>
      <c r="K503" s="48" t="str">
        <f t="shared" si="2"/>
        <v/>
      </c>
      <c r="L503" s="48" t="str">
        <f>iferror(if(H503&lt;&gt;"Sim","", VLOOKUP(A503,'Input de Projetos'!$A$3:$F$999,5,FALSE)*F503),"")</f>
        <v/>
      </c>
      <c r="M503" s="49" t="str">
        <f t="shared" si="3"/>
        <v/>
      </c>
      <c r="N503" s="25" t="str">
        <f t="shared" si="4"/>
        <v/>
      </c>
      <c r="O503" s="50" t="str">
        <f t="shared" si="5"/>
        <v/>
      </c>
      <c r="P503" s="10"/>
      <c r="Q503" s="10"/>
    </row>
    <row r="504">
      <c r="A504" s="10"/>
      <c r="B504" s="42" t="str">
        <f>iferror(vlookup(A504,'Input de Projetos'!$A$3:$G$999,7,false),"")</f>
        <v/>
      </c>
      <c r="C504" s="43" t="str">
        <f>iferror(vlookup(A504,'Input de Projetos'!$A$3:$B$999,2,false),"")</f>
        <v/>
      </c>
      <c r="D504" s="44" t="str">
        <f>iferror(vlookup(A504,'Input de Projetos'!$A$3:$C$999,3,false),"")</f>
        <v/>
      </c>
      <c r="E504" s="45"/>
      <c r="F504" s="53"/>
      <c r="G504" s="20"/>
      <c r="H504" s="51"/>
      <c r="I504" s="51"/>
      <c r="J504" s="26" t="str">
        <f t="shared" si="8"/>
        <v>A soma das parcelas não bate com o valor total do projeto</v>
      </c>
      <c r="K504" s="48" t="str">
        <f t="shared" si="2"/>
        <v/>
      </c>
      <c r="L504" s="48" t="str">
        <f>iferror(if(H504&lt;&gt;"Sim","", VLOOKUP(A504,'Input de Projetos'!$A$3:$F$999,5,FALSE)*F504),"")</f>
        <v/>
      </c>
      <c r="M504" s="49" t="str">
        <f t="shared" si="3"/>
        <v/>
      </c>
      <c r="N504" s="25" t="str">
        <f t="shared" si="4"/>
        <v/>
      </c>
      <c r="O504" s="50" t="str">
        <f t="shared" si="5"/>
        <v/>
      </c>
      <c r="P504" s="10"/>
      <c r="Q504" s="10"/>
    </row>
    <row r="505">
      <c r="A505" s="10"/>
      <c r="B505" s="42" t="str">
        <f>iferror(vlookup(A505,'Input de Projetos'!$A$3:$G$999,7,false),"")</f>
        <v/>
      </c>
      <c r="C505" s="43" t="str">
        <f>iferror(vlookup(A505,'Input de Projetos'!$A$3:$B$999,2,false),"")</f>
        <v/>
      </c>
      <c r="D505" s="44" t="str">
        <f>iferror(vlookup(A505,'Input de Projetos'!$A$3:$C$999,3,false),"")</f>
        <v/>
      </c>
      <c r="E505" s="45"/>
      <c r="F505" s="53"/>
      <c r="G505" s="20"/>
      <c r="H505" s="51"/>
      <c r="I505" s="51"/>
      <c r="J505" s="26" t="str">
        <f t="shared" si="8"/>
        <v>A soma das parcelas não bate com o valor total do projeto</v>
      </c>
      <c r="K505" s="48" t="str">
        <f t="shared" si="2"/>
        <v/>
      </c>
      <c r="L505" s="48" t="str">
        <f>iferror(if(H505&lt;&gt;"Sim","", VLOOKUP(A505,'Input de Projetos'!$A$3:$F$999,5,FALSE)*F505),"")</f>
        <v/>
      </c>
      <c r="M505" s="49" t="str">
        <f t="shared" si="3"/>
        <v/>
      </c>
      <c r="N505" s="25" t="str">
        <f t="shared" si="4"/>
        <v/>
      </c>
      <c r="O505" s="50" t="str">
        <f t="shared" si="5"/>
        <v/>
      </c>
      <c r="P505" s="10"/>
      <c r="Q505" s="10"/>
    </row>
    <row r="506">
      <c r="A506" s="10"/>
      <c r="B506" s="42" t="str">
        <f>iferror(vlookup(A506,'Input de Projetos'!$A$3:$G$999,7,false),"")</f>
        <v/>
      </c>
      <c r="C506" s="43" t="str">
        <f>iferror(vlookup(A506,'Input de Projetos'!$A$3:$B$999,2,false),"")</f>
        <v/>
      </c>
      <c r="D506" s="44" t="str">
        <f>iferror(vlookup(A506,'Input de Projetos'!$A$3:$C$999,3,false),"")</f>
        <v/>
      </c>
      <c r="E506" s="45"/>
      <c r="F506" s="53"/>
      <c r="G506" s="20"/>
      <c r="H506" s="51"/>
      <c r="I506" s="51"/>
      <c r="J506" s="26" t="str">
        <f t="shared" si="8"/>
        <v>A soma das parcelas não bate com o valor total do projeto</v>
      </c>
      <c r="K506" s="48" t="str">
        <f t="shared" si="2"/>
        <v/>
      </c>
      <c r="L506" s="48" t="str">
        <f>iferror(if(H506&lt;&gt;"Sim","", VLOOKUP(A506,'Input de Projetos'!$A$3:$F$999,5,FALSE)*F506),"")</f>
        <v/>
      </c>
      <c r="M506" s="49" t="str">
        <f t="shared" si="3"/>
        <v/>
      </c>
      <c r="N506" s="25" t="str">
        <f t="shared" si="4"/>
        <v/>
      </c>
      <c r="O506" s="50" t="str">
        <f t="shared" si="5"/>
        <v/>
      </c>
      <c r="P506" s="10"/>
      <c r="Q506" s="10"/>
    </row>
    <row r="507">
      <c r="A507" s="10"/>
      <c r="B507" s="42" t="str">
        <f>iferror(vlookup(A507,'Input de Projetos'!$A$3:$G$999,7,false),"")</f>
        <v/>
      </c>
      <c r="C507" s="43" t="str">
        <f>iferror(vlookup(A507,'Input de Projetos'!$A$3:$B$999,2,false),"")</f>
        <v/>
      </c>
      <c r="D507" s="44" t="str">
        <f>iferror(vlookup(A507,'Input de Projetos'!$A$3:$C$999,3,false),"")</f>
        <v/>
      </c>
      <c r="E507" s="45"/>
      <c r="F507" s="53"/>
      <c r="G507" s="20"/>
      <c r="H507" s="51"/>
      <c r="I507" s="51"/>
      <c r="J507" s="26" t="str">
        <f t="shared" si="8"/>
        <v>A soma das parcelas não bate com o valor total do projeto</v>
      </c>
      <c r="K507" s="48" t="str">
        <f t="shared" si="2"/>
        <v/>
      </c>
      <c r="L507" s="48" t="str">
        <f>iferror(if(H507&lt;&gt;"Sim","", VLOOKUP(A507,'Input de Projetos'!$A$3:$F$999,5,FALSE)*F507),"")</f>
        <v/>
      </c>
      <c r="M507" s="49" t="str">
        <f t="shared" si="3"/>
        <v/>
      </c>
      <c r="N507" s="25" t="str">
        <f t="shared" si="4"/>
        <v/>
      </c>
      <c r="O507" s="50" t="str">
        <f t="shared" si="5"/>
        <v/>
      </c>
      <c r="P507" s="10"/>
      <c r="Q507" s="10"/>
    </row>
    <row r="508">
      <c r="A508" s="10"/>
      <c r="B508" s="42" t="str">
        <f>iferror(vlookup(A508,'Input de Projetos'!$A$3:$G$999,7,false),"")</f>
        <v/>
      </c>
      <c r="C508" s="43" t="str">
        <f>iferror(vlookup(A508,'Input de Projetos'!$A$3:$B$999,2,false),"")</f>
        <v/>
      </c>
      <c r="D508" s="44" t="str">
        <f>iferror(vlookup(A508,'Input de Projetos'!$A$3:$C$999,3,false),"")</f>
        <v/>
      </c>
      <c r="E508" s="45"/>
      <c r="F508" s="53"/>
      <c r="G508" s="20"/>
      <c r="H508" s="51"/>
      <c r="I508" s="51"/>
      <c r="J508" s="26" t="str">
        <f t="shared" si="8"/>
        <v>A soma das parcelas não bate com o valor total do projeto</v>
      </c>
      <c r="K508" s="48" t="str">
        <f t="shared" si="2"/>
        <v/>
      </c>
      <c r="L508" s="48" t="str">
        <f>iferror(if(H508&lt;&gt;"Sim","", VLOOKUP(A508,'Input de Projetos'!$A$3:$F$999,5,FALSE)*F508),"")</f>
        <v/>
      </c>
      <c r="M508" s="49" t="str">
        <f t="shared" si="3"/>
        <v/>
      </c>
      <c r="N508" s="25" t="str">
        <f t="shared" si="4"/>
        <v/>
      </c>
      <c r="O508" s="50" t="str">
        <f t="shared" si="5"/>
        <v/>
      </c>
      <c r="P508" s="10"/>
      <c r="Q508" s="10"/>
    </row>
    <row r="509">
      <c r="A509" s="10"/>
      <c r="B509" s="42" t="str">
        <f>iferror(vlookup(A509,'Input de Projetos'!$A$3:$G$999,7,false),"")</f>
        <v/>
      </c>
      <c r="C509" s="43" t="str">
        <f>iferror(vlookup(A509,'Input de Projetos'!$A$3:$B$999,2,false),"")</f>
        <v/>
      </c>
      <c r="D509" s="44" t="str">
        <f>iferror(vlookup(A509,'Input de Projetos'!$A$3:$C$999,3,false),"")</f>
        <v/>
      </c>
      <c r="E509" s="45"/>
      <c r="F509" s="53"/>
      <c r="G509" s="20"/>
      <c r="H509" s="51"/>
      <c r="I509" s="51"/>
      <c r="J509" s="26" t="str">
        <f t="shared" si="8"/>
        <v>A soma das parcelas não bate com o valor total do projeto</v>
      </c>
      <c r="K509" s="48" t="str">
        <f t="shared" si="2"/>
        <v/>
      </c>
      <c r="L509" s="48" t="str">
        <f>iferror(if(H509&lt;&gt;"Sim","", VLOOKUP(A509,'Input de Projetos'!$A$3:$F$999,5,FALSE)*F509),"")</f>
        <v/>
      </c>
      <c r="M509" s="49" t="str">
        <f t="shared" si="3"/>
        <v/>
      </c>
      <c r="N509" s="25" t="str">
        <f t="shared" si="4"/>
        <v/>
      </c>
      <c r="O509" s="50" t="str">
        <f t="shared" si="5"/>
        <v/>
      </c>
      <c r="P509" s="10"/>
      <c r="Q509" s="10"/>
    </row>
    <row r="510">
      <c r="A510" s="10"/>
      <c r="B510" s="42" t="str">
        <f>iferror(vlookup(A510,'Input de Projetos'!$A$3:$G$999,7,false),"")</f>
        <v/>
      </c>
      <c r="C510" s="43" t="str">
        <f>iferror(vlookup(A510,'Input de Projetos'!$A$3:$B$999,2,false),"")</f>
        <v/>
      </c>
      <c r="D510" s="44" t="str">
        <f>iferror(vlookup(A510,'Input de Projetos'!$A$3:$C$999,3,false),"")</f>
        <v/>
      </c>
      <c r="E510" s="45"/>
      <c r="F510" s="53"/>
      <c r="G510" s="20"/>
      <c r="H510" s="51"/>
      <c r="I510" s="51"/>
      <c r="J510" s="26" t="str">
        <f t="shared" si="8"/>
        <v>A soma das parcelas não bate com o valor total do projeto</v>
      </c>
      <c r="K510" s="48" t="str">
        <f t="shared" si="2"/>
        <v/>
      </c>
      <c r="L510" s="48" t="str">
        <f>iferror(if(H510&lt;&gt;"Sim","", VLOOKUP(A510,'Input de Projetos'!$A$3:$F$999,5,FALSE)*F510),"")</f>
        <v/>
      </c>
      <c r="M510" s="49" t="str">
        <f t="shared" si="3"/>
        <v/>
      </c>
      <c r="N510" s="25" t="str">
        <f t="shared" si="4"/>
        <v/>
      </c>
      <c r="O510" s="50" t="str">
        <f t="shared" si="5"/>
        <v/>
      </c>
      <c r="P510" s="10"/>
      <c r="Q510" s="10"/>
    </row>
    <row r="511">
      <c r="A511" s="10"/>
      <c r="B511" s="42" t="str">
        <f>iferror(vlookup(A511,'Input de Projetos'!$A$3:$G$999,7,false),"")</f>
        <v/>
      </c>
      <c r="C511" s="43" t="str">
        <f>iferror(vlookup(A511,'Input de Projetos'!$A$3:$B$999,2,false),"")</f>
        <v/>
      </c>
      <c r="D511" s="44" t="str">
        <f>iferror(vlookup(A511,'Input de Projetos'!$A$3:$C$999,3,false),"")</f>
        <v/>
      </c>
      <c r="E511" s="45"/>
      <c r="F511" s="53"/>
      <c r="G511" s="20"/>
      <c r="H511" s="51"/>
      <c r="I511" s="51"/>
      <c r="J511" s="26" t="str">
        <f t="shared" si="8"/>
        <v>A soma das parcelas não bate com o valor total do projeto</v>
      </c>
      <c r="K511" s="48" t="str">
        <f t="shared" si="2"/>
        <v/>
      </c>
      <c r="L511" s="48" t="str">
        <f>iferror(if(H511&lt;&gt;"Sim","", VLOOKUP(A511,'Input de Projetos'!$A$3:$F$999,5,FALSE)*F511),"")</f>
        <v/>
      </c>
      <c r="M511" s="49" t="str">
        <f t="shared" si="3"/>
        <v/>
      </c>
      <c r="N511" s="25" t="str">
        <f t="shared" si="4"/>
        <v/>
      </c>
      <c r="O511" s="50" t="str">
        <f t="shared" si="5"/>
        <v/>
      </c>
      <c r="P511" s="10"/>
      <c r="Q511" s="10"/>
    </row>
    <row r="512">
      <c r="A512" s="10"/>
      <c r="B512" s="42" t="str">
        <f>iferror(vlookup(A512,'Input de Projetos'!$A$3:$G$999,7,false),"")</f>
        <v/>
      </c>
      <c r="C512" s="43" t="str">
        <f>iferror(vlookup(A512,'Input de Projetos'!$A$3:$B$999,2,false),"")</f>
        <v/>
      </c>
      <c r="D512" s="44" t="str">
        <f>iferror(vlookup(A512,'Input de Projetos'!$A$3:$C$999,3,false),"")</f>
        <v/>
      </c>
      <c r="E512" s="45"/>
      <c r="F512" s="53"/>
      <c r="G512" s="20"/>
      <c r="H512" s="51"/>
      <c r="I512" s="51"/>
      <c r="J512" s="26" t="str">
        <f t="shared" si="8"/>
        <v>A soma das parcelas não bate com o valor total do projeto</v>
      </c>
      <c r="K512" s="48" t="str">
        <f t="shared" si="2"/>
        <v/>
      </c>
      <c r="L512" s="48" t="str">
        <f>iferror(if(H512&lt;&gt;"Sim","", VLOOKUP(A512,'Input de Projetos'!$A$3:$F$999,5,FALSE)*F512),"")</f>
        <v/>
      </c>
      <c r="M512" s="49" t="str">
        <f t="shared" si="3"/>
        <v/>
      </c>
      <c r="N512" s="25" t="str">
        <f t="shared" si="4"/>
        <v/>
      </c>
      <c r="O512" s="50" t="str">
        <f t="shared" si="5"/>
        <v/>
      </c>
      <c r="P512" s="10"/>
      <c r="Q512" s="10"/>
    </row>
    <row r="513">
      <c r="A513" s="10"/>
      <c r="B513" s="42" t="str">
        <f>iferror(vlookup(A513,'Input de Projetos'!$A$3:$G$999,7,false),"")</f>
        <v/>
      </c>
      <c r="C513" s="43" t="str">
        <f>iferror(vlookup(A513,'Input de Projetos'!$A$3:$B$999,2,false),"")</f>
        <v/>
      </c>
      <c r="D513" s="44" t="str">
        <f>iferror(vlookup(A513,'Input de Projetos'!$A$3:$C$999,3,false),"")</f>
        <v/>
      </c>
      <c r="E513" s="45"/>
      <c r="F513" s="53"/>
      <c r="G513" s="20"/>
      <c r="H513" s="51"/>
      <c r="I513" s="51"/>
      <c r="J513" s="26" t="str">
        <f t="shared" si="8"/>
        <v>A soma das parcelas não bate com o valor total do projeto</v>
      </c>
      <c r="K513" s="48" t="str">
        <f t="shared" si="2"/>
        <v/>
      </c>
      <c r="L513" s="48" t="str">
        <f>iferror(if(H513&lt;&gt;"Sim","", VLOOKUP(A513,'Input de Projetos'!$A$3:$F$999,5,FALSE)*F513),"")</f>
        <v/>
      </c>
      <c r="M513" s="49" t="str">
        <f t="shared" si="3"/>
        <v/>
      </c>
      <c r="N513" s="25" t="str">
        <f t="shared" si="4"/>
        <v/>
      </c>
      <c r="O513" s="50" t="str">
        <f t="shared" si="5"/>
        <v/>
      </c>
      <c r="P513" s="10"/>
      <c r="Q513" s="10"/>
    </row>
    <row r="514">
      <c r="A514" s="10"/>
      <c r="B514" s="42" t="str">
        <f>iferror(vlookup(A514,'Input de Projetos'!$A$3:$G$999,7,false),"")</f>
        <v/>
      </c>
      <c r="C514" s="43" t="str">
        <f>iferror(vlookup(A514,'Input de Projetos'!$A$3:$B$999,2,false),"")</f>
        <v/>
      </c>
      <c r="D514" s="44" t="str">
        <f>iferror(vlookup(A514,'Input de Projetos'!$A$3:$C$999,3,false),"")</f>
        <v/>
      </c>
      <c r="E514" s="45"/>
      <c r="F514" s="53"/>
      <c r="G514" s="20"/>
      <c r="H514" s="51"/>
      <c r="I514" s="51"/>
      <c r="J514" s="26" t="str">
        <f t="shared" si="8"/>
        <v>A soma das parcelas não bate com o valor total do projeto</v>
      </c>
      <c r="K514" s="48" t="str">
        <f t="shared" si="2"/>
        <v/>
      </c>
      <c r="L514" s="48" t="str">
        <f>iferror(if(H514&lt;&gt;"Sim","", VLOOKUP(A514,'Input de Projetos'!$A$3:$F$999,5,FALSE)*F514),"")</f>
        <v/>
      </c>
      <c r="M514" s="49" t="str">
        <f t="shared" si="3"/>
        <v/>
      </c>
      <c r="N514" s="25" t="str">
        <f t="shared" si="4"/>
        <v/>
      </c>
      <c r="O514" s="50" t="str">
        <f t="shared" si="5"/>
        <v/>
      </c>
      <c r="P514" s="10"/>
      <c r="Q514" s="10"/>
    </row>
    <row r="515">
      <c r="A515" s="10"/>
      <c r="B515" s="42" t="str">
        <f>iferror(vlookup(A515,'Input de Projetos'!$A$3:$G$999,7,false),"")</f>
        <v/>
      </c>
      <c r="C515" s="43" t="str">
        <f>iferror(vlookup(A515,'Input de Projetos'!$A$3:$B$999,2,false),"")</f>
        <v/>
      </c>
      <c r="D515" s="44" t="str">
        <f>iferror(vlookup(A515,'Input de Projetos'!$A$3:$C$999,3,false),"")</f>
        <v/>
      </c>
      <c r="E515" s="45"/>
      <c r="F515" s="53"/>
      <c r="G515" s="20"/>
      <c r="H515" s="51"/>
      <c r="I515" s="51"/>
      <c r="J515" s="26" t="str">
        <f t="shared" si="8"/>
        <v>A soma das parcelas não bate com o valor total do projeto</v>
      </c>
      <c r="K515" s="48" t="str">
        <f t="shared" si="2"/>
        <v/>
      </c>
      <c r="L515" s="48" t="str">
        <f>iferror(if(H515&lt;&gt;"Sim","", VLOOKUP(A515,'Input de Projetos'!$A$3:$F$999,5,FALSE)*F515),"")</f>
        <v/>
      </c>
      <c r="M515" s="49" t="str">
        <f t="shared" si="3"/>
        <v/>
      </c>
      <c r="N515" s="25" t="str">
        <f t="shared" si="4"/>
        <v/>
      </c>
      <c r="O515" s="50" t="str">
        <f t="shared" si="5"/>
        <v/>
      </c>
      <c r="P515" s="10"/>
      <c r="Q515" s="10"/>
    </row>
    <row r="516">
      <c r="A516" s="10"/>
      <c r="B516" s="42" t="str">
        <f>iferror(vlookup(A516,'Input de Projetos'!$A$3:$G$999,7,false),"")</f>
        <v/>
      </c>
      <c r="C516" s="43" t="str">
        <f>iferror(vlookup(A516,'Input de Projetos'!$A$3:$B$999,2,false),"")</f>
        <v/>
      </c>
      <c r="D516" s="44" t="str">
        <f>iferror(vlookup(A516,'Input de Projetos'!$A$3:$C$999,3,false),"")</f>
        <v/>
      </c>
      <c r="E516" s="45"/>
      <c r="F516" s="53"/>
      <c r="G516" s="20"/>
      <c r="H516" s="51"/>
      <c r="I516" s="51"/>
      <c r="J516" s="26" t="str">
        <f t="shared" si="8"/>
        <v>A soma das parcelas não bate com o valor total do projeto</v>
      </c>
      <c r="K516" s="48" t="str">
        <f t="shared" si="2"/>
        <v/>
      </c>
      <c r="L516" s="48" t="str">
        <f>iferror(if(H516&lt;&gt;"Sim","", VLOOKUP(A516,'Input de Projetos'!$A$3:$F$999,5,FALSE)*F516),"")</f>
        <v/>
      </c>
      <c r="M516" s="49" t="str">
        <f t="shared" si="3"/>
        <v/>
      </c>
      <c r="N516" s="25" t="str">
        <f t="shared" si="4"/>
        <v/>
      </c>
      <c r="O516" s="50" t="str">
        <f t="shared" si="5"/>
        <v/>
      </c>
      <c r="P516" s="10"/>
      <c r="Q516" s="10"/>
    </row>
    <row r="517">
      <c r="A517" s="10"/>
      <c r="B517" s="42" t="str">
        <f>iferror(vlookup(A517,'Input de Projetos'!$A$3:$G$999,7,false),"")</f>
        <v/>
      </c>
      <c r="C517" s="43" t="str">
        <f>iferror(vlookup(A517,'Input de Projetos'!$A$3:$B$999,2,false),"")</f>
        <v/>
      </c>
      <c r="D517" s="44" t="str">
        <f>iferror(vlookup(A517,'Input de Projetos'!$A$3:$C$999,3,false),"")</f>
        <v/>
      </c>
      <c r="E517" s="45"/>
      <c r="F517" s="53"/>
      <c r="G517" s="20"/>
      <c r="H517" s="51"/>
      <c r="I517" s="51"/>
      <c r="J517" s="26" t="str">
        <f t="shared" si="8"/>
        <v>A soma das parcelas não bate com o valor total do projeto</v>
      </c>
      <c r="K517" s="48" t="str">
        <f t="shared" si="2"/>
        <v/>
      </c>
      <c r="L517" s="48" t="str">
        <f>iferror(if(H517&lt;&gt;"Sim","", VLOOKUP(A517,'Input de Projetos'!$A$3:$F$999,5,FALSE)*F517),"")</f>
        <v/>
      </c>
      <c r="M517" s="49" t="str">
        <f t="shared" si="3"/>
        <v/>
      </c>
      <c r="N517" s="25" t="str">
        <f t="shared" si="4"/>
        <v/>
      </c>
      <c r="O517" s="50" t="str">
        <f t="shared" si="5"/>
        <v/>
      </c>
      <c r="P517" s="10"/>
      <c r="Q517" s="10"/>
    </row>
    <row r="518">
      <c r="A518" s="10"/>
      <c r="B518" s="42" t="str">
        <f>iferror(vlookup(A518,'Input de Projetos'!$A$3:$G$999,7,false),"")</f>
        <v/>
      </c>
      <c r="C518" s="43" t="str">
        <f>iferror(vlookup(A518,'Input de Projetos'!$A$3:$B$999,2,false),"")</f>
        <v/>
      </c>
      <c r="D518" s="44" t="str">
        <f>iferror(vlookup(A518,'Input de Projetos'!$A$3:$C$999,3,false),"")</f>
        <v/>
      </c>
      <c r="E518" s="45"/>
      <c r="F518" s="53"/>
      <c r="G518" s="20"/>
      <c r="H518" s="51"/>
      <c r="I518" s="51"/>
      <c r="J518" s="26" t="str">
        <f t="shared" si="8"/>
        <v>A soma das parcelas não bate com o valor total do projeto</v>
      </c>
      <c r="K518" s="48" t="str">
        <f t="shared" si="2"/>
        <v/>
      </c>
      <c r="L518" s="48" t="str">
        <f>iferror(if(H518&lt;&gt;"Sim","", VLOOKUP(A518,'Input de Projetos'!$A$3:$F$999,5,FALSE)*F518),"")</f>
        <v/>
      </c>
      <c r="M518" s="49" t="str">
        <f t="shared" si="3"/>
        <v/>
      </c>
      <c r="N518" s="25" t="str">
        <f t="shared" si="4"/>
        <v/>
      </c>
      <c r="O518" s="50" t="str">
        <f t="shared" si="5"/>
        <v/>
      </c>
      <c r="P518" s="10"/>
      <c r="Q518" s="10"/>
    </row>
    <row r="519">
      <c r="A519" s="10"/>
      <c r="B519" s="42" t="str">
        <f>iferror(vlookup(A519,'Input de Projetos'!$A$3:$G$999,7,false),"")</f>
        <v/>
      </c>
      <c r="C519" s="43" t="str">
        <f>iferror(vlookup(A519,'Input de Projetos'!$A$3:$B$999,2,false),"")</f>
        <v/>
      </c>
      <c r="D519" s="44" t="str">
        <f>iferror(vlookup(A519,'Input de Projetos'!$A$3:$C$999,3,false),"")</f>
        <v/>
      </c>
      <c r="E519" s="45"/>
      <c r="F519" s="53"/>
      <c r="G519" s="20"/>
      <c r="H519" s="51"/>
      <c r="I519" s="51"/>
      <c r="J519" s="26" t="str">
        <f t="shared" si="8"/>
        <v>A soma das parcelas não bate com o valor total do projeto</v>
      </c>
      <c r="K519" s="48" t="str">
        <f t="shared" si="2"/>
        <v/>
      </c>
      <c r="L519" s="48" t="str">
        <f>iferror(if(H519&lt;&gt;"Sim","", VLOOKUP(A519,'Input de Projetos'!$A$3:$F$999,5,FALSE)*F519),"")</f>
        <v/>
      </c>
      <c r="M519" s="49" t="str">
        <f t="shared" si="3"/>
        <v/>
      </c>
      <c r="N519" s="25" t="str">
        <f t="shared" si="4"/>
        <v/>
      </c>
      <c r="O519" s="50" t="str">
        <f t="shared" si="5"/>
        <v/>
      </c>
      <c r="P519" s="10"/>
      <c r="Q519" s="10"/>
    </row>
    <row r="520">
      <c r="A520" s="10"/>
      <c r="B520" s="42" t="str">
        <f>iferror(vlookup(A520,'Input de Projetos'!$A$3:$G$999,7,false),"")</f>
        <v/>
      </c>
      <c r="C520" s="43" t="str">
        <f>iferror(vlookup(A520,'Input de Projetos'!$A$3:$B$999,2,false),"")</f>
        <v/>
      </c>
      <c r="D520" s="44" t="str">
        <f>iferror(vlookup(A520,'Input de Projetos'!$A$3:$C$999,3,false),"")</f>
        <v/>
      </c>
      <c r="E520" s="45"/>
      <c r="F520" s="53"/>
      <c r="G520" s="20"/>
      <c r="H520" s="51"/>
      <c r="I520" s="51"/>
      <c r="J520" s="26" t="str">
        <f t="shared" si="8"/>
        <v>A soma das parcelas não bate com o valor total do projeto</v>
      </c>
      <c r="K520" s="48" t="str">
        <f t="shared" si="2"/>
        <v/>
      </c>
      <c r="L520" s="48" t="str">
        <f>iferror(if(H520&lt;&gt;"Sim","", VLOOKUP(A520,'Input de Projetos'!$A$3:$F$999,5,FALSE)*F520),"")</f>
        <v/>
      </c>
      <c r="M520" s="49" t="str">
        <f t="shared" si="3"/>
        <v/>
      </c>
      <c r="N520" s="25" t="str">
        <f t="shared" si="4"/>
        <v/>
      </c>
      <c r="O520" s="50" t="str">
        <f t="shared" si="5"/>
        <v/>
      </c>
      <c r="P520" s="10"/>
      <c r="Q520" s="10"/>
    </row>
    <row r="521">
      <c r="A521" s="10"/>
      <c r="B521" s="42" t="str">
        <f>iferror(vlookup(A521,'Input de Projetos'!$A$3:$G$999,7,false),"")</f>
        <v/>
      </c>
      <c r="C521" s="43" t="str">
        <f>iferror(vlookup(A521,'Input de Projetos'!$A$3:$B$999,2,false),"")</f>
        <v/>
      </c>
      <c r="D521" s="44" t="str">
        <f>iferror(vlookup(A521,'Input de Projetos'!$A$3:$C$999,3,false),"")</f>
        <v/>
      </c>
      <c r="E521" s="45"/>
      <c r="F521" s="53"/>
      <c r="G521" s="20"/>
      <c r="H521" s="51"/>
      <c r="I521" s="51"/>
      <c r="J521" s="26" t="str">
        <f t="shared" si="8"/>
        <v>A soma das parcelas não bate com o valor total do projeto</v>
      </c>
      <c r="K521" s="48" t="str">
        <f t="shared" si="2"/>
        <v/>
      </c>
      <c r="L521" s="48" t="str">
        <f>iferror(if(H521&lt;&gt;"Sim","", VLOOKUP(A521,'Input de Projetos'!$A$3:$F$999,5,FALSE)*F521),"")</f>
        <v/>
      </c>
      <c r="M521" s="49" t="str">
        <f t="shared" si="3"/>
        <v/>
      </c>
      <c r="N521" s="25" t="str">
        <f t="shared" si="4"/>
        <v/>
      </c>
      <c r="O521" s="50" t="str">
        <f t="shared" si="5"/>
        <v/>
      </c>
      <c r="P521" s="10"/>
      <c r="Q521" s="10"/>
    </row>
    <row r="522">
      <c r="A522" s="10"/>
      <c r="B522" s="42" t="str">
        <f>iferror(vlookup(A522,'Input de Projetos'!$A$3:$G$999,7,false),"")</f>
        <v/>
      </c>
      <c r="C522" s="43" t="str">
        <f>iferror(vlookup(A522,'Input de Projetos'!$A$3:$B$999,2,false),"")</f>
        <v/>
      </c>
      <c r="D522" s="44" t="str">
        <f>iferror(vlookup(A522,'Input de Projetos'!$A$3:$C$999,3,false),"")</f>
        <v/>
      </c>
      <c r="E522" s="45"/>
      <c r="F522" s="53"/>
      <c r="G522" s="20"/>
      <c r="H522" s="51"/>
      <c r="I522" s="51"/>
      <c r="J522" s="26" t="str">
        <f t="shared" si="8"/>
        <v>A soma das parcelas não bate com o valor total do projeto</v>
      </c>
      <c r="K522" s="48" t="str">
        <f t="shared" si="2"/>
        <v/>
      </c>
      <c r="L522" s="48" t="str">
        <f>iferror(if(H522&lt;&gt;"Sim","", VLOOKUP(A522,'Input de Projetos'!$A$3:$F$999,5,FALSE)*F522),"")</f>
        <v/>
      </c>
      <c r="M522" s="49" t="str">
        <f t="shared" si="3"/>
        <v/>
      </c>
      <c r="N522" s="25" t="str">
        <f t="shared" si="4"/>
        <v/>
      </c>
      <c r="O522" s="50" t="str">
        <f t="shared" si="5"/>
        <v/>
      </c>
      <c r="P522" s="10"/>
      <c r="Q522" s="10"/>
    </row>
    <row r="523">
      <c r="A523" s="10"/>
      <c r="B523" s="42" t="str">
        <f>iferror(vlookup(A523,'Input de Projetos'!$A$3:$G$999,7,false),"")</f>
        <v/>
      </c>
      <c r="C523" s="43" t="str">
        <f>iferror(vlookup(A523,'Input de Projetos'!$A$3:$B$999,2,false),"")</f>
        <v/>
      </c>
      <c r="D523" s="44" t="str">
        <f>iferror(vlookup(A523,'Input de Projetos'!$A$3:$C$999,3,false),"")</f>
        <v/>
      </c>
      <c r="E523" s="45"/>
      <c r="F523" s="53"/>
      <c r="G523" s="20"/>
      <c r="H523" s="51"/>
      <c r="I523" s="51"/>
      <c r="J523" s="26" t="str">
        <f t="shared" si="8"/>
        <v>A soma das parcelas não bate com o valor total do projeto</v>
      </c>
      <c r="K523" s="48" t="str">
        <f t="shared" si="2"/>
        <v/>
      </c>
      <c r="L523" s="48" t="str">
        <f>iferror(if(H523&lt;&gt;"Sim","", VLOOKUP(A523,'Input de Projetos'!$A$3:$F$999,5,FALSE)*F523),"")</f>
        <v/>
      </c>
      <c r="M523" s="49" t="str">
        <f t="shared" si="3"/>
        <v/>
      </c>
      <c r="N523" s="25" t="str">
        <f t="shared" si="4"/>
        <v/>
      </c>
      <c r="O523" s="50" t="str">
        <f t="shared" si="5"/>
        <v/>
      </c>
      <c r="P523" s="10"/>
      <c r="Q523" s="10"/>
    </row>
    <row r="524">
      <c r="A524" s="10"/>
      <c r="B524" s="42" t="str">
        <f>iferror(vlookup(A524,'Input de Projetos'!$A$3:$G$999,7,false),"")</f>
        <v/>
      </c>
      <c r="C524" s="43" t="str">
        <f>iferror(vlookup(A524,'Input de Projetos'!$A$3:$B$999,2,false),"")</f>
        <v/>
      </c>
      <c r="D524" s="44" t="str">
        <f>iferror(vlookup(A524,'Input de Projetos'!$A$3:$C$999,3,false),"")</f>
        <v/>
      </c>
      <c r="E524" s="45"/>
      <c r="F524" s="53"/>
      <c r="G524" s="20"/>
      <c r="H524" s="51"/>
      <c r="I524" s="51"/>
      <c r="J524" s="26" t="str">
        <f t="shared" si="8"/>
        <v>A soma das parcelas não bate com o valor total do projeto</v>
      </c>
      <c r="K524" s="48" t="str">
        <f t="shared" si="2"/>
        <v/>
      </c>
      <c r="L524" s="48" t="str">
        <f>iferror(if(H524&lt;&gt;"Sim","", VLOOKUP(A524,'Input de Projetos'!$A$3:$F$999,5,FALSE)*F524),"")</f>
        <v/>
      </c>
      <c r="M524" s="49" t="str">
        <f t="shared" si="3"/>
        <v/>
      </c>
      <c r="N524" s="25" t="str">
        <f t="shared" si="4"/>
        <v/>
      </c>
      <c r="O524" s="50" t="str">
        <f t="shared" si="5"/>
        <v/>
      </c>
      <c r="P524" s="10"/>
      <c r="Q524" s="10"/>
    </row>
    <row r="525">
      <c r="A525" s="10"/>
      <c r="B525" s="42" t="str">
        <f>iferror(vlookup(A525,'Input de Projetos'!$A$3:$G$999,7,false),"")</f>
        <v/>
      </c>
      <c r="C525" s="43" t="str">
        <f>iferror(vlookup(A525,'Input de Projetos'!$A$3:$B$999,2,false),"")</f>
        <v/>
      </c>
      <c r="D525" s="44" t="str">
        <f>iferror(vlookup(A525,'Input de Projetos'!$A$3:$C$999,3,false),"")</f>
        <v/>
      </c>
      <c r="E525" s="45"/>
      <c r="F525" s="53"/>
      <c r="G525" s="20"/>
      <c r="H525" s="51"/>
      <c r="I525" s="51"/>
      <c r="J525" s="26" t="str">
        <f t="shared" si="8"/>
        <v>A soma das parcelas não bate com o valor total do projeto</v>
      </c>
      <c r="K525" s="48" t="str">
        <f t="shared" si="2"/>
        <v/>
      </c>
      <c r="L525" s="48" t="str">
        <f>iferror(if(H525&lt;&gt;"Sim","", VLOOKUP(A525,'Input de Projetos'!$A$3:$F$999,5,FALSE)*F525),"")</f>
        <v/>
      </c>
      <c r="M525" s="49" t="str">
        <f t="shared" si="3"/>
        <v/>
      </c>
      <c r="N525" s="25" t="str">
        <f t="shared" si="4"/>
        <v/>
      </c>
      <c r="O525" s="50" t="str">
        <f t="shared" si="5"/>
        <v/>
      </c>
      <c r="P525" s="10"/>
      <c r="Q525" s="10"/>
    </row>
    <row r="526">
      <c r="A526" s="10"/>
      <c r="B526" s="42" t="str">
        <f>iferror(vlookup(A526,'Input de Projetos'!$A$3:$G$999,7,false),"")</f>
        <v/>
      </c>
      <c r="C526" s="43" t="str">
        <f>iferror(vlookup(A526,'Input de Projetos'!$A$3:$B$999,2,false),"")</f>
        <v/>
      </c>
      <c r="D526" s="44" t="str">
        <f>iferror(vlookup(A526,'Input de Projetos'!$A$3:$C$999,3,false),"")</f>
        <v/>
      </c>
      <c r="E526" s="45"/>
      <c r="F526" s="53"/>
      <c r="G526" s="20"/>
      <c r="H526" s="51"/>
      <c r="I526" s="51"/>
      <c r="J526" s="26" t="str">
        <f t="shared" si="8"/>
        <v>A soma das parcelas não bate com o valor total do projeto</v>
      </c>
      <c r="K526" s="48" t="str">
        <f t="shared" si="2"/>
        <v/>
      </c>
      <c r="L526" s="48" t="str">
        <f>iferror(if(H526&lt;&gt;"Sim","", VLOOKUP(A526,'Input de Projetos'!$A$3:$F$999,5,FALSE)*F526),"")</f>
        <v/>
      </c>
      <c r="M526" s="49" t="str">
        <f t="shared" si="3"/>
        <v/>
      </c>
      <c r="N526" s="25" t="str">
        <f t="shared" si="4"/>
        <v/>
      </c>
      <c r="O526" s="50" t="str">
        <f t="shared" si="5"/>
        <v/>
      </c>
      <c r="P526" s="10"/>
      <c r="Q526" s="10"/>
    </row>
    <row r="527">
      <c r="A527" s="10"/>
      <c r="B527" s="42" t="str">
        <f>iferror(vlookup(A527,'Input de Projetos'!$A$3:$G$999,7,false),"")</f>
        <v/>
      </c>
      <c r="C527" s="43" t="str">
        <f>iferror(vlookup(A527,'Input de Projetos'!$A$3:$B$999,2,false),"")</f>
        <v/>
      </c>
      <c r="D527" s="44" t="str">
        <f>iferror(vlookup(A527,'Input de Projetos'!$A$3:$C$999,3,false),"")</f>
        <v/>
      </c>
      <c r="E527" s="45"/>
      <c r="F527" s="53"/>
      <c r="G527" s="20"/>
      <c r="H527" s="51"/>
      <c r="I527" s="51"/>
      <c r="J527" s="26" t="str">
        <f t="shared" si="8"/>
        <v>A soma das parcelas não bate com o valor total do projeto</v>
      </c>
      <c r="K527" s="48" t="str">
        <f t="shared" si="2"/>
        <v/>
      </c>
      <c r="L527" s="48" t="str">
        <f>iferror(if(H527&lt;&gt;"Sim","", VLOOKUP(A527,'Input de Projetos'!$A$3:$F$999,5,FALSE)*F527),"")</f>
        <v/>
      </c>
      <c r="M527" s="49" t="str">
        <f t="shared" si="3"/>
        <v/>
      </c>
      <c r="N527" s="25" t="str">
        <f t="shared" si="4"/>
        <v/>
      </c>
      <c r="O527" s="50" t="str">
        <f t="shared" si="5"/>
        <v/>
      </c>
      <c r="P527" s="10"/>
      <c r="Q527" s="10"/>
    </row>
    <row r="528">
      <c r="A528" s="10"/>
      <c r="B528" s="42" t="str">
        <f>iferror(vlookup(A528,'Input de Projetos'!$A$3:$G$999,7,false),"")</f>
        <v/>
      </c>
      <c r="C528" s="43" t="str">
        <f>iferror(vlookup(A528,'Input de Projetos'!$A$3:$B$999,2,false),"")</f>
        <v/>
      </c>
      <c r="D528" s="44" t="str">
        <f>iferror(vlookup(A528,'Input de Projetos'!$A$3:$C$999,3,false),"")</f>
        <v/>
      </c>
      <c r="E528" s="45"/>
      <c r="F528" s="53"/>
      <c r="G528" s="20"/>
      <c r="H528" s="51"/>
      <c r="I528" s="51"/>
      <c r="J528" s="26" t="str">
        <f t="shared" si="8"/>
        <v>A soma das parcelas não bate com o valor total do projeto</v>
      </c>
      <c r="K528" s="48" t="str">
        <f t="shared" si="2"/>
        <v/>
      </c>
      <c r="L528" s="48" t="str">
        <f>iferror(if(H528&lt;&gt;"Sim","", VLOOKUP(A528,'Input de Projetos'!$A$3:$F$999,5,FALSE)*F528),"")</f>
        <v/>
      </c>
      <c r="M528" s="49" t="str">
        <f t="shared" si="3"/>
        <v/>
      </c>
      <c r="N528" s="25" t="str">
        <f t="shared" si="4"/>
        <v/>
      </c>
      <c r="O528" s="50" t="str">
        <f t="shared" si="5"/>
        <v/>
      </c>
      <c r="P528" s="10"/>
      <c r="Q528" s="10"/>
    </row>
    <row r="529">
      <c r="A529" s="10"/>
      <c r="B529" s="42" t="str">
        <f>iferror(vlookup(A529,'Input de Projetos'!$A$3:$G$999,7,false),"")</f>
        <v/>
      </c>
      <c r="C529" s="43" t="str">
        <f>iferror(vlookup(A529,'Input de Projetos'!$A$3:$B$999,2,false),"")</f>
        <v/>
      </c>
      <c r="D529" s="44" t="str">
        <f>iferror(vlookup(A529,'Input de Projetos'!$A$3:$C$999,3,false),"")</f>
        <v/>
      </c>
      <c r="E529" s="45"/>
      <c r="F529" s="53"/>
      <c r="G529" s="20"/>
      <c r="H529" s="51"/>
      <c r="I529" s="51"/>
      <c r="J529" s="26" t="str">
        <f t="shared" si="8"/>
        <v>A soma das parcelas não bate com o valor total do projeto</v>
      </c>
      <c r="K529" s="48" t="str">
        <f t="shared" si="2"/>
        <v/>
      </c>
      <c r="L529" s="48" t="str">
        <f>iferror(if(H529&lt;&gt;"Sim","", VLOOKUP(A529,'Input de Projetos'!$A$3:$F$999,5,FALSE)*F529),"")</f>
        <v/>
      </c>
      <c r="M529" s="49" t="str">
        <f t="shared" si="3"/>
        <v/>
      </c>
      <c r="N529" s="25" t="str">
        <f t="shared" si="4"/>
        <v/>
      </c>
      <c r="O529" s="50" t="str">
        <f t="shared" si="5"/>
        <v/>
      </c>
      <c r="P529" s="10"/>
      <c r="Q529" s="10"/>
    </row>
    <row r="530">
      <c r="A530" s="10"/>
      <c r="B530" s="42" t="str">
        <f>iferror(vlookup(A530,'Input de Projetos'!$A$3:$G$999,7,false),"")</f>
        <v/>
      </c>
      <c r="C530" s="43" t="str">
        <f>iferror(vlookup(A530,'Input de Projetos'!$A$3:$B$999,2,false),"")</f>
        <v/>
      </c>
      <c r="D530" s="44" t="str">
        <f>iferror(vlookup(A530,'Input de Projetos'!$A$3:$C$999,3,false),"")</f>
        <v/>
      </c>
      <c r="E530" s="45"/>
      <c r="F530" s="53"/>
      <c r="G530" s="20"/>
      <c r="H530" s="51"/>
      <c r="I530" s="51"/>
      <c r="J530" s="26" t="str">
        <f t="shared" si="8"/>
        <v>A soma das parcelas não bate com o valor total do projeto</v>
      </c>
      <c r="K530" s="48" t="str">
        <f t="shared" si="2"/>
        <v/>
      </c>
      <c r="L530" s="48" t="str">
        <f>iferror(if(H530&lt;&gt;"Sim","", VLOOKUP(A530,'Input de Projetos'!$A$3:$F$999,5,FALSE)*F530),"")</f>
        <v/>
      </c>
      <c r="M530" s="49" t="str">
        <f t="shared" si="3"/>
        <v/>
      </c>
      <c r="N530" s="25" t="str">
        <f t="shared" si="4"/>
        <v/>
      </c>
      <c r="O530" s="50" t="str">
        <f t="shared" si="5"/>
        <v/>
      </c>
      <c r="P530" s="10"/>
      <c r="Q530" s="10"/>
    </row>
    <row r="531">
      <c r="A531" s="10"/>
      <c r="B531" s="42" t="str">
        <f>iferror(vlookup(A531,'Input de Projetos'!$A$3:$G$999,7,false),"")</f>
        <v/>
      </c>
      <c r="C531" s="43" t="str">
        <f>iferror(vlookup(A531,'Input de Projetos'!$A$3:$B$999,2,false),"")</f>
        <v/>
      </c>
      <c r="D531" s="44" t="str">
        <f>iferror(vlookup(A531,'Input de Projetos'!$A$3:$C$999,3,false),"")</f>
        <v/>
      </c>
      <c r="E531" s="45"/>
      <c r="F531" s="53"/>
      <c r="G531" s="20"/>
      <c r="H531" s="51"/>
      <c r="I531" s="51"/>
      <c r="J531" s="26" t="str">
        <f t="shared" si="8"/>
        <v>A soma das parcelas não bate com o valor total do projeto</v>
      </c>
      <c r="K531" s="48" t="str">
        <f t="shared" si="2"/>
        <v/>
      </c>
      <c r="L531" s="48" t="str">
        <f>iferror(if(H531&lt;&gt;"Sim","", VLOOKUP(A531,'Input de Projetos'!$A$3:$F$999,5,FALSE)*F531),"")</f>
        <v/>
      </c>
      <c r="M531" s="49" t="str">
        <f t="shared" si="3"/>
        <v/>
      </c>
      <c r="N531" s="25" t="str">
        <f t="shared" si="4"/>
        <v/>
      </c>
      <c r="O531" s="50" t="str">
        <f t="shared" si="5"/>
        <v/>
      </c>
      <c r="P531" s="10"/>
      <c r="Q531" s="10"/>
    </row>
    <row r="532">
      <c r="A532" s="10"/>
      <c r="B532" s="42" t="str">
        <f>iferror(vlookup(A532,'Input de Projetos'!$A$3:$G$999,7,false),"")</f>
        <v/>
      </c>
      <c r="C532" s="43" t="str">
        <f>iferror(vlookup(A532,'Input de Projetos'!$A$3:$B$999,2,false),"")</f>
        <v/>
      </c>
      <c r="D532" s="44" t="str">
        <f>iferror(vlookup(A532,'Input de Projetos'!$A$3:$C$999,3,false),"")</f>
        <v/>
      </c>
      <c r="E532" s="45"/>
      <c r="F532" s="53"/>
      <c r="G532" s="20"/>
      <c r="H532" s="51"/>
      <c r="I532" s="51"/>
      <c r="J532" s="26" t="str">
        <f t="shared" si="8"/>
        <v>A soma das parcelas não bate com o valor total do projeto</v>
      </c>
      <c r="K532" s="48" t="str">
        <f t="shared" si="2"/>
        <v/>
      </c>
      <c r="L532" s="48" t="str">
        <f>iferror(if(H532&lt;&gt;"Sim","", VLOOKUP(A532,'Input de Projetos'!$A$3:$F$999,5,FALSE)*F532),"")</f>
        <v/>
      </c>
      <c r="M532" s="49" t="str">
        <f t="shared" si="3"/>
        <v/>
      </c>
      <c r="N532" s="25" t="str">
        <f t="shared" si="4"/>
        <v/>
      </c>
      <c r="O532" s="50" t="str">
        <f t="shared" si="5"/>
        <v/>
      </c>
      <c r="P532" s="10"/>
      <c r="Q532" s="10"/>
    </row>
    <row r="533">
      <c r="A533" s="10"/>
      <c r="B533" s="42" t="str">
        <f>iferror(vlookup(A533,'Input de Projetos'!$A$3:$G$999,7,false),"")</f>
        <v/>
      </c>
      <c r="C533" s="43" t="str">
        <f>iferror(vlookup(A533,'Input de Projetos'!$A$3:$B$999,2,false),"")</f>
        <v/>
      </c>
      <c r="D533" s="44" t="str">
        <f>iferror(vlookup(A533,'Input de Projetos'!$A$3:$C$999,3,false),"")</f>
        <v/>
      </c>
      <c r="E533" s="45"/>
      <c r="F533" s="53"/>
      <c r="G533" s="20"/>
      <c r="H533" s="51"/>
      <c r="I533" s="51"/>
      <c r="J533" s="26" t="str">
        <f t="shared" si="8"/>
        <v>A soma das parcelas não bate com o valor total do projeto</v>
      </c>
      <c r="K533" s="48" t="str">
        <f t="shared" si="2"/>
        <v/>
      </c>
      <c r="L533" s="48" t="str">
        <f>iferror(if(H533&lt;&gt;"Sim","", VLOOKUP(A533,'Input de Projetos'!$A$3:$F$999,5,FALSE)*F533),"")</f>
        <v/>
      </c>
      <c r="M533" s="49" t="str">
        <f t="shared" si="3"/>
        <v/>
      </c>
      <c r="N533" s="25" t="str">
        <f t="shared" si="4"/>
        <v/>
      </c>
      <c r="O533" s="50" t="str">
        <f t="shared" si="5"/>
        <v/>
      </c>
      <c r="P533" s="10"/>
      <c r="Q533" s="10"/>
    </row>
    <row r="534">
      <c r="A534" s="10"/>
      <c r="B534" s="42" t="str">
        <f>iferror(vlookup(A534,'Input de Projetos'!$A$3:$G$999,7,false),"")</f>
        <v/>
      </c>
      <c r="C534" s="43" t="str">
        <f>iferror(vlookup(A534,'Input de Projetos'!$A$3:$B$999,2,false),"")</f>
        <v/>
      </c>
      <c r="D534" s="44" t="str">
        <f>iferror(vlookup(A534,'Input de Projetos'!$A$3:$C$999,3,false),"")</f>
        <v/>
      </c>
      <c r="E534" s="45"/>
      <c r="F534" s="53"/>
      <c r="G534" s="20"/>
      <c r="H534" s="51"/>
      <c r="I534" s="51"/>
      <c r="J534" s="26" t="str">
        <f t="shared" si="8"/>
        <v>A soma das parcelas não bate com o valor total do projeto</v>
      </c>
      <c r="K534" s="48" t="str">
        <f t="shared" si="2"/>
        <v/>
      </c>
      <c r="L534" s="48" t="str">
        <f>iferror(if(H534&lt;&gt;"Sim","", VLOOKUP(A534,'Input de Projetos'!$A$3:$F$999,5,FALSE)*F534),"")</f>
        <v/>
      </c>
      <c r="M534" s="49" t="str">
        <f t="shared" si="3"/>
        <v/>
      </c>
      <c r="N534" s="25" t="str">
        <f t="shared" si="4"/>
        <v/>
      </c>
      <c r="O534" s="50" t="str">
        <f t="shared" si="5"/>
        <v/>
      </c>
      <c r="P534" s="10"/>
      <c r="Q534" s="10"/>
    </row>
    <row r="535">
      <c r="A535" s="10"/>
      <c r="B535" s="42" t="str">
        <f>iferror(vlookup(A535,'Input de Projetos'!$A$3:$G$999,7,false),"")</f>
        <v/>
      </c>
      <c r="C535" s="43" t="str">
        <f>iferror(vlookup(A535,'Input de Projetos'!$A$3:$B$999,2,false),"")</f>
        <v/>
      </c>
      <c r="D535" s="44" t="str">
        <f>iferror(vlookup(A535,'Input de Projetos'!$A$3:$C$999,3,false),"")</f>
        <v/>
      </c>
      <c r="E535" s="45"/>
      <c r="F535" s="53"/>
      <c r="G535" s="20"/>
      <c r="H535" s="51"/>
      <c r="I535" s="51"/>
      <c r="J535" s="26" t="str">
        <f t="shared" si="8"/>
        <v>A soma das parcelas não bate com o valor total do projeto</v>
      </c>
      <c r="K535" s="48" t="str">
        <f t="shared" si="2"/>
        <v/>
      </c>
      <c r="L535" s="48" t="str">
        <f>iferror(if(H535&lt;&gt;"Sim","", VLOOKUP(A535,'Input de Projetos'!$A$3:$F$999,5,FALSE)*F535),"")</f>
        <v/>
      </c>
      <c r="M535" s="49" t="str">
        <f t="shared" si="3"/>
        <v/>
      </c>
      <c r="N535" s="25" t="str">
        <f t="shared" si="4"/>
        <v/>
      </c>
      <c r="O535" s="50" t="str">
        <f t="shared" si="5"/>
        <v/>
      </c>
      <c r="P535" s="10"/>
      <c r="Q535" s="10"/>
    </row>
    <row r="536">
      <c r="A536" s="10"/>
      <c r="B536" s="42" t="str">
        <f>iferror(vlookup(A536,'Input de Projetos'!$A$3:$G$999,7,false),"")</f>
        <v/>
      </c>
      <c r="C536" s="43" t="str">
        <f>iferror(vlookup(A536,'Input de Projetos'!$A$3:$B$999,2,false),"")</f>
        <v/>
      </c>
      <c r="D536" s="44" t="str">
        <f>iferror(vlookup(A536,'Input de Projetos'!$A$3:$C$999,3,false),"")</f>
        <v/>
      </c>
      <c r="E536" s="45"/>
      <c r="F536" s="53"/>
      <c r="G536" s="20"/>
      <c r="H536" s="51"/>
      <c r="I536" s="51"/>
      <c r="J536" s="26" t="str">
        <f t="shared" si="8"/>
        <v>A soma das parcelas não bate com o valor total do projeto</v>
      </c>
      <c r="K536" s="48" t="str">
        <f t="shared" si="2"/>
        <v/>
      </c>
      <c r="L536" s="48" t="str">
        <f>iferror(if(H536&lt;&gt;"Sim","", VLOOKUP(A536,'Input de Projetos'!$A$3:$F$999,5,FALSE)*F536),"")</f>
        <v/>
      </c>
      <c r="M536" s="49" t="str">
        <f t="shared" si="3"/>
        <v/>
      </c>
      <c r="N536" s="25" t="str">
        <f t="shared" si="4"/>
        <v/>
      </c>
      <c r="O536" s="50" t="str">
        <f t="shared" si="5"/>
        <v/>
      </c>
      <c r="P536" s="10"/>
      <c r="Q536" s="10"/>
    </row>
    <row r="537">
      <c r="A537" s="10"/>
      <c r="B537" s="42" t="str">
        <f>iferror(vlookup(A537,'Input de Projetos'!$A$3:$G$999,7,false),"")</f>
        <v/>
      </c>
      <c r="C537" s="43" t="str">
        <f>iferror(vlookup(A537,'Input de Projetos'!$A$3:$B$999,2,false),"")</f>
        <v/>
      </c>
      <c r="D537" s="44" t="str">
        <f>iferror(vlookup(A537,'Input de Projetos'!$A$3:$C$999,3,false),"")</f>
        <v/>
      </c>
      <c r="E537" s="45"/>
      <c r="F537" s="53"/>
      <c r="G537" s="20"/>
      <c r="H537" s="51"/>
      <c r="I537" s="51"/>
      <c r="J537" s="26" t="str">
        <f t="shared" si="8"/>
        <v>A soma das parcelas não bate com o valor total do projeto</v>
      </c>
      <c r="K537" s="48" t="str">
        <f t="shared" si="2"/>
        <v/>
      </c>
      <c r="L537" s="48" t="str">
        <f>iferror(if(H537&lt;&gt;"Sim","", VLOOKUP(A537,'Input de Projetos'!$A$3:$F$999,5,FALSE)*F537),"")</f>
        <v/>
      </c>
      <c r="M537" s="49" t="str">
        <f t="shared" si="3"/>
        <v/>
      </c>
      <c r="N537" s="25" t="str">
        <f t="shared" si="4"/>
        <v/>
      </c>
      <c r="O537" s="50" t="str">
        <f t="shared" si="5"/>
        <v/>
      </c>
      <c r="P537" s="10"/>
      <c r="Q537" s="10"/>
    </row>
    <row r="538">
      <c r="A538" s="10"/>
      <c r="B538" s="42" t="str">
        <f>iferror(vlookup(A538,'Input de Projetos'!$A$3:$G$999,7,false),"")</f>
        <v/>
      </c>
      <c r="C538" s="43" t="str">
        <f>iferror(vlookup(A538,'Input de Projetos'!$A$3:$B$999,2,false),"")</f>
        <v/>
      </c>
      <c r="D538" s="44" t="str">
        <f>iferror(vlookup(A538,'Input de Projetos'!$A$3:$C$999,3,false),"")</f>
        <v/>
      </c>
      <c r="E538" s="45"/>
      <c r="F538" s="53"/>
      <c r="G538" s="20"/>
      <c r="H538" s="51"/>
      <c r="I538" s="51"/>
      <c r="J538" s="26" t="str">
        <f t="shared" si="8"/>
        <v>A soma das parcelas não bate com o valor total do projeto</v>
      </c>
      <c r="K538" s="48" t="str">
        <f t="shared" si="2"/>
        <v/>
      </c>
      <c r="L538" s="48" t="str">
        <f>iferror(if(H538&lt;&gt;"Sim","", VLOOKUP(A538,'Input de Projetos'!$A$3:$F$999,5,FALSE)*F538),"")</f>
        <v/>
      </c>
      <c r="M538" s="49" t="str">
        <f t="shared" si="3"/>
        <v/>
      </c>
      <c r="N538" s="25" t="str">
        <f t="shared" si="4"/>
        <v/>
      </c>
      <c r="O538" s="50" t="str">
        <f t="shared" si="5"/>
        <v/>
      </c>
      <c r="P538" s="10"/>
      <c r="Q538" s="10"/>
    </row>
    <row r="539">
      <c r="A539" s="10"/>
      <c r="B539" s="42" t="str">
        <f>iferror(vlookup(A539,'Input de Projetos'!$A$3:$G$999,7,false),"")</f>
        <v/>
      </c>
      <c r="C539" s="43" t="str">
        <f>iferror(vlookup(A539,'Input de Projetos'!$A$3:$B$999,2,false),"")</f>
        <v/>
      </c>
      <c r="D539" s="44" t="str">
        <f>iferror(vlookup(A539,'Input de Projetos'!$A$3:$C$999,3,false),"")</f>
        <v/>
      </c>
      <c r="E539" s="45"/>
      <c r="F539" s="53"/>
      <c r="G539" s="20"/>
      <c r="H539" s="51"/>
      <c r="I539" s="51"/>
      <c r="J539" s="26" t="str">
        <f t="shared" si="8"/>
        <v>A soma das parcelas não bate com o valor total do projeto</v>
      </c>
      <c r="K539" s="48" t="str">
        <f t="shared" si="2"/>
        <v/>
      </c>
      <c r="L539" s="48" t="str">
        <f>iferror(if(H539&lt;&gt;"Sim","", VLOOKUP(A539,'Input de Projetos'!$A$3:$F$999,5,FALSE)*F539),"")</f>
        <v/>
      </c>
      <c r="M539" s="49" t="str">
        <f t="shared" si="3"/>
        <v/>
      </c>
      <c r="N539" s="25" t="str">
        <f t="shared" si="4"/>
        <v/>
      </c>
      <c r="O539" s="50" t="str">
        <f t="shared" si="5"/>
        <v/>
      </c>
      <c r="P539" s="10"/>
      <c r="Q539" s="10"/>
    </row>
    <row r="540">
      <c r="A540" s="10"/>
      <c r="B540" s="42" t="str">
        <f>iferror(vlookup(A540,'Input de Projetos'!$A$3:$G$999,7,false),"")</f>
        <v/>
      </c>
      <c r="C540" s="43" t="str">
        <f>iferror(vlookup(A540,'Input de Projetos'!$A$3:$B$999,2,false),"")</f>
        <v/>
      </c>
      <c r="D540" s="44" t="str">
        <f>iferror(vlookup(A540,'Input de Projetos'!$A$3:$C$999,3,false),"")</f>
        <v/>
      </c>
      <c r="E540" s="45"/>
      <c r="F540" s="53"/>
      <c r="G540" s="20"/>
      <c r="H540" s="51"/>
      <c r="I540" s="51"/>
      <c r="J540" s="26" t="str">
        <f t="shared" si="8"/>
        <v>A soma das parcelas não bate com o valor total do projeto</v>
      </c>
      <c r="K540" s="48" t="str">
        <f t="shared" si="2"/>
        <v/>
      </c>
      <c r="L540" s="48" t="str">
        <f>iferror(if(H540&lt;&gt;"Sim","", VLOOKUP(A540,'Input de Projetos'!$A$3:$F$999,5,FALSE)*F540),"")</f>
        <v/>
      </c>
      <c r="M540" s="49" t="str">
        <f t="shared" si="3"/>
        <v/>
      </c>
      <c r="N540" s="25" t="str">
        <f t="shared" si="4"/>
        <v/>
      </c>
      <c r="O540" s="50" t="str">
        <f t="shared" si="5"/>
        <v/>
      </c>
      <c r="P540" s="10"/>
      <c r="Q540" s="10"/>
    </row>
    <row r="541">
      <c r="A541" s="10"/>
      <c r="B541" s="42" t="str">
        <f>iferror(vlookup(A541,'Input de Projetos'!$A$3:$G$999,7,false),"")</f>
        <v/>
      </c>
      <c r="C541" s="43" t="str">
        <f>iferror(vlookup(A541,'Input de Projetos'!$A$3:$B$999,2,false),"")</f>
        <v/>
      </c>
      <c r="D541" s="44" t="str">
        <f>iferror(vlookup(A541,'Input de Projetos'!$A$3:$C$999,3,false),"")</f>
        <v/>
      </c>
      <c r="E541" s="45"/>
      <c r="F541" s="53"/>
      <c r="G541" s="20"/>
      <c r="H541" s="51"/>
      <c r="I541" s="51"/>
      <c r="J541" s="26" t="str">
        <f t="shared" si="8"/>
        <v>A soma das parcelas não bate com o valor total do projeto</v>
      </c>
      <c r="K541" s="48" t="str">
        <f t="shared" si="2"/>
        <v/>
      </c>
      <c r="L541" s="48" t="str">
        <f>iferror(if(H541&lt;&gt;"Sim","", VLOOKUP(A541,'Input de Projetos'!$A$3:$F$999,5,FALSE)*F541),"")</f>
        <v/>
      </c>
      <c r="M541" s="49" t="str">
        <f t="shared" si="3"/>
        <v/>
      </c>
      <c r="N541" s="25" t="str">
        <f t="shared" si="4"/>
        <v/>
      </c>
      <c r="O541" s="50" t="str">
        <f t="shared" si="5"/>
        <v/>
      </c>
      <c r="P541" s="10"/>
      <c r="Q541" s="10"/>
    </row>
    <row r="542">
      <c r="A542" s="10"/>
      <c r="B542" s="42" t="str">
        <f>iferror(vlookup(A542,'Input de Projetos'!$A$3:$G$999,7,false),"")</f>
        <v/>
      </c>
      <c r="C542" s="43" t="str">
        <f>iferror(vlookup(A542,'Input de Projetos'!$A$3:$B$999,2,false),"")</f>
        <v/>
      </c>
      <c r="D542" s="44" t="str">
        <f>iferror(vlookup(A542,'Input de Projetos'!$A$3:$C$999,3,false),"")</f>
        <v/>
      </c>
      <c r="E542" s="45"/>
      <c r="F542" s="53"/>
      <c r="G542" s="20"/>
      <c r="H542" s="51"/>
      <c r="I542" s="51"/>
      <c r="J542" s="26" t="str">
        <f t="shared" si="8"/>
        <v>A soma das parcelas não bate com o valor total do projeto</v>
      </c>
      <c r="K542" s="48" t="str">
        <f t="shared" si="2"/>
        <v/>
      </c>
      <c r="L542" s="48" t="str">
        <f>iferror(if(H542&lt;&gt;"Sim","", VLOOKUP(A542,'Input de Projetos'!$A$3:$F$999,5,FALSE)*F542),"")</f>
        <v/>
      </c>
      <c r="M542" s="49" t="str">
        <f t="shared" si="3"/>
        <v/>
      </c>
      <c r="N542" s="25" t="str">
        <f t="shared" si="4"/>
        <v/>
      </c>
      <c r="O542" s="50" t="str">
        <f t="shared" si="5"/>
        <v/>
      </c>
      <c r="P542" s="10"/>
      <c r="Q542" s="10"/>
    </row>
    <row r="543">
      <c r="A543" s="10"/>
      <c r="B543" s="42" t="str">
        <f>iferror(vlookup(A543,'Input de Projetos'!$A$3:$G$999,7,false),"")</f>
        <v/>
      </c>
      <c r="C543" s="43" t="str">
        <f>iferror(vlookup(A543,'Input de Projetos'!$A$3:$B$999,2,false),"")</f>
        <v/>
      </c>
      <c r="D543" s="44" t="str">
        <f>iferror(vlookup(A543,'Input de Projetos'!$A$3:$C$999,3,false),"")</f>
        <v/>
      </c>
      <c r="E543" s="45"/>
      <c r="F543" s="53"/>
      <c r="G543" s="20"/>
      <c r="H543" s="51"/>
      <c r="I543" s="51"/>
      <c r="J543" s="26" t="str">
        <f t="shared" si="8"/>
        <v>A soma das parcelas não bate com o valor total do projeto</v>
      </c>
      <c r="K543" s="48" t="str">
        <f t="shared" si="2"/>
        <v/>
      </c>
      <c r="L543" s="48" t="str">
        <f>iferror(if(H543&lt;&gt;"Sim","", VLOOKUP(A543,'Input de Projetos'!$A$3:$F$999,5,FALSE)*F543),"")</f>
        <v/>
      </c>
      <c r="M543" s="49" t="str">
        <f t="shared" si="3"/>
        <v/>
      </c>
      <c r="N543" s="25" t="str">
        <f t="shared" si="4"/>
        <v/>
      </c>
      <c r="O543" s="50" t="str">
        <f t="shared" si="5"/>
        <v/>
      </c>
      <c r="P543" s="10"/>
      <c r="Q543" s="10"/>
    </row>
    <row r="544">
      <c r="A544" s="10"/>
      <c r="B544" s="42" t="str">
        <f>iferror(vlookup(A544,'Input de Projetos'!$A$3:$G$999,7,false),"")</f>
        <v/>
      </c>
      <c r="C544" s="43" t="str">
        <f>iferror(vlookup(A544,'Input de Projetos'!$A$3:$B$999,2,false),"")</f>
        <v/>
      </c>
      <c r="D544" s="44" t="str">
        <f>iferror(vlookup(A544,'Input de Projetos'!$A$3:$C$999,3,false),"")</f>
        <v/>
      </c>
      <c r="E544" s="45"/>
      <c r="F544" s="53"/>
      <c r="G544" s="20"/>
      <c r="H544" s="51"/>
      <c r="I544" s="51"/>
      <c r="J544" s="26" t="str">
        <f t="shared" si="8"/>
        <v>A soma das parcelas não bate com o valor total do projeto</v>
      </c>
      <c r="K544" s="48" t="str">
        <f t="shared" si="2"/>
        <v/>
      </c>
      <c r="L544" s="48" t="str">
        <f>iferror(if(H544&lt;&gt;"Sim","", VLOOKUP(A544,'Input de Projetos'!$A$3:$F$999,5,FALSE)*F544),"")</f>
        <v/>
      </c>
      <c r="M544" s="49" t="str">
        <f t="shared" si="3"/>
        <v/>
      </c>
      <c r="N544" s="25" t="str">
        <f t="shared" si="4"/>
        <v/>
      </c>
      <c r="O544" s="50" t="str">
        <f t="shared" si="5"/>
        <v/>
      </c>
      <c r="P544" s="10"/>
      <c r="Q544" s="10"/>
    </row>
    <row r="545">
      <c r="A545" s="10"/>
      <c r="B545" s="42" t="str">
        <f>iferror(vlookup(A545,'Input de Projetos'!$A$3:$G$999,7,false),"")</f>
        <v/>
      </c>
      <c r="C545" s="43" t="str">
        <f>iferror(vlookup(A545,'Input de Projetos'!$A$3:$B$999,2,false),"")</f>
        <v/>
      </c>
      <c r="D545" s="44" t="str">
        <f>iferror(vlookup(A545,'Input de Projetos'!$A$3:$C$999,3,false),"")</f>
        <v/>
      </c>
      <c r="E545" s="45"/>
      <c r="F545" s="53"/>
      <c r="G545" s="20"/>
      <c r="H545" s="51"/>
      <c r="I545" s="51"/>
      <c r="J545" s="26" t="str">
        <f t="shared" si="8"/>
        <v>A soma das parcelas não bate com o valor total do projeto</v>
      </c>
      <c r="K545" s="48" t="str">
        <f t="shared" si="2"/>
        <v/>
      </c>
      <c r="L545" s="48" t="str">
        <f>iferror(if(H545&lt;&gt;"Sim","", VLOOKUP(A545,'Input de Projetos'!$A$3:$F$999,5,FALSE)*F545),"")</f>
        <v/>
      </c>
      <c r="M545" s="49" t="str">
        <f t="shared" si="3"/>
        <v/>
      </c>
      <c r="N545" s="25" t="str">
        <f t="shared" si="4"/>
        <v/>
      </c>
      <c r="O545" s="50" t="str">
        <f t="shared" si="5"/>
        <v/>
      </c>
      <c r="P545" s="10"/>
      <c r="Q545" s="10"/>
    </row>
    <row r="546">
      <c r="A546" s="10"/>
      <c r="B546" s="42" t="str">
        <f>iferror(vlookup(A546,'Input de Projetos'!$A$3:$G$999,7,false),"")</f>
        <v/>
      </c>
      <c r="C546" s="43" t="str">
        <f>iferror(vlookup(A546,'Input de Projetos'!$A$3:$B$999,2,false),"")</f>
        <v/>
      </c>
      <c r="D546" s="44" t="str">
        <f>iferror(vlookup(A546,'Input de Projetos'!$A$3:$C$999,3,false),"")</f>
        <v/>
      </c>
      <c r="E546" s="45"/>
      <c r="F546" s="53"/>
      <c r="G546" s="20"/>
      <c r="H546" s="51"/>
      <c r="I546" s="51"/>
      <c r="J546" s="26" t="str">
        <f t="shared" si="8"/>
        <v>A soma das parcelas não bate com o valor total do projeto</v>
      </c>
      <c r="K546" s="48" t="str">
        <f t="shared" si="2"/>
        <v/>
      </c>
      <c r="L546" s="48" t="str">
        <f>iferror(if(H546&lt;&gt;"Sim","", VLOOKUP(A546,'Input de Projetos'!$A$3:$F$999,5,FALSE)*F546),"")</f>
        <v/>
      </c>
      <c r="M546" s="49" t="str">
        <f t="shared" si="3"/>
        <v/>
      </c>
      <c r="N546" s="25" t="str">
        <f t="shared" si="4"/>
        <v/>
      </c>
      <c r="O546" s="50" t="str">
        <f t="shared" si="5"/>
        <v/>
      </c>
      <c r="P546" s="10"/>
      <c r="Q546" s="10"/>
    </row>
    <row r="547">
      <c r="A547" s="10"/>
      <c r="B547" s="42" t="str">
        <f>iferror(vlookup(A547,'Input de Projetos'!$A$3:$G$999,7,false),"")</f>
        <v/>
      </c>
      <c r="C547" s="43" t="str">
        <f>iferror(vlookup(A547,'Input de Projetos'!$A$3:$B$999,2,false),"")</f>
        <v/>
      </c>
      <c r="D547" s="44" t="str">
        <f>iferror(vlookup(A547,'Input de Projetos'!$A$3:$C$999,3,false),"")</f>
        <v/>
      </c>
      <c r="E547" s="45"/>
      <c r="F547" s="53"/>
      <c r="G547" s="20"/>
      <c r="H547" s="51"/>
      <c r="I547" s="51"/>
      <c r="J547" s="26" t="str">
        <f t="shared" si="8"/>
        <v>A soma das parcelas não bate com o valor total do projeto</v>
      </c>
      <c r="K547" s="48" t="str">
        <f t="shared" si="2"/>
        <v/>
      </c>
      <c r="L547" s="48" t="str">
        <f>iferror(if(H547&lt;&gt;"Sim","", VLOOKUP(A547,'Input de Projetos'!$A$3:$F$999,5,FALSE)*F547),"")</f>
        <v/>
      </c>
      <c r="M547" s="49" t="str">
        <f t="shared" si="3"/>
        <v/>
      </c>
      <c r="N547" s="25" t="str">
        <f t="shared" si="4"/>
        <v/>
      </c>
      <c r="O547" s="50" t="str">
        <f t="shared" si="5"/>
        <v/>
      </c>
      <c r="P547" s="10"/>
      <c r="Q547" s="10"/>
    </row>
    <row r="548">
      <c r="A548" s="10"/>
      <c r="B548" s="42" t="str">
        <f>iferror(vlookup(A548,'Input de Projetos'!$A$3:$G$999,7,false),"")</f>
        <v/>
      </c>
      <c r="C548" s="43" t="str">
        <f>iferror(vlookup(A548,'Input de Projetos'!$A$3:$B$999,2,false),"")</f>
        <v/>
      </c>
      <c r="D548" s="44" t="str">
        <f>iferror(vlookup(A548,'Input de Projetos'!$A$3:$C$999,3,false),"")</f>
        <v/>
      </c>
      <c r="E548" s="45"/>
      <c r="F548" s="53"/>
      <c r="G548" s="20"/>
      <c r="H548" s="51"/>
      <c r="I548" s="51"/>
      <c r="J548" s="26" t="str">
        <f t="shared" si="8"/>
        <v>A soma das parcelas não bate com o valor total do projeto</v>
      </c>
      <c r="K548" s="48" t="str">
        <f t="shared" si="2"/>
        <v/>
      </c>
      <c r="L548" s="48" t="str">
        <f>iferror(if(H548&lt;&gt;"Sim","", VLOOKUP(A548,'Input de Projetos'!$A$3:$F$999,5,FALSE)*F548),"")</f>
        <v/>
      </c>
      <c r="M548" s="49" t="str">
        <f t="shared" si="3"/>
        <v/>
      </c>
      <c r="N548" s="25" t="str">
        <f t="shared" si="4"/>
        <v/>
      </c>
      <c r="O548" s="50" t="str">
        <f t="shared" si="5"/>
        <v/>
      </c>
      <c r="P548" s="10"/>
      <c r="Q548" s="10"/>
    </row>
    <row r="549">
      <c r="A549" s="10"/>
      <c r="B549" s="42" t="str">
        <f>iferror(vlookup(A549,'Input de Projetos'!$A$3:$G$999,7,false),"")</f>
        <v/>
      </c>
      <c r="C549" s="43" t="str">
        <f>iferror(vlookup(A549,'Input de Projetos'!$A$3:$B$999,2,false),"")</f>
        <v/>
      </c>
      <c r="D549" s="44" t="str">
        <f>iferror(vlookup(A549,'Input de Projetos'!$A$3:$C$999,3,false),"")</f>
        <v/>
      </c>
      <c r="E549" s="45"/>
      <c r="F549" s="53"/>
      <c r="G549" s="20"/>
      <c r="H549" s="51"/>
      <c r="I549" s="51"/>
      <c r="J549" s="26" t="str">
        <f t="shared" si="8"/>
        <v>A soma das parcelas não bate com o valor total do projeto</v>
      </c>
      <c r="K549" s="48" t="str">
        <f t="shared" si="2"/>
        <v/>
      </c>
      <c r="L549" s="48" t="str">
        <f>iferror(if(H549&lt;&gt;"Sim","", VLOOKUP(A549,'Input de Projetos'!$A$3:$F$999,5,FALSE)*F549),"")</f>
        <v/>
      </c>
      <c r="M549" s="49" t="str">
        <f t="shared" si="3"/>
        <v/>
      </c>
      <c r="N549" s="25" t="str">
        <f t="shared" si="4"/>
        <v/>
      </c>
      <c r="O549" s="50" t="str">
        <f t="shared" si="5"/>
        <v/>
      </c>
      <c r="P549" s="10"/>
      <c r="Q549" s="10"/>
    </row>
    <row r="550">
      <c r="A550" s="10"/>
      <c r="B550" s="42" t="str">
        <f>iferror(vlookup(A550,'Input de Projetos'!$A$3:$G$999,7,false),"")</f>
        <v/>
      </c>
      <c r="C550" s="43" t="str">
        <f>iferror(vlookup(A550,'Input de Projetos'!$A$3:$B$999,2,false),"")</f>
        <v/>
      </c>
      <c r="D550" s="44" t="str">
        <f>iferror(vlookup(A550,'Input de Projetos'!$A$3:$C$999,3,false),"")</f>
        <v/>
      </c>
      <c r="E550" s="45"/>
      <c r="F550" s="53"/>
      <c r="G550" s="20"/>
      <c r="H550" s="51"/>
      <c r="I550" s="51"/>
      <c r="J550" s="26" t="str">
        <f t="shared" si="8"/>
        <v>A soma das parcelas não bate com o valor total do projeto</v>
      </c>
      <c r="K550" s="48" t="str">
        <f t="shared" si="2"/>
        <v/>
      </c>
      <c r="L550" s="48" t="str">
        <f>iferror(if(H550&lt;&gt;"Sim","", VLOOKUP(A550,'Input de Projetos'!$A$3:$F$999,5,FALSE)*F550),"")</f>
        <v/>
      </c>
      <c r="M550" s="49" t="str">
        <f t="shared" si="3"/>
        <v/>
      </c>
      <c r="N550" s="25" t="str">
        <f t="shared" si="4"/>
        <v/>
      </c>
      <c r="O550" s="50" t="str">
        <f t="shared" si="5"/>
        <v/>
      </c>
      <c r="P550" s="10"/>
      <c r="Q550" s="10"/>
    </row>
    <row r="551">
      <c r="A551" s="10"/>
      <c r="B551" s="42" t="str">
        <f>iferror(vlookup(A551,'Input de Projetos'!$A$3:$G$999,7,false),"")</f>
        <v/>
      </c>
      <c r="C551" s="43" t="str">
        <f>iferror(vlookup(A551,'Input de Projetos'!$A$3:$B$999,2,false),"")</f>
        <v/>
      </c>
      <c r="D551" s="44" t="str">
        <f>iferror(vlookup(A551,'Input de Projetos'!$A$3:$C$999,3,false),"")</f>
        <v/>
      </c>
      <c r="E551" s="45"/>
      <c r="F551" s="53"/>
      <c r="G551" s="20"/>
      <c r="H551" s="51"/>
      <c r="I551" s="51"/>
      <c r="J551" s="26" t="str">
        <f t="shared" si="8"/>
        <v>A soma das parcelas não bate com o valor total do projeto</v>
      </c>
      <c r="K551" s="48" t="str">
        <f t="shared" si="2"/>
        <v/>
      </c>
      <c r="L551" s="48" t="str">
        <f>iferror(if(H551&lt;&gt;"Sim","", VLOOKUP(A551,'Input de Projetos'!$A$3:$F$999,5,FALSE)*F551),"")</f>
        <v/>
      </c>
      <c r="M551" s="49" t="str">
        <f t="shared" si="3"/>
        <v/>
      </c>
      <c r="N551" s="25" t="str">
        <f t="shared" si="4"/>
        <v/>
      </c>
      <c r="O551" s="50" t="str">
        <f t="shared" si="5"/>
        <v/>
      </c>
      <c r="P551" s="10"/>
      <c r="Q551" s="10"/>
    </row>
    <row r="552">
      <c r="A552" s="10"/>
      <c r="B552" s="42" t="str">
        <f>iferror(vlookup(A552,'Input de Projetos'!$A$3:$G$999,7,false),"")</f>
        <v/>
      </c>
      <c r="C552" s="43" t="str">
        <f>iferror(vlookup(A552,'Input de Projetos'!$A$3:$B$999,2,false),"")</f>
        <v/>
      </c>
      <c r="D552" s="44" t="str">
        <f>iferror(vlookup(A552,'Input de Projetos'!$A$3:$C$999,3,false),"")</f>
        <v/>
      </c>
      <c r="E552" s="45"/>
      <c r="F552" s="53"/>
      <c r="G552" s="20"/>
      <c r="H552" s="51"/>
      <c r="I552" s="51"/>
      <c r="J552" s="26" t="str">
        <f t="shared" si="8"/>
        <v>A soma das parcelas não bate com o valor total do projeto</v>
      </c>
      <c r="K552" s="48" t="str">
        <f t="shared" si="2"/>
        <v/>
      </c>
      <c r="L552" s="48" t="str">
        <f>iferror(if(H552&lt;&gt;"Sim","", VLOOKUP(A552,'Input de Projetos'!$A$3:$F$999,5,FALSE)*F552),"")</f>
        <v/>
      </c>
      <c r="M552" s="49" t="str">
        <f t="shared" si="3"/>
        <v/>
      </c>
      <c r="N552" s="25" t="str">
        <f t="shared" si="4"/>
        <v/>
      </c>
      <c r="O552" s="50" t="str">
        <f t="shared" si="5"/>
        <v/>
      </c>
      <c r="P552" s="10"/>
      <c r="Q552" s="10"/>
    </row>
    <row r="553">
      <c r="A553" s="10"/>
      <c r="B553" s="42" t="str">
        <f>iferror(vlookup(A553,'Input de Projetos'!$A$3:$G$999,7,false),"")</f>
        <v/>
      </c>
      <c r="C553" s="43" t="str">
        <f>iferror(vlookup(A553,'Input de Projetos'!$A$3:$B$999,2,false),"")</f>
        <v/>
      </c>
      <c r="D553" s="44" t="str">
        <f>iferror(vlookup(A553,'Input de Projetos'!$A$3:$C$999,3,false),"")</f>
        <v/>
      </c>
      <c r="E553" s="45"/>
      <c r="F553" s="53"/>
      <c r="G553" s="20"/>
      <c r="H553" s="51"/>
      <c r="I553" s="51"/>
      <c r="J553" s="26" t="str">
        <f t="shared" si="8"/>
        <v>A soma das parcelas não bate com o valor total do projeto</v>
      </c>
      <c r="K553" s="48" t="str">
        <f t="shared" si="2"/>
        <v/>
      </c>
      <c r="L553" s="48" t="str">
        <f>iferror(if(H553&lt;&gt;"Sim","", VLOOKUP(A553,'Input de Projetos'!$A$3:$F$999,5,FALSE)*F553),"")</f>
        <v/>
      </c>
      <c r="M553" s="49" t="str">
        <f t="shared" si="3"/>
        <v/>
      </c>
      <c r="N553" s="25" t="str">
        <f t="shared" si="4"/>
        <v/>
      </c>
      <c r="O553" s="50" t="str">
        <f t="shared" si="5"/>
        <v/>
      </c>
      <c r="P553" s="10"/>
      <c r="Q553" s="10"/>
    </row>
    <row r="554">
      <c r="A554" s="10"/>
      <c r="B554" s="42" t="str">
        <f>iferror(vlookup(A554,'Input de Projetos'!$A$3:$G$999,7,false),"")</f>
        <v/>
      </c>
      <c r="C554" s="43" t="str">
        <f>iferror(vlookup(A554,'Input de Projetos'!$A$3:$B$999,2,false),"")</f>
        <v/>
      </c>
      <c r="D554" s="44" t="str">
        <f>iferror(vlookup(A554,'Input de Projetos'!$A$3:$C$999,3,false),"")</f>
        <v/>
      </c>
      <c r="E554" s="45"/>
      <c r="F554" s="53"/>
      <c r="G554" s="20"/>
      <c r="H554" s="51"/>
      <c r="I554" s="51"/>
      <c r="J554" s="26" t="str">
        <f t="shared" si="8"/>
        <v>A soma das parcelas não bate com o valor total do projeto</v>
      </c>
      <c r="K554" s="48" t="str">
        <f t="shared" si="2"/>
        <v/>
      </c>
      <c r="L554" s="48" t="str">
        <f>iferror(if(H554&lt;&gt;"Sim","", VLOOKUP(A554,'Input de Projetos'!$A$3:$F$999,5,FALSE)*F554),"")</f>
        <v/>
      </c>
      <c r="M554" s="49" t="str">
        <f t="shared" si="3"/>
        <v/>
      </c>
      <c r="N554" s="25" t="str">
        <f t="shared" si="4"/>
        <v/>
      </c>
      <c r="O554" s="50" t="str">
        <f t="shared" si="5"/>
        <v/>
      </c>
      <c r="P554" s="10"/>
      <c r="Q554" s="10"/>
    </row>
    <row r="555">
      <c r="A555" s="10"/>
      <c r="B555" s="42" t="str">
        <f>iferror(vlookup(A555,'Input de Projetos'!$A$3:$G$999,7,false),"")</f>
        <v/>
      </c>
      <c r="C555" s="43" t="str">
        <f>iferror(vlookup(A555,'Input de Projetos'!$A$3:$B$999,2,false),"")</f>
        <v/>
      </c>
      <c r="D555" s="44" t="str">
        <f>iferror(vlookup(A555,'Input de Projetos'!$A$3:$C$999,3,false),"")</f>
        <v/>
      </c>
      <c r="E555" s="45"/>
      <c r="F555" s="53"/>
      <c r="G555" s="20"/>
      <c r="H555" s="51"/>
      <c r="I555" s="51"/>
      <c r="J555" s="26" t="str">
        <f t="shared" si="8"/>
        <v>A soma das parcelas não bate com o valor total do projeto</v>
      </c>
      <c r="K555" s="48" t="str">
        <f t="shared" si="2"/>
        <v/>
      </c>
      <c r="L555" s="48" t="str">
        <f>iferror(if(H555&lt;&gt;"Sim","", VLOOKUP(A555,'Input de Projetos'!$A$3:$F$999,5,FALSE)*F555),"")</f>
        <v/>
      </c>
      <c r="M555" s="49" t="str">
        <f t="shared" si="3"/>
        <v/>
      </c>
      <c r="N555" s="25" t="str">
        <f t="shared" si="4"/>
        <v/>
      </c>
      <c r="O555" s="50" t="str">
        <f t="shared" si="5"/>
        <v/>
      </c>
      <c r="P555" s="10"/>
      <c r="Q555" s="10"/>
    </row>
    <row r="556">
      <c r="A556" s="10"/>
      <c r="B556" s="42" t="str">
        <f>iferror(vlookup(A556,'Input de Projetos'!$A$3:$G$999,7,false),"")</f>
        <v/>
      </c>
      <c r="C556" s="43" t="str">
        <f>iferror(vlookup(A556,'Input de Projetos'!$A$3:$B$999,2,false),"")</f>
        <v/>
      </c>
      <c r="D556" s="44" t="str">
        <f>iferror(vlookup(A556,'Input de Projetos'!$A$3:$C$999,3,false),"")</f>
        <v/>
      </c>
      <c r="E556" s="45"/>
      <c r="F556" s="53"/>
      <c r="G556" s="20"/>
      <c r="H556" s="51"/>
      <c r="I556" s="51"/>
      <c r="J556" s="26" t="str">
        <f t="shared" si="8"/>
        <v>A soma das parcelas não bate com o valor total do projeto</v>
      </c>
      <c r="K556" s="48" t="str">
        <f t="shared" si="2"/>
        <v/>
      </c>
      <c r="L556" s="48" t="str">
        <f>iferror(if(H556&lt;&gt;"Sim","", VLOOKUP(A556,'Input de Projetos'!$A$3:$F$999,5,FALSE)*F556),"")</f>
        <v/>
      </c>
      <c r="M556" s="49" t="str">
        <f t="shared" si="3"/>
        <v/>
      </c>
      <c r="N556" s="25" t="str">
        <f t="shared" si="4"/>
        <v/>
      </c>
      <c r="O556" s="50" t="str">
        <f t="shared" si="5"/>
        <v/>
      </c>
      <c r="P556" s="10"/>
      <c r="Q556" s="10"/>
    </row>
    <row r="557">
      <c r="A557" s="10"/>
      <c r="B557" s="42" t="str">
        <f>iferror(vlookup(A557,'Input de Projetos'!$A$3:$G$999,7,false),"")</f>
        <v/>
      </c>
      <c r="C557" s="43" t="str">
        <f>iferror(vlookup(A557,'Input de Projetos'!$A$3:$B$999,2,false),"")</f>
        <v/>
      </c>
      <c r="D557" s="44" t="str">
        <f>iferror(vlookup(A557,'Input de Projetos'!$A$3:$C$999,3,false),"")</f>
        <v/>
      </c>
      <c r="E557" s="45"/>
      <c r="F557" s="53"/>
      <c r="G557" s="20"/>
      <c r="H557" s="51"/>
      <c r="I557" s="51"/>
      <c r="J557" s="26" t="str">
        <f t="shared" si="8"/>
        <v>A soma das parcelas não bate com o valor total do projeto</v>
      </c>
      <c r="K557" s="48" t="str">
        <f t="shared" si="2"/>
        <v/>
      </c>
      <c r="L557" s="48" t="str">
        <f>iferror(if(H557&lt;&gt;"Sim","", VLOOKUP(A557,'Input de Projetos'!$A$3:$F$999,5,FALSE)*F557),"")</f>
        <v/>
      </c>
      <c r="M557" s="49" t="str">
        <f t="shared" si="3"/>
        <v/>
      </c>
      <c r="N557" s="25" t="str">
        <f t="shared" si="4"/>
        <v/>
      </c>
      <c r="O557" s="50" t="str">
        <f t="shared" si="5"/>
        <v/>
      </c>
      <c r="P557" s="10"/>
      <c r="Q557" s="10"/>
    </row>
    <row r="558">
      <c r="A558" s="10"/>
      <c r="B558" s="42" t="str">
        <f>iferror(vlookup(A558,'Input de Projetos'!$A$3:$G$999,7,false),"")</f>
        <v/>
      </c>
      <c r="C558" s="43" t="str">
        <f>iferror(vlookup(A558,'Input de Projetos'!$A$3:$B$999,2,false),"")</f>
        <v/>
      </c>
      <c r="D558" s="44" t="str">
        <f>iferror(vlookup(A558,'Input de Projetos'!$A$3:$C$999,3,false),"")</f>
        <v/>
      </c>
      <c r="E558" s="45"/>
      <c r="F558" s="53"/>
      <c r="G558" s="20"/>
      <c r="H558" s="51"/>
      <c r="I558" s="51"/>
      <c r="J558" s="26" t="str">
        <f t="shared" si="8"/>
        <v>A soma das parcelas não bate com o valor total do projeto</v>
      </c>
      <c r="K558" s="48" t="str">
        <f t="shared" si="2"/>
        <v/>
      </c>
      <c r="L558" s="48" t="str">
        <f>iferror(if(H558&lt;&gt;"Sim","", VLOOKUP(A558,'Input de Projetos'!$A$3:$F$999,5,FALSE)*F558),"")</f>
        <v/>
      </c>
      <c r="M558" s="49" t="str">
        <f t="shared" si="3"/>
        <v/>
      </c>
      <c r="N558" s="25" t="str">
        <f t="shared" si="4"/>
        <v/>
      </c>
      <c r="O558" s="50" t="str">
        <f t="shared" si="5"/>
        <v/>
      </c>
      <c r="P558" s="10"/>
      <c r="Q558" s="10"/>
    </row>
    <row r="559">
      <c r="A559" s="10"/>
      <c r="B559" s="42" t="str">
        <f>iferror(vlookup(A559,'Input de Projetos'!$A$3:$G$999,7,false),"")</f>
        <v/>
      </c>
      <c r="C559" s="43" t="str">
        <f>iferror(vlookup(A559,'Input de Projetos'!$A$3:$B$999,2,false),"")</f>
        <v/>
      </c>
      <c r="D559" s="44" t="str">
        <f>iferror(vlookup(A559,'Input de Projetos'!$A$3:$C$999,3,false),"")</f>
        <v/>
      </c>
      <c r="E559" s="45"/>
      <c r="F559" s="53"/>
      <c r="G559" s="20"/>
      <c r="H559" s="51"/>
      <c r="I559" s="51"/>
      <c r="J559" s="26" t="str">
        <f t="shared" si="8"/>
        <v>A soma das parcelas não bate com o valor total do projeto</v>
      </c>
      <c r="K559" s="48" t="str">
        <f t="shared" si="2"/>
        <v/>
      </c>
      <c r="L559" s="48" t="str">
        <f>iferror(if(H559&lt;&gt;"Sim","", VLOOKUP(A559,'Input de Projetos'!$A$3:$F$999,5,FALSE)*F559),"")</f>
        <v/>
      </c>
      <c r="M559" s="49" t="str">
        <f t="shared" si="3"/>
        <v/>
      </c>
      <c r="N559" s="25" t="str">
        <f t="shared" si="4"/>
        <v/>
      </c>
      <c r="O559" s="50" t="str">
        <f t="shared" si="5"/>
        <v/>
      </c>
      <c r="P559" s="10"/>
      <c r="Q559" s="10"/>
    </row>
    <row r="560">
      <c r="A560" s="10"/>
      <c r="B560" s="42" t="str">
        <f>iferror(vlookup(A560,'Input de Projetos'!$A$3:$G$999,7,false),"")</f>
        <v/>
      </c>
      <c r="C560" s="43" t="str">
        <f>iferror(vlookup(A560,'Input de Projetos'!$A$3:$B$999,2,false),"")</f>
        <v/>
      </c>
      <c r="D560" s="44" t="str">
        <f>iferror(vlookup(A560,'Input de Projetos'!$A$3:$C$999,3,false),"")</f>
        <v/>
      </c>
      <c r="E560" s="45"/>
      <c r="F560" s="53"/>
      <c r="G560" s="20"/>
      <c r="H560" s="51"/>
      <c r="I560" s="51"/>
      <c r="J560" s="26" t="str">
        <f t="shared" si="8"/>
        <v>A soma das parcelas não bate com o valor total do projeto</v>
      </c>
      <c r="K560" s="48" t="str">
        <f t="shared" si="2"/>
        <v/>
      </c>
      <c r="L560" s="48" t="str">
        <f>iferror(if(H560&lt;&gt;"Sim","", VLOOKUP(A560,'Input de Projetos'!$A$3:$F$999,5,FALSE)*F560),"")</f>
        <v/>
      </c>
      <c r="M560" s="49" t="str">
        <f t="shared" si="3"/>
        <v/>
      </c>
      <c r="N560" s="25" t="str">
        <f t="shared" si="4"/>
        <v/>
      </c>
      <c r="O560" s="50" t="str">
        <f t="shared" si="5"/>
        <v/>
      </c>
      <c r="P560" s="10"/>
      <c r="Q560" s="10"/>
    </row>
    <row r="561">
      <c r="A561" s="10"/>
      <c r="B561" s="42" t="str">
        <f>iferror(vlookup(A561,'Input de Projetos'!$A$3:$G$999,7,false),"")</f>
        <v/>
      </c>
      <c r="C561" s="43" t="str">
        <f>iferror(vlookup(A561,'Input de Projetos'!$A$3:$B$999,2,false),"")</f>
        <v/>
      </c>
      <c r="D561" s="44" t="str">
        <f>iferror(vlookup(A561,'Input de Projetos'!$A$3:$C$999,3,false),"")</f>
        <v/>
      </c>
      <c r="E561" s="45"/>
      <c r="F561" s="53"/>
      <c r="G561" s="20"/>
      <c r="H561" s="51"/>
      <c r="I561" s="51"/>
      <c r="J561" s="26" t="str">
        <f t="shared" si="8"/>
        <v>A soma das parcelas não bate com o valor total do projeto</v>
      </c>
      <c r="K561" s="48" t="str">
        <f t="shared" si="2"/>
        <v/>
      </c>
      <c r="L561" s="48" t="str">
        <f>iferror(if(H561&lt;&gt;"Sim","", VLOOKUP(A561,'Input de Projetos'!$A$3:$F$999,5,FALSE)*F561),"")</f>
        <v/>
      </c>
      <c r="M561" s="49" t="str">
        <f t="shared" si="3"/>
        <v/>
      </c>
      <c r="N561" s="25" t="str">
        <f t="shared" si="4"/>
        <v/>
      </c>
      <c r="O561" s="50" t="str">
        <f t="shared" si="5"/>
        <v/>
      </c>
      <c r="P561" s="10"/>
      <c r="Q561" s="10"/>
    </row>
    <row r="562">
      <c r="A562" s="10"/>
      <c r="B562" s="42" t="str">
        <f>iferror(vlookup(A562,'Input de Projetos'!$A$3:$G$999,7,false),"")</f>
        <v/>
      </c>
      <c r="C562" s="43" t="str">
        <f>iferror(vlookup(A562,'Input de Projetos'!$A$3:$B$999,2,false),"")</f>
        <v/>
      </c>
      <c r="D562" s="44" t="str">
        <f>iferror(vlookup(A562,'Input de Projetos'!$A$3:$C$999,3,false),"")</f>
        <v/>
      </c>
      <c r="E562" s="45"/>
      <c r="F562" s="53"/>
      <c r="G562" s="20"/>
      <c r="H562" s="51"/>
      <c r="I562" s="51"/>
      <c r="J562" s="26" t="str">
        <f t="shared" si="8"/>
        <v>A soma das parcelas não bate com o valor total do projeto</v>
      </c>
      <c r="K562" s="48" t="str">
        <f t="shared" si="2"/>
        <v/>
      </c>
      <c r="L562" s="48" t="str">
        <f>iferror(if(H562&lt;&gt;"Sim","", VLOOKUP(A562,'Input de Projetos'!$A$3:$F$999,5,FALSE)*F562),"")</f>
        <v/>
      </c>
      <c r="M562" s="49" t="str">
        <f t="shared" si="3"/>
        <v/>
      </c>
      <c r="N562" s="25" t="str">
        <f t="shared" si="4"/>
        <v/>
      </c>
      <c r="O562" s="50" t="str">
        <f t="shared" si="5"/>
        <v/>
      </c>
      <c r="P562" s="10"/>
      <c r="Q562" s="10"/>
    </row>
    <row r="563">
      <c r="A563" s="10"/>
      <c r="B563" s="42" t="str">
        <f>iferror(vlookup(A563,'Input de Projetos'!$A$3:$G$999,7,false),"")</f>
        <v/>
      </c>
      <c r="C563" s="43" t="str">
        <f>iferror(vlookup(A563,'Input de Projetos'!$A$3:$B$999,2,false),"")</f>
        <v/>
      </c>
      <c r="D563" s="44" t="str">
        <f>iferror(vlookup(A563,'Input de Projetos'!$A$3:$C$999,3,false),"")</f>
        <v/>
      </c>
      <c r="E563" s="45"/>
      <c r="F563" s="53"/>
      <c r="G563" s="20"/>
      <c r="H563" s="51"/>
      <c r="I563" s="51"/>
      <c r="J563" s="26" t="str">
        <f t="shared" si="8"/>
        <v>A soma das parcelas não bate com o valor total do projeto</v>
      </c>
      <c r="K563" s="48" t="str">
        <f t="shared" si="2"/>
        <v/>
      </c>
      <c r="L563" s="48" t="str">
        <f>iferror(if(H563&lt;&gt;"Sim","", VLOOKUP(A563,'Input de Projetos'!$A$3:$F$999,5,FALSE)*F563),"")</f>
        <v/>
      </c>
      <c r="M563" s="49" t="str">
        <f t="shared" si="3"/>
        <v/>
      </c>
      <c r="N563" s="25" t="str">
        <f t="shared" si="4"/>
        <v/>
      </c>
      <c r="O563" s="50" t="str">
        <f t="shared" si="5"/>
        <v/>
      </c>
      <c r="P563" s="10"/>
      <c r="Q563" s="10"/>
    </row>
    <row r="564">
      <c r="A564" s="10"/>
      <c r="B564" s="42" t="str">
        <f>iferror(vlookup(A564,'Input de Projetos'!$A$3:$G$999,7,false),"")</f>
        <v/>
      </c>
      <c r="C564" s="43" t="str">
        <f>iferror(vlookup(A564,'Input de Projetos'!$A$3:$B$999,2,false),"")</f>
        <v/>
      </c>
      <c r="D564" s="44" t="str">
        <f>iferror(vlookup(A564,'Input de Projetos'!$A$3:$C$999,3,false),"")</f>
        <v/>
      </c>
      <c r="E564" s="45"/>
      <c r="F564" s="53"/>
      <c r="G564" s="20"/>
      <c r="H564" s="51"/>
      <c r="I564" s="51"/>
      <c r="J564" s="26" t="str">
        <f t="shared" si="8"/>
        <v>A soma das parcelas não bate com o valor total do projeto</v>
      </c>
      <c r="K564" s="48" t="str">
        <f t="shared" si="2"/>
        <v/>
      </c>
      <c r="L564" s="48" t="str">
        <f>iferror(if(H564&lt;&gt;"Sim","", VLOOKUP(A564,'Input de Projetos'!$A$3:$F$999,5,FALSE)*F564),"")</f>
        <v/>
      </c>
      <c r="M564" s="49" t="str">
        <f t="shared" si="3"/>
        <v/>
      </c>
      <c r="N564" s="25" t="str">
        <f t="shared" si="4"/>
        <v/>
      </c>
      <c r="O564" s="50" t="str">
        <f t="shared" si="5"/>
        <v/>
      </c>
      <c r="P564" s="10"/>
      <c r="Q564" s="10"/>
    </row>
    <row r="565">
      <c r="A565" s="10"/>
      <c r="B565" s="42" t="str">
        <f>iferror(vlookup(A565,'Input de Projetos'!$A$3:$G$999,7,false),"")</f>
        <v/>
      </c>
      <c r="C565" s="43" t="str">
        <f>iferror(vlookup(A565,'Input de Projetos'!$A$3:$B$999,2,false),"")</f>
        <v/>
      </c>
      <c r="D565" s="44" t="str">
        <f>iferror(vlookup(A565,'Input de Projetos'!$A$3:$C$999,3,false),"")</f>
        <v/>
      </c>
      <c r="E565" s="45"/>
      <c r="F565" s="53"/>
      <c r="G565" s="20"/>
      <c r="H565" s="51"/>
      <c r="I565" s="51"/>
      <c r="J565" s="26" t="str">
        <f t="shared" si="8"/>
        <v>A soma das parcelas não bate com o valor total do projeto</v>
      </c>
      <c r="K565" s="48" t="str">
        <f t="shared" si="2"/>
        <v/>
      </c>
      <c r="L565" s="48" t="str">
        <f>iferror(if(H565&lt;&gt;"Sim","", VLOOKUP(A565,'Input de Projetos'!$A$3:$F$999,5,FALSE)*F565),"")</f>
        <v/>
      </c>
      <c r="M565" s="49" t="str">
        <f t="shared" si="3"/>
        <v/>
      </c>
      <c r="N565" s="25" t="str">
        <f t="shared" si="4"/>
        <v/>
      </c>
      <c r="O565" s="50" t="str">
        <f t="shared" si="5"/>
        <v/>
      </c>
      <c r="P565" s="10"/>
      <c r="Q565" s="10"/>
    </row>
    <row r="566">
      <c r="A566" s="10"/>
      <c r="B566" s="42" t="str">
        <f>iferror(vlookup(A566,'Input de Projetos'!$A$3:$G$999,7,false),"")</f>
        <v/>
      </c>
      <c r="C566" s="43" t="str">
        <f>iferror(vlookup(A566,'Input de Projetos'!$A$3:$B$999,2,false),"")</f>
        <v/>
      </c>
      <c r="D566" s="44" t="str">
        <f>iferror(vlookup(A566,'Input de Projetos'!$A$3:$C$999,3,false),"")</f>
        <v/>
      </c>
      <c r="E566" s="45"/>
      <c r="F566" s="53"/>
      <c r="G566" s="20"/>
      <c r="H566" s="51"/>
      <c r="I566" s="51"/>
      <c r="J566" s="26" t="str">
        <f t="shared" si="8"/>
        <v>A soma das parcelas não bate com o valor total do projeto</v>
      </c>
      <c r="K566" s="48" t="str">
        <f t="shared" si="2"/>
        <v/>
      </c>
      <c r="L566" s="48" t="str">
        <f>iferror(if(H566&lt;&gt;"Sim","", VLOOKUP(A566,'Input de Projetos'!$A$3:$F$999,5,FALSE)*F566),"")</f>
        <v/>
      </c>
      <c r="M566" s="49" t="str">
        <f t="shared" si="3"/>
        <v/>
      </c>
      <c r="N566" s="25" t="str">
        <f t="shared" si="4"/>
        <v/>
      </c>
      <c r="O566" s="50" t="str">
        <f t="shared" si="5"/>
        <v/>
      </c>
      <c r="P566" s="10"/>
      <c r="Q566" s="10"/>
    </row>
    <row r="567">
      <c r="A567" s="10"/>
      <c r="B567" s="42" t="str">
        <f>iferror(vlookup(A567,'Input de Projetos'!$A$3:$G$999,7,false),"")</f>
        <v/>
      </c>
      <c r="C567" s="43" t="str">
        <f>iferror(vlookup(A567,'Input de Projetos'!$A$3:$B$999,2,false),"")</f>
        <v/>
      </c>
      <c r="D567" s="44" t="str">
        <f>iferror(vlookup(A567,'Input de Projetos'!$A$3:$C$999,3,false),"")</f>
        <v/>
      </c>
      <c r="E567" s="45"/>
      <c r="F567" s="53"/>
      <c r="G567" s="20"/>
      <c r="H567" s="51"/>
      <c r="I567" s="51"/>
      <c r="J567" s="26" t="str">
        <f t="shared" si="8"/>
        <v>A soma das parcelas não bate com o valor total do projeto</v>
      </c>
      <c r="K567" s="48" t="str">
        <f t="shared" si="2"/>
        <v/>
      </c>
      <c r="L567" s="48" t="str">
        <f>iferror(if(H567&lt;&gt;"Sim","", VLOOKUP(A567,'Input de Projetos'!$A$3:$F$999,5,FALSE)*F567),"")</f>
        <v/>
      </c>
      <c r="M567" s="49" t="str">
        <f t="shared" si="3"/>
        <v/>
      </c>
      <c r="N567" s="25" t="str">
        <f t="shared" si="4"/>
        <v/>
      </c>
      <c r="O567" s="50" t="str">
        <f t="shared" si="5"/>
        <v/>
      </c>
      <c r="P567" s="10"/>
      <c r="Q567" s="10"/>
    </row>
    <row r="568">
      <c r="A568" s="10"/>
      <c r="B568" s="42" t="str">
        <f>iferror(vlookup(A568,'Input de Projetos'!$A$3:$G$999,7,false),"")</f>
        <v/>
      </c>
      <c r="C568" s="43" t="str">
        <f>iferror(vlookup(A568,'Input de Projetos'!$A$3:$B$999,2,false),"")</f>
        <v/>
      </c>
      <c r="D568" s="44" t="str">
        <f>iferror(vlookup(A568,'Input de Projetos'!$A$3:$C$999,3,false),"")</f>
        <v/>
      </c>
      <c r="E568" s="45"/>
      <c r="F568" s="53"/>
      <c r="G568" s="20"/>
      <c r="H568" s="51"/>
      <c r="I568" s="51"/>
      <c r="J568" s="26" t="str">
        <f t="shared" si="8"/>
        <v>A soma das parcelas não bate com o valor total do projeto</v>
      </c>
      <c r="K568" s="48" t="str">
        <f t="shared" si="2"/>
        <v/>
      </c>
      <c r="L568" s="48" t="str">
        <f>iferror(if(H568&lt;&gt;"Sim","", VLOOKUP(A568,'Input de Projetos'!$A$3:$F$999,5,FALSE)*F568),"")</f>
        <v/>
      </c>
      <c r="M568" s="49" t="str">
        <f t="shared" si="3"/>
        <v/>
      </c>
      <c r="N568" s="25" t="str">
        <f t="shared" si="4"/>
        <v/>
      </c>
      <c r="O568" s="50" t="str">
        <f t="shared" si="5"/>
        <v/>
      </c>
      <c r="P568" s="10"/>
      <c r="Q568" s="10"/>
    </row>
    <row r="569">
      <c r="A569" s="10"/>
      <c r="B569" s="42" t="str">
        <f>iferror(vlookup(A569,'Input de Projetos'!$A$3:$G$999,7,false),"")</f>
        <v/>
      </c>
      <c r="C569" s="43" t="str">
        <f>iferror(vlookup(A569,'Input de Projetos'!$A$3:$B$999,2,false),"")</f>
        <v/>
      </c>
      <c r="D569" s="44" t="str">
        <f>iferror(vlookup(A569,'Input de Projetos'!$A$3:$C$999,3,false),"")</f>
        <v/>
      </c>
      <c r="E569" s="45"/>
      <c r="F569" s="53"/>
      <c r="G569" s="20"/>
      <c r="H569" s="51"/>
      <c r="I569" s="51"/>
      <c r="J569" s="26" t="str">
        <f t="shared" si="8"/>
        <v>A soma das parcelas não bate com o valor total do projeto</v>
      </c>
      <c r="K569" s="48" t="str">
        <f t="shared" si="2"/>
        <v/>
      </c>
      <c r="L569" s="48" t="str">
        <f>iferror(if(H569&lt;&gt;"Sim","", VLOOKUP(A569,'Input de Projetos'!$A$3:$F$999,5,FALSE)*F569),"")</f>
        <v/>
      </c>
      <c r="M569" s="49" t="str">
        <f t="shared" si="3"/>
        <v/>
      </c>
      <c r="N569" s="25" t="str">
        <f t="shared" si="4"/>
        <v/>
      </c>
      <c r="O569" s="50" t="str">
        <f t="shared" si="5"/>
        <v/>
      </c>
      <c r="P569" s="10"/>
      <c r="Q569" s="10"/>
    </row>
    <row r="570">
      <c r="A570" s="10"/>
      <c r="B570" s="42" t="str">
        <f>iferror(vlookup(A570,'Input de Projetos'!$A$3:$G$999,7,false),"")</f>
        <v/>
      </c>
      <c r="C570" s="43" t="str">
        <f>iferror(vlookup(A570,'Input de Projetos'!$A$3:$B$999,2,false),"")</f>
        <v/>
      </c>
      <c r="D570" s="44" t="str">
        <f>iferror(vlookup(A570,'Input de Projetos'!$A$3:$C$999,3,false),"")</f>
        <v/>
      </c>
      <c r="E570" s="45"/>
      <c r="F570" s="53"/>
      <c r="G570" s="20"/>
      <c r="H570" s="51"/>
      <c r="I570" s="51"/>
      <c r="J570" s="26" t="str">
        <f t="shared" si="8"/>
        <v>A soma das parcelas não bate com o valor total do projeto</v>
      </c>
      <c r="K570" s="48" t="str">
        <f t="shared" si="2"/>
        <v/>
      </c>
      <c r="L570" s="48" t="str">
        <f>iferror(if(H570&lt;&gt;"Sim","", VLOOKUP(A570,'Input de Projetos'!$A$3:$F$999,5,FALSE)*F570),"")</f>
        <v/>
      </c>
      <c r="M570" s="49" t="str">
        <f t="shared" si="3"/>
        <v/>
      </c>
      <c r="N570" s="25" t="str">
        <f t="shared" si="4"/>
        <v/>
      </c>
      <c r="O570" s="50" t="str">
        <f t="shared" si="5"/>
        <v/>
      </c>
      <c r="P570" s="10"/>
      <c r="Q570" s="10"/>
    </row>
    <row r="571">
      <c r="A571" s="10"/>
      <c r="B571" s="42" t="str">
        <f>iferror(vlookup(A571,'Input de Projetos'!$A$3:$G$999,7,false),"")</f>
        <v/>
      </c>
      <c r="C571" s="43" t="str">
        <f>iferror(vlookup(A571,'Input de Projetos'!$A$3:$B$999,2,false),"")</f>
        <v/>
      </c>
      <c r="D571" s="44" t="str">
        <f>iferror(vlookup(A571,'Input de Projetos'!$A$3:$C$999,3,false),"")</f>
        <v/>
      </c>
      <c r="E571" s="45"/>
      <c r="F571" s="53"/>
      <c r="G571" s="20"/>
      <c r="H571" s="51"/>
      <c r="I571" s="51"/>
      <c r="J571" s="26" t="str">
        <f t="shared" si="8"/>
        <v>A soma das parcelas não bate com o valor total do projeto</v>
      </c>
      <c r="K571" s="48" t="str">
        <f t="shared" si="2"/>
        <v/>
      </c>
      <c r="L571" s="48" t="str">
        <f>iferror(if(H571&lt;&gt;"Sim","", VLOOKUP(A571,'Input de Projetos'!$A$3:$F$999,5,FALSE)*F571),"")</f>
        <v/>
      </c>
      <c r="M571" s="49" t="str">
        <f t="shared" si="3"/>
        <v/>
      </c>
      <c r="N571" s="25" t="str">
        <f t="shared" si="4"/>
        <v/>
      </c>
      <c r="O571" s="50" t="str">
        <f t="shared" si="5"/>
        <v/>
      </c>
      <c r="P571" s="10"/>
      <c r="Q571" s="10"/>
    </row>
    <row r="572">
      <c r="A572" s="10"/>
      <c r="B572" s="42" t="str">
        <f>iferror(vlookup(A572,'Input de Projetos'!$A$3:$G$999,7,false),"")</f>
        <v/>
      </c>
      <c r="C572" s="43" t="str">
        <f>iferror(vlookup(A572,'Input de Projetos'!$A$3:$B$999,2,false),"")</f>
        <v/>
      </c>
      <c r="D572" s="44" t="str">
        <f>iferror(vlookup(A572,'Input de Projetos'!$A$3:$C$999,3,false),"")</f>
        <v/>
      </c>
      <c r="E572" s="45"/>
      <c r="F572" s="53"/>
      <c r="G572" s="20"/>
      <c r="H572" s="51"/>
      <c r="I572" s="51"/>
      <c r="J572" s="26" t="str">
        <f t="shared" si="8"/>
        <v>A soma das parcelas não bate com o valor total do projeto</v>
      </c>
      <c r="K572" s="48" t="str">
        <f t="shared" si="2"/>
        <v/>
      </c>
      <c r="L572" s="48" t="str">
        <f>iferror(if(H572&lt;&gt;"Sim","", VLOOKUP(A572,'Input de Projetos'!$A$3:$F$999,5,FALSE)*F572),"")</f>
        <v/>
      </c>
      <c r="M572" s="49" t="str">
        <f t="shared" si="3"/>
        <v/>
      </c>
      <c r="N572" s="25" t="str">
        <f t="shared" si="4"/>
        <v/>
      </c>
      <c r="O572" s="50" t="str">
        <f t="shared" si="5"/>
        <v/>
      </c>
      <c r="P572" s="10"/>
      <c r="Q572" s="10"/>
    </row>
    <row r="573">
      <c r="A573" s="10"/>
      <c r="B573" s="42" t="str">
        <f>iferror(vlookup(A573,'Input de Projetos'!$A$3:$G$999,7,false),"")</f>
        <v/>
      </c>
      <c r="C573" s="43" t="str">
        <f>iferror(vlookup(A573,'Input de Projetos'!$A$3:$B$999,2,false),"")</f>
        <v/>
      </c>
      <c r="D573" s="44" t="str">
        <f>iferror(vlookup(A573,'Input de Projetos'!$A$3:$C$999,3,false),"")</f>
        <v/>
      </c>
      <c r="E573" s="45"/>
      <c r="F573" s="53"/>
      <c r="G573" s="20"/>
      <c r="H573" s="51"/>
      <c r="I573" s="51"/>
      <c r="J573" s="26" t="str">
        <f t="shared" si="8"/>
        <v>A soma das parcelas não bate com o valor total do projeto</v>
      </c>
      <c r="K573" s="48" t="str">
        <f t="shared" si="2"/>
        <v/>
      </c>
      <c r="L573" s="48" t="str">
        <f>iferror(if(H573&lt;&gt;"Sim","", VLOOKUP(A573,'Input de Projetos'!$A$3:$F$999,5,FALSE)*F573),"")</f>
        <v/>
      </c>
      <c r="M573" s="49" t="str">
        <f t="shared" si="3"/>
        <v/>
      </c>
      <c r="N573" s="25" t="str">
        <f t="shared" si="4"/>
        <v/>
      </c>
      <c r="O573" s="50" t="str">
        <f t="shared" si="5"/>
        <v/>
      </c>
      <c r="P573" s="10"/>
      <c r="Q573" s="10"/>
    </row>
    <row r="574">
      <c r="A574" s="10"/>
      <c r="B574" s="42" t="str">
        <f>iferror(vlookup(A574,'Input de Projetos'!$A$3:$G$999,7,false),"")</f>
        <v/>
      </c>
      <c r="C574" s="43" t="str">
        <f>iferror(vlookup(A574,'Input de Projetos'!$A$3:$B$999,2,false),"")</f>
        <v/>
      </c>
      <c r="D574" s="44" t="str">
        <f>iferror(vlookup(A574,'Input de Projetos'!$A$3:$C$999,3,false),"")</f>
        <v/>
      </c>
      <c r="E574" s="45"/>
      <c r="F574" s="53"/>
      <c r="G574" s="20"/>
      <c r="H574" s="51"/>
      <c r="I574" s="51"/>
      <c r="J574" s="26" t="str">
        <f t="shared" si="8"/>
        <v>A soma das parcelas não bate com o valor total do projeto</v>
      </c>
      <c r="K574" s="48" t="str">
        <f t="shared" si="2"/>
        <v/>
      </c>
      <c r="L574" s="48" t="str">
        <f>iferror(if(H574&lt;&gt;"Sim","", VLOOKUP(A574,'Input de Projetos'!$A$3:$F$999,5,FALSE)*F574),"")</f>
        <v/>
      </c>
      <c r="M574" s="49" t="str">
        <f t="shared" si="3"/>
        <v/>
      </c>
      <c r="N574" s="25" t="str">
        <f t="shared" si="4"/>
        <v/>
      </c>
      <c r="O574" s="50" t="str">
        <f t="shared" si="5"/>
        <v/>
      </c>
      <c r="P574" s="10"/>
      <c r="Q574" s="10"/>
    </row>
    <row r="575">
      <c r="A575" s="10"/>
      <c r="B575" s="42" t="str">
        <f>iferror(vlookup(A575,'Input de Projetos'!$A$3:$G$999,7,false),"")</f>
        <v/>
      </c>
      <c r="C575" s="43" t="str">
        <f>iferror(vlookup(A575,'Input de Projetos'!$A$3:$B$999,2,false),"")</f>
        <v/>
      </c>
      <c r="D575" s="44" t="str">
        <f>iferror(vlookup(A575,'Input de Projetos'!$A$3:$C$999,3,false),"")</f>
        <v/>
      </c>
      <c r="E575" s="45"/>
      <c r="F575" s="53"/>
      <c r="G575" s="20"/>
      <c r="H575" s="51"/>
      <c r="I575" s="51"/>
      <c r="J575" s="26" t="str">
        <f t="shared" si="8"/>
        <v>A soma das parcelas não bate com o valor total do projeto</v>
      </c>
      <c r="K575" s="48" t="str">
        <f t="shared" si="2"/>
        <v/>
      </c>
      <c r="L575" s="48" t="str">
        <f>iferror(if(H575&lt;&gt;"Sim","", VLOOKUP(A575,'Input de Projetos'!$A$3:$F$999,5,FALSE)*F575),"")</f>
        <v/>
      </c>
      <c r="M575" s="49" t="str">
        <f t="shared" si="3"/>
        <v/>
      </c>
      <c r="N575" s="25" t="str">
        <f t="shared" si="4"/>
        <v/>
      </c>
      <c r="O575" s="50" t="str">
        <f t="shared" si="5"/>
        <v/>
      </c>
      <c r="P575" s="10"/>
      <c r="Q575" s="10"/>
    </row>
    <row r="576">
      <c r="A576" s="10"/>
      <c r="B576" s="42" t="str">
        <f>iferror(vlookup(A576,'Input de Projetos'!$A$3:$G$999,7,false),"")</f>
        <v/>
      </c>
      <c r="C576" s="43" t="str">
        <f>iferror(vlookup(A576,'Input de Projetos'!$A$3:$B$999,2,false),"")</f>
        <v/>
      </c>
      <c r="D576" s="44" t="str">
        <f>iferror(vlookup(A576,'Input de Projetos'!$A$3:$C$999,3,false),"")</f>
        <v/>
      </c>
      <c r="E576" s="45"/>
      <c r="F576" s="53"/>
      <c r="G576" s="20"/>
      <c r="H576" s="51"/>
      <c r="I576" s="51"/>
      <c r="J576" s="26" t="str">
        <f t="shared" si="8"/>
        <v>A soma das parcelas não bate com o valor total do projeto</v>
      </c>
      <c r="K576" s="48" t="str">
        <f t="shared" si="2"/>
        <v/>
      </c>
      <c r="L576" s="48" t="str">
        <f>iferror(if(H576&lt;&gt;"Sim","", VLOOKUP(A576,'Input de Projetos'!$A$3:$F$999,5,FALSE)*F576),"")</f>
        <v/>
      </c>
      <c r="M576" s="49" t="str">
        <f t="shared" si="3"/>
        <v/>
      </c>
      <c r="N576" s="25" t="str">
        <f t="shared" si="4"/>
        <v/>
      </c>
      <c r="O576" s="50" t="str">
        <f t="shared" si="5"/>
        <v/>
      </c>
      <c r="P576" s="10"/>
      <c r="Q576" s="10"/>
    </row>
    <row r="577">
      <c r="A577" s="10"/>
      <c r="B577" s="42" t="str">
        <f>iferror(vlookup(A577,'Input de Projetos'!$A$3:$G$999,7,false),"")</f>
        <v/>
      </c>
      <c r="C577" s="43" t="str">
        <f>iferror(vlookup(A577,'Input de Projetos'!$A$3:$B$999,2,false),"")</f>
        <v/>
      </c>
      <c r="D577" s="44" t="str">
        <f>iferror(vlookup(A577,'Input de Projetos'!$A$3:$C$999,3,false),"")</f>
        <v/>
      </c>
      <c r="E577" s="45"/>
      <c r="F577" s="53"/>
      <c r="G577" s="20"/>
      <c r="H577" s="51"/>
      <c r="I577" s="51"/>
      <c r="J577" s="26" t="str">
        <f t="shared" si="8"/>
        <v>A soma das parcelas não bate com o valor total do projeto</v>
      </c>
      <c r="K577" s="48" t="str">
        <f t="shared" si="2"/>
        <v/>
      </c>
      <c r="L577" s="48" t="str">
        <f>iferror(if(H577&lt;&gt;"Sim","", VLOOKUP(A577,'Input de Projetos'!$A$3:$F$999,5,FALSE)*F577),"")</f>
        <v/>
      </c>
      <c r="M577" s="49" t="str">
        <f t="shared" si="3"/>
        <v/>
      </c>
      <c r="N577" s="25" t="str">
        <f t="shared" si="4"/>
        <v/>
      </c>
      <c r="O577" s="50" t="str">
        <f t="shared" si="5"/>
        <v/>
      </c>
      <c r="P577" s="10"/>
      <c r="Q577" s="10"/>
    </row>
    <row r="578">
      <c r="A578" s="10"/>
      <c r="B578" s="42" t="str">
        <f>iferror(vlookup(A578,'Input de Projetos'!$A$3:$G$999,7,false),"")</f>
        <v/>
      </c>
      <c r="C578" s="43" t="str">
        <f>iferror(vlookup(A578,'Input de Projetos'!$A$3:$B$999,2,false),"")</f>
        <v/>
      </c>
      <c r="D578" s="44" t="str">
        <f>iferror(vlookup(A578,'Input de Projetos'!$A$3:$C$999,3,false),"")</f>
        <v/>
      </c>
      <c r="E578" s="45"/>
      <c r="F578" s="53"/>
      <c r="G578" s="20"/>
      <c r="H578" s="51"/>
      <c r="I578" s="51"/>
      <c r="J578" s="26" t="str">
        <f t="shared" si="8"/>
        <v>A soma das parcelas não bate com o valor total do projeto</v>
      </c>
      <c r="K578" s="48" t="str">
        <f t="shared" si="2"/>
        <v/>
      </c>
      <c r="L578" s="48" t="str">
        <f>iferror(if(H578&lt;&gt;"Sim","", VLOOKUP(A578,'Input de Projetos'!$A$3:$F$999,5,FALSE)*F578),"")</f>
        <v/>
      </c>
      <c r="M578" s="49" t="str">
        <f t="shared" si="3"/>
        <v/>
      </c>
      <c r="N578" s="25" t="str">
        <f t="shared" si="4"/>
        <v/>
      </c>
      <c r="O578" s="50" t="str">
        <f t="shared" si="5"/>
        <v/>
      </c>
      <c r="P578" s="10"/>
      <c r="Q578" s="10"/>
    </row>
    <row r="579">
      <c r="A579" s="10"/>
      <c r="B579" s="42" t="str">
        <f>iferror(vlookup(A579,'Input de Projetos'!$A$3:$G$999,7,false),"")</f>
        <v/>
      </c>
      <c r="C579" s="43" t="str">
        <f>iferror(vlookup(A579,'Input de Projetos'!$A$3:$B$999,2,false),"")</f>
        <v/>
      </c>
      <c r="D579" s="44" t="str">
        <f>iferror(vlookup(A579,'Input de Projetos'!$A$3:$C$999,3,false),"")</f>
        <v/>
      </c>
      <c r="E579" s="45"/>
      <c r="F579" s="53"/>
      <c r="G579" s="20"/>
      <c r="H579" s="51"/>
      <c r="I579" s="51"/>
      <c r="J579" s="26" t="str">
        <f t="shared" si="8"/>
        <v>A soma das parcelas não bate com o valor total do projeto</v>
      </c>
      <c r="K579" s="48" t="str">
        <f t="shared" si="2"/>
        <v/>
      </c>
      <c r="L579" s="48" t="str">
        <f>iferror(if(H579&lt;&gt;"Sim","", VLOOKUP(A579,'Input de Projetos'!$A$3:$F$999,5,FALSE)*F579),"")</f>
        <v/>
      </c>
      <c r="M579" s="49" t="str">
        <f t="shared" si="3"/>
        <v/>
      </c>
      <c r="N579" s="25" t="str">
        <f t="shared" si="4"/>
        <v/>
      </c>
      <c r="O579" s="50" t="str">
        <f t="shared" si="5"/>
        <v/>
      </c>
      <c r="P579" s="10"/>
      <c r="Q579" s="10"/>
    </row>
    <row r="580">
      <c r="A580" s="10"/>
      <c r="B580" s="42" t="str">
        <f>iferror(vlookup(A580,'Input de Projetos'!$A$3:$G$999,7,false),"")</f>
        <v/>
      </c>
      <c r="C580" s="43" t="str">
        <f>iferror(vlookup(A580,'Input de Projetos'!$A$3:$B$999,2,false),"")</f>
        <v/>
      </c>
      <c r="D580" s="44" t="str">
        <f>iferror(vlookup(A580,'Input de Projetos'!$A$3:$C$999,3,false),"")</f>
        <v/>
      </c>
      <c r="E580" s="45"/>
      <c r="F580" s="53"/>
      <c r="G580" s="20"/>
      <c r="H580" s="51"/>
      <c r="I580" s="51"/>
      <c r="J580" s="26" t="str">
        <f t="shared" si="8"/>
        <v>A soma das parcelas não bate com o valor total do projeto</v>
      </c>
      <c r="K580" s="48" t="str">
        <f t="shared" si="2"/>
        <v/>
      </c>
      <c r="L580" s="48" t="str">
        <f>iferror(if(H580&lt;&gt;"Sim","", VLOOKUP(A580,'Input de Projetos'!$A$3:$F$999,5,FALSE)*F580),"")</f>
        <v/>
      </c>
      <c r="M580" s="49" t="str">
        <f t="shared" si="3"/>
        <v/>
      </c>
      <c r="N580" s="25" t="str">
        <f t="shared" si="4"/>
        <v/>
      </c>
      <c r="O580" s="50" t="str">
        <f t="shared" si="5"/>
        <v/>
      </c>
      <c r="P580" s="10"/>
      <c r="Q580" s="10"/>
    </row>
    <row r="581">
      <c r="A581" s="10"/>
      <c r="B581" s="42" t="str">
        <f>iferror(vlookup(A581,'Input de Projetos'!$A$3:$G$999,7,false),"")</f>
        <v/>
      </c>
      <c r="C581" s="43" t="str">
        <f>iferror(vlookup(A581,'Input de Projetos'!$A$3:$B$999,2,false),"")</f>
        <v/>
      </c>
      <c r="D581" s="44" t="str">
        <f>iferror(vlookup(A581,'Input de Projetos'!$A$3:$C$999,3,false),"")</f>
        <v/>
      </c>
      <c r="E581" s="45"/>
      <c r="F581" s="53"/>
      <c r="G581" s="20"/>
      <c r="H581" s="51"/>
      <c r="I581" s="51"/>
      <c r="J581" s="26" t="str">
        <f t="shared" si="8"/>
        <v>A soma das parcelas não bate com o valor total do projeto</v>
      </c>
      <c r="K581" s="48" t="str">
        <f t="shared" si="2"/>
        <v/>
      </c>
      <c r="L581" s="48" t="str">
        <f>iferror(if(H581&lt;&gt;"Sim","", VLOOKUP(A581,'Input de Projetos'!$A$3:$F$999,5,FALSE)*F581),"")</f>
        <v/>
      </c>
      <c r="M581" s="49" t="str">
        <f t="shared" si="3"/>
        <v/>
      </c>
      <c r="N581" s="25" t="str">
        <f t="shared" si="4"/>
        <v/>
      </c>
      <c r="O581" s="50" t="str">
        <f t="shared" si="5"/>
        <v/>
      </c>
      <c r="P581" s="10"/>
      <c r="Q581" s="10"/>
    </row>
    <row r="582">
      <c r="A582" s="10"/>
      <c r="B582" s="42" t="str">
        <f>iferror(vlookup(A582,'Input de Projetos'!$A$3:$G$999,7,false),"")</f>
        <v/>
      </c>
      <c r="C582" s="43" t="str">
        <f>iferror(vlookup(A582,'Input de Projetos'!$A$3:$B$999,2,false),"")</f>
        <v/>
      </c>
      <c r="D582" s="44" t="str">
        <f>iferror(vlookup(A582,'Input de Projetos'!$A$3:$C$999,3,false),"")</f>
        <v/>
      </c>
      <c r="E582" s="45"/>
      <c r="F582" s="53"/>
      <c r="G582" s="20"/>
      <c r="H582" s="51"/>
      <c r="I582" s="51"/>
      <c r="J582" s="26" t="str">
        <f t="shared" si="8"/>
        <v>A soma das parcelas não bate com o valor total do projeto</v>
      </c>
      <c r="K582" s="48" t="str">
        <f t="shared" si="2"/>
        <v/>
      </c>
      <c r="L582" s="48" t="str">
        <f>iferror(if(H582&lt;&gt;"Sim","", VLOOKUP(A582,'Input de Projetos'!$A$3:$F$999,5,FALSE)*F582),"")</f>
        <v/>
      </c>
      <c r="M582" s="49" t="str">
        <f t="shared" si="3"/>
        <v/>
      </c>
      <c r="N582" s="25" t="str">
        <f t="shared" si="4"/>
        <v/>
      </c>
      <c r="O582" s="50" t="str">
        <f t="shared" si="5"/>
        <v/>
      </c>
      <c r="P582" s="10"/>
      <c r="Q582" s="10"/>
    </row>
    <row r="583">
      <c r="A583" s="10"/>
      <c r="B583" s="42" t="str">
        <f>iferror(vlookup(A583,'Input de Projetos'!$A$3:$G$999,7,false),"")</f>
        <v/>
      </c>
      <c r="C583" s="43" t="str">
        <f>iferror(vlookup(A583,'Input de Projetos'!$A$3:$B$999,2,false),"")</f>
        <v/>
      </c>
      <c r="D583" s="44" t="str">
        <f>iferror(vlookup(A583,'Input de Projetos'!$A$3:$C$999,3,false),"")</f>
        <v/>
      </c>
      <c r="E583" s="45"/>
      <c r="F583" s="53"/>
      <c r="G583" s="20"/>
      <c r="H583" s="51"/>
      <c r="I583" s="51"/>
      <c r="J583" s="26" t="str">
        <f t="shared" si="8"/>
        <v>A soma das parcelas não bate com o valor total do projeto</v>
      </c>
      <c r="K583" s="48" t="str">
        <f t="shared" si="2"/>
        <v/>
      </c>
      <c r="L583" s="48" t="str">
        <f>iferror(if(H583&lt;&gt;"Sim","", VLOOKUP(A583,'Input de Projetos'!$A$3:$F$999,5,FALSE)*F583),"")</f>
        <v/>
      </c>
      <c r="M583" s="49" t="str">
        <f t="shared" si="3"/>
        <v/>
      </c>
      <c r="N583" s="25" t="str">
        <f t="shared" si="4"/>
        <v/>
      </c>
      <c r="O583" s="50" t="str">
        <f t="shared" si="5"/>
        <v/>
      </c>
      <c r="P583" s="10"/>
      <c r="Q583" s="10"/>
    </row>
    <row r="584">
      <c r="A584" s="10"/>
      <c r="B584" s="42" t="str">
        <f>iferror(vlookup(A584,'Input de Projetos'!$A$3:$G$999,7,false),"")</f>
        <v/>
      </c>
      <c r="C584" s="43" t="str">
        <f>iferror(vlookup(A584,'Input de Projetos'!$A$3:$B$999,2,false),"")</f>
        <v/>
      </c>
      <c r="D584" s="44" t="str">
        <f>iferror(vlookup(A584,'Input de Projetos'!$A$3:$C$999,3,false),"")</f>
        <v/>
      </c>
      <c r="E584" s="45"/>
      <c r="F584" s="53"/>
      <c r="G584" s="20"/>
      <c r="H584" s="51"/>
      <c r="I584" s="51"/>
      <c r="J584" s="26" t="str">
        <f t="shared" si="8"/>
        <v>A soma das parcelas não bate com o valor total do projeto</v>
      </c>
      <c r="K584" s="48" t="str">
        <f t="shared" si="2"/>
        <v/>
      </c>
      <c r="L584" s="48" t="str">
        <f>iferror(if(H584&lt;&gt;"Sim","", VLOOKUP(A584,'Input de Projetos'!$A$3:$F$999,5,FALSE)*F584),"")</f>
        <v/>
      </c>
      <c r="M584" s="49" t="str">
        <f t="shared" si="3"/>
        <v/>
      </c>
      <c r="N584" s="25" t="str">
        <f t="shared" si="4"/>
        <v/>
      </c>
      <c r="O584" s="50" t="str">
        <f t="shared" si="5"/>
        <v/>
      </c>
      <c r="P584" s="10"/>
      <c r="Q584" s="10"/>
    </row>
    <row r="585">
      <c r="A585" s="10"/>
      <c r="B585" s="42" t="str">
        <f>iferror(vlookup(A585,'Input de Projetos'!$A$3:$G$999,7,false),"")</f>
        <v/>
      </c>
      <c r="C585" s="43" t="str">
        <f>iferror(vlookup(A585,'Input de Projetos'!$A$3:$B$999,2,false),"")</f>
        <v/>
      </c>
      <c r="D585" s="44" t="str">
        <f>iferror(vlookup(A585,'Input de Projetos'!$A$3:$C$999,3,false),"")</f>
        <v/>
      </c>
      <c r="E585" s="45"/>
      <c r="F585" s="53"/>
      <c r="G585" s="20"/>
      <c r="H585" s="51"/>
      <c r="I585" s="51"/>
      <c r="J585" s="26" t="str">
        <f t="shared" si="8"/>
        <v>A soma das parcelas não bate com o valor total do projeto</v>
      </c>
      <c r="K585" s="48" t="str">
        <f t="shared" si="2"/>
        <v/>
      </c>
      <c r="L585" s="48" t="str">
        <f>iferror(if(H585&lt;&gt;"Sim","", VLOOKUP(A585,'Input de Projetos'!$A$3:$F$999,5,FALSE)*F585),"")</f>
        <v/>
      </c>
      <c r="M585" s="49" t="str">
        <f t="shared" si="3"/>
        <v/>
      </c>
      <c r="N585" s="25" t="str">
        <f t="shared" si="4"/>
        <v/>
      </c>
      <c r="O585" s="50" t="str">
        <f t="shared" si="5"/>
        <v/>
      </c>
      <c r="P585" s="10"/>
      <c r="Q585" s="10"/>
    </row>
    <row r="586">
      <c r="A586" s="10"/>
      <c r="B586" s="42" t="str">
        <f>iferror(vlookup(A586,'Input de Projetos'!$A$3:$G$999,7,false),"")</f>
        <v/>
      </c>
      <c r="C586" s="43" t="str">
        <f>iferror(vlookup(A586,'Input de Projetos'!$A$3:$B$999,2,false),"")</f>
        <v/>
      </c>
      <c r="D586" s="44" t="str">
        <f>iferror(vlookup(A586,'Input de Projetos'!$A$3:$C$999,3,false),"")</f>
        <v/>
      </c>
      <c r="E586" s="45"/>
      <c r="F586" s="53"/>
      <c r="G586" s="20"/>
      <c r="H586" s="51"/>
      <c r="I586" s="51"/>
      <c r="J586" s="26" t="str">
        <f t="shared" si="8"/>
        <v>A soma das parcelas não bate com o valor total do projeto</v>
      </c>
      <c r="K586" s="48" t="str">
        <f t="shared" si="2"/>
        <v/>
      </c>
      <c r="L586" s="48" t="str">
        <f>iferror(if(H586&lt;&gt;"Sim","", VLOOKUP(A586,'Input de Projetos'!$A$3:$F$999,5,FALSE)*F586),"")</f>
        <v/>
      </c>
      <c r="M586" s="49" t="str">
        <f t="shared" si="3"/>
        <v/>
      </c>
      <c r="N586" s="25" t="str">
        <f t="shared" si="4"/>
        <v/>
      </c>
      <c r="O586" s="50" t="str">
        <f t="shared" si="5"/>
        <v/>
      </c>
      <c r="P586" s="10"/>
      <c r="Q586" s="10"/>
    </row>
    <row r="587">
      <c r="A587" s="10"/>
      <c r="B587" s="42" t="str">
        <f>iferror(vlookup(A587,'Input de Projetos'!$A$3:$G$999,7,false),"")</f>
        <v/>
      </c>
      <c r="C587" s="43" t="str">
        <f>iferror(vlookup(A587,'Input de Projetos'!$A$3:$B$999,2,false),"")</f>
        <v/>
      </c>
      <c r="D587" s="44" t="str">
        <f>iferror(vlookup(A587,'Input de Projetos'!$A$3:$C$999,3,false),"")</f>
        <v/>
      </c>
      <c r="E587" s="45"/>
      <c r="F587" s="53"/>
      <c r="G587" s="20"/>
      <c r="H587" s="51"/>
      <c r="I587" s="51"/>
      <c r="J587" s="26" t="str">
        <f t="shared" si="8"/>
        <v>A soma das parcelas não bate com o valor total do projeto</v>
      </c>
      <c r="K587" s="48" t="str">
        <f t="shared" si="2"/>
        <v/>
      </c>
      <c r="L587" s="48" t="str">
        <f>iferror(if(H587&lt;&gt;"Sim","", VLOOKUP(A587,'Input de Projetos'!$A$3:$F$999,5,FALSE)*F587),"")</f>
        <v/>
      </c>
      <c r="M587" s="49" t="str">
        <f t="shared" si="3"/>
        <v/>
      </c>
      <c r="N587" s="25" t="str">
        <f t="shared" si="4"/>
        <v/>
      </c>
      <c r="O587" s="50" t="str">
        <f t="shared" si="5"/>
        <v/>
      </c>
      <c r="P587" s="10"/>
      <c r="Q587" s="10"/>
    </row>
    <row r="588">
      <c r="A588" s="10"/>
      <c r="B588" s="42" t="str">
        <f>iferror(vlookup(A588,'Input de Projetos'!$A$3:$G$999,7,false),"")</f>
        <v/>
      </c>
      <c r="C588" s="43" t="str">
        <f>iferror(vlookup(A588,'Input de Projetos'!$A$3:$B$999,2,false),"")</f>
        <v/>
      </c>
      <c r="D588" s="44" t="str">
        <f>iferror(vlookup(A588,'Input de Projetos'!$A$3:$C$999,3,false),"")</f>
        <v/>
      </c>
      <c r="E588" s="45"/>
      <c r="F588" s="53"/>
      <c r="G588" s="20"/>
      <c r="H588" s="51"/>
      <c r="I588" s="51"/>
      <c r="J588" s="26" t="str">
        <f t="shared" si="8"/>
        <v>A soma das parcelas não bate com o valor total do projeto</v>
      </c>
      <c r="K588" s="48" t="str">
        <f t="shared" si="2"/>
        <v/>
      </c>
      <c r="L588" s="48" t="str">
        <f>iferror(if(H588&lt;&gt;"Sim","", VLOOKUP(A588,'Input de Projetos'!$A$3:$F$999,5,FALSE)*F588),"")</f>
        <v/>
      </c>
      <c r="M588" s="49" t="str">
        <f t="shared" si="3"/>
        <v/>
      </c>
      <c r="N588" s="25" t="str">
        <f t="shared" si="4"/>
        <v/>
      </c>
      <c r="O588" s="50" t="str">
        <f t="shared" si="5"/>
        <v/>
      </c>
      <c r="P588" s="10"/>
      <c r="Q588" s="10"/>
    </row>
    <row r="589">
      <c r="A589" s="10"/>
      <c r="B589" s="42" t="str">
        <f>iferror(vlookup(A589,'Input de Projetos'!$A$3:$G$999,7,false),"")</f>
        <v/>
      </c>
      <c r="C589" s="43" t="str">
        <f>iferror(vlookup(A589,'Input de Projetos'!$A$3:$B$999,2,false),"")</f>
        <v/>
      </c>
      <c r="D589" s="44" t="str">
        <f>iferror(vlookup(A589,'Input de Projetos'!$A$3:$C$999,3,false),"")</f>
        <v/>
      </c>
      <c r="E589" s="45"/>
      <c r="F589" s="53"/>
      <c r="G589" s="20"/>
      <c r="H589" s="51"/>
      <c r="I589" s="51"/>
      <c r="J589" s="26" t="str">
        <f t="shared" si="8"/>
        <v>A soma das parcelas não bate com o valor total do projeto</v>
      </c>
      <c r="K589" s="48" t="str">
        <f t="shared" si="2"/>
        <v/>
      </c>
      <c r="L589" s="48" t="str">
        <f>iferror(if(H589&lt;&gt;"Sim","", VLOOKUP(A589,'Input de Projetos'!$A$3:$F$999,5,FALSE)*F589),"")</f>
        <v/>
      </c>
      <c r="M589" s="49" t="str">
        <f t="shared" si="3"/>
        <v/>
      </c>
      <c r="N589" s="25" t="str">
        <f t="shared" si="4"/>
        <v/>
      </c>
      <c r="O589" s="50" t="str">
        <f t="shared" si="5"/>
        <v/>
      </c>
      <c r="P589" s="10"/>
      <c r="Q589" s="10"/>
    </row>
    <row r="590">
      <c r="A590" s="10"/>
      <c r="B590" s="42" t="str">
        <f>iferror(vlookup(A590,'Input de Projetos'!$A$3:$G$999,7,false),"")</f>
        <v/>
      </c>
      <c r="C590" s="43" t="str">
        <f>iferror(vlookup(A590,'Input de Projetos'!$A$3:$B$999,2,false),"")</f>
        <v/>
      </c>
      <c r="D590" s="44" t="str">
        <f>iferror(vlookup(A590,'Input de Projetos'!$A$3:$C$999,3,false),"")</f>
        <v/>
      </c>
      <c r="E590" s="45"/>
      <c r="F590" s="53"/>
      <c r="G590" s="20"/>
      <c r="H590" s="51"/>
      <c r="I590" s="51"/>
      <c r="J590" s="26" t="str">
        <f t="shared" si="8"/>
        <v>A soma das parcelas não bate com o valor total do projeto</v>
      </c>
      <c r="K590" s="48" t="str">
        <f t="shared" si="2"/>
        <v/>
      </c>
      <c r="L590" s="48" t="str">
        <f>iferror(if(H590&lt;&gt;"Sim","", VLOOKUP(A590,'Input de Projetos'!$A$3:$F$999,5,FALSE)*F590),"")</f>
        <v/>
      </c>
      <c r="M590" s="49" t="str">
        <f t="shared" si="3"/>
        <v/>
      </c>
      <c r="N590" s="25" t="str">
        <f t="shared" si="4"/>
        <v/>
      </c>
      <c r="O590" s="50" t="str">
        <f t="shared" si="5"/>
        <v/>
      </c>
      <c r="P590" s="10"/>
      <c r="Q590" s="10"/>
    </row>
    <row r="591">
      <c r="A591" s="10"/>
      <c r="B591" s="42" t="str">
        <f>iferror(vlookup(A591,'Input de Projetos'!$A$3:$G$999,7,false),"")</f>
        <v/>
      </c>
      <c r="C591" s="43" t="str">
        <f>iferror(vlookup(A591,'Input de Projetos'!$A$3:$B$999,2,false),"")</f>
        <v/>
      </c>
      <c r="D591" s="44" t="str">
        <f>iferror(vlookup(A591,'Input de Projetos'!$A$3:$C$999,3,false),"")</f>
        <v/>
      </c>
      <c r="E591" s="45"/>
      <c r="F591" s="53"/>
      <c r="G591" s="20"/>
      <c r="H591" s="51"/>
      <c r="I591" s="51"/>
      <c r="J591" s="26" t="str">
        <f t="shared" si="8"/>
        <v>A soma das parcelas não bate com o valor total do projeto</v>
      </c>
      <c r="K591" s="48" t="str">
        <f t="shared" si="2"/>
        <v/>
      </c>
      <c r="L591" s="48" t="str">
        <f>iferror(if(H591&lt;&gt;"Sim","", VLOOKUP(A591,'Input de Projetos'!$A$3:$F$999,5,FALSE)*F591),"")</f>
        <v/>
      </c>
      <c r="M591" s="49" t="str">
        <f t="shared" si="3"/>
        <v/>
      </c>
      <c r="N591" s="25" t="str">
        <f t="shared" si="4"/>
        <v/>
      </c>
      <c r="O591" s="50" t="str">
        <f t="shared" si="5"/>
        <v/>
      </c>
      <c r="P591" s="10"/>
      <c r="Q591" s="10"/>
    </row>
    <row r="592">
      <c r="A592" s="10"/>
      <c r="B592" s="42" t="str">
        <f>iferror(vlookup(A592,'Input de Projetos'!$A$3:$G$999,7,false),"")</f>
        <v/>
      </c>
      <c r="C592" s="43" t="str">
        <f>iferror(vlookup(A592,'Input de Projetos'!$A$3:$B$999,2,false),"")</f>
        <v/>
      </c>
      <c r="D592" s="44" t="str">
        <f>iferror(vlookup(A592,'Input de Projetos'!$A$3:$C$999,3,false),"")</f>
        <v/>
      </c>
      <c r="E592" s="45"/>
      <c r="F592" s="53"/>
      <c r="G592" s="20"/>
      <c r="H592" s="51"/>
      <c r="I592" s="51"/>
      <c r="J592" s="26" t="str">
        <f t="shared" si="8"/>
        <v>A soma das parcelas não bate com o valor total do projeto</v>
      </c>
      <c r="K592" s="48" t="str">
        <f t="shared" si="2"/>
        <v/>
      </c>
      <c r="L592" s="48" t="str">
        <f>iferror(if(H592&lt;&gt;"Sim","", VLOOKUP(A592,'Input de Projetos'!$A$3:$F$999,5,FALSE)*F592),"")</f>
        <v/>
      </c>
      <c r="M592" s="49" t="str">
        <f t="shared" si="3"/>
        <v/>
      </c>
      <c r="N592" s="25" t="str">
        <f t="shared" si="4"/>
        <v/>
      </c>
      <c r="O592" s="50" t="str">
        <f t="shared" si="5"/>
        <v/>
      </c>
      <c r="P592" s="10"/>
      <c r="Q592" s="10"/>
    </row>
    <row r="593">
      <c r="A593" s="10"/>
      <c r="B593" s="42" t="str">
        <f>iferror(vlookup(A593,'Input de Projetos'!$A$3:$G$999,7,false),"")</f>
        <v/>
      </c>
      <c r="C593" s="43" t="str">
        <f>iferror(vlookup(A593,'Input de Projetos'!$A$3:$B$999,2,false),"")</f>
        <v/>
      </c>
      <c r="D593" s="44" t="str">
        <f>iferror(vlookup(A593,'Input de Projetos'!$A$3:$C$999,3,false),"")</f>
        <v/>
      </c>
      <c r="E593" s="45"/>
      <c r="F593" s="53"/>
      <c r="G593" s="20"/>
      <c r="H593" s="51"/>
      <c r="I593" s="51"/>
      <c r="J593" s="26" t="str">
        <f t="shared" si="8"/>
        <v>A soma das parcelas não bate com o valor total do projeto</v>
      </c>
      <c r="K593" s="48" t="str">
        <f t="shared" si="2"/>
        <v/>
      </c>
      <c r="L593" s="48" t="str">
        <f>iferror(if(H593&lt;&gt;"Sim","", VLOOKUP(A593,'Input de Projetos'!$A$3:$F$999,5,FALSE)*F593),"")</f>
        <v/>
      </c>
      <c r="M593" s="49" t="str">
        <f t="shared" si="3"/>
        <v/>
      </c>
      <c r="N593" s="25" t="str">
        <f t="shared" si="4"/>
        <v/>
      </c>
      <c r="O593" s="50" t="str">
        <f t="shared" si="5"/>
        <v/>
      </c>
      <c r="P593" s="10"/>
      <c r="Q593" s="10"/>
    </row>
    <row r="594">
      <c r="A594" s="10"/>
      <c r="B594" s="42" t="str">
        <f>iferror(vlookup(A594,'Input de Projetos'!$A$3:$G$999,7,false),"")</f>
        <v/>
      </c>
      <c r="C594" s="43" t="str">
        <f>iferror(vlookup(A594,'Input de Projetos'!$A$3:$B$999,2,false),"")</f>
        <v/>
      </c>
      <c r="D594" s="44" t="str">
        <f>iferror(vlookup(A594,'Input de Projetos'!$A$3:$C$999,3,false),"")</f>
        <v/>
      </c>
      <c r="E594" s="45"/>
      <c r="F594" s="53"/>
      <c r="G594" s="20"/>
      <c r="H594" s="51"/>
      <c r="I594" s="51"/>
      <c r="J594" s="26" t="str">
        <f t="shared" si="8"/>
        <v>A soma das parcelas não bate com o valor total do projeto</v>
      </c>
      <c r="K594" s="48" t="str">
        <f t="shared" si="2"/>
        <v/>
      </c>
      <c r="L594" s="48" t="str">
        <f>iferror(if(H594&lt;&gt;"Sim","", VLOOKUP(A594,'Input de Projetos'!$A$3:$F$999,5,FALSE)*F594),"")</f>
        <v/>
      </c>
      <c r="M594" s="49" t="str">
        <f t="shared" si="3"/>
        <v/>
      </c>
      <c r="N594" s="25" t="str">
        <f t="shared" si="4"/>
        <v/>
      </c>
      <c r="O594" s="50" t="str">
        <f t="shared" si="5"/>
        <v/>
      </c>
      <c r="P594" s="10"/>
      <c r="Q594" s="10"/>
    </row>
    <row r="595">
      <c r="A595" s="10"/>
      <c r="B595" s="42" t="str">
        <f>iferror(vlookup(A595,'Input de Projetos'!$A$3:$G$999,7,false),"")</f>
        <v/>
      </c>
      <c r="C595" s="43" t="str">
        <f>iferror(vlookup(A595,'Input de Projetos'!$A$3:$B$999,2,false),"")</f>
        <v/>
      </c>
      <c r="D595" s="44" t="str">
        <f>iferror(vlookup(A595,'Input de Projetos'!$A$3:$C$999,3,false),"")</f>
        <v/>
      </c>
      <c r="E595" s="45"/>
      <c r="F595" s="53"/>
      <c r="G595" s="20"/>
      <c r="H595" s="51"/>
      <c r="I595" s="51"/>
      <c r="J595" s="26" t="str">
        <f t="shared" si="8"/>
        <v>A soma das parcelas não bate com o valor total do projeto</v>
      </c>
      <c r="K595" s="48" t="str">
        <f t="shared" si="2"/>
        <v/>
      </c>
      <c r="L595" s="48" t="str">
        <f>iferror(if(H595&lt;&gt;"Sim","", VLOOKUP(A595,'Input de Projetos'!$A$3:$F$999,5,FALSE)*F595),"")</f>
        <v/>
      </c>
      <c r="M595" s="49" t="str">
        <f t="shared" si="3"/>
        <v/>
      </c>
      <c r="N595" s="25" t="str">
        <f t="shared" si="4"/>
        <v/>
      </c>
      <c r="O595" s="50" t="str">
        <f t="shared" si="5"/>
        <v/>
      </c>
      <c r="P595" s="10"/>
      <c r="Q595" s="10"/>
    </row>
    <row r="596">
      <c r="A596" s="10"/>
      <c r="B596" s="42" t="str">
        <f>iferror(vlookup(A596,'Input de Projetos'!$A$3:$G$999,7,false),"")</f>
        <v/>
      </c>
      <c r="C596" s="43" t="str">
        <f>iferror(vlookup(A596,'Input de Projetos'!$A$3:$B$999,2,false),"")</f>
        <v/>
      </c>
      <c r="D596" s="44" t="str">
        <f>iferror(vlookup(A596,'Input de Projetos'!$A$3:$C$999,3,false),"")</f>
        <v/>
      </c>
      <c r="E596" s="45"/>
      <c r="F596" s="53"/>
      <c r="G596" s="20"/>
      <c r="H596" s="51"/>
      <c r="I596" s="51"/>
      <c r="J596" s="26" t="str">
        <f t="shared" si="8"/>
        <v>A soma das parcelas não bate com o valor total do projeto</v>
      </c>
      <c r="K596" s="48" t="str">
        <f t="shared" si="2"/>
        <v/>
      </c>
      <c r="L596" s="48" t="str">
        <f>iferror(if(H596&lt;&gt;"Sim","", VLOOKUP(A596,'Input de Projetos'!$A$3:$F$999,5,FALSE)*F596),"")</f>
        <v/>
      </c>
      <c r="M596" s="49" t="str">
        <f t="shared" si="3"/>
        <v/>
      </c>
      <c r="N596" s="25" t="str">
        <f t="shared" si="4"/>
        <v/>
      </c>
      <c r="O596" s="50" t="str">
        <f t="shared" si="5"/>
        <v/>
      </c>
      <c r="P596" s="10"/>
      <c r="Q596" s="10"/>
    </row>
    <row r="597">
      <c r="A597" s="10"/>
      <c r="B597" s="42" t="str">
        <f>iferror(vlookup(A597,'Input de Projetos'!$A$3:$G$999,7,false),"")</f>
        <v/>
      </c>
      <c r="C597" s="43" t="str">
        <f>iferror(vlookup(A597,'Input de Projetos'!$A$3:$B$999,2,false),"")</f>
        <v/>
      </c>
      <c r="D597" s="44" t="str">
        <f>iferror(vlookup(A597,'Input de Projetos'!$A$3:$C$999,3,false),"")</f>
        <v/>
      </c>
      <c r="E597" s="45"/>
      <c r="F597" s="53"/>
      <c r="G597" s="20"/>
      <c r="H597" s="51"/>
      <c r="I597" s="51"/>
      <c r="J597" s="26" t="str">
        <f t="shared" si="8"/>
        <v>A soma das parcelas não bate com o valor total do projeto</v>
      </c>
      <c r="K597" s="48" t="str">
        <f t="shared" si="2"/>
        <v/>
      </c>
      <c r="L597" s="48" t="str">
        <f>iferror(if(H597&lt;&gt;"Sim","", VLOOKUP(A597,'Input de Projetos'!$A$3:$F$999,5,FALSE)*F597),"")</f>
        <v/>
      </c>
      <c r="M597" s="49" t="str">
        <f t="shared" si="3"/>
        <v/>
      </c>
      <c r="N597" s="25" t="str">
        <f t="shared" si="4"/>
        <v/>
      </c>
      <c r="O597" s="50" t="str">
        <f t="shared" si="5"/>
        <v/>
      </c>
      <c r="P597" s="10"/>
      <c r="Q597" s="10"/>
    </row>
    <row r="598">
      <c r="A598" s="10"/>
      <c r="B598" s="42" t="str">
        <f>iferror(vlookup(A598,'Input de Projetos'!$A$3:$G$999,7,false),"")</f>
        <v/>
      </c>
      <c r="C598" s="43" t="str">
        <f>iferror(vlookup(A598,'Input de Projetos'!$A$3:$B$999,2,false),"")</f>
        <v/>
      </c>
      <c r="D598" s="44" t="str">
        <f>iferror(vlookup(A598,'Input de Projetos'!$A$3:$C$999,3,false),"")</f>
        <v/>
      </c>
      <c r="E598" s="45"/>
      <c r="F598" s="53"/>
      <c r="G598" s="20"/>
      <c r="H598" s="51"/>
      <c r="I598" s="51"/>
      <c r="J598" s="26" t="str">
        <f t="shared" si="8"/>
        <v>A soma das parcelas não bate com o valor total do projeto</v>
      </c>
      <c r="K598" s="48" t="str">
        <f t="shared" si="2"/>
        <v/>
      </c>
      <c r="L598" s="48" t="str">
        <f>iferror(if(H598&lt;&gt;"Sim","", VLOOKUP(A598,'Input de Projetos'!$A$3:$F$999,5,FALSE)*F598),"")</f>
        <v/>
      </c>
      <c r="M598" s="49" t="str">
        <f t="shared" si="3"/>
        <v/>
      </c>
      <c r="N598" s="25" t="str">
        <f t="shared" si="4"/>
        <v/>
      </c>
      <c r="O598" s="50" t="str">
        <f t="shared" si="5"/>
        <v/>
      </c>
      <c r="P598" s="10"/>
      <c r="Q598" s="10"/>
    </row>
    <row r="599">
      <c r="A599" s="10"/>
      <c r="B599" s="42" t="str">
        <f>iferror(vlookup(A599,'Input de Projetos'!$A$3:$G$999,7,false),"")</f>
        <v/>
      </c>
      <c r="C599" s="43" t="str">
        <f>iferror(vlookup(A599,'Input de Projetos'!$A$3:$B$999,2,false),"")</f>
        <v/>
      </c>
      <c r="D599" s="44" t="str">
        <f>iferror(vlookup(A599,'Input de Projetos'!$A$3:$C$999,3,false),"")</f>
        <v/>
      </c>
      <c r="E599" s="45"/>
      <c r="F599" s="53"/>
      <c r="G599" s="20"/>
      <c r="H599" s="51"/>
      <c r="I599" s="51"/>
      <c r="J599" s="26" t="str">
        <f t="shared" si="8"/>
        <v>A soma das parcelas não bate com o valor total do projeto</v>
      </c>
      <c r="K599" s="48" t="str">
        <f t="shared" si="2"/>
        <v/>
      </c>
      <c r="L599" s="48" t="str">
        <f>iferror(if(H599&lt;&gt;"Sim","", VLOOKUP(A599,'Input de Projetos'!$A$3:$F$999,5,FALSE)*F599),"")</f>
        <v/>
      </c>
      <c r="M599" s="49" t="str">
        <f t="shared" si="3"/>
        <v/>
      </c>
      <c r="N599" s="25" t="str">
        <f t="shared" si="4"/>
        <v/>
      </c>
      <c r="O599" s="50" t="str">
        <f t="shared" si="5"/>
        <v/>
      </c>
      <c r="P599" s="10"/>
      <c r="Q599" s="10"/>
    </row>
    <row r="600">
      <c r="A600" s="10"/>
      <c r="B600" s="42" t="str">
        <f>iferror(vlookup(A600,'Input de Projetos'!$A$3:$G$999,7,false),"")</f>
        <v/>
      </c>
      <c r="C600" s="43" t="str">
        <f>iferror(vlookup(A600,'Input de Projetos'!$A$3:$B$999,2,false),"")</f>
        <v/>
      </c>
      <c r="D600" s="44" t="str">
        <f>iferror(vlookup(A600,'Input de Projetos'!$A$3:$C$999,3,false),"")</f>
        <v/>
      </c>
      <c r="E600" s="45"/>
      <c r="F600" s="53"/>
      <c r="G600" s="20"/>
      <c r="H600" s="51"/>
      <c r="I600" s="51"/>
      <c r="J600" s="26" t="str">
        <f t="shared" si="8"/>
        <v>A soma das parcelas não bate com o valor total do projeto</v>
      </c>
      <c r="K600" s="48" t="str">
        <f t="shared" si="2"/>
        <v/>
      </c>
      <c r="L600" s="48" t="str">
        <f>iferror(if(H600&lt;&gt;"Sim","", VLOOKUP(A600,'Input de Projetos'!$A$3:$F$999,5,FALSE)*F600),"")</f>
        <v/>
      </c>
      <c r="M600" s="49" t="str">
        <f t="shared" si="3"/>
        <v/>
      </c>
      <c r="N600" s="25" t="str">
        <f t="shared" si="4"/>
        <v/>
      </c>
      <c r="O600" s="50" t="str">
        <f t="shared" si="5"/>
        <v/>
      </c>
      <c r="P600" s="10"/>
      <c r="Q600" s="10"/>
    </row>
    <row r="601">
      <c r="A601" s="10"/>
      <c r="B601" s="42" t="str">
        <f>iferror(vlookup(A601,'Input de Projetos'!$A$3:$G$999,7,false),"")</f>
        <v/>
      </c>
      <c r="C601" s="43" t="str">
        <f>iferror(vlookup(A601,'Input de Projetos'!$A$3:$B$999,2,false),"")</f>
        <v/>
      </c>
      <c r="D601" s="44" t="str">
        <f>iferror(vlookup(A601,'Input de Projetos'!$A$3:$C$999,3,false),"")</f>
        <v/>
      </c>
      <c r="E601" s="45"/>
      <c r="F601" s="53"/>
      <c r="G601" s="20"/>
      <c r="H601" s="51"/>
      <c r="I601" s="51"/>
      <c r="J601" s="26" t="str">
        <f t="shared" si="8"/>
        <v>A soma das parcelas não bate com o valor total do projeto</v>
      </c>
      <c r="K601" s="48" t="str">
        <f t="shared" si="2"/>
        <v/>
      </c>
      <c r="L601" s="48" t="str">
        <f>iferror(if(H601&lt;&gt;"Sim","", VLOOKUP(A601,'Input de Projetos'!$A$3:$F$999,5,FALSE)*F601),"")</f>
        <v/>
      </c>
      <c r="M601" s="49" t="str">
        <f t="shared" si="3"/>
        <v/>
      </c>
      <c r="N601" s="25" t="str">
        <f t="shared" si="4"/>
        <v/>
      </c>
      <c r="O601" s="50" t="str">
        <f t="shared" si="5"/>
        <v/>
      </c>
      <c r="P601" s="10"/>
      <c r="Q601" s="10"/>
    </row>
    <row r="602">
      <c r="A602" s="10"/>
      <c r="B602" s="42" t="str">
        <f>iferror(vlookup(A602,'Input de Projetos'!$A$3:$G$999,7,false),"")</f>
        <v/>
      </c>
      <c r="C602" s="43" t="str">
        <f>iferror(vlookup(A602,'Input de Projetos'!$A$3:$B$999,2,false),"")</f>
        <v/>
      </c>
      <c r="D602" s="44" t="str">
        <f>iferror(vlookup(A602,'Input de Projetos'!$A$3:$C$999,3,false),"")</f>
        <v/>
      </c>
      <c r="E602" s="45"/>
      <c r="F602" s="53"/>
      <c r="G602" s="20"/>
      <c r="H602" s="51"/>
      <c r="I602" s="51"/>
      <c r="J602" s="26" t="str">
        <f t="shared" si="8"/>
        <v>A soma das parcelas não bate com o valor total do projeto</v>
      </c>
      <c r="K602" s="48" t="str">
        <f t="shared" si="2"/>
        <v/>
      </c>
      <c r="L602" s="48" t="str">
        <f>iferror(if(H602&lt;&gt;"Sim","", VLOOKUP(A602,'Input de Projetos'!$A$3:$F$999,5,FALSE)*F602),"")</f>
        <v/>
      </c>
      <c r="M602" s="49" t="str">
        <f t="shared" si="3"/>
        <v/>
      </c>
      <c r="N602" s="25" t="str">
        <f t="shared" si="4"/>
        <v/>
      </c>
      <c r="O602" s="50" t="str">
        <f t="shared" si="5"/>
        <v/>
      </c>
      <c r="P602" s="10"/>
      <c r="Q602" s="10"/>
    </row>
    <row r="603">
      <c r="A603" s="10"/>
      <c r="B603" s="42" t="str">
        <f>iferror(vlookup(A603,'Input de Projetos'!$A$3:$G$999,7,false),"")</f>
        <v/>
      </c>
      <c r="C603" s="43" t="str">
        <f>iferror(vlookup(A603,'Input de Projetos'!$A$3:$B$999,2,false),"")</f>
        <v/>
      </c>
      <c r="D603" s="44" t="str">
        <f>iferror(vlookup(A603,'Input de Projetos'!$A$3:$C$999,3,false),"")</f>
        <v/>
      </c>
      <c r="E603" s="45"/>
      <c r="F603" s="53"/>
      <c r="G603" s="20"/>
      <c r="H603" s="51"/>
      <c r="I603" s="51"/>
      <c r="J603" s="26" t="str">
        <f t="shared" si="8"/>
        <v>A soma das parcelas não bate com o valor total do projeto</v>
      </c>
      <c r="K603" s="48" t="str">
        <f t="shared" si="2"/>
        <v/>
      </c>
      <c r="L603" s="48" t="str">
        <f>iferror(if(H603&lt;&gt;"Sim","", VLOOKUP(A603,'Input de Projetos'!$A$3:$F$999,5,FALSE)*F603),"")</f>
        <v/>
      </c>
      <c r="M603" s="49" t="str">
        <f t="shared" si="3"/>
        <v/>
      </c>
      <c r="N603" s="25" t="str">
        <f t="shared" si="4"/>
        <v/>
      </c>
      <c r="O603" s="50" t="str">
        <f t="shared" si="5"/>
        <v/>
      </c>
      <c r="P603" s="10"/>
      <c r="Q603" s="10"/>
    </row>
    <row r="604">
      <c r="A604" s="10"/>
      <c r="B604" s="42" t="str">
        <f>iferror(vlookup(A604,'Input de Projetos'!$A$3:$G$999,7,false),"")</f>
        <v/>
      </c>
      <c r="C604" s="43" t="str">
        <f>iferror(vlookup(A604,'Input de Projetos'!$A$3:$B$999,2,false),"")</f>
        <v/>
      </c>
      <c r="D604" s="44" t="str">
        <f>iferror(vlookup(A604,'Input de Projetos'!$A$3:$C$999,3,false),"")</f>
        <v/>
      </c>
      <c r="E604" s="45"/>
      <c r="F604" s="53"/>
      <c r="G604" s="20"/>
      <c r="H604" s="51"/>
      <c r="I604" s="51"/>
      <c r="J604" s="26" t="str">
        <f t="shared" si="8"/>
        <v>A soma das parcelas não bate com o valor total do projeto</v>
      </c>
      <c r="K604" s="48" t="str">
        <f t="shared" si="2"/>
        <v/>
      </c>
      <c r="L604" s="48" t="str">
        <f>iferror(if(H604&lt;&gt;"Sim","", VLOOKUP(A604,'Input de Projetos'!$A$3:$F$999,5,FALSE)*F604),"")</f>
        <v/>
      </c>
      <c r="M604" s="49" t="str">
        <f t="shared" si="3"/>
        <v/>
      </c>
      <c r="N604" s="25" t="str">
        <f t="shared" si="4"/>
        <v/>
      </c>
      <c r="O604" s="50" t="str">
        <f t="shared" si="5"/>
        <v/>
      </c>
      <c r="P604" s="10"/>
      <c r="Q604" s="10"/>
    </row>
    <row r="605">
      <c r="A605" s="10"/>
      <c r="B605" s="42" t="str">
        <f>iferror(vlookup(A605,'Input de Projetos'!$A$3:$G$999,7,false),"")</f>
        <v/>
      </c>
      <c r="C605" s="43" t="str">
        <f>iferror(vlookup(A605,'Input de Projetos'!$A$3:$B$999,2,false),"")</f>
        <v/>
      </c>
      <c r="D605" s="44" t="str">
        <f>iferror(vlookup(A605,'Input de Projetos'!$A$3:$C$999,3,false),"")</f>
        <v/>
      </c>
      <c r="E605" s="45"/>
      <c r="F605" s="53"/>
      <c r="G605" s="20"/>
      <c r="H605" s="51"/>
      <c r="I605" s="51"/>
      <c r="J605" s="26" t="str">
        <f t="shared" si="8"/>
        <v>A soma das parcelas não bate com o valor total do projeto</v>
      </c>
      <c r="K605" s="48" t="str">
        <f t="shared" si="2"/>
        <v/>
      </c>
      <c r="L605" s="48" t="str">
        <f>iferror(if(H605&lt;&gt;"Sim","", VLOOKUP(A605,'Input de Projetos'!$A$3:$F$999,5,FALSE)*F605),"")</f>
        <v/>
      </c>
      <c r="M605" s="49" t="str">
        <f t="shared" si="3"/>
        <v/>
      </c>
      <c r="N605" s="25" t="str">
        <f t="shared" si="4"/>
        <v/>
      </c>
      <c r="O605" s="50" t="str">
        <f t="shared" si="5"/>
        <v/>
      </c>
      <c r="P605" s="10"/>
      <c r="Q605" s="10"/>
    </row>
    <row r="606">
      <c r="A606" s="10"/>
      <c r="B606" s="42" t="str">
        <f>iferror(vlookup(A606,'Input de Projetos'!$A$3:$G$999,7,false),"")</f>
        <v/>
      </c>
      <c r="C606" s="43" t="str">
        <f>iferror(vlookup(A606,'Input de Projetos'!$A$3:$B$999,2,false),"")</f>
        <v/>
      </c>
      <c r="D606" s="44" t="str">
        <f>iferror(vlookup(A606,'Input de Projetos'!$A$3:$C$999,3,false),"")</f>
        <v/>
      </c>
      <c r="E606" s="45"/>
      <c r="F606" s="53"/>
      <c r="G606" s="20"/>
      <c r="H606" s="51"/>
      <c r="I606" s="51"/>
      <c r="J606" s="26" t="str">
        <f t="shared" si="8"/>
        <v>A soma das parcelas não bate com o valor total do projeto</v>
      </c>
      <c r="K606" s="48" t="str">
        <f t="shared" si="2"/>
        <v/>
      </c>
      <c r="L606" s="48" t="str">
        <f>iferror(if(H606&lt;&gt;"Sim","", VLOOKUP(A606,'Input de Projetos'!$A$3:$F$999,5,FALSE)*F606),"")</f>
        <v/>
      </c>
      <c r="M606" s="49" t="str">
        <f t="shared" si="3"/>
        <v/>
      </c>
      <c r="N606" s="25" t="str">
        <f t="shared" si="4"/>
        <v/>
      </c>
      <c r="O606" s="50" t="str">
        <f t="shared" si="5"/>
        <v/>
      </c>
      <c r="P606" s="10"/>
      <c r="Q606" s="10"/>
    </row>
    <row r="607">
      <c r="A607" s="10"/>
      <c r="B607" s="42" t="str">
        <f>iferror(vlookup(A607,'Input de Projetos'!$A$3:$G$999,7,false),"")</f>
        <v/>
      </c>
      <c r="C607" s="43" t="str">
        <f>iferror(vlookup(A607,'Input de Projetos'!$A$3:$B$999,2,false),"")</f>
        <v/>
      </c>
      <c r="D607" s="44" t="str">
        <f>iferror(vlookup(A607,'Input de Projetos'!$A$3:$C$999,3,false),"")</f>
        <v/>
      </c>
      <c r="E607" s="45"/>
      <c r="F607" s="53"/>
      <c r="G607" s="20"/>
      <c r="H607" s="51"/>
      <c r="I607" s="51"/>
      <c r="J607" s="26" t="str">
        <f t="shared" si="8"/>
        <v>A soma das parcelas não bate com o valor total do projeto</v>
      </c>
      <c r="K607" s="48" t="str">
        <f t="shared" si="2"/>
        <v/>
      </c>
      <c r="L607" s="48" t="str">
        <f>iferror(if(H607&lt;&gt;"Sim","", VLOOKUP(A607,'Input de Projetos'!$A$3:$F$999,5,FALSE)*F607),"")</f>
        <v/>
      </c>
      <c r="M607" s="49" t="str">
        <f t="shared" si="3"/>
        <v/>
      </c>
      <c r="N607" s="25" t="str">
        <f t="shared" si="4"/>
        <v/>
      </c>
      <c r="O607" s="50" t="str">
        <f t="shared" si="5"/>
        <v/>
      </c>
      <c r="P607" s="10"/>
      <c r="Q607" s="10"/>
    </row>
    <row r="608">
      <c r="A608" s="10"/>
      <c r="B608" s="42" t="str">
        <f>iferror(vlookup(A608,'Input de Projetos'!$A$3:$G$999,7,false),"")</f>
        <v/>
      </c>
      <c r="C608" s="43" t="str">
        <f>iferror(vlookup(A608,'Input de Projetos'!$A$3:$B$999,2,false),"")</f>
        <v/>
      </c>
      <c r="D608" s="44" t="str">
        <f>iferror(vlookup(A608,'Input de Projetos'!$A$3:$C$999,3,false),"")</f>
        <v/>
      </c>
      <c r="E608" s="45"/>
      <c r="F608" s="53"/>
      <c r="G608" s="20"/>
      <c r="H608" s="51"/>
      <c r="I608" s="51"/>
      <c r="J608" s="26" t="str">
        <f t="shared" si="8"/>
        <v>A soma das parcelas não bate com o valor total do projeto</v>
      </c>
      <c r="K608" s="48" t="str">
        <f t="shared" si="2"/>
        <v/>
      </c>
      <c r="L608" s="48" t="str">
        <f>iferror(if(H608&lt;&gt;"Sim","", VLOOKUP(A608,'Input de Projetos'!$A$3:$F$999,5,FALSE)*F608),"")</f>
        <v/>
      </c>
      <c r="M608" s="49" t="str">
        <f t="shared" si="3"/>
        <v/>
      </c>
      <c r="N608" s="25" t="str">
        <f t="shared" si="4"/>
        <v/>
      </c>
      <c r="O608" s="50" t="str">
        <f t="shared" si="5"/>
        <v/>
      </c>
      <c r="P608" s="10"/>
      <c r="Q608" s="10"/>
    </row>
    <row r="609">
      <c r="A609" s="10"/>
      <c r="B609" s="42" t="str">
        <f>iferror(vlookup(A609,'Input de Projetos'!$A$3:$G$999,7,false),"")</f>
        <v/>
      </c>
      <c r="C609" s="43" t="str">
        <f>iferror(vlookup(A609,'Input de Projetos'!$A$3:$B$999,2,false),"")</f>
        <v/>
      </c>
      <c r="D609" s="44" t="str">
        <f>iferror(vlookup(A609,'Input de Projetos'!$A$3:$C$999,3,false),"")</f>
        <v/>
      </c>
      <c r="E609" s="45"/>
      <c r="F609" s="53"/>
      <c r="G609" s="20"/>
      <c r="H609" s="51"/>
      <c r="I609" s="51"/>
      <c r="J609" s="26" t="str">
        <f t="shared" si="8"/>
        <v>A soma das parcelas não bate com o valor total do projeto</v>
      </c>
      <c r="K609" s="48" t="str">
        <f t="shared" si="2"/>
        <v/>
      </c>
      <c r="L609" s="48" t="str">
        <f>iferror(if(H609&lt;&gt;"Sim","", VLOOKUP(A609,'Input de Projetos'!$A$3:$F$999,5,FALSE)*F609),"")</f>
        <v/>
      </c>
      <c r="M609" s="49" t="str">
        <f t="shared" si="3"/>
        <v/>
      </c>
      <c r="N609" s="25" t="str">
        <f t="shared" si="4"/>
        <v/>
      </c>
      <c r="O609" s="50" t="str">
        <f t="shared" si="5"/>
        <v/>
      </c>
      <c r="P609" s="10"/>
      <c r="Q609" s="10"/>
    </row>
    <row r="610">
      <c r="A610" s="10"/>
      <c r="B610" s="42" t="str">
        <f>iferror(vlookup(A610,'Input de Projetos'!$A$3:$G$999,7,false),"")</f>
        <v/>
      </c>
      <c r="C610" s="43" t="str">
        <f>iferror(vlookup(A610,'Input de Projetos'!$A$3:$B$999,2,false),"")</f>
        <v/>
      </c>
      <c r="D610" s="44" t="str">
        <f>iferror(vlookup(A610,'Input de Projetos'!$A$3:$C$999,3,false),"")</f>
        <v/>
      </c>
      <c r="E610" s="45"/>
      <c r="F610" s="53"/>
      <c r="G610" s="20"/>
      <c r="H610" s="51"/>
      <c r="I610" s="51"/>
      <c r="J610" s="26" t="str">
        <f t="shared" si="8"/>
        <v>A soma das parcelas não bate com o valor total do projeto</v>
      </c>
      <c r="K610" s="48" t="str">
        <f t="shared" si="2"/>
        <v/>
      </c>
      <c r="L610" s="48" t="str">
        <f>iferror(if(H610&lt;&gt;"Sim","", VLOOKUP(A610,'Input de Projetos'!$A$3:$F$999,5,FALSE)*F610),"")</f>
        <v/>
      </c>
      <c r="M610" s="49" t="str">
        <f t="shared" si="3"/>
        <v/>
      </c>
      <c r="N610" s="25" t="str">
        <f t="shared" si="4"/>
        <v/>
      </c>
      <c r="O610" s="50" t="str">
        <f t="shared" si="5"/>
        <v/>
      </c>
      <c r="P610" s="10"/>
      <c r="Q610" s="10"/>
    </row>
    <row r="611">
      <c r="A611" s="10"/>
      <c r="B611" s="42" t="str">
        <f>iferror(vlookup(A611,'Input de Projetos'!$A$3:$G$999,7,false),"")</f>
        <v/>
      </c>
      <c r="C611" s="43" t="str">
        <f>iferror(vlookup(A611,'Input de Projetos'!$A$3:$B$999,2,false),"")</f>
        <v/>
      </c>
      <c r="D611" s="44" t="str">
        <f>iferror(vlookup(A611,'Input de Projetos'!$A$3:$C$999,3,false),"")</f>
        <v/>
      </c>
      <c r="E611" s="45"/>
      <c r="F611" s="53"/>
      <c r="G611" s="20"/>
      <c r="H611" s="51"/>
      <c r="I611" s="51"/>
      <c r="J611" s="26" t="str">
        <f t="shared" si="8"/>
        <v>A soma das parcelas não bate com o valor total do projeto</v>
      </c>
      <c r="K611" s="48" t="str">
        <f t="shared" si="2"/>
        <v/>
      </c>
      <c r="L611" s="48" t="str">
        <f>iferror(if(H611&lt;&gt;"Sim","", VLOOKUP(A611,'Input de Projetos'!$A$3:$F$999,5,FALSE)*F611),"")</f>
        <v/>
      </c>
      <c r="M611" s="49" t="str">
        <f t="shared" si="3"/>
        <v/>
      </c>
      <c r="N611" s="25" t="str">
        <f t="shared" si="4"/>
        <v/>
      </c>
      <c r="O611" s="50" t="str">
        <f t="shared" si="5"/>
        <v/>
      </c>
      <c r="P611" s="10"/>
      <c r="Q611" s="10"/>
    </row>
    <row r="612">
      <c r="A612" s="10"/>
      <c r="B612" s="42" t="str">
        <f>iferror(vlookup(A612,'Input de Projetos'!$A$3:$G$999,7,false),"")</f>
        <v/>
      </c>
      <c r="C612" s="43" t="str">
        <f>iferror(vlookup(A612,'Input de Projetos'!$A$3:$B$999,2,false),"")</f>
        <v/>
      </c>
      <c r="D612" s="44" t="str">
        <f>iferror(vlookup(A612,'Input de Projetos'!$A$3:$C$999,3,false),"")</f>
        <v/>
      </c>
      <c r="E612" s="45"/>
      <c r="F612" s="53"/>
      <c r="G612" s="20"/>
      <c r="H612" s="51"/>
      <c r="I612" s="51"/>
      <c r="J612" s="26" t="str">
        <f t="shared" si="8"/>
        <v>A soma das parcelas não bate com o valor total do projeto</v>
      </c>
      <c r="K612" s="48" t="str">
        <f t="shared" si="2"/>
        <v/>
      </c>
      <c r="L612" s="48" t="str">
        <f>iferror(if(H612&lt;&gt;"Sim","", VLOOKUP(A612,'Input de Projetos'!$A$3:$F$999,5,FALSE)*F612),"")</f>
        <v/>
      </c>
      <c r="M612" s="49" t="str">
        <f t="shared" si="3"/>
        <v/>
      </c>
      <c r="N612" s="25" t="str">
        <f t="shared" si="4"/>
        <v/>
      </c>
      <c r="O612" s="50" t="str">
        <f t="shared" si="5"/>
        <v/>
      </c>
      <c r="P612" s="10"/>
      <c r="Q612" s="10"/>
    </row>
    <row r="613">
      <c r="A613" s="10"/>
      <c r="B613" s="42" t="str">
        <f>iferror(vlookup(A613,'Input de Projetos'!$A$3:$G$999,7,false),"")</f>
        <v/>
      </c>
      <c r="C613" s="43" t="str">
        <f>iferror(vlookup(A613,'Input de Projetos'!$A$3:$B$999,2,false),"")</f>
        <v/>
      </c>
      <c r="D613" s="44" t="str">
        <f>iferror(vlookup(A613,'Input de Projetos'!$A$3:$C$999,3,false),"")</f>
        <v/>
      </c>
      <c r="E613" s="45"/>
      <c r="F613" s="53"/>
      <c r="G613" s="20"/>
      <c r="H613" s="51"/>
      <c r="I613" s="51"/>
      <c r="J613" s="26" t="str">
        <f t="shared" si="8"/>
        <v>A soma das parcelas não bate com o valor total do projeto</v>
      </c>
      <c r="K613" s="48" t="str">
        <f t="shared" si="2"/>
        <v/>
      </c>
      <c r="L613" s="48" t="str">
        <f>iferror(if(H613&lt;&gt;"Sim","", VLOOKUP(A613,'Input de Projetos'!$A$3:$F$999,5,FALSE)*F613),"")</f>
        <v/>
      </c>
      <c r="M613" s="49" t="str">
        <f t="shared" si="3"/>
        <v/>
      </c>
      <c r="N613" s="25" t="str">
        <f t="shared" si="4"/>
        <v/>
      </c>
      <c r="O613" s="50" t="str">
        <f t="shared" si="5"/>
        <v/>
      </c>
      <c r="P613" s="10"/>
      <c r="Q613" s="10"/>
    </row>
    <row r="614">
      <c r="A614" s="10"/>
      <c r="B614" s="42" t="str">
        <f>iferror(vlookup(A614,'Input de Projetos'!$A$3:$G$999,7,false),"")</f>
        <v/>
      </c>
      <c r="C614" s="43" t="str">
        <f>iferror(vlookup(A614,'Input de Projetos'!$A$3:$B$999,2,false),"")</f>
        <v/>
      </c>
      <c r="D614" s="44" t="str">
        <f>iferror(vlookup(A614,'Input de Projetos'!$A$3:$C$999,3,false),"")</f>
        <v/>
      </c>
      <c r="E614" s="45"/>
      <c r="F614" s="53"/>
      <c r="G614" s="20"/>
      <c r="H614" s="51"/>
      <c r="I614" s="51"/>
      <c r="J614" s="26" t="str">
        <f t="shared" si="8"/>
        <v>A soma das parcelas não bate com o valor total do projeto</v>
      </c>
      <c r="K614" s="48" t="str">
        <f t="shared" si="2"/>
        <v/>
      </c>
      <c r="L614" s="48" t="str">
        <f>iferror(if(H614&lt;&gt;"Sim","", VLOOKUP(A614,'Input de Projetos'!$A$3:$F$999,5,FALSE)*F614),"")</f>
        <v/>
      </c>
      <c r="M614" s="49" t="str">
        <f t="shared" si="3"/>
        <v/>
      </c>
      <c r="N614" s="25" t="str">
        <f t="shared" si="4"/>
        <v/>
      </c>
      <c r="O614" s="50" t="str">
        <f t="shared" si="5"/>
        <v/>
      </c>
      <c r="P614" s="10"/>
      <c r="Q614" s="10"/>
    </row>
    <row r="615">
      <c r="A615" s="10"/>
      <c r="B615" s="42" t="str">
        <f>iferror(vlookup(A615,'Input de Projetos'!$A$3:$G$999,7,false),"")</f>
        <v/>
      </c>
      <c r="C615" s="43" t="str">
        <f>iferror(vlookup(A615,'Input de Projetos'!$A$3:$B$999,2,false),"")</f>
        <v/>
      </c>
      <c r="D615" s="44" t="str">
        <f>iferror(vlookup(A615,'Input de Projetos'!$A$3:$C$999,3,false),"")</f>
        <v/>
      </c>
      <c r="E615" s="45"/>
      <c r="F615" s="53"/>
      <c r="G615" s="20"/>
      <c r="H615" s="51"/>
      <c r="I615" s="51"/>
      <c r="J615" s="26" t="str">
        <f t="shared" si="8"/>
        <v>A soma das parcelas não bate com o valor total do projeto</v>
      </c>
      <c r="K615" s="48" t="str">
        <f t="shared" si="2"/>
        <v/>
      </c>
      <c r="L615" s="48" t="str">
        <f>iferror(if(H615&lt;&gt;"Sim","", VLOOKUP(A615,'Input de Projetos'!$A$3:$F$999,5,FALSE)*F615),"")</f>
        <v/>
      </c>
      <c r="M615" s="49" t="str">
        <f t="shared" si="3"/>
        <v/>
      </c>
      <c r="N615" s="25" t="str">
        <f t="shared" si="4"/>
        <v/>
      </c>
      <c r="O615" s="50" t="str">
        <f t="shared" si="5"/>
        <v/>
      </c>
      <c r="P615" s="10"/>
      <c r="Q615" s="10"/>
    </row>
    <row r="616">
      <c r="A616" s="10"/>
      <c r="B616" s="42" t="str">
        <f>iferror(vlookup(A616,'Input de Projetos'!$A$3:$G$999,7,false),"")</f>
        <v/>
      </c>
      <c r="C616" s="43" t="str">
        <f>iferror(vlookup(A616,'Input de Projetos'!$A$3:$B$999,2,false),"")</f>
        <v/>
      </c>
      <c r="D616" s="44" t="str">
        <f>iferror(vlookup(A616,'Input de Projetos'!$A$3:$C$999,3,false),"")</f>
        <v/>
      </c>
      <c r="E616" s="45"/>
      <c r="F616" s="53"/>
      <c r="G616" s="20"/>
      <c r="H616" s="51"/>
      <c r="I616" s="51"/>
      <c r="J616" s="26" t="str">
        <f t="shared" si="8"/>
        <v>A soma das parcelas não bate com o valor total do projeto</v>
      </c>
      <c r="K616" s="48" t="str">
        <f t="shared" si="2"/>
        <v/>
      </c>
      <c r="L616" s="48" t="str">
        <f>iferror(if(H616&lt;&gt;"Sim","", VLOOKUP(A616,'Input de Projetos'!$A$3:$F$999,5,FALSE)*F616),"")</f>
        <v/>
      </c>
      <c r="M616" s="49" t="str">
        <f t="shared" si="3"/>
        <v/>
      </c>
      <c r="N616" s="25" t="str">
        <f t="shared" si="4"/>
        <v/>
      </c>
      <c r="O616" s="50" t="str">
        <f t="shared" si="5"/>
        <v/>
      </c>
      <c r="P616" s="10"/>
      <c r="Q616" s="10"/>
    </row>
    <row r="617">
      <c r="A617" s="10"/>
      <c r="B617" s="42" t="str">
        <f>iferror(vlookup(A617,'Input de Projetos'!$A$3:$G$999,7,false),"")</f>
        <v/>
      </c>
      <c r="C617" s="43" t="str">
        <f>iferror(vlookup(A617,'Input de Projetos'!$A$3:$B$999,2,false),"")</f>
        <v/>
      </c>
      <c r="D617" s="44" t="str">
        <f>iferror(vlookup(A617,'Input de Projetos'!$A$3:$C$999,3,false),"")</f>
        <v/>
      </c>
      <c r="E617" s="45"/>
      <c r="F617" s="53"/>
      <c r="G617" s="20"/>
      <c r="H617" s="51"/>
      <c r="I617" s="51"/>
      <c r="J617" s="26" t="str">
        <f t="shared" si="8"/>
        <v>A soma das parcelas não bate com o valor total do projeto</v>
      </c>
      <c r="K617" s="48" t="str">
        <f t="shared" si="2"/>
        <v/>
      </c>
      <c r="L617" s="48" t="str">
        <f>iferror(if(H617&lt;&gt;"Sim","", VLOOKUP(A617,'Input de Projetos'!$A$3:$F$999,5,FALSE)*F617),"")</f>
        <v/>
      </c>
      <c r="M617" s="49" t="str">
        <f t="shared" si="3"/>
        <v/>
      </c>
      <c r="N617" s="25" t="str">
        <f t="shared" si="4"/>
        <v/>
      </c>
      <c r="O617" s="50" t="str">
        <f t="shared" si="5"/>
        <v/>
      </c>
      <c r="P617" s="10"/>
      <c r="Q617" s="10"/>
    </row>
    <row r="618">
      <c r="A618" s="10"/>
      <c r="B618" s="42" t="str">
        <f>iferror(vlookup(A618,'Input de Projetos'!$A$3:$G$999,7,false),"")</f>
        <v/>
      </c>
      <c r="C618" s="43" t="str">
        <f>iferror(vlookup(A618,'Input de Projetos'!$A$3:$B$999,2,false),"")</f>
        <v/>
      </c>
      <c r="D618" s="44" t="str">
        <f>iferror(vlookup(A618,'Input de Projetos'!$A$3:$C$999,3,false),"")</f>
        <v/>
      </c>
      <c r="E618" s="45"/>
      <c r="F618" s="53"/>
      <c r="G618" s="20"/>
      <c r="H618" s="51"/>
      <c r="I618" s="51"/>
      <c r="J618" s="26" t="str">
        <f t="shared" si="8"/>
        <v>A soma das parcelas não bate com o valor total do projeto</v>
      </c>
      <c r="K618" s="48" t="str">
        <f t="shared" si="2"/>
        <v/>
      </c>
      <c r="L618" s="48" t="str">
        <f>iferror(if(H618&lt;&gt;"Sim","", VLOOKUP(A618,'Input de Projetos'!$A$3:$F$999,5,FALSE)*F618),"")</f>
        <v/>
      </c>
      <c r="M618" s="49" t="str">
        <f t="shared" si="3"/>
        <v/>
      </c>
      <c r="N618" s="25" t="str">
        <f t="shared" si="4"/>
        <v/>
      </c>
      <c r="O618" s="50" t="str">
        <f t="shared" si="5"/>
        <v/>
      </c>
      <c r="P618" s="10"/>
      <c r="Q618" s="10"/>
    </row>
    <row r="619">
      <c r="A619" s="10"/>
      <c r="B619" s="42" t="str">
        <f>iferror(vlookup(A619,'Input de Projetos'!$A$3:$G$999,7,false),"")</f>
        <v/>
      </c>
      <c r="C619" s="43" t="str">
        <f>iferror(vlookup(A619,'Input de Projetos'!$A$3:$B$999,2,false),"")</f>
        <v/>
      </c>
      <c r="D619" s="44" t="str">
        <f>iferror(vlookup(A619,'Input de Projetos'!$A$3:$C$999,3,false),"")</f>
        <v/>
      </c>
      <c r="E619" s="45"/>
      <c r="F619" s="53"/>
      <c r="G619" s="20"/>
      <c r="H619" s="51"/>
      <c r="I619" s="51"/>
      <c r="J619" s="26" t="str">
        <f t="shared" si="8"/>
        <v>A soma das parcelas não bate com o valor total do projeto</v>
      </c>
      <c r="K619" s="48" t="str">
        <f t="shared" si="2"/>
        <v/>
      </c>
      <c r="L619" s="48" t="str">
        <f>iferror(if(H619&lt;&gt;"Sim","", VLOOKUP(A619,'Input de Projetos'!$A$3:$F$999,5,FALSE)*F619),"")</f>
        <v/>
      </c>
      <c r="M619" s="49" t="str">
        <f t="shared" si="3"/>
        <v/>
      </c>
      <c r="N619" s="25" t="str">
        <f t="shared" si="4"/>
        <v/>
      </c>
      <c r="O619" s="50" t="str">
        <f t="shared" si="5"/>
        <v/>
      </c>
      <c r="P619" s="10"/>
      <c r="Q619" s="10"/>
    </row>
    <row r="620">
      <c r="A620" s="10"/>
      <c r="B620" s="42" t="str">
        <f>iferror(vlookup(A620,'Input de Projetos'!$A$3:$G$999,7,false),"")</f>
        <v/>
      </c>
      <c r="C620" s="43" t="str">
        <f>iferror(vlookup(A620,'Input de Projetos'!$A$3:$B$999,2,false),"")</f>
        <v/>
      </c>
      <c r="D620" s="44" t="str">
        <f>iferror(vlookup(A620,'Input de Projetos'!$A$3:$C$999,3,false),"")</f>
        <v/>
      </c>
      <c r="E620" s="45"/>
      <c r="F620" s="53"/>
      <c r="G620" s="20"/>
      <c r="H620" s="51"/>
      <c r="I620" s="51"/>
      <c r="J620" s="26" t="str">
        <f t="shared" si="8"/>
        <v>A soma das parcelas não bate com o valor total do projeto</v>
      </c>
      <c r="K620" s="48" t="str">
        <f t="shared" si="2"/>
        <v/>
      </c>
      <c r="L620" s="48" t="str">
        <f>iferror(if(H620&lt;&gt;"Sim","", VLOOKUP(A620,'Input de Projetos'!$A$3:$F$999,5,FALSE)*F620),"")</f>
        <v/>
      </c>
      <c r="M620" s="49" t="str">
        <f t="shared" si="3"/>
        <v/>
      </c>
      <c r="N620" s="25" t="str">
        <f t="shared" si="4"/>
        <v/>
      </c>
      <c r="O620" s="50" t="str">
        <f t="shared" si="5"/>
        <v/>
      </c>
      <c r="P620" s="10"/>
      <c r="Q620" s="10"/>
    </row>
    <row r="621">
      <c r="A621" s="10"/>
      <c r="B621" s="42" t="str">
        <f>iferror(vlookup(A621,'Input de Projetos'!$A$3:$G$999,7,false),"")</f>
        <v/>
      </c>
      <c r="C621" s="43" t="str">
        <f>iferror(vlookup(A621,'Input de Projetos'!$A$3:$B$999,2,false),"")</f>
        <v/>
      </c>
      <c r="D621" s="44" t="str">
        <f>iferror(vlookup(A621,'Input de Projetos'!$A$3:$C$999,3,false),"")</f>
        <v/>
      </c>
      <c r="E621" s="45"/>
      <c r="F621" s="53"/>
      <c r="G621" s="20"/>
      <c r="H621" s="51"/>
      <c r="I621" s="51"/>
      <c r="J621" s="26" t="str">
        <f t="shared" si="8"/>
        <v>A soma das parcelas não bate com o valor total do projeto</v>
      </c>
      <c r="K621" s="48" t="str">
        <f t="shared" si="2"/>
        <v/>
      </c>
      <c r="L621" s="48" t="str">
        <f>iferror(if(H621&lt;&gt;"Sim","", VLOOKUP(A621,'Input de Projetos'!$A$3:$F$999,5,FALSE)*F621),"")</f>
        <v/>
      </c>
      <c r="M621" s="49" t="str">
        <f t="shared" si="3"/>
        <v/>
      </c>
      <c r="N621" s="25" t="str">
        <f t="shared" si="4"/>
        <v/>
      </c>
      <c r="O621" s="50" t="str">
        <f t="shared" si="5"/>
        <v/>
      </c>
      <c r="P621" s="10"/>
      <c r="Q621" s="10"/>
    </row>
    <row r="622">
      <c r="A622" s="10"/>
      <c r="B622" s="42" t="str">
        <f>iferror(vlookup(A622,'Input de Projetos'!$A$3:$G$999,7,false),"")</f>
        <v/>
      </c>
      <c r="C622" s="43" t="str">
        <f>iferror(vlookup(A622,'Input de Projetos'!$A$3:$B$999,2,false),"")</f>
        <v/>
      </c>
      <c r="D622" s="44" t="str">
        <f>iferror(vlookup(A622,'Input de Projetos'!$A$3:$C$999,3,false),"")</f>
        <v/>
      </c>
      <c r="E622" s="45"/>
      <c r="F622" s="53"/>
      <c r="G622" s="20"/>
      <c r="H622" s="51"/>
      <c r="I622" s="51"/>
      <c r="J622" s="26" t="str">
        <f t="shared" si="8"/>
        <v>A soma das parcelas não bate com o valor total do projeto</v>
      </c>
      <c r="K622" s="48" t="str">
        <f t="shared" si="2"/>
        <v/>
      </c>
      <c r="L622" s="48" t="str">
        <f>iferror(if(H622&lt;&gt;"Sim","", VLOOKUP(A622,'Input de Projetos'!$A$3:$F$999,5,FALSE)*F622),"")</f>
        <v/>
      </c>
      <c r="M622" s="49" t="str">
        <f t="shared" si="3"/>
        <v/>
      </c>
      <c r="N622" s="25" t="str">
        <f t="shared" si="4"/>
        <v/>
      </c>
      <c r="O622" s="50" t="str">
        <f t="shared" si="5"/>
        <v/>
      </c>
      <c r="P622" s="10"/>
      <c r="Q622" s="10"/>
    </row>
    <row r="623">
      <c r="A623" s="10"/>
      <c r="B623" s="42" t="str">
        <f>iferror(vlookup(A623,'Input de Projetos'!$A$3:$G$999,7,false),"")</f>
        <v/>
      </c>
      <c r="C623" s="43" t="str">
        <f>iferror(vlookup(A623,'Input de Projetos'!$A$3:$B$999,2,false),"")</f>
        <v/>
      </c>
      <c r="D623" s="44" t="str">
        <f>iferror(vlookup(A623,'Input de Projetos'!$A$3:$C$999,3,false),"")</f>
        <v/>
      </c>
      <c r="E623" s="45"/>
      <c r="F623" s="53"/>
      <c r="G623" s="20"/>
      <c r="H623" s="51"/>
      <c r="I623" s="51"/>
      <c r="J623" s="26" t="str">
        <f t="shared" si="8"/>
        <v>A soma das parcelas não bate com o valor total do projeto</v>
      </c>
      <c r="K623" s="48" t="str">
        <f t="shared" si="2"/>
        <v/>
      </c>
      <c r="L623" s="48" t="str">
        <f>iferror(if(H623&lt;&gt;"Sim","", VLOOKUP(A623,'Input de Projetos'!$A$3:$F$999,5,FALSE)*F623),"")</f>
        <v/>
      </c>
      <c r="M623" s="49" t="str">
        <f t="shared" si="3"/>
        <v/>
      </c>
      <c r="N623" s="25" t="str">
        <f t="shared" si="4"/>
        <v/>
      </c>
      <c r="O623" s="50" t="str">
        <f t="shared" si="5"/>
        <v/>
      </c>
      <c r="P623" s="10"/>
      <c r="Q623" s="10"/>
    </row>
    <row r="624">
      <c r="A624" s="10"/>
      <c r="B624" s="42" t="str">
        <f>iferror(vlookup(A624,'Input de Projetos'!$A$3:$G$999,7,false),"")</f>
        <v/>
      </c>
      <c r="C624" s="43" t="str">
        <f>iferror(vlookup(A624,'Input de Projetos'!$A$3:$B$999,2,false),"")</f>
        <v/>
      </c>
      <c r="D624" s="44" t="str">
        <f>iferror(vlookup(A624,'Input de Projetos'!$A$3:$C$999,3,false),"")</f>
        <v/>
      </c>
      <c r="E624" s="45"/>
      <c r="F624" s="53"/>
      <c r="G624" s="20"/>
      <c r="H624" s="51"/>
      <c r="I624" s="51"/>
      <c r="J624" s="26" t="str">
        <f t="shared" si="8"/>
        <v>A soma das parcelas não bate com o valor total do projeto</v>
      </c>
      <c r="K624" s="48" t="str">
        <f t="shared" si="2"/>
        <v/>
      </c>
      <c r="L624" s="48" t="str">
        <f>iferror(if(H624&lt;&gt;"Sim","", VLOOKUP(A624,'Input de Projetos'!$A$3:$F$999,5,FALSE)*F624),"")</f>
        <v/>
      </c>
      <c r="M624" s="49" t="str">
        <f t="shared" si="3"/>
        <v/>
      </c>
      <c r="N624" s="25" t="str">
        <f t="shared" si="4"/>
        <v/>
      </c>
      <c r="O624" s="50" t="str">
        <f t="shared" si="5"/>
        <v/>
      </c>
      <c r="P624" s="10"/>
      <c r="Q624" s="10"/>
    </row>
    <row r="625">
      <c r="A625" s="10"/>
      <c r="B625" s="42" t="str">
        <f>iferror(vlookup(A625,'Input de Projetos'!$A$3:$G$999,7,false),"")</f>
        <v/>
      </c>
      <c r="C625" s="43" t="str">
        <f>iferror(vlookup(A625,'Input de Projetos'!$A$3:$B$999,2,false),"")</f>
        <v/>
      </c>
      <c r="D625" s="44" t="str">
        <f>iferror(vlookup(A625,'Input de Projetos'!$A$3:$C$999,3,false),"")</f>
        <v/>
      </c>
      <c r="E625" s="45"/>
      <c r="F625" s="53"/>
      <c r="G625" s="20"/>
      <c r="H625" s="51"/>
      <c r="I625" s="51"/>
      <c r="J625" s="26" t="str">
        <f t="shared" si="8"/>
        <v>A soma das parcelas não bate com o valor total do projeto</v>
      </c>
      <c r="K625" s="48" t="str">
        <f t="shared" si="2"/>
        <v/>
      </c>
      <c r="L625" s="48" t="str">
        <f>iferror(if(H625&lt;&gt;"Sim","", VLOOKUP(A625,'Input de Projetos'!$A$3:$F$999,5,FALSE)*F625),"")</f>
        <v/>
      </c>
      <c r="M625" s="49" t="str">
        <f t="shared" si="3"/>
        <v/>
      </c>
      <c r="N625" s="25" t="str">
        <f t="shared" si="4"/>
        <v/>
      </c>
      <c r="O625" s="50" t="str">
        <f t="shared" si="5"/>
        <v/>
      </c>
      <c r="P625" s="10"/>
      <c r="Q625" s="10"/>
    </row>
    <row r="626">
      <c r="A626" s="10"/>
      <c r="B626" s="42" t="str">
        <f>iferror(vlookup(A626,'Input de Projetos'!$A$3:$G$999,7,false),"")</f>
        <v/>
      </c>
      <c r="C626" s="43" t="str">
        <f>iferror(vlookup(A626,'Input de Projetos'!$A$3:$B$999,2,false),"")</f>
        <v/>
      </c>
      <c r="D626" s="44" t="str">
        <f>iferror(vlookup(A626,'Input de Projetos'!$A$3:$C$999,3,false),"")</f>
        <v/>
      </c>
      <c r="E626" s="45"/>
      <c r="F626" s="53"/>
      <c r="G626" s="20"/>
      <c r="H626" s="51"/>
      <c r="I626" s="51"/>
      <c r="J626" s="26" t="str">
        <f t="shared" si="8"/>
        <v>A soma das parcelas não bate com o valor total do projeto</v>
      </c>
      <c r="K626" s="48" t="str">
        <f t="shared" si="2"/>
        <v/>
      </c>
      <c r="L626" s="48" t="str">
        <f>iferror(if(H626&lt;&gt;"Sim","", VLOOKUP(A626,'Input de Projetos'!$A$3:$F$999,5,FALSE)*F626),"")</f>
        <v/>
      </c>
      <c r="M626" s="49" t="str">
        <f t="shared" si="3"/>
        <v/>
      </c>
      <c r="N626" s="25" t="str">
        <f t="shared" si="4"/>
        <v/>
      </c>
      <c r="O626" s="50" t="str">
        <f t="shared" si="5"/>
        <v/>
      </c>
      <c r="P626" s="10"/>
      <c r="Q626" s="10"/>
    </row>
    <row r="627">
      <c r="A627" s="10"/>
      <c r="B627" s="42" t="str">
        <f>iferror(vlookup(A627,'Input de Projetos'!$A$3:$G$999,7,false),"")</f>
        <v/>
      </c>
      <c r="C627" s="43" t="str">
        <f>iferror(vlookup(A627,'Input de Projetos'!$A$3:$B$999,2,false),"")</f>
        <v/>
      </c>
      <c r="D627" s="44" t="str">
        <f>iferror(vlookup(A627,'Input de Projetos'!$A$3:$C$999,3,false),"")</f>
        <v/>
      </c>
      <c r="E627" s="45"/>
      <c r="F627" s="53"/>
      <c r="G627" s="20"/>
      <c r="H627" s="51"/>
      <c r="I627" s="51"/>
      <c r="J627" s="26" t="str">
        <f t="shared" si="8"/>
        <v>A soma das parcelas não bate com o valor total do projeto</v>
      </c>
      <c r="K627" s="48" t="str">
        <f t="shared" si="2"/>
        <v/>
      </c>
      <c r="L627" s="48" t="str">
        <f>iferror(if(H627&lt;&gt;"Sim","", VLOOKUP(A627,'Input de Projetos'!$A$3:$F$999,5,FALSE)*F627),"")</f>
        <v/>
      </c>
      <c r="M627" s="49" t="str">
        <f t="shared" si="3"/>
        <v/>
      </c>
      <c r="N627" s="25" t="str">
        <f t="shared" si="4"/>
        <v/>
      </c>
      <c r="O627" s="50" t="str">
        <f t="shared" si="5"/>
        <v/>
      </c>
      <c r="P627" s="10"/>
      <c r="Q627" s="10"/>
    </row>
    <row r="628">
      <c r="A628" s="10"/>
      <c r="B628" s="42" t="str">
        <f>iferror(vlookup(A628,'Input de Projetos'!$A$3:$G$999,7,false),"")</f>
        <v/>
      </c>
      <c r="C628" s="43" t="str">
        <f>iferror(vlookup(A628,'Input de Projetos'!$A$3:$B$999,2,false),"")</f>
        <v/>
      </c>
      <c r="D628" s="44" t="str">
        <f>iferror(vlookup(A628,'Input de Projetos'!$A$3:$C$999,3,false),"")</f>
        <v/>
      </c>
      <c r="E628" s="45"/>
      <c r="F628" s="53"/>
      <c r="G628" s="20"/>
      <c r="H628" s="51"/>
      <c r="I628" s="51"/>
      <c r="J628" s="26" t="str">
        <f t="shared" si="8"/>
        <v>A soma das parcelas não bate com o valor total do projeto</v>
      </c>
      <c r="K628" s="48" t="str">
        <f t="shared" si="2"/>
        <v/>
      </c>
      <c r="L628" s="48" t="str">
        <f>iferror(if(H628&lt;&gt;"Sim","", VLOOKUP(A628,'Input de Projetos'!$A$3:$F$999,5,FALSE)*F628),"")</f>
        <v/>
      </c>
      <c r="M628" s="49" t="str">
        <f t="shared" si="3"/>
        <v/>
      </c>
      <c r="N628" s="25" t="str">
        <f t="shared" si="4"/>
        <v/>
      </c>
      <c r="O628" s="50" t="str">
        <f t="shared" si="5"/>
        <v/>
      </c>
      <c r="P628" s="10"/>
      <c r="Q628" s="10"/>
    </row>
    <row r="629">
      <c r="A629" s="10"/>
      <c r="B629" s="42" t="str">
        <f>iferror(vlookup(A629,'Input de Projetos'!$A$3:$G$999,7,false),"")</f>
        <v/>
      </c>
      <c r="C629" s="43" t="str">
        <f>iferror(vlookup(A629,'Input de Projetos'!$A$3:$B$999,2,false),"")</f>
        <v/>
      </c>
      <c r="D629" s="44" t="str">
        <f>iferror(vlookup(A629,'Input de Projetos'!$A$3:$C$999,3,false),"")</f>
        <v/>
      </c>
      <c r="E629" s="45"/>
      <c r="F629" s="53"/>
      <c r="G629" s="20"/>
      <c r="H629" s="51"/>
      <c r="I629" s="51"/>
      <c r="J629" s="26" t="str">
        <f t="shared" si="8"/>
        <v>A soma das parcelas não bate com o valor total do projeto</v>
      </c>
      <c r="K629" s="48" t="str">
        <f t="shared" si="2"/>
        <v/>
      </c>
      <c r="L629" s="48" t="str">
        <f>iferror(if(H629&lt;&gt;"Sim","", VLOOKUP(A629,'Input de Projetos'!$A$3:$F$999,5,FALSE)*F629),"")</f>
        <v/>
      </c>
      <c r="M629" s="49" t="str">
        <f t="shared" si="3"/>
        <v/>
      </c>
      <c r="N629" s="25" t="str">
        <f t="shared" si="4"/>
        <v/>
      </c>
      <c r="O629" s="50" t="str">
        <f t="shared" si="5"/>
        <v/>
      </c>
      <c r="P629" s="10"/>
      <c r="Q629" s="10"/>
    </row>
    <row r="630">
      <c r="A630" s="10"/>
      <c r="B630" s="42" t="str">
        <f>iferror(vlookup(A630,'Input de Projetos'!$A$3:$G$999,7,false),"")</f>
        <v/>
      </c>
      <c r="C630" s="43" t="str">
        <f>iferror(vlookup(A630,'Input de Projetos'!$A$3:$B$999,2,false),"")</f>
        <v/>
      </c>
      <c r="D630" s="44" t="str">
        <f>iferror(vlookup(A630,'Input de Projetos'!$A$3:$C$999,3,false),"")</f>
        <v/>
      </c>
      <c r="E630" s="45"/>
      <c r="F630" s="53"/>
      <c r="G630" s="20"/>
      <c r="H630" s="51"/>
      <c r="I630" s="51"/>
      <c r="J630" s="26" t="str">
        <f t="shared" si="8"/>
        <v>A soma das parcelas não bate com o valor total do projeto</v>
      </c>
      <c r="K630" s="48" t="str">
        <f t="shared" si="2"/>
        <v/>
      </c>
      <c r="L630" s="48" t="str">
        <f>iferror(if(H630&lt;&gt;"Sim","", VLOOKUP(A630,'Input de Projetos'!$A$3:$F$999,5,FALSE)*F630),"")</f>
        <v/>
      </c>
      <c r="M630" s="49" t="str">
        <f t="shared" si="3"/>
        <v/>
      </c>
      <c r="N630" s="25" t="str">
        <f t="shared" si="4"/>
        <v/>
      </c>
      <c r="O630" s="50" t="str">
        <f t="shared" si="5"/>
        <v/>
      </c>
      <c r="P630" s="10"/>
      <c r="Q630" s="10"/>
    </row>
    <row r="631">
      <c r="A631" s="10"/>
      <c r="B631" s="42" t="str">
        <f>iferror(vlookup(A631,'Input de Projetos'!$A$3:$G$999,7,false),"")</f>
        <v/>
      </c>
      <c r="C631" s="43" t="str">
        <f>iferror(vlookup(A631,'Input de Projetos'!$A$3:$B$999,2,false),"")</f>
        <v/>
      </c>
      <c r="D631" s="44" t="str">
        <f>iferror(vlookup(A631,'Input de Projetos'!$A$3:$C$999,3,false),"")</f>
        <v/>
      </c>
      <c r="E631" s="45"/>
      <c r="F631" s="53"/>
      <c r="G631" s="20"/>
      <c r="H631" s="51"/>
      <c r="I631" s="51"/>
      <c r="J631" s="26" t="str">
        <f t="shared" si="8"/>
        <v>A soma das parcelas não bate com o valor total do projeto</v>
      </c>
      <c r="K631" s="48" t="str">
        <f t="shared" si="2"/>
        <v/>
      </c>
      <c r="L631" s="48" t="str">
        <f>iferror(if(H631&lt;&gt;"Sim","", VLOOKUP(A631,'Input de Projetos'!$A$3:$F$999,5,FALSE)*F631),"")</f>
        <v/>
      </c>
      <c r="M631" s="49" t="str">
        <f t="shared" si="3"/>
        <v/>
      </c>
      <c r="N631" s="25" t="str">
        <f t="shared" si="4"/>
        <v/>
      </c>
      <c r="O631" s="50" t="str">
        <f t="shared" si="5"/>
        <v/>
      </c>
      <c r="P631" s="10"/>
      <c r="Q631" s="10"/>
    </row>
    <row r="632">
      <c r="A632" s="10"/>
      <c r="B632" s="42" t="str">
        <f>iferror(vlookup(A632,'Input de Projetos'!$A$3:$G$999,7,false),"")</f>
        <v/>
      </c>
      <c r="C632" s="43" t="str">
        <f>iferror(vlookup(A632,'Input de Projetos'!$A$3:$B$999,2,false),"")</f>
        <v/>
      </c>
      <c r="D632" s="44" t="str">
        <f>iferror(vlookup(A632,'Input de Projetos'!$A$3:$C$999,3,false),"")</f>
        <v/>
      </c>
      <c r="E632" s="45"/>
      <c r="F632" s="53"/>
      <c r="G632" s="20"/>
      <c r="H632" s="51"/>
      <c r="I632" s="51"/>
      <c r="J632" s="26" t="str">
        <f t="shared" si="8"/>
        <v>A soma das parcelas não bate com o valor total do projeto</v>
      </c>
      <c r="K632" s="48" t="str">
        <f t="shared" si="2"/>
        <v/>
      </c>
      <c r="L632" s="48" t="str">
        <f>iferror(if(H632&lt;&gt;"Sim","", VLOOKUP(A632,'Input de Projetos'!$A$3:$F$999,5,FALSE)*F632),"")</f>
        <v/>
      </c>
      <c r="M632" s="49" t="str">
        <f t="shared" si="3"/>
        <v/>
      </c>
      <c r="N632" s="25" t="str">
        <f t="shared" si="4"/>
        <v/>
      </c>
      <c r="O632" s="50" t="str">
        <f t="shared" si="5"/>
        <v/>
      </c>
      <c r="P632" s="10"/>
      <c r="Q632" s="10"/>
    </row>
    <row r="633">
      <c r="A633" s="10"/>
      <c r="B633" s="42" t="str">
        <f>iferror(vlookup(A633,'Input de Projetos'!$A$3:$G$999,7,false),"")</f>
        <v/>
      </c>
      <c r="C633" s="43" t="str">
        <f>iferror(vlookup(A633,'Input de Projetos'!$A$3:$B$999,2,false),"")</f>
        <v/>
      </c>
      <c r="D633" s="44" t="str">
        <f>iferror(vlookup(A633,'Input de Projetos'!$A$3:$C$999,3,false),"")</f>
        <v/>
      </c>
      <c r="E633" s="45"/>
      <c r="F633" s="53"/>
      <c r="G633" s="20"/>
      <c r="H633" s="51"/>
      <c r="I633" s="51"/>
      <c r="J633" s="26" t="str">
        <f t="shared" si="8"/>
        <v>A soma das parcelas não bate com o valor total do projeto</v>
      </c>
      <c r="K633" s="48" t="str">
        <f t="shared" si="2"/>
        <v/>
      </c>
      <c r="L633" s="48" t="str">
        <f>iferror(if(H633&lt;&gt;"Sim","", VLOOKUP(A633,'Input de Projetos'!$A$3:$F$999,5,FALSE)*F633),"")</f>
        <v/>
      </c>
      <c r="M633" s="49" t="str">
        <f t="shared" si="3"/>
        <v/>
      </c>
      <c r="N633" s="25" t="str">
        <f t="shared" si="4"/>
        <v/>
      </c>
      <c r="O633" s="50" t="str">
        <f t="shared" si="5"/>
        <v/>
      </c>
      <c r="P633" s="10"/>
      <c r="Q633" s="10"/>
    </row>
    <row r="634">
      <c r="A634" s="10"/>
      <c r="B634" s="42" t="str">
        <f>iferror(vlookup(A634,'Input de Projetos'!$A$3:$G$999,7,false),"")</f>
        <v/>
      </c>
      <c r="C634" s="43" t="str">
        <f>iferror(vlookup(A634,'Input de Projetos'!$A$3:$B$999,2,false),"")</f>
        <v/>
      </c>
      <c r="D634" s="44" t="str">
        <f>iferror(vlookup(A634,'Input de Projetos'!$A$3:$C$999,3,false),"")</f>
        <v/>
      </c>
      <c r="E634" s="45"/>
      <c r="F634" s="53"/>
      <c r="G634" s="20"/>
      <c r="H634" s="51"/>
      <c r="I634" s="51"/>
      <c r="J634" s="26" t="str">
        <f t="shared" si="8"/>
        <v>A soma das parcelas não bate com o valor total do projeto</v>
      </c>
      <c r="K634" s="48" t="str">
        <f t="shared" si="2"/>
        <v/>
      </c>
      <c r="L634" s="48" t="str">
        <f>iferror(if(H634&lt;&gt;"Sim","", VLOOKUP(A634,'Input de Projetos'!$A$3:$F$999,5,FALSE)*F634),"")</f>
        <v/>
      </c>
      <c r="M634" s="49" t="str">
        <f t="shared" si="3"/>
        <v/>
      </c>
      <c r="N634" s="25" t="str">
        <f t="shared" si="4"/>
        <v/>
      </c>
      <c r="O634" s="50" t="str">
        <f t="shared" si="5"/>
        <v/>
      </c>
      <c r="P634" s="10"/>
      <c r="Q634" s="10"/>
    </row>
    <row r="635">
      <c r="A635" s="10"/>
      <c r="B635" s="42" t="str">
        <f>iferror(vlookup(A635,'Input de Projetos'!$A$3:$G$999,7,false),"")</f>
        <v/>
      </c>
      <c r="C635" s="43" t="str">
        <f>iferror(vlookup(A635,'Input de Projetos'!$A$3:$B$999,2,false),"")</f>
        <v/>
      </c>
      <c r="D635" s="44" t="str">
        <f>iferror(vlookup(A635,'Input de Projetos'!$A$3:$C$999,3,false),"")</f>
        <v/>
      </c>
      <c r="E635" s="45"/>
      <c r="F635" s="53"/>
      <c r="G635" s="20"/>
      <c r="H635" s="51"/>
      <c r="I635" s="51"/>
      <c r="J635" s="26" t="str">
        <f t="shared" si="8"/>
        <v>A soma das parcelas não bate com o valor total do projeto</v>
      </c>
      <c r="K635" s="48" t="str">
        <f t="shared" si="2"/>
        <v/>
      </c>
      <c r="L635" s="48" t="str">
        <f>iferror(if(H635&lt;&gt;"Sim","", VLOOKUP(A635,'Input de Projetos'!$A$3:$F$999,5,FALSE)*F635),"")</f>
        <v/>
      </c>
      <c r="M635" s="49" t="str">
        <f t="shared" si="3"/>
        <v/>
      </c>
      <c r="N635" s="25" t="str">
        <f t="shared" si="4"/>
        <v/>
      </c>
      <c r="O635" s="50" t="str">
        <f t="shared" si="5"/>
        <v/>
      </c>
      <c r="P635" s="10"/>
      <c r="Q635" s="10"/>
    </row>
    <row r="636">
      <c r="A636" s="10"/>
      <c r="B636" s="42" t="str">
        <f>iferror(vlookup(A636,'Input de Projetos'!$A$3:$G$999,7,false),"")</f>
        <v/>
      </c>
      <c r="C636" s="43" t="str">
        <f>iferror(vlookup(A636,'Input de Projetos'!$A$3:$B$999,2,false),"")</f>
        <v/>
      </c>
      <c r="D636" s="44" t="str">
        <f>iferror(vlookup(A636,'Input de Projetos'!$A$3:$C$999,3,false),"")</f>
        <v/>
      </c>
      <c r="E636" s="45"/>
      <c r="F636" s="53"/>
      <c r="G636" s="20"/>
      <c r="H636" s="51"/>
      <c r="I636" s="51"/>
      <c r="J636" s="26" t="str">
        <f t="shared" si="8"/>
        <v>A soma das parcelas não bate com o valor total do projeto</v>
      </c>
      <c r="K636" s="48" t="str">
        <f t="shared" si="2"/>
        <v/>
      </c>
      <c r="L636" s="48" t="str">
        <f>iferror(if(H636&lt;&gt;"Sim","", VLOOKUP(A636,'Input de Projetos'!$A$3:$F$999,5,FALSE)*F636),"")</f>
        <v/>
      </c>
      <c r="M636" s="49" t="str">
        <f t="shared" si="3"/>
        <v/>
      </c>
      <c r="N636" s="25" t="str">
        <f t="shared" si="4"/>
        <v/>
      </c>
      <c r="O636" s="50" t="str">
        <f t="shared" si="5"/>
        <v/>
      </c>
      <c r="P636" s="10"/>
      <c r="Q636" s="10"/>
    </row>
    <row r="637">
      <c r="A637" s="10"/>
      <c r="B637" s="42" t="str">
        <f>iferror(vlookup(A637,'Input de Projetos'!$A$3:$G$999,7,false),"")</f>
        <v/>
      </c>
      <c r="C637" s="43" t="str">
        <f>iferror(vlookup(A637,'Input de Projetos'!$A$3:$B$999,2,false),"")</f>
        <v/>
      </c>
      <c r="D637" s="44" t="str">
        <f>iferror(vlookup(A637,'Input de Projetos'!$A$3:$C$999,3,false),"")</f>
        <v/>
      </c>
      <c r="E637" s="45"/>
      <c r="F637" s="53"/>
      <c r="G637" s="20"/>
      <c r="H637" s="51"/>
      <c r="I637" s="51"/>
      <c r="J637" s="26" t="str">
        <f t="shared" si="8"/>
        <v>A soma das parcelas não bate com o valor total do projeto</v>
      </c>
      <c r="K637" s="48" t="str">
        <f t="shared" si="2"/>
        <v/>
      </c>
      <c r="L637" s="48" t="str">
        <f>iferror(if(H637&lt;&gt;"Sim","", VLOOKUP(A637,'Input de Projetos'!$A$3:$F$999,5,FALSE)*F637),"")</f>
        <v/>
      </c>
      <c r="M637" s="49" t="str">
        <f t="shared" si="3"/>
        <v/>
      </c>
      <c r="N637" s="25" t="str">
        <f t="shared" si="4"/>
        <v/>
      </c>
      <c r="O637" s="50" t="str">
        <f t="shared" si="5"/>
        <v/>
      </c>
      <c r="P637" s="10"/>
      <c r="Q637" s="10"/>
    </row>
    <row r="638">
      <c r="A638" s="10"/>
      <c r="B638" s="42" t="str">
        <f>iferror(vlookup(A638,'Input de Projetos'!$A$3:$G$999,7,false),"")</f>
        <v/>
      </c>
      <c r="C638" s="43" t="str">
        <f>iferror(vlookup(A638,'Input de Projetos'!$A$3:$B$999,2,false),"")</f>
        <v/>
      </c>
      <c r="D638" s="44" t="str">
        <f>iferror(vlookup(A638,'Input de Projetos'!$A$3:$C$999,3,false),"")</f>
        <v/>
      </c>
      <c r="E638" s="45"/>
      <c r="F638" s="53"/>
      <c r="G638" s="20"/>
      <c r="H638" s="51"/>
      <c r="I638" s="51"/>
      <c r="J638" s="26" t="str">
        <f t="shared" si="8"/>
        <v>A soma das parcelas não bate com o valor total do projeto</v>
      </c>
      <c r="K638" s="48" t="str">
        <f t="shared" si="2"/>
        <v/>
      </c>
      <c r="L638" s="48" t="str">
        <f>iferror(if(H638&lt;&gt;"Sim","", VLOOKUP(A638,'Input de Projetos'!$A$3:$F$999,5,FALSE)*F638),"")</f>
        <v/>
      </c>
      <c r="M638" s="49" t="str">
        <f t="shared" si="3"/>
        <v/>
      </c>
      <c r="N638" s="25" t="str">
        <f t="shared" si="4"/>
        <v/>
      </c>
      <c r="O638" s="50" t="str">
        <f t="shared" si="5"/>
        <v/>
      </c>
      <c r="P638" s="10"/>
      <c r="Q638" s="10"/>
    </row>
    <row r="639">
      <c r="A639" s="10"/>
      <c r="B639" s="42" t="str">
        <f>iferror(vlookup(A639,'Input de Projetos'!$A$3:$G$999,7,false),"")</f>
        <v/>
      </c>
      <c r="C639" s="43" t="str">
        <f>iferror(vlookup(A639,'Input de Projetos'!$A$3:$B$999,2,false),"")</f>
        <v/>
      </c>
      <c r="D639" s="44" t="str">
        <f>iferror(vlookup(A639,'Input de Projetos'!$A$3:$C$999,3,false),"")</f>
        <v/>
      </c>
      <c r="E639" s="45"/>
      <c r="F639" s="53"/>
      <c r="G639" s="20"/>
      <c r="H639" s="51"/>
      <c r="I639" s="51"/>
      <c r="J639" s="26" t="str">
        <f t="shared" si="8"/>
        <v>A soma das parcelas não bate com o valor total do projeto</v>
      </c>
      <c r="K639" s="48" t="str">
        <f t="shared" si="2"/>
        <v/>
      </c>
      <c r="L639" s="48" t="str">
        <f>iferror(if(H639&lt;&gt;"Sim","", VLOOKUP(A639,'Input de Projetos'!$A$3:$F$999,5,FALSE)*F639),"")</f>
        <v/>
      </c>
      <c r="M639" s="49" t="str">
        <f t="shared" si="3"/>
        <v/>
      </c>
      <c r="N639" s="25" t="str">
        <f t="shared" si="4"/>
        <v/>
      </c>
      <c r="O639" s="50" t="str">
        <f t="shared" si="5"/>
        <v/>
      </c>
      <c r="P639" s="10"/>
      <c r="Q639" s="10"/>
    </row>
    <row r="640">
      <c r="A640" s="10"/>
      <c r="B640" s="42" t="str">
        <f>iferror(vlookup(A640,'Input de Projetos'!$A$3:$G$999,7,false),"")</f>
        <v/>
      </c>
      <c r="C640" s="43" t="str">
        <f>iferror(vlookup(A640,'Input de Projetos'!$A$3:$B$999,2,false),"")</f>
        <v/>
      </c>
      <c r="D640" s="44" t="str">
        <f>iferror(vlookup(A640,'Input de Projetos'!$A$3:$C$999,3,false),"")</f>
        <v/>
      </c>
      <c r="E640" s="45"/>
      <c r="F640" s="53"/>
      <c r="G640" s="20"/>
      <c r="H640" s="51"/>
      <c r="I640" s="51"/>
      <c r="J640" s="26" t="str">
        <f t="shared" si="8"/>
        <v>A soma das parcelas não bate com o valor total do projeto</v>
      </c>
      <c r="K640" s="48" t="str">
        <f t="shared" si="2"/>
        <v/>
      </c>
      <c r="L640" s="48" t="str">
        <f>iferror(if(H640&lt;&gt;"Sim","", VLOOKUP(A640,'Input de Projetos'!$A$3:$F$999,5,FALSE)*F640),"")</f>
        <v/>
      </c>
      <c r="M640" s="49" t="str">
        <f t="shared" si="3"/>
        <v/>
      </c>
      <c r="N640" s="25" t="str">
        <f t="shared" si="4"/>
        <v/>
      </c>
      <c r="O640" s="50" t="str">
        <f t="shared" si="5"/>
        <v/>
      </c>
      <c r="P640" s="10"/>
      <c r="Q640" s="10"/>
    </row>
    <row r="641">
      <c r="A641" s="10"/>
      <c r="B641" s="42" t="str">
        <f>iferror(vlookup(A641,'Input de Projetos'!$A$3:$G$999,7,false),"")</f>
        <v/>
      </c>
      <c r="C641" s="43" t="str">
        <f>iferror(vlookup(A641,'Input de Projetos'!$A$3:$B$999,2,false),"")</f>
        <v/>
      </c>
      <c r="D641" s="44" t="str">
        <f>iferror(vlookup(A641,'Input de Projetos'!$A$3:$C$999,3,false),"")</f>
        <v/>
      </c>
      <c r="E641" s="45"/>
      <c r="F641" s="53"/>
      <c r="G641" s="20"/>
      <c r="H641" s="51"/>
      <c r="I641" s="51"/>
      <c r="J641" s="26" t="str">
        <f t="shared" si="8"/>
        <v>A soma das parcelas não bate com o valor total do projeto</v>
      </c>
      <c r="K641" s="48" t="str">
        <f t="shared" si="2"/>
        <v/>
      </c>
      <c r="L641" s="48" t="str">
        <f>iferror(if(H641&lt;&gt;"Sim","", VLOOKUP(A641,'Input de Projetos'!$A$3:$F$999,5,FALSE)*F641),"")</f>
        <v/>
      </c>
      <c r="M641" s="49" t="str">
        <f t="shared" si="3"/>
        <v/>
      </c>
      <c r="N641" s="25" t="str">
        <f t="shared" si="4"/>
        <v/>
      </c>
      <c r="O641" s="50" t="str">
        <f t="shared" si="5"/>
        <v/>
      </c>
      <c r="P641" s="10"/>
      <c r="Q641" s="10"/>
    </row>
    <row r="642">
      <c r="A642" s="10"/>
      <c r="B642" s="42" t="str">
        <f>iferror(vlookup(A642,'Input de Projetos'!$A$3:$G$999,7,false),"")</f>
        <v/>
      </c>
      <c r="C642" s="43" t="str">
        <f>iferror(vlookup(A642,'Input de Projetos'!$A$3:$B$999,2,false),"")</f>
        <v/>
      </c>
      <c r="D642" s="44" t="str">
        <f>iferror(vlookup(A642,'Input de Projetos'!$A$3:$C$999,3,false),"")</f>
        <v/>
      </c>
      <c r="E642" s="45"/>
      <c r="F642" s="53"/>
      <c r="G642" s="20"/>
      <c r="H642" s="51"/>
      <c r="I642" s="51"/>
      <c r="J642" s="26" t="str">
        <f t="shared" si="8"/>
        <v>A soma das parcelas não bate com o valor total do projeto</v>
      </c>
      <c r="K642" s="48" t="str">
        <f t="shared" si="2"/>
        <v/>
      </c>
      <c r="L642" s="48" t="str">
        <f>iferror(if(H642&lt;&gt;"Sim","", VLOOKUP(A642,'Input de Projetos'!$A$3:$F$999,5,FALSE)*F642),"")</f>
        <v/>
      </c>
      <c r="M642" s="49" t="str">
        <f t="shared" si="3"/>
        <v/>
      </c>
      <c r="N642" s="25" t="str">
        <f t="shared" si="4"/>
        <v/>
      </c>
      <c r="O642" s="50" t="str">
        <f t="shared" si="5"/>
        <v/>
      </c>
      <c r="P642" s="10"/>
      <c r="Q642" s="10"/>
    </row>
    <row r="643">
      <c r="A643" s="10"/>
      <c r="B643" s="42" t="str">
        <f>iferror(vlookup(A643,'Input de Projetos'!$A$3:$G$999,7,false),"")</f>
        <v/>
      </c>
      <c r="C643" s="43" t="str">
        <f>iferror(vlookup(A643,'Input de Projetos'!$A$3:$B$999,2,false),"")</f>
        <v/>
      </c>
      <c r="D643" s="44" t="str">
        <f>iferror(vlookup(A643,'Input de Projetos'!$A$3:$C$999,3,false),"")</f>
        <v/>
      </c>
      <c r="E643" s="45"/>
      <c r="F643" s="53"/>
      <c r="G643" s="20"/>
      <c r="H643" s="51"/>
      <c r="I643" s="51"/>
      <c r="J643" s="26" t="str">
        <f t="shared" si="8"/>
        <v>A soma das parcelas não bate com o valor total do projeto</v>
      </c>
      <c r="K643" s="48" t="str">
        <f t="shared" si="2"/>
        <v/>
      </c>
      <c r="L643" s="48" t="str">
        <f>iferror(if(H643&lt;&gt;"Sim","", VLOOKUP(A643,'Input de Projetos'!$A$3:$F$999,5,FALSE)*F643),"")</f>
        <v/>
      </c>
      <c r="M643" s="49" t="str">
        <f t="shared" si="3"/>
        <v/>
      </c>
      <c r="N643" s="25" t="str">
        <f t="shared" si="4"/>
        <v/>
      </c>
      <c r="O643" s="50" t="str">
        <f t="shared" si="5"/>
        <v/>
      </c>
      <c r="P643" s="10"/>
      <c r="Q643" s="10"/>
    </row>
    <row r="644">
      <c r="A644" s="10"/>
      <c r="B644" s="42" t="str">
        <f>iferror(vlookup(A644,'Input de Projetos'!$A$3:$G$999,7,false),"")</f>
        <v/>
      </c>
      <c r="C644" s="43" t="str">
        <f>iferror(vlookup(A644,'Input de Projetos'!$A$3:$B$999,2,false),"")</f>
        <v/>
      </c>
      <c r="D644" s="44" t="str">
        <f>iferror(vlookup(A644,'Input de Projetos'!$A$3:$C$999,3,false),"")</f>
        <v/>
      </c>
      <c r="E644" s="45"/>
      <c r="F644" s="53"/>
      <c r="G644" s="20"/>
      <c r="H644" s="51"/>
      <c r="I644" s="51"/>
      <c r="J644" s="26" t="str">
        <f t="shared" si="8"/>
        <v>A soma das parcelas não bate com o valor total do projeto</v>
      </c>
      <c r="K644" s="48" t="str">
        <f t="shared" si="2"/>
        <v/>
      </c>
      <c r="L644" s="48" t="str">
        <f>iferror(if(H644&lt;&gt;"Sim","", VLOOKUP(A644,'Input de Projetos'!$A$3:$F$999,5,FALSE)*F644),"")</f>
        <v/>
      </c>
      <c r="M644" s="49" t="str">
        <f t="shared" si="3"/>
        <v/>
      </c>
      <c r="N644" s="25" t="str">
        <f t="shared" si="4"/>
        <v/>
      </c>
      <c r="O644" s="50" t="str">
        <f t="shared" si="5"/>
        <v/>
      </c>
      <c r="P644" s="10"/>
      <c r="Q644" s="10"/>
    </row>
    <row r="645">
      <c r="A645" s="10"/>
      <c r="B645" s="42" t="str">
        <f>iferror(vlookup(A645,'Input de Projetos'!$A$3:$G$999,7,false),"")</f>
        <v/>
      </c>
      <c r="C645" s="43" t="str">
        <f>iferror(vlookup(A645,'Input de Projetos'!$A$3:$B$999,2,false),"")</f>
        <v/>
      </c>
      <c r="D645" s="44" t="str">
        <f>iferror(vlookup(A645,'Input de Projetos'!$A$3:$C$999,3,false),"")</f>
        <v/>
      </c>
      <c r="E645" s="45"/>
      <c r="F645" s="53"/>
      <c r="G645" s="20"/>
      <c r="H645" s="51"/>
      <c r="I645" s="51"/>
      <c r="J645" s="26" t="str">
        <f t="shared" si="8"/>
        <v>A soma das parcelas não bate com o valor total do projeto</v>
      </c>
      <c r="K645" s="48" t="str">
        <f t="shared" si="2"/>
        <v/>
      </c>
      <c r="L645" s="48" t="str">
        <f>iferror(if(H645&lt;&gt;"Sim","", VLOOKUP(A645,'Input de Projetos'!$A$3:$F$999,5,FALSE)*F645),"")</f>
        <v/>
      </c>
      <c r="M645" s="49" t="str">
        <f t="shared" si="3"/>
        <v/>
      </c>
      <c r="N645" s="25" t="str">
        <f t="shared" si="4"/>
        <v/>
      </c>
      <c r="O645" s="50" t="str">
        <f t="shared" si="5"/>
        <v/>
      </c>
      <c r="P645" s="10"/>
      <c r="Q645" s="10"/>
    </row>
    <row r="646">
      <c r="A646" s="10"/>
      <c r="B646" s="42" t="str">
        <f>iferror(vlookup(A646,'Input de Projetos'!$A$3:$G$999,7,false),"")</f>
        <v/>
      </c>
      <c r="C646" s="43" t="str">
        <f>iferror(vlookup(A646,'Input de Projetos'!$A$3:$B$999,2,false),"")</f>
        <v/>
      </c>
      <c r="D646" s="44" t="str">
        <f>iferror(vlookup(A646,'Input de Projetos'!$A$3:$C$999,3,false),"")</f>
        <v/>
      </c>
      <c r="E646" s="45"/>
      <c r="F646" s="53"/>
      <c r="G646" s="20"/>
      <c r="H646" s="51"/>
      <c r="I646" s="51"/>
      <c r="J646" s="26" t="str">
        <f t="shared" si="8"/>
        <v>A soma das parcelas não bate com o valor total do projeto</v>
      </c>
      <c r="K646" s="48" t="str">
        <f t="shared" si="2"/>
        <v/>
      </c>
      <c r="L646" s="48" t="str">
        <f>iferror(if(H646&lt;&gt;"Sim","", VLOOKUP(A646,'Input de Projetos'!$A$3:$F$999,5,FALSE)*F646),"")</f>
        <v/>
      </c>
      <c r="M646" s="49" t="str">
        <f t="shared" si="3"/>
        <v/>
      </c>
      <c r="N646" s="25" t="str">
        <f t="shared" si="4"/>
        <v/>
      </c>
      <c r="O646" s="50" t="str">
        <f t="shared" si="5"/>
        <v/>
      </c>
      <c r="P646" s="10"/>
      <c r="Q646" s="10"/>
    </row>
    <row r="647">
      <c r="A647" s="10"/>
      <c r="B647" s="42" t="str">
        <f>iferror(vlookup(A647,'Input de Projetos'!$A$3:$G$999,7,false),"")</f>
        <v/>
      </c>
      <c r="C647" s="43" t="str">
        <f>iferror(vlookup(A647,'Input de Projetos'!$A$3:$B$999,2,false),"")</f>
        <v/>
      </c>
      <c r="D647" s="44" t="str">
        <f>iferror(vlookup(A647,'Input de Projetos'!$A$3:$C$999,3,false),"")</f>
        <v/>
      </c>
      <c r="E647" s="45"/>
      <c r="F647" s="53"/>
      <c r="G647" s="20"/>
      <c r="H647" s="51"/>
      <c r="I647" s="51"/>
      <c r="J647" s="26" t="str">
        <f t="shared" si="8"/>
        <v>A soma das parcelas não bate com o valor total do projeto</v>
      </c>
      <c r="K647" s="48" t="str">
        <f t="shared" si="2"/>
        <v/>
      </c>
      <c r="L647" s="48" t="str">
        <f>iferror(if(H647&lt;&gt;"Sim","", VLOOKUP(A647,'Input de Projetos'!$A$3:$F$999,5,FALSE)*F647),"")</f>
        <v/>
      </c>
      <c r="M647" s="49" t="str">
        <f t="shared" si="3"/>
        <v/>
      </c>
      <c r="N647" s="25" t="str">
        <f t="shared" si="4"/>
        <v/>
      </c>
      <c r="O647" s="50" t="str">
        <f t="shared" si="5"/>
        <v/>
      </c>
      <c r="P647" s="10"/>
      <c r="Q647" s="10"/>
    </row>
    <row r="648">
      <c r="A648" s="10"/>
      <c r="B648" s="42" t="str">
        <f>iferror(vlookup(A648,'Input de Projetos'!$A$3:$G$999,7,false),"")</f>
        <v/>
      </c>
      <c r="C648" s="43" t="str">
        <f>iferror(vlookup(A648,'Input de Projetos'!$A$3:$B$999,2,false),"")</f>
        <v/>
      </c>
      <c r="D648" s="44" t="str">
        <f>iferror(vlookup(A648,'Input de Projetos'!$A$3:$C$999,3,false),"")</f>
        <v/>
      </c>
      <c r="E648" s="45"/>
      <c r="F648" s="53"/>
      <c r="G648" s="20"/>
      <c r="H648" s="51"/>
      <c r="I648" s="51"/>
      <c r="J648" s="26" t="str">
        <f t="shared" si="8"/>
        <v>A soma das parcelas não bate com o valor total do projeto</v>
      </c>
      <c r="K648" s="48" t="str">
        <f t="shared" si="2"/>
        <v/>
      </c>
      <c r="L648" s="48" t="str">
        <f>iferror(if(H648&lt;&gt;"Sim","", VLOOKUP(A648,'Input de Projetos'!$A$3:$F$999,5,FALSE)*F648),"")</f>
        <v/>
      </c>
      <c r="M648" s="49" t="str">
        <f t="shared" si="3"/>
        <v/>
      </c>
      <c r="N648" s="25" t="str">
        <f t="shared" si="4"/>
        <v/>
      </c>
      <c r="O648" s="50" t="str">
        <f t="shared" si="5"/>
        <v/>
      </c>
      <c r="P648" s="10"/>
      <c r="Q648" s="10"/>
    </row>
    <row r="649">
      <c r="A649" s="10"/>
      <c r="B649" s="42" t="str">
        <f>iferror(vlookup(A649,'Input de Projetos'!$A$3:$G$999,7,false),"")</f>
        <v/>
      </c>
      <c r="C649" s="43" t="str">
        <f>iferror(vlookup(A649,'Input de Projetos'!$A$3:$B$999,2,false),"")</f>
        <v/>
      </c>
      <c r="D649" s="44" t="str">
        <f>iferror(vlookup(A649,'Input de Projetos'!$A$3:$C$999,3,false),"")</f>
        <v/>
      </c>
      <c r="E649" s="45"/>
      <c r="F649" s="53"/>
      <c r="G649" s="20"/>
      <c r="H649" s="51"/>
      <c r="I649" s="51"/>
      <c r="J649" s="26" t="str">
        <f t="shared" si="8"/>
        <v>A soma das parcelas não bate com o valor total do projeto</v>
      </c>
      <c r="K649" s="48" t="str">
        <f t="shared" si="2"/>
        <v/>
      </c>
      <c r="L649" s="48" t="str">
        <f>iferror(if(H649&lt;&gt;"Sim","", VLOOKUP(A649,'Input de Projetos'!$A$3:$F$999,5,FALSE)*F649),"")</f>
        <v/>
      </c>
      <c r="M649" s="49" t="str">
        <f t="shared" si="3"/>
        <v/>
      </c>
      <c r="N649" s="25" t="str">
        <f t="shared" si="4"/>
        <v/>
      </c>
      <c r="O649" s="50" t="str">
        <f t="shared" si="5"/>
        <v/>
      </c>
      <c r="P649" s="10"/>
      <c r="Q649" s="10"/>
    </row>
    <row r="650">
      <c r="A650" s="10"/>
      <c r="B650" s="42" t="str">
        <f>iferror(vlookup(A650,'Input de Projetos'!$A$3:$G$999,7,false),"")</f>
        <v/>
      </c>
      <c r="C650" s="43" t="str">
        <f>iferror(vlookup(A650,'Input de Projetos'!$A$3:$B$999,2,false),"")</f>
        <v/>
      </c>
      <c r="D650" s="44" t="str">
        <f>iferror(vlookup(A650,'Input de Projetos'!$A$3:$C$999,3,false),"")</f>
        <v/>
      </c>
      <c r="E650" s="45"/>
      <c r="F650" s="53"/>
      <c r="G650" s="20"/>
      <c r="H650" s="51"/>
      <c r="I650" s="51"/>
      <c r="J650" s="26" t="str">
        <f t="shared" si="8"/>
        <v>A soma das parcelas não bate com o valor total do projeto</v>
      </c>
      <c r="K650" s="48" t="str">
        <f t="shared" si="2"/>
        <v/>
      </c>
      <c r="L650" s="48" t="str">
        <f>iferror(if(H650&lt;&gt;"Sim","", VLOOKUP(A650,'Input de Projetos'!$A$3:$F$999,5,FALSE)*F650),"")</f>
        <v/>
      </c>
      <c r="M650" s="49" t="str">
        <f t="shared" si="3"/>
        <v/>
      </c>
      <c r="N650" s="25" t="str">
        <f t="shared" si="4"/>
        <v/>
      </c>
      <c r="O650" s="50" t="str">
        <f t="shared" si="5"/>
        <v/>
      </c>
      <c r="P650" s="10"/>
      <c r="Q650" s="10"/>
    </row>
    <row r="651">
      <c r="A651" s="10"/>
      <c r="B651" s="42" t="str">
        <f>iferror(vlookup(A651,'Input de Projetos'!$A$3:$G$999,7,false),"")</f>
        <v/>
      </c>
      <c r="C651" s="43" t="str">
        <f>iferror(vlookup(A651,'Input de Projetos'!$A$3:$B$999,2,false),"")</f>
        <v/>
      </c>
      <c r="D651" s="44" t="str">
        <f>iferror(vlookup(A651,'Input de Projetos'!$A$3:$C$999,3,false),"")</f>
        <v/>
      </c>
      <c r="E651" s="45"/>
      <c r="F651" s="53"/>
      <c r="G651" s="20"/>
      <c r="H651" s="51"/>
      <c r="I651" s="51"/>
      <c r="J651" s="26" t="str">
        <f t="shared" si="8"/>
        <v>A soma das parcelas não bate com o valor total do projeto</v>
      </c>
      <c r="K651" s="48" t="str">
        <f t="shared" si="2"/>
        <v/>
      </c>
      <c r="L651" s="48" t="str">
        <f>iferror(if(H651&lt;&gt;"Sim","", VLOOKUP(A651,'Input de Projetos'!$A$3:$F$999,5,FALSE)*F651),"")</f>
        <v/>
      </c>
      <c r="M651" s="49" t="str">
        <f t="shared" si="3"/>
        <v/>
      </c>
      <c r="N651" s="25" t="str">
        <f t="shared" si="4"/>
        <v/>
      </c>
      <c r="O651" s="50" t="str">
        <f t="shared" si="5"/>
        <v/>
      </c>
      <c r="P651" s="10"/>
      <c r="Q651" s="10"/>
    </row>
    <row r="652">
      <c r="A652" s="10"/>
      <c r="B652" s="42" t="str">
        <f>iferror(vlookup(A652,'Input de Projetos'!$A$3:$G$999,7,false),"")</f>
        <v/>
      </c>
      <c r="C652" s="43" t="str">
        <f>iferror(vlookup(A652,'Input de Projetos'!$A$3:$B$999,2,false),"")</f>
        <v/>
      </c>
      <c r="D652" s="44" t="str">
        <f>iferror(vlookup(A652,'Input de Projetos'!$A$3:$C$999,3,false),"")</f>
        <v/>
      </c>
      <c r="E652" s="45"/>
      <c r="F652" s="53"/>
      <c r="G652" s="20"/>
      <c r="H652" s="51"/>
      <c r="I652" s="51"/>
      <c r="J652" s="26" t="str">
        <f t="shared" si="8"/>
        <v>A soma das parcelas não bate com o valor total do projeto</v>
      </c>
      <c r="K652" s="48" t="str">
        <f t="shared" si="2"/>
        <v/>
      </c>
      <c r="L652" s="48" t="str">
        <f>iferror(if(H652&lt;&gt;"Sim","", VLOOKUP(A652,'Input de Projetos'!$A$3:$F$999,5,FALSE)*F652),"")</f>
        <v/>
      </c>
      <c r="M652" s="49" t="str">
        <f t="shared" si="3"/>
        <v/>
      </c>
      <c r="N652" s="25" t="str">
        <f t="shared" si="4"/>
        <v/>
      </c>
      <c r="O652" s="50" t="str">
        <f t="shared" si="5"/>
        <v/>
      </c>
      <c r="P652" s="10"/>
      <c r="Q652" s="10"/>
    </row>
    <row r="653">
      <c r="A653" s="10"/>
      <c r="B653" s="42" t="str">
        <f>iferror(vlookup(A653,'Input de Projetos'!$A$3:$G$999,7,false),"")</f>
        <v/>
      </c>
      <c r="C653" s="43" t="str">
        <f>iferror(vlookup(A653,'Input de Projetos'!$A$3:$B$999,2,false),"")</f>
        <v/>
      </c>
      <c r="D653" s="44" t="str">
        <f>iferror(vlookup(A653,'Input de Projetos'!$A$3:$C$999,3,false),"")</f>
        <v/>
      </c>
      <c r="E653" s="45"/>
      <c r="F653" s="53"/>
      <c r="G653" s="20"/>
      <c r="H653" s="51"/>
      <c r="I653" s="51"/>
      <c r="J653" s="26" t="str">
        <f t="shared" si="8"/>
        <v>A soma das parcelas não bate com o valor total do projeto</v>
      </c>
      <c r="K653" s="48" t="str">
        <f t="shared" si="2"/>
        <v/>
      </c>
      <c r="L653" s="48" t="str">
        <f>iferror(if(H653&lt;&gt;"Sim","", VLOOKUP(A653,'Input de Projetos'!$A$3:$F$999,5,FALSE)*F653),"")</f>
        <v/>
      </c>
      <c r="M653" s="49" t="str">
        <f t="shared" si="3"/>
        <v/>
      </c>
      <c r="N653" s="25" t="str">
        <f t="shared" si="4"/>
        <v/>
      </c>
      <c r="O653" s="50" t="str">
        <f t="shared" si="5"/>
        <v/>
      </c>
      <c r="P653" s="10"/>
      <c r="Q653" s="10"/>
    </row>
    <row r="654">
      <c r="A654" s="10"/>
      <c r="B654" s="42" t="str">
        <f>iferror(vlookup(A654,'Input de Projetos'!$A$3:$G$999,7,false),"")</f>
        <v/>
      </c>
      <c r="C654" s="43" t="str">
        <f>iferror(vlookup(A654,'Input de Projetos'!$A$3:$B$999,2,false),"")</f>
        <v/>
      </c>
      <c r="D654" s="44" t="str">
        <f>iferror(vlookup(A654,'Input de Projetos'!$A$3:$C$999,3,false),"")</f>
        <v/>
      </c>
      <c r="E654" s="45"/>
      <c r="F654" s="53"/>
      <c r="G654" s="20"/>
      <c r="H654" s="51"/>
      <c r="I654" s="51"/>
      <c r="J654" s="26" t="str">
        <f t="shared" si="8"/>
        <v>A soma das parcelas não bate com o valor total do projeto</v>
      </c>
      <c r="K654" s="48" t="str">
        <f t="shared" si="2"/>
        <v/>
      </c>
      <c r="L654" s="48" t="str">
        <f>iferror(if(H654&lt;&gt;"Sim","", VLOOKUP(A654,'Input de Projetos'!$A$3:$F$999,5,FALSE)*F654),"")</f>
        <v/>
      </c>
      <c r="M654" s="49" t="str">
        <f t="shared" si="3"/>
        <v/>
      </c>
      <c r="N654" s="25" t="str">
        <f t="shared" si="4"/>
        <v/>
      </c>
      <c r="O654" s="50" t="str">
        <f t="shared" si="5"/>
        <v/>
      </c>
      <c r="P654" s="10"/>
      <c r="Q654" s="10"/>
    </row>
    <row r="655">
      <c r="A655" s="10"/>
      <c r="B655" s="42" t="str">
        <f>iferror(vlookup(A655,'Input de Projetos'!$A$3:$G$999,7,false),"")</f>
        <v/>
      </c>
      <c r="C655" s="43" t="str">
        <f>iferror(vlookup(A655,'Input de Projetos'!$A$3:$B$999,2,false),"")</f>
        <v/>
      </c>
      <c r="D655" s="44" t="str">
        <f>iferror(vlookup(A655,'Input de Projetos'!$A$3:$C$999,3,false),"")</f>
        <v/>
      </c>
      <c r="E655" s="45"/>
      <c r="F655" s="53"/>
      <c r="G655" s="20"/>
      <c r="H655" s="51"/>
      <c r="I655" s="51"/>
      <c r="J655" s="26" t="str">
        <f t="shared" si="8"/>
        <v>A soma das parcelas não bate com o valor total do projeto</v>
      </c>
      <c r="K655" s="48" t="str">
        <f t="shared" si="2"/>
        <v/>
      </c>
      <c r="L655" s="48" t="str">
        <f>iferror(if(H655&lt;&gt;"Sim","", VLOOKUP(A655,'Input de Projetos'!$A$3:$F$999,5,FALSE)*F655),"")</f>
        <v/>
      </c>
      <c r="M655" s="49" t="str">
        <f t="shared" si="3"/>
        <v/>
      </c>
      <c r="N655" s="25" t="str">
        <f t="shared" si="4"/>
        <v/>
      </c>
      <c r="O655" s="50" t="str">
        <f t="shared" si="5"/>
        <v/>
      </c>
      <c r="P655" s="10"/>
      <c r="Q655" s="10"/>
    </row>
    <row r="656">
      <c r="A656" s="10"/>
      <c r="B656" s="42" t="str">
        <f>iferror(vlookup(A656,'Input de Projetos'!$A$3:$G$999,7,false),"")</f>
        <v/>
      </c>
      <c r="C656" s="43" t="str">
        <f>iferror(vlookup(A656,'Input de Projetos'!$A$3:$B$999,2,false),"")</f>
        <v/>
      </c>
      <c r="D656" s="44" t="str">
        <f>iferror(vlookup(A656,'Input de Projetos'!$A$3:$C$999,3,false),"")</f>
        <v/>
      </c>
      <c r="E656" s="45"/>
      <c r="F656" s="53"/>
      <c r="G656" s="20"/>
      <c r="H656" s="51"/>
      <c r="I656" s="51"/>
      <c r="J656" s="26" t="str">
        <f t="shared" si="8"/>
        <v>A soma das parcelas não bate com o valor total do projeto</v>
      </c>
      <c r="K656" s="48" t="str">
        <f t="shared" si="2"/>
        <v/>
      </c>
      <c r="L656" s="48" t="str">
        <f>iferror(if(H656&lt;&gt;"Sim","", VLOOKUP(A656,'Input de Projetos'!$A$3:$F$999,5,FALSE)*F656),"")</f>
        <v/>
      </c>
      <c r="M656" s="49" t="str">
        <f t="shared" si="3"/>
        <v/>
      </c>
      <c r="N656" s="25" t="str">
        <f t="shared" si="4"/>
        <v/>
      </c>
      <c r="O656" s="50" t="str">
        <f t="shared" si="5"/>
        <v/>
      </c>
      <c r="P656" s="10"/>
      <c r="Q656" s="10"/>
    </row>
    <row r="657">
      <c r="A657" s="10"/>
      <c r="B657" s="42" t="str">
        <f>iferror(vlookup(A657,'Input de Projetos'!$A$3:$G$999,7,false),"")</f>
        <v/>
      </c>
      <c r="C657" s="43" t="str">
        <f>iferror(vlookup(A657,'Input de Projetos'!$A$3:$B$999,2,false),"")</f>
        <v/>
      </c>
      <c r="D657" s="44" t="str">
        <f>iferror(vlookup(A657,'Input de Projetos'!$A$3:$C$999,3,false),"")</f>
        <v/>
      </c>
      <c r="E657" s="45"/>
      <c r="F657" s="53"/>
      <c r="G657" s="20"/>
      <c r="H657" s="51"/>
      <c r="I657" s="51"/>
      <c r="J657" s="26" t="str">
        <f t="shared" si="8"/>
        <v>A soma das parcelas não bate com o valor total do projeto</v>
      </c>
      <c r="K657" s="48" t="str">
        <f t="shared" si="2"/>
        <v/>
      </c>
      <c r="L657" s="48" t="str">
        <f>iferror(if(H657&lt;&gt;"Sim","", VLOOKUP(A657,'Input de Projetos'!$A$3:$F$999,5,FALSE)*F657),"")</f>
        <v/>
      </c>
      <c r="M657" s="49" t="str">
        <f t="shared" si="3"/>
        <v/>
      </c>
      <c r="N657" s="25" t="str">
        <f t="shared" si="4"/>
        <v/>
      </c>
      <c r="O657" s="50" t="str">
        <f t="shared" si="5"/>
        <v/>
      </c>
      <c r="P657" s="10"/>
      <c r="Q657" s="10"/>
    </row>
    <row r="658">
      <c r="A658" s="10"/>
      <c r="B658" s="42" t="str">
        <f>iferror(vlookup(A658,'Input de Projetos'!$A$3:$G$999,7,false),"")</f>
        <v/>
      </c>
      <c r="C658" s="43" t="str">
        <f>iferror(vlookup(A658,'Input de Projetos'!$A$3:$B$999,2,false),"")</f>
        <v/>
      </c>
      <c r="D658" s="44" t="str">
        <f>iferror(vlookup(A658,'Input de Projetos'!$A$3:$C$999,3,false),"")</f>
        <v/>
      </c>
      <c r="E658" s="45"/>
      <c r="F658" s="53"/>
      <c r="G658" s="20"/>
      <c r="H658" s="51"/>
      <c r="I658" s="51"/>
      <c r="J658" s="26" t="str">
        <f t="shared" si="8"/>
        <v>A soma das parcelas não bate com o valor total do projeto</v>
      </c>
      <c r="K658" s="48" t="str">
        <f t="shared" si="2"/>
        <v/>
      </c>
      <c r="L658" s="48" t="str">
        <f>iferror(if(H658&lt;&gt;"Sim","", VLOOKUP(A658,'Input de Projetos'!$A$3:$F$999,5,FALSE)*F658),"")</f>
        <v/>
      </c>
      <c r="M658" s="49" t="str">
        <f t="shared" si="3"/>
        <v/>
      </c>
      <c r="N658" s="25" t="str">
        <f t="shared" si="4"/>
        <v/>
      </c>
      <c r="O658" s="50" t="str">
        <f t="shared" si="5"/>
        <v/>
      </c>
      <c r="P658" s="10"/>
      <c r="Q658" s="10"/>
    </row>
    <row r="659">
      <c r="A659" s="10"/>
      <c r="B659" s="42" t="str">
        <f>iferror(vlookup(A659,'Input de Projetos'!$A$3:$G$999,7,false),"")</f>
        <v/>
      </c>
      <c r="C659" s="43" t="str">
        <f>iferror(vlookup(A659,'Input de Projetos'!$A$3:$B$999,2,false),"")</f>
        <v/>
      </c>
      <c r="D659" s="44" t="str">
        <f>iferror(vlookup(A659,'Input de Projetos'!$A$3:$C$999,3,false),"")</f>
        <v/>
      </c>
      <c r="E659" s="45"/>
      <c r="F659" s="53"/>
      <c r="G659" s="20"/>
      <c r="H659" s="51"/>
      <c r="I659" s="51"/>
      <c r="J659" s="26" t="str">
        <f t="shared" si="8"/>
        <v>A soma das parcelas não bate com o valor total do projeto</v>
      </c>
      <c r="K659" s="48" t="str">
        <f t="shared" si="2"/>
        <v/>
      </c>
      <c r="L659" s="48" t="str">
        <f>iferror(if(H659&lt;&gt;"Sim","", VLOOKUP(A659,'Input de Projetos'!$A$3:$F$999,5,FALSE)*F659),"")</f>
        <v/>
      </c>
      <c r="M659" s="49" t="str">
        <f t="shared" si="3"/>
        <v/>
      </c>
      <c r="N659" s="25" t="str">
        <f t="shared" si="4"/>
        <v/>
      </c>
      <c r="O659" s="50" t="str">
        <f t="shared" si="5"/>
        <v/>
      </c>
      <c r="P659" s="10"/>
      <c r="Q659" s="10"/>
    </row>
    <row r="660">
      <c r="A660" s="10"/>
      <c r="B660" s="42" t="str">
        <f>iferror(vlookup(A660,'Input de Projetos'!$A$3:$G$999,7,false),"")</f>
        <v/>
      </c>
      <c r="C660" s="43" t="str">
        <f>iferror(vlookup(A660,'Input de Projetos'!$A$3:$B$999,2,false),"")</f>
        <v/>
      </c>
      <c r="D660" s="44" t="str">
        <f>iferror(vlookup(A660,'Input de Projetos'!$A$3:$C$999,3,false),"")</f>
        <v/>
      </c>
      <c r="E660" s="45"/>
      <c r="F660" s="53"/>
      <c r="G660" s="20"/>
      <c r="H660" s="51"/>
      <c r="I660" s="51"/>
      <c r="J660" s="26" t="str">
        <f t="shared" si="8"/>
        <v>A soma das parcelas não bate com o valor total do projeto</v>
      </c>
      <c r="K660" s="48" t="str">
        <f t="shared" si="2"/>
        <v/>
      </c>
      <c r="L660" s="48" t="str">
        <f>iferror(if(H660&lt;&gt;"Sim","", VLOOKUP(A660,'Input de Projetos'!$A$3:$F$999,5,FALSE)*F660),"")</f>
        <v/>
      </c>
      <c r="M660" s="49" t="str">
        <f t="shared" si="3"/>
        <v/>
      </c>
      <c r="N660" s="25" t="str">
        <f t="shared" si="4"/>
        <v/>
      </c>
      <c r="O660" s="50" t="str">
        <f t="shared" si="5"/>
        <v/>
      </c>
      <c r="P660" s="10"/>
      <c r="Q660" s="10"/>
    </row>
    <row r="661">
      <c r="A661" s="10"/>
      <c r="B661" s="42" t="str">
        <f>iferror(vlookup(A661,'Input de Projetos'!$A$3:$G$999,7,false),"")</f>
        <v/>
      </c>
      <c r="C661" s="43" t="str">
        <f>iferror(vlookup(A661,'Input de Projetos'!$A$3:$B$999,2,false),"")</f>
        <v/>
      </c>
      <c r="D661" s="44" t="str">
        <f>iferror(vlookup(A661,'Input de Projetos'!$A$3:$C$999,3,false),"")</f>
        <v/>
      </c>
      <c r="E661" s="45"/>
      <c r="F661" s="53"/>
      <c r="G661" s="20"/>
      <c r="H661" s="51"/>
      <c r="I661" s="51"/>
      <c r="J661" s="26" t="str">
        <f t="shared" si="8"/>
        <v>A soma das parcelas não bate com o valor total do projeto</v>
      </c>
      <c r="K661" s="48" t="str">
        <f t="shared" si="2"/>
        <v/>
      </c>
      <c r="L661" s="48" t="str">
        <f>iferror(if(H661&lt;&gt;"Sim","", VLOOKUP(A661,'Input de Projetos'!$A$3:$F$999,5,FALSE)*F661),"")</f>
        <v/>
      </c>
      <c r="M661" s="49" t="str">
        <f t="shared" si="3"/>
        <v/>
      </c>
      <c r="N661" s="25" t="str">
        <f t="shared" si="4"/>
        <v/>
      </c>
      <c r="O661" s="50" t="str">
        <f t="shared" si="5"/>
        <v/>
      </c>
      <c r="P661" s="10"/>
      <c r="Q661" s="10"/>
    </row>
    <row r="662">
      <c r="A662" s="10"/>
      <c r="B662" s="42" t="str">
        <f>iferror(vlookup(A662,'Input de Projetos'!$A$3:$G$999,7,false),"")</f>
        <v/>
      </c>
      <c r="C662" s="43" t="str">
        <f>iferror(vlookup(A662,'Input de Projetos'!$A$3:$B$999,2,false),"")</f>
        <v/>
      </c>
      <c r="D662" s="44" t="str">
        <f>iferror(vlookup(A662,'Input de Projetos'!$A$3:$C$999,3,false),"")</f>
        <v/>
      </c>
      <c r="E662" s="45"/>
      <c r="F662" s="53"/>
      <c r="G662" s="20"/>
      <c r="H662" s="51"/>
      <c r="I662" s="51"/>
      <c r="J662" s="26" t="str">
        <f t="shared" si="8"/>
        <v>A soma das parcelas não bate com o valor total do projeto</v>
      </c>
      <c r="K662" s="48" t="str">
        <f t="shared" si="2"/>
        <v/>
      </c>
      <c r="L662" s="48" t="str">
        <f>iferror(if(H662&lt;&gt;"Sim","", VLOOKUP(A662,'Input de Projetos'!$A$3:$F$999,5,FALSE)*F662),"")</f>
        <v/>
      </c>
      <c r="M662" s="49" t="str">
        <f t="shared" si="3"/>
        <v/>
      </c>
      <c r="N662" s="25" t="str">
        <f t="shared" si="4"/>
        <v/>
      </c>
      <c r="O662" s="50" t="str">
        <f t="shared" si="5"/>
        <v/>
      </c>
      <c r="P662" s="10"/>
      <c r="Q662" s="10"/>
    </row>
    <row r="663">
      <c r="A663" s="10"/>
      <c r="B663" s="42" t="str">
        <f>iferror(vlookup(A663,'Input de Projetos'!$A$3:$G$999,7,false),"")</f>
        <v/>
      </c>
      <c r="C663" s="43" t="str">
        <f>iferror(vlookup(A663,'Input de Projetos'!$A$3:$B$999,2,false),"")</f>
        <v/>
      </c>
      <c r="D663" s="44" t="str">
        <f>iferror(vlookup(A663,'Input de Projetos'!$A$3:$C$999,3,false),"")</f>
        <v/>
      </c>
      <c r="E663" s="45"/>
      <c r="F663" s="53"/>
      <c r="G663" s="20"/>
      <c r="H663" s="51"/>
      <c r="I663" s="51"/>
      <c r="J663" s="26" t="str">
        <f t="shared" si="8"/>
        <v>A soma das parcelas não bate com o valor total do projeto</v>
      </c>
      <c r="K663" s="48" t="str">
        <f t="shared" si="2"/>
        <v/>
      </c>
      <c r="L663" s="48" t="str">
        <f>iferror(if(H663&lt;&gt;"Sim","", VLOOKUP(A663,'Input de Projetos'!$A$3:$F$999,5,FALSE)*F663),"")</f>
        <v/>
      </c>
      <c r="M663" s="49" t="str">
        <f t="shared" si="3"/>
        <v/>
      </c>
      <c r="N663" s="25" t="str">
        <f t="shared" si="4"/>
        <v/>
      </c>
      <c r="O663" s="50" t="str">
        <f t="shared" si="5"/>
        <v/>
      </c>
      <c r="P663" s="10"/>
      <c r="Q663" s="10"/>
    </row>
    <row r="664">
      <c r="A664" s="10"/>
      <c r="B664" s="42" t="str">
        <f>iferror(vlookup(A664,'Input de Projetos'!$A$3:$G$999,7,false),"")</f>
        <v/>
      </c>
      <c r="C664" s="43" t="str">
        <f>iferror(vlookup(A664,'Input de Projetos'!$A$3:$B$999,2,false),"")</f>
        <v/>
      </c>
      <c r="D664" s="44" t="str">
        <f>iferror(vlookup(A664,'Input de Projetos'!$A$3:$C$999,3,false),"")</f>
        <v/>
      </c>
      <c r="E664" s="45"/>
      <c r="F664" s="53"/>
      <c r="G664" s="20"/>
      <c r="H664" s="51"/>
      <c r="I664" s="51"/>
      <c r="J664" s="26" t="str">
        <f t="shared" si="8"/>
        <v>A soma das parcelas não bate com o valor total do projeto</v>
      </c>
      <c r="K664" s="48" t="str">
        <f t="shared" si="2"/>
        <v/>
      </c>
      <c r="L664" s="48" t="str">
        <f>iferror(if(H664&lt;&gt;"Sim","", VLOOKUP(A664,'Input de Projetos'!$A$3:$F$999,5,FALSE)*F664),"")</f>
        <v/>
      </c>
      <c r="M664" s="49" t="str">
        <f t="shared" si="3"/>
        <v/>
      </c>
      <c r="N664" s="25" t="str">
        <f t="shared" si="4"/>
        <v/>
      </c>
      <c r="O664" s="50" t="str">
        <f t="shared" si="5"/>
        <v/>
      </c>
      <c r="P664" s="10"/>
      <c r="Q664" s="10"/>
    </row>
    <row r="665">
      <c r="A665" s="10"/>
      <c r="B665" s="42" t="str">
        <f>iferror(vlookup(A665,'Input de Projetos'!$A$3:$G$999,7,false),"")</f>
        <v/>
      </c>
      <c r="C665" s="43" t="str">
        <f>iferror(vlookup(A665,'Input de Projetos'!$A$3:$B$999,2,false),"")</f>
        <v/>
      </c>
      <c r="D665" s="44" t="str">
        <f>iferror(vlookup(A665,'Input de Projetos'!$A$3:$C$999,3,false),"")</f>
        <v/>
      </c>
      <c r="E665" s="45"/>
      <c r="F665" s="53"/>
      <c r="G665" s="20"/>
      <c r="H665" s="51"/>
      <c r="I665" s="51"/>
      <c r="J665" s="26" t="str">
        <f t="shared" si="8"/>
        <v>A soma das parcelas não bate com o valor total do projeto</v>
      </c>
      <c r="K665" s="48" t="str">
        <f t="shared" si="2"/>
        <v/>
      </c>
      <c r="L665" s="48" t="str">
        <f>iferror(if(H665&lt;&gt;"Sim","", VLOOKUP(A665,'Input de Projetos'!$A$3:$F$999,5,FALSE)*F665),"")</f>
        <v/>
      </c>
      <c r="M665" s="49" t="str">
        <f t="shared" si="3"/>
        <v/>
      </c>
      <c r="N665" s="25" t="str">
        <f t="shared" si="4"/>
        <v/>
      </c>
      <c r="O665" s="50" t="str">
        <f t="shared" si="5"/>
        <v/>
      </c>
      <c r="P665" s="10"/>
      <c r="Q665" s="10"/>
    </row>
    <row r="666">
      <c r="A666" s="10"/>
      <c r="B666" s="42" t="str">
        <f>iferror(vlookup(A666,'Input de Projetos'!$A$3:$G$999,7,false),"")</f>
        <v/>
      </c>
      <c r="C666" s="43" t="str">
        <f>iferror(vlookup(A666,'Input de Projetos'!$A$3:$B$999,2,false),"")</f>
        <v/>
      </c>
      <c r="D666" s="44" t="str">
        <f>iferror(vlookup(A666,'Input de Projetos'!$A$3:$C$999,3,false),"")</f>
        <v/>
      </c>
      <c r="E666" s="45"/>
      <c r="F666" s="53"/>
      <c r="G666" s="20"/>
      <c r="H666" s="51"/>
      <c r="I666" s="51"/>
      <c r="J666" s="26" t="str">
        <f t="shared" si="8"/>
        <v>A soma das parcelas não bate com o valor total do projeto</v>
      </c>
      <c r="K666" s="48" t="str">
        <f t="shared" si="2"/>
        <v/>
      </c>
      <c r="L666" s="48" t="str">
        <f>iferror(if(H666&lt;&gt;"Sim","", VLOOKUP(A666,'Input de Projetos'!$A$3:$F$999,5,FALSE)*F666),"")</f>
        <v/>
      </c>
      <c r="M666" s="49" t="str">
        <f t="shared" si="3"/>
        <v/>
      </c>
      <c r="N666" s="25" t="str">
        <f t="shared" si="4"/>
        <v/>
      </c>
      <c r="O666" s="50" t="str">
        <f t="shared" si="5"/>
        <v/>
      </c>
      <c r="P666" s="10"/>
      <c r="Q666" s="10"/>
    </row>
    <row r="667">
      <c r="A667" s="10"/>
      <c r="B667" s="42" t="str">
        <f>iferror(vlookup(A667,'Input de Projetos'!$A$3:$G$999,7,false),"")</f>
        <v/>
      </c>
      <c r="C667" s="43" t="str">
        <f>iferror(vlookup(A667,'Input de Projetos'!$A$3:$B$999,2,false),"")</f>
        <v/>
      </c>
      <c r="D667" s="44" t="str">
        <f>iferror(vlookup(A667,'Input de Projetos'!$A$3:$C$999,3,false),"")</f>
        <v/>
      </c>
      <c r="E667" s="45"/>
      <c r="F667" s="53"/>
      <c r="G667" s="20"/>
      <c r="H667" s="51"/>
      <c r="I667" s="51"/>
      <c r="J667" s="26" t="str">
        <f t="shared" si="8"/>
        <v>A soma das parcelas não bate com o valor total do projeto</v>
      </c>
      <c r="K667" s="48" t="str">
        <f t="shared" si="2"/>
        <v/>
      </c>
      <c r="L667" s="48" t="str">
        <f>iferror(if(H667&lt;&gt;"Sim","", VLOOKUP(A667,'Input de Projetos'!$A$3:$F$999,5,FALSE)*F667),"")</f>
        <v/>
      </c>
      <c r="M667" s="49" t="str">
        <f t="shared" si="3"/>
        <v/>
      </c>
      <c r="N667" s="25" t="str">
        <f t="shared" si="4"/>
        <v/>
      </c>
      <c r="O667" s="50" t="str">
        <f t="shared" si="5"/>
        <v/>
      </c>
      <c r="P667" s="10"/>
      <c r="Q667" s="10"/>
    </row>
    <row r="668">
      <c r="A668" s="10"/>
      <c r="B668" s="42" t="str">
        <f>iferror(vlookup(A668,'Input de Projetos'!$A$3:$G$999,7,false),"")</f>
        <v/>
      </c>
      <c r="C668" s="43" t="str">
        <f>iferror(vlookup(A668,'Input de Projetos'!$A$3:$B$999,2,false),"")</f>
        <v/>
      </c>
      <c r="D668" s="44" t="str">
        <f>iferror(vlookup(A668,'Input de Projetos'!$A$3:$C$999,3,false),"")</f>
        <v/>
      </c>
      <c r="E668" s="45"/>
      <c r="F668" s="53"/>
      <c r="G668" s="20"/>
      <c r="H668" s="51"/>
      <c r="I668" s="51"/>
      <c r="J668" s="26" t="str">
        <f t="shared" si="8"/>
        <v>A soma das parcelas não bate com o valor total do projeto</v>
      </c>
      <c r="K668" s="48" t="str">
        <f t="shared" si="2"/>
        <v/>
      </c>
      <c r="L668" s="48" t="str">
        <f>iferror(if(H668&lt;&gt;"Sim","", VLOOKUP(A668,'Input de Projetos'!$A$3:$F$999,5,FALSE)*F668),"")</f>
        <v/>
      </c>
      <c r="M668" s="49" t="str">
        <f t="shared" si="3"/>
        <v/>
      </c>
      <c r="N668" s="25" t="str">
        <f t="shared" si="4"/>
        <v/>
      </c>
      <c r="O668" s="50" t="str">
        <f t="shared" si="5"/>
        <v/>
      </c>
      <c r="P668" s="10"/>
      <c r="Q668" s="10"/>
    </row>
    <row r="669">
      <c r="A669" s="10"/>
      <c r="B669" s="42" t="str">
        <f>iferror(vlookup(A669,'Input de Projetos'!$A$3:$G$999,7,false),"")</f>
        <v/>
      </c>
      <c r="C669" s="43" t="str">
        <f>iferror(vlookup(A669,'Input de Projetos'!$A$3:$B$999,2,false),"")</f>
        <v/>
      </c>
      <c r="D669" s="44" t="str">
        <f>iferror(vlookup(A669,'Input de Projetos'!$A$3:$C$999,3,false),"")</f>
        <v/>
      </c>
      <c r="E669" s="45"/>
      <c r="F669" s="53"/>
      <c r="G669" s="20"/>
      <c r="H669" s="51"/>
      <c r="I669" s="51"/>
      <c r="J669" s="26" t="str">
        <f t="shared" si="8"/>
        <v>A soma das parcelas não bate com o valor total do projeto</v>
      </c>
      <c r="K669" s="48" t="str">
        <f t="shared" si="2"/>
        <v/>
      </c>
      <c r="L669" s="48" t="str">
        <f>iferror(if(H669&lt;&gt;"Sim","", VLOOKUP(A669,'Input de Projetos'!$A$3:$F$999,5,FALSE)*F669),"")</f>
        <v/>
      </c>
      <c r="M669" s="49" t="str">
        <f t="shared" si="3"/>
        <v/>
      </c>
      <c r="N669" s="25" t="str">
        <f t="shared" si="4"/>
        <v/>
      </c>
      <c r="O669" s="50" t="str">
        <f t="shared" si="5"/>
        <v/>
      </c>
      <c r="P669" s="10"/>
      <c r="Q669" s="10"/>
    </row>
    <row r="670">
      <c r="A670" s="10"/>
      <c r="B670" s="42" t="str">
        <f>iferror(vlookup(A670,'Input de Projetos'!$A$3:$G$999,7,false),"")</f>
        <v/>
      </c>
      <c r="C670" s="43" t="str">
        <f>iferror(vlookup(A670,'Input de Projetos'!$A$3:$B$999,2,false),"")</f>
        <v/>
      </c>
      <c r="D670" s="44" t="str">
        <f>iferror(vlookup(A670,'Input de Projetos'!$A$3:$C$999,3,false),"")</f>
        <v/>
      </c>
      <c r="E670" s="45"/>
      <c r="F670" s="53"/>
      <c r="G670" s="20"/>
      <c r="H670" s="51"/>
      <c r="I670" s="51"/>
      <c r="J670" s="26" t="str">
        <f t="shared" si="8"/>
        <v>A soma das parcelas não bate com o valor total do projeto</v>
      </c>
      <c r="K670" s="48" t="str">
        <f t="shared" si="2"/>
        <v/>
      </c>
      <c r="L670" s="48" t="str">
        <f>iferror(if(H670&lt;&gt;"Sim","", VLOOKUP(A670,'Input de Projetos'!$A$3:$F$999,5,FALSE)*F670),"")</f>
        <v/>
      </c>
      <c r="M670" s="49" t="str">
        <f t="shared" si="3"/>
        <v/>
      </c>
      <c r="N670" s="25" t="str">
        <f t="shared" si="4"/>
        <v/>
      </c>
      <c r="O670" s="50" t="str">
        <f t="shared" si="5"/>
        <v/>
      </c>
      <c r="P670" s="10"/>
      <c r="Q670" s="10"/>
    </row>
    <row r="671">
      <c r="A671" s="10"/>
      <c r="B671" s="42" t="str">
        <f>iferror(vlookup(A671,'Input de Projetos'!$A$3:$G$999,7,false),"")</f>
        <v/>
      </c>
      <c r="C671" s="43" t="str">
        <f>iferror(vlookup(A671,'Input de Projetos'!$A$3:$B$999,2,false),"")</f>
        <v/>
      </c>
      <c r="D671" s="44" t="str">
        <f>iferror(vlookup(A671,'Input de Projetos'!$A$3:$C$999,3,false),"")</f>
        <v/>
      </c>
      <c r="E671" s="45"/>
      <c r="F671" s="53"/>
      <c r="G671" s="20"/>
      <c r="H671" s="51"/>
      <c r="I671" s="51"/>
      <c r="J671" s="26" t="str">
        <f t="shared" si="8"/>
        <v>A soma das parcelas não bate com o valor total do projeto</v>
      </c>
      <c r="K671" s="48" t="str">
        <f t="shared" si="2"/>
        <v/>
      </c>
      <c r="L671" s="48" t="str">
        <f>iferror(if(H671&lt;&gt;"Sim","", VLOOKUP(A671,'Input de Projetos'!$A$3:$F$999,5,FALSE)*F671),"")</f>
        <v/>
      </c>
      <c r="M671" s="49" t="str">
        <f t="shared" si="3"/>
        <v/>
      </c>
      <c r="N671" s="25" t="str">
        <f t="shared" si="4"/>
        <v/>
      </c>
      <c r="O671" s="50" t="str">
        <f t="shared" si="5"/>
        <v/>
      </c>
      <c r="P671" s="10"/>
      <c r="Q671" s="10"/>
    </row>
    <row r="672">
      <c r="A672" s="10"/>
      <c r="B672" s="42" t="str">
        <f>iferror(vlookup(A672,'Input de Projetos'!$A$3:$G$999,7,false),"")</f>
        <v/>
      </c>
      <c r="C672" s="43" t="str">
        <f>iferror(vlookup(A672,'Input de Projetos'!$A$3:$B$999,2,false),"")</f>
        <v/>
      </c>
      <c r="D672" s="44" t="str">
        <f>iferror(vlookup(A672,'Input de Projetos'!$A$3:$C$999,3,false),"")</f>
        <v/>
      </c>
      <c r="E672" s="45"/>
      <c r="F672" s="53"/>
      <c r="G672" s="20"/>
      <c r="H672" s="51"/>
      <c r="I672" s="51"/>
      <c r="J672" s="26" t="str">
        <f t="shared" si="8"/>
        <v>A soma das parcelas não bate com o valor total do projeto</v>
      </c>
      <c r="K672" s="48" t="str">
        <f t="shared" si="2"/>
        <v/>
      </c>
      <c r="L672" s="48" t="str">
        <f>iferror(if(H672&lt;&gt;"Sim","", VLOOKUP(A672,'Input de Projetos'!$A$3:$F$999,5,FALSE)*F672),"")</f>
        <v/>
      </c>
      <c r="M672" s="49" t="str">
        <f t="shared" si="3"/>
        <v/>
      </c>
      <c r="N672" s="25" t="str">
        <f t="shared" si="4"/>
        <v/>
      </c>
      <c r="O672" s="50" t="str">
        <f t="shared" si="5"/>
        <v/>
      </c>
      <c r="P672" s="10"/>
      <c r="Q672" s="10"/>
    </row>
    <row r="673">
      <c r="A673" s="10"/>
      <c r="B673" s="42" t="str">
        <f>iferror(vlookup(A673,'Input de Projetos'!$A$3:$G$999,7,false),"")</f>
        <v/>
      </c>
      <c r="C673" s="43" t="str">
        <f>iferror(vlookup(A673,'Input de Projetos'!$A$3:$B$999,2,false),"")</f>
        <v/>
      </c>
      <c r="D673" s="44" t="str">
        <f>iferror(vlookup(A673,'Input de Projetos'!$A$3:$C$999,3,false),"")</f>
        <v/>
      </c>
      <c r="E673" s="45"/>
      <c r="F673" s="53"/>
      <c r="G673" s="20"/>
      <c r="H673" s="51"/>
      <c r="I673" s="51"/>
      <c r="J673" s="26" t="str">
        <f t="shared" si="8"/>
        <v>A soma das parcelas não bate com o valor total do projeto</v>
      </c>
      <c r="K673" s="48" t="str">
        <f t="shared" si="2"/>
        <v/>
      </c>
      <c r="L673" s="48" t="str">
        <f>iferror(if(H673&lt;&gt;"Sim","", VLOOKUP(A673,'Input de Projetos'!$A$3:$F$999,5,FALSE)*F673),"")</f>
        <v/>
      </c>
      <c r="M673" s="49" t="str">
        <f t="shared" si="3"/>
        <v/>
      </c>
      <c r="N673" s="25" t="str">
        <f t="shared" si="4"/>
        <v/>
      </c>
      <c r="O673" s="50" t="str">
        <f t="shared" si="5"/>
        <v/>
      </c>
      <c r="P673" s="10"/>
      <c r="Q673" s="10"/>
    </row>
    <row r="674">
      <c r="A674" s="10"/>
      <c r="B674" s="42" t="str">
        <f>iferror(vlookup(A674,'Input de Projetos'!$A$3:$G$999,7,false),"")</f>
        <v/>
      </c>
      <c r="C674" s="43" t="str">
        <f>iferror(vlookup(A674,'Input de Projetos'!$A$3:$B$999,2,false),"")</f>
        <v/>
      </c>
      <c r="D674" s="44" t="str">
        <f>iferror(vlookup(A674,'Input de Projetos'!$A$3:$C$999,3,false),"")</f>
        <v/>
      </c>
      <c r="E674" s="45"/>
      <c r="F674" s="53"/>
      <c r="G674" s="20"/>
      <c r="H674" s="51"/>
      <c r="I674" s="51"/>
      <c r="J674" s="26" t="str">
        <f t="shared" si="8"/>
        <v>A soma das parcelas não bate com o valor total do projeto</v>
      </c>
      <c r="K674" s="48" t="str">
        <f t="shared" si="2"/>
        <v/>
      </c>
      <c r="L674" s="48" t="str">
        <f>iferror(if(H674&lt;&gt;"Sim","", VLOOKUP(A674,'Input de Projetos'!$A$3:$F$999,5,FALSE)*F674),"")</f>
        <v/>
      </c>
      <c r="M674" s="49" t="str">
        <f t="shared" si="3"/>
        <v/>
      </c>
      <c r="N674" s="25" t="str">
        <f t="shared" si="4"/>
        <v/>
      </c>
      <c r="O674" s="50" t="str">
        <f t="shared" si="5"/>
        <v/>
      </c>
      <c r="P674" s="10"/>
      <c r="Q674" s="10"/>
    </row>
    <row r="675">
      <c r="A675" s="10"/>
      <c r="B675" s="42" t="str">
        <f>iferror(vlookup(A675,'Input de Projetos'!$A$3:$G$999,7,false),"")</f>
        <v/>
      </c>
      <c r="C675" s="43" t="str">
        <f>iferror(vlookup(A675,'Input de Projetos'!$A$3:$B$999,2,false),"")</f>
        <v/>
      </c>
      <c r="D675" s="44" t="str">
        <f>iferror(vlookup(A675,'Input de Projetos'!$A$3:$C$999,3,false),"")</f>
        <v/>
      </c>
      <c r="E675" s="45"/>
      <c r="F675" s="53"/>
      <c r="G675" s="20"/>
      <c r="H675" s="51"/>
      <c r="I675" s="51"/>
      <c r="J675" s="26" t="str">
        <f t="shared" si="8"/>
        <v>A soma das parcelas não bate com o valor total do projeto</v>
      </c>
      <c r="K675" s="48" t="str">
        <f t="shared" si="2"/>
        <v/>
      </c>
      <c r="L675" s="48" t="str">
        <f>iferror(if(H675&lt;&gt;"Sim","", VLOOKUP(A675,'Input de Projetos'!$A$3:$F$999,5,FALSE)*F675),"")</f>
        <v/>
      </c>
      <c r="M675" s="49" t="str">
        <f t="shared" si="3"/>
        <v/>
      </c>
      <c r="N675" s="25" t="str">
        <f t="shared" si="4"/>
        <v/>
      </c>
      <c r="O675" s="50" t="str">
        <f t="shared" si="5"/>
        <v/>
      </c>
      <c r="P675" s="10"/>
      <c r="Q675" s="10"/>
    </row>
    <row r="676">
      <c r="A676" s="10"/>
      <c r="B676" s="42" t="str">
        <f>iferror(vlookup(A676,'Input de Projetos'!$A$3:$G$999,7,false),"")</f>
        <v/>
      </c>
      <c r="C676" s="43" t="str">
        <f>iferror(vlookup(A676,'Input de Projetos'!$A$3:$B$999,2,false),"")</f>
        <v/>
      </c>
      <c r="D676" s="44" t="str">
        <f>iferror(vlookup(A676,'Input de Projetos'!$A$3:$C$999,3,false),"")</f>
        <v/>
      </c>
      <c r="E676" s="45"/>
      <c r="F676" s="53"/>
      <c r="G676" s="20"/>
      <c r="H676" s="51"/>
      <c r="I676" s="51"/>
      <c r="J676" s="26" t="str">
        <f t="shared" si="8"/>
        <v>A soma das parcelas não bate com o valor total do projeto</v>
      </c>
      <c r="K676" s="48" t="str">
        <f t="shared" si="2"/>
        <v/>
      </c>
      <c r="L676" s="48" t="str">
        <f>iferror(if(H676&lt;&gt;"Sim","", VLOOKUP(A676,'Input de Projetos'!$A$3:$F$999,5,FALSE)*F676),"")</f>
        <v/>
      </c>
      <c r="M676" s="49" t="str">
        <f t="shared" si="3"/>
        <v/>
      </c>
      <c r="N676" s="25" t="str">
        <f t="shared" si="4"/>
        <v/>
      </c>
      <c r="O676" s="50" t="str">
        <f t="shared" si="5"/>
        <v/>
      </c>
      <c r="P676" s="10"/>
      <c r="Q676" s="10"/>
    </row>
    <row r="677">
      <c r="A677" s="10"/>
      <c r="B677" s="42" t="str">
        <f>iferror(vlookup(A677,'Input de Projetos'!$A$3:$G$999,7,false),"")</f>
        <v/>
      </c>
      <c r="C677" s="43" t="str">
        <f>iferror(vlookup(A677,'Input de Projetos'!$A$3:$B$999,2,false),"")</f>
        <v/>
      </c>
      <c r="D677" s="44" t="str">
        <f>iferror(vlookup(A677,'Input de Projetos'!$A$3:$C$999,3,false),"")</f>
        <v/>
      </c>
      <c r="E677" s="45"/>
      <c r="F677" s="53"/>
      <c r="G677" s="20"/>
      <c r="H677" s="51"/>
      <c r="I677" s="51"/>
      <c r="J677" s="26" t="str">
        <f t="shared" si="8"/>
        <v>A soma das parcelas não bate com o valor total do projeto</v>
      </c>
      <c r="K677" s="48" t="str">
        <f t="shared" si="2"/>
        <v/>
      </c>
      <c r="L677" s="48" t="str">
        <f>iferror(if(H677&lt;&gt;"Sim","", VLOOKUP(A677,'Input de Projetos'!$A$3:$F$999,5,FALSE)*F677),"")</f>
        <v/>
      </c>
      <c r="M677" s="49" t="str">
        <f t="shared" si="3"/>
        <v/>
      </c>
      <c r="N677" s="25" t="str">
        <f t="shared" si="4"/>
        <v/>
      </c>
      <c r="O677" s="50" t="str">
        <f t="shared" si="5"/>
        <v/>
      </c>
      <c r="P677" s="10"/>
      <c r="Q677" s="10"/>
    </row>
    <row r="678">
      <c r="A678" s="10"/>
      <c r="B678" s="42" t="str">
        <f>iferror(vlookup(A678,'Input de Projetos'!$A$3:$G$999,7,false),"")</f>
        <v/>
      </c>
      <c r="C678" s="43" t="str">
        <f>iferror(vlookup(A678,'Input de Projetos'!$A$3:$B$999,2,false),"")</f>
        <v/>
      </c>
      <c r="D678" s="44" t="str">
        <f>iferror(vlookup(A678,'Input de Projetos'!$A$3:$C$999,3,false),"")</f>
        <v/>
      </c>
      <c r="E678" s="45"/>
      <c r="F678" s="53"/>
      <c r="G678" s="20"/>
      <c r="H678" s="51"/>
      <c r="I678" s="51"/>
      <c r="J678" s="26" t="str">
        <f t="shared" si="8"/>
        <v>A soma das parcelas não bate com o valor total do projeto</v>
      </c>
      <c r="K678" s="48" t="str">
        <f t="shared" si="2"/>
        <v/>
      </c>
      <c r="L678" s="48" t="str">
        <f>iferror(if(H678&lt;&gt;"Sim","", VLOOKUP(A678,'Input de Projetos'!$A$3:$F$999,5,FALSE)*F678),"")</f>
        <v/>
      </c>
      <c r="M678" s="49" t="str">
        <f t="shared" si="3"/>
        <v/>
      </c>
      <c r="N678" s="25" t="str">
        <f t="shared" si="4"/>
        <v/>
      </c>
      <c r="O678" s="50" t="str">
        <f t="shared" si="5"/>
        <v/>
      </c>
      <c r="P678" s="10"/>
      <c r="Q678" s="10"/>
    </row>
    <row r="679">
      <c r="A679" s="10"/>
      <c r="B679" s="42" t="str">
        <f>iferror(vlookup(A679,'Input de Projetos'!$A$3:$G$999,7,false),"")</f>
        <v/>
      </c>
      <c r="C679" s="43" t="str">
        <f>iferror(vlookup(A679,'Input de Projetos'!$A$3:$B$999,2,false),"")</f>
        <v/>
      </c>
      <c r="D679" s="44" t="str">
        <f>iferror(vlookup(A679,'Input de Projetos'!$A$3:$C$999,3,false),"")</f>
        <v/>
      </c>
      <c r="E679" s="45"/>
      <c r="F679" s="53"/>
      <c r="G679" s="20"/>
      <c r="H679" s="51"/>
      <c r="I679" s="51"/>
      <c r="J679" s="26" t="str">
        <f t="shared" si="8"/>
        <v>A soma das parcelas não bate com o valor total do projeto</v>
      </c>
      <c r="K679" s="48" t="str">
        <f t="shared" si="2"/>
        <v/>
      </c>
      <c r="L679" s="48" t="str">
        <f>iferror(if(H679&lt;&gt;"Sim","", VLOOKUP(A679,'Input de Projetos'!$A$3:$F$999,5,FALSE)*F679),"")</f>
        <v/>
      </c>
      <c r="M679" s="49" t="str">
        <f t="shared" si="3"/>
        <v/>
      </c>
      <c r="N679" s="25" t="str">
        <f t="shared" si="4"/>
        <v/>
      </c>
      <c r="O679" s="50" t="str">
        <f t="shared" si="5"/>
        <v/>
      </c>
      <c r="P679" s="10"/>
      <c r="Q679" s="10"/>
    </row>
    <row r="680">
      <c r="A680" s="10"/>
      <c r="B680" s="42" t="str">
        <f>iferror(vlookup(A680,'Input de Projetos'!$A$3:$G$999,7,false),"")</f>
        <v/>
      </c>
      <c r="C680" s="43" t="str">
        <f>iferror(vlookup(A680,'Input de Projetos'!$A$3:$B$999,2,false),"")</f>
        <v/>
      </c>
      <c r="D680" s="44" t="str">
        <f>iferror(vlookup(A680,'Input de Projetos'!$A$3:$C$999,3,false),"")</f>
        <v/>
      </c>
      <c r="E680" s="45"/>
      <c r="F680" s="53"/>
      <c r="G680" s="20"/>
      <c r="H680" s="51"/>
      <c r="I680" s="51"/>
      <c r="J680" s="26" t="str">
        <f t="shared" si="8"/>
        <v>A soma das parcelas não bate com o valor total do projeto</v>
      </c>
      <c r="K680" s="48" t="str">
        <f t="shared" si="2"/>
        <v/>
      </c>
      <c r="L680" s="48" t="str">
        <f>iferror(if(H680&lt;&gt;"Sim","", VLOOKUP(A680,'Input de Projetos'!$A$3:$F$999,5,FALSE)*F680),"")</f>
        <v/>
      </c>
      <c r="M680" s="49" t="str">
        <f t="shared" si="3"/>
        <v/>
      </c>
      <c r="N680" s="25" t="str">
        <f t="shared" si="4"/>
        <v/>
      </c>
      <c r="O680" s="50" t="str">
        <f t="shared" si="5"/>
        <v/>
      </c>
      <c r="P680" s="10"/>
      <c r="Q680" s="10"/>
    </row>
    <row r="681">
      <c r="A681" s="10"/>
      <c r="B681" s="42" t="str">
        <f>iferror(vlookup(A681,'Input de Projetos'!$A$3:$G$999,7,false),"")</f>
        <v/>
      </c>
      <c r="C681" s="43" t="str">
        <f>iferror(vlookup(A681,'Input de Projetos'!$A$3:$B$999,2,false),"")</f>
        <v/>
      </c>
      <c r="D681" s="44" t="str">
        <f>iferror(vlookup(A681,'Input de Projetos'!$A$3:$C$999,3,false),"")</f>
        <v/>
      </c>
      <c r="E681" s="45"/>
      <c r="F681" s="53"/>
      <c r="G681" s="20"/>
      <c r="H681" s="51"/>
      <c r="I681" s="51"/>
      <c r="J681" s="26" t="str">
        <f t="shared" si="8"/>
        <v>A soma das parcelas não bate com o valor total do projeto</v>
      </c>
      <c r="K681" s="48" t="str">
        <f t="shared" si="2"/>
        <v/>
      </c>
      <c r="L681" s="48" t="str">
        <f>iferror(if(H681&lt;&gt;"Sim","", VLOOKUP(A681,'Input de Projetos'!$A$3:$F$999,5,FALSE)*F681),"")</f>
        <v/>
      </c>
      <c r="M681" s="49" t="str">
        <f t="shared" si="3"/>
        <v/>
      </c>
      <c r="N681" s="25" t="str">
        <f t="shared" si="4"/>
        <v/>
      </c>
      <c r="O681" s="50" t="str">
        <f t="shared" si="5"/>
        <v/>
      </c>
      <c r="P681" s="10"/>
      <c r="Q681" s="10"/>
    </row>
    <row r="682">
      <c r="A682" s="10"/>
      <c r="B682" s="42" t="str">
        <f>iferror(vlookup(A682,'Input de Projetos'!$A$3:$G$999,7,false),"")</f>
        <v/>
      </c>
      <c r="C682" s="43" t="str">
        <f>iferror(vlookup(A682,'Input de Projetos'!$A$3:$B$999,2,false),"")</f>
        <v/>
      </c>
      <c r="D682" s="44" t="str">
        <f>iferror(vlookup(A682,'Input de Projetos'!$A$3:$C$999,3,false),"")</f>
        <v/>
      </c>
      <c r="E682" s="45"/>
      <c r="F682" s="53"/>
      <c r="G682" s="20"/>
      <c r="H682" s="51"/>
      <c r="I682" s="51"/>
      <c r="J682" s="26" t="str">
        <f t="shared" si="8"/>
        <v>A soma das parcelas não bate com o valor total do projeto</v>
      </c>
      <c r="K682" s="48" t="str">
        <f t="shared" si="2"/>
        <v/>
      </c>
      <c r="L682" s="48" t="str">
        <f>iferror(if(H682&lt;&gt;"Sim","", VLOOKUP(A682,'Input de Projetos'!$A$3:$F$999,5,FALSE)*F682),"")</f>
        <v/>
      </c>
      <c r="M682" s="49" t="str">
        <f t="shared" si="3"/>
        <v/>
      </c>
      <c r="N682" s="25" t="str">
        <f t="shared" si="4"/>
        <v/>
      </c>
      <c r="O682" s="50" t="str">
        <f t="shared" si="5"/>
        <v/>
      </c>
      <c r="P682" s="10"/>
      <c r="Q682" s="10"/>
    </row>
    <row r="683">
      <c r="A683" s="10"/>
      <c r="B683" s="42" t="str">
        <f>iferror(vlookup(A683,'Input de Projetos'!$A$3:$G$999,7,false),"")</f>
        <v/>
      </c>
      <c r="C683" s="43" t="str">
        <f>iferror(vlookup(A683,'Input de Projetos'!$A$3:$B$999,2,false),"")</f>
        <v/>
      </c>
      <c r="D683" s="44" t="str">
        <f>iferror(vlookup(A683,'Input de Projetos'!$A$3:$C$999,3,false),"")</f>
        <v/>
      </c>
      <c r="E683" s="45"/>
      <c r="F683" s="53"/>
      <c r="G683" s="20"/>
      <c r="H683" s="51"/>
      <c r="I683" s="51"/>
      <c r="J683" s="26" t="str">
        <f t="shared" si="8"/>
        <v>A soma das parcelas não bate com o valor total do projeto</v>
      </c>
      <c r="K683" s="48" t="str">
        <f t="shared" si="2"/>
        <v/>
      </c>
      <c r="L683" s="48" t="str">
        <f>iferror(if(H683&lt;&gt;"Sim","", VLOOKUP(A683,'Input de Projetos'!$A$3:$F$999,5,FALSE)*F683),"")</f>
        <v/>
      </c>
      <c r="M683" s="49" t="str">
        <f t="shared" si="3"/>
        <v/>
      </c>
      <c r="N683" s="25" t="str">
        <f t="shared" si="4"/>
        <v/>
      </c>
      <c r="O683" s="50" t="str">
        <f t="shared" si="5"/>
        <v/>
      </c>
      <c r="P683" s="10"/>
      <c r="Q683" s="10"/>
    </row>
    <row r="684">
      <c r="A684" s="10"/>
      <c r="B684" s="42" t="str">
        <f>iferror(vlookup(A684,'Input de Projetos'!$A$3:$G$999,7,false),"")</f>
        <v/>
      </c>
      <c r="C684" s="43" t="str">
        <f>iferror(vlookup(A684,'Input de Projetos'!$A$3:$B$999,2,false),"")</f>
        <v/>
      </c>
      <c r="D684" s="44" t="str">
        <f>iferror(vlookup(A684,'Input de Projetos'!$A$3:$C$999,3,false),"")</f>
        <v/>
      </c>
      <c r="E684" s="45"/>
      <c r="F684" s="53"/>
      <c r="G684" s="20"/>
      <c r="H684" s="51"/>
      <c r="I684" s="51"/>
      <c r="J684" s="26" t="str">
        <f t="shared" si="8"/>
        <v>A soma das parcelas não bate com o valor total do projeto</v>
      </c>
      <c r="K684" s="48" t="str">
        <f t="shared" si="2"/>
        <v/>
      </c>
      <c r="L684" s="48" t="str">
        <f>iferror(if(H684&lt;&gt;"Sim","", VLOOKUP(A684,'Input de Projetos'!$A$3:$F$999,5,FALSE)*F684),"")</f>
        <v/>
      </c>
      <c r="M684" s="49" t="str">
        <f t="shared" si="3"/>
        <v/>
      </c>
      <c r="N684" s="25" t="str">
        <f t="shared" si="4"/>
        <v/>
      </c>
      <c r="O684" s="50" t="str">
        <f t="shared" si="5"/>
        <v/>
      </c>
      <c r="P684" s="10"/>
      <c r="Q684" s="10"/>
    </row>
    <row r="685">
      <c r="A685" s="10"/>
      <c r="B685" s="42" t="str">
        <f>iferror(vlookup(A685,'Input de Projetos'!$A$3:$G$999,7,false),"")</f>
        <v/>
      </c>
      <c r="C685" s="43" t="str">
        <f>iferror(vlookup(A685,'Input de Projetos'!$A$3:$B$999,2,false),"")</f>
        <v/>
      </c>
      <c r="D685" s="44" t="str">
        <f>iferror(vlookup(A685,'Input de Projetos'!$A$3:$C$999,3,false),"")</f>
        <v/>
      </c>
      <c r="E685" s="45"/>
      <c r="F685" s="53"/>
      <c r="G685" s="20"/>
      <c r="H685" s="51"/>
      <c r="I685" s="51"/>
      <c r="J685" s="26" t="str">
        <f t="shared" si="8"/>
        <v>A soma das parcelas não bate com o valor total do projeto</v>
      </c>
      <c r="K685" s="48" t="str">
        <f t="shared" si="2"/>
        <v/>
      </c>
      <c r="L685" s="48" t="str">
        <f>iferror(if(H685&lt;&gt;"Sim","", VLOOKUP(A685,'Input de Projetos'!$A$3:$F$999,5,FALSE)*F685),"")</f>
        <v/>
      </c>
      <c r="M685" s="49" t="str">
        <f t="shared" si="3"/>
        <v/>
      </c>
      <c r="N685" s="25" t="str">
        <f t="shared" si="4"/>
        <v/>
      </c>
      <c r="O685" s="50" t="str">
        <f t="shared" si="5"/>
        <v/>
      </c>
      <c r="P685" s="10"/>
      <c r="Q685" s="10"/>
    </row>
    <row r="686">
      <c r="A686" s="10"/>
      <c r="B686" s="42" t="str">
        <f>iferror(vlookup(A686,'Input de Projetos'!$A$3:$G$999,7,false),"")</f>
        <v/>
      </c>
      <c r="C686" s="43" t="str">
        <f>iferror(vlookup(A686,'Input de Projetos'!$A$3:$B$999,2,false),"")</f>
        <v/>
      </c>
      <c r="D686" s="44" t="str">
        <f>iferror(vlookup(A686,'Input de Projetos'!$A$3:$C$999,3,false),"")</f>
        <v/>
      </c>
      <c r="E686" s="45"/>
      <c r="F686" s="53"/>
      <c r="G686" s="20"/>
      <c r="H686" s="51"/>
      <c r="I686" s="51"/>
      <c r="J686" s="26" t="str">
        <f t="shared" si="8"/>
        <v>A soma das parcelas não bate com o valor total do projeto</v>
      </c>
      <c r="K686" s="48" t="str">
        <f t="shared" si="2"/>
        <v/>
      </c>
      <c r="L686" s="48" t="str">
        <f>iferror(if(H686&lt;&gt;"Sim","", VLOOKUP(A686,'Input de Projetos'!$A$3:$F$999,5,FALSE)*F686),"")</f>
        <v/>
      </c>
      <c r="M686" s="49" t="str">
        <f t="shared" si="3"/>
        <v/>
      </c>
      <c r="N686" s="25" t="str">
        <f t="shared" si="4"/>
        <v/>
      </c>
      <c r="O686" s="50" t="str">
        <f t="shared" si="5"/>
        <v/>
      </c>
      <c r="P686" s="10"/>
      <c r="Q686" s="10"/>
    </row>
    <row r="687">
      <c r="A687" s="10"/>
      <c r="B687" s="42" t="str">
        <f>iferror(vlookup(A687,'Input de Projetos'!$A$3:$G$999,7,false),"")</f>
        <v/>
      </c>
      <c r="C687" s="43" t="str">
        <f>iferror(vlookup(A687,'Input de Projetos'!$A$3:$B$999,2,false),"")</f>
        <v/>
      </c>
      <c r="D687" s="44" t="str">
        <f>iferror(vlookup(A687,'Input de Projetos'!$A$3:$C$999,3,false),"")</f>
        <v/>
      </c>
      <c r="E687" s="45"/>
      <c r="F687" s="53"/>
      <c r="G687" s="20"/>
      <c r="H687" s="51"/>
      <c r="I687" s="51"/>
      <c r="J687" s="26" t="str">
        <f t="shared" si="8"/>
        <v>A soma das parcelas não bate com o valor total do projeto</v>
      </c>
      <c r="K687" s="48" t="str">
        <f t="shared" si="2"/>
        <v/>
      </c>
      <c r="L687" s="48" t="str">
        <f>iferror(if(H687&lt;&gt;"Sim","", VLOOKUP(A687,'Input de Projetos'!$A$3:$F$999,5,FALSE)*F687),"")</f>
        <v/>
      </c>
      <c r="M687" s="49" t="str">
        <f t="shared" si="3"/>
        <v/>
      </c>
      <c r="N687" s="25" t="str">
        <f t="shared" si="4"/>
        <v/>
      </c>
      <c r="O687" s="50" t="str">
        <f t="shared" si="5"/>
        <v/>
      </c>
      <c r="P687" s="10"/>
      <c r="Q687" s="10"/>
    </row>
    <row r="688">
      <c r="A688" s="10"/>
      <c r="B688" s="42" t="str">
        <f>iferror(vlookup(A688,'Input de Projetos'!$A$3:$G$999,7,false),"")</f>
        <v/>
      </c>
      <c r="C688" s="43" t="str">
        <f>iferror(vlookup(A688,'Input de Projetos'!$A$3:$B$999,2,false),"")</f>
        <v/>
      </c>
      <c r="D688" s="44" t="str">
        <f>iferror(vlookup(A688,'Input de Projetos'!$A$3:$C$999,3,false),"")</f>
        <v/>
      </c>
      <c r="E688" s="45"/>
      <c r="F688" s="53"/>
      <c r="G688" s="20"/>
      <c r="H688" s="51"/>
      <c r="I688" s="51"/>
      <c r="J688" s="26" t="str">
        <f t="shared" si="8"/>
        <v>A soma das parcelas não bate com o valor total do projeto</v>
      </c>
      <c r="K688" s="48" t="str">
        <f t="shared" si="2"/>
        <v/>
      </c>
      <c r="L688" s="48" t="str">
        <f>iferror(if(H688&lt;&gt;"Sim","", VLOOKUP(A688,'Input de Projetos'!$A$3:$F$999,5,FALSE)*F688),"")</f>
        <v/>
      </c>
      <c r="M688" s="49" t="str">
        <f t="shared" si="3"/>
        <v/>
      </c>
      <c r="N688" s="25" t="str">
        <f t="shared" si="4"/>
        <v/>
      </c>
      <c r="O688" s="50" t="str">
        <f t="shared" si="5"/>
        <v/>
      </c>
      <c r="P688" s="10"/>
      <c r="Q688" s="10"/>
    </row>
    <row r="689">
      <c r="A689" s="10"/>
      <c r="B689" s="42" t="str">
        <f>iferror(vlookup(A689,'Input de Projetos'!$A$3:$G$999,7,false),"")</f>
        <v/>
      </c>
      <c r="C689" s="43" t="str">
        <f>iferror(vlookup(A689,'Input de Projetos'!$A$3:$B$999,2,false),"")</f>
        <v/>
      </c>
      <c r="D689" s="44" t="str">
        <f>iferror(vlookup(A689,'Input de Projetos'!$A$3:$C$999,3,false),"")</f>
        <v/>
      </c>
      <c r="E689" s="45"/>
      <c r="F689" s="53"/>
      <c r="G689" s="20"/>
      <c r="H689" s="51"/>
      <c r="I689" s="51"/>
      <c r="J689" s="26" t="str">
        <f t="shared" si="8"/>
        <v>A soma das parcelas não bate com o valor total do projeto</v>
      </c>
      <c r="K689" s="48" t="str">
        <f t="shared" si="2"/>
        <v/>
      </c>
      <c r="L689" s="48" t="str">
        <f>iferror(if(H689&lt;&gt;"Sim","", VLOOKUP(A689,'Input de Projetos'!$A$3:$F$999,5,FALSE)*F689),"")</f>
        <v/>
      </c>
      <c r="M689" s="49" t="str">
        <f t="shared" si="3"/>
        <v/>
      </c>
      <c r="N689" s="25" t="str">
        <f t="shared" si="4"/>
        <v/>
      </c>
      <c r="O689" s="50" t="str">
        <f t="shared" si="5"/>
        <v/>
      </c>
      <c r="P689" s="10"/>
      <c r="Q689" s="10"/>
    </row>
    <row r="690">
      <c r="A690" s="10"/>
      <c r="B690" s="42" t="str">
        <f>iferror(vlookup(A690,'Input de Projetos'!$A$3:$G$999,7,false),"")</f>
        <v/>
      </c>
      <c r="C690" s="43" t="str">
        <f>iferror(vlookup(A690,'Input de Projetos'!$A$3:$B$999,2,false),"")</f>
        <v/>
      </c>
      <c r="D690" s="44" t="str">
        <f>iferror(vlookup(A690,'Input de Projetos'!$A$3:$C$999,3,false),"")</f>
        <v/>
      </c>
      <c r="E690" s="45"/>
      <c r="F690" s="53"/>
      <c r="G690" s="20"/>
      <c r="H690" s="51"/>
      <c r="I690" s="51"/>
      <c r="J690" s="26" t="str">
        <f t="shared" si="8"/>
        <v>A soma das parcelas não bate com o valor total do projeto</v>
      </c>
      <c r="K690" s="48" t="str">
        <f t="shared" si="2"/>
        <v/>
      </c>
      <c r="L690" s="48" t="str">
        <f>iferror(if(H690&lt;&gt;"Sim","", VLOOKUP(A690,'Input de Projetos'!$A$3:$F$999,5,FALSE)*F690),"")</f>
        <v/>
      </c>
      <c r="M690" s="49" t="str">
        <f t="shared" si="3"/>
        <v/>
      </c>
      <c r="N690" s="25" t="str">
        <f t="shared" si="4"/>
        <v/>
      </c>
      <c r="O690" s="50" t="str">
        <f t="shared" si="5"/>
        <v/>
      </c>
      <c r="P690" s="10"/>
      <c r="Q690" s="10"/>
    </row>
    <row r="691">
      <c r="A691" s="10"/>
      <c r="B691" s="42" t="str">
        <f>iferror(vlookup(A691,'Input de Projetos'!$A$3:$G$999,7,false),"")</f>
        <v/>
      </c>
      <c r="C691" s="43" t="str">
        <f>iferror(vlookup(A691,'Input de Projetos'!$A$3:$B$999,2,false),"")</f>
        <v/>
      </c>
      <c r="D691" s="44" t="str">
        <f>iferror(vlookup(A691,'Input de Projetos'!$A$3:$C$999,3,false),"")</f>
        <v/>
      </c>
      <c r="E691" s="45"/>
      <c r="F691" s="53"/>
      <c r="G691" s="20"/>
      <c r="H691" s="51"/>
      <c r="I691" s="51"/>
      <c r="J691" s="26" t="str">
        <f t="shared" si="8"/>
        <v>A soma das parcelas não bate com o valor total do projeto</v>
      </c>
      <c r="K691" s="48" t="str">
        <f t="shared" si="2"/>
        <v/>
      </c>
      <c r="L691" s="48" t="str">
        <f>iferror(if(H691&lt;&gt;"Sim","", VLOOKUP(A691,'Input de Projetos'!$A$3:$F$999,5,FALSE)*F691),"")</f>
        <v/>
      </c>
      <c r="M691" s="49" t="str">
        <f t="shared" si="3"/>
        <v/>
      </c>
      <c r="N691" s="25" t="str">
        <f t="shared" si="4"/>
        <v/>
      </c>
      <c r="O691" s="50" t="str">
        <f t="shared" si="5"/>
        <v/>
      </c>
      <c r="P691" s="10"/>
      <c r="Q691" s="10"/>
    </row>
    <row r="692">
      <c r="A692" s="10"/>
      <c r="B692" s="42" t="str">
        <f>iferror(vlookup(A692,'Input de Projetos'!$A$3:$G$999,7,false),"")</f>
        <v/>
      </c>
      <c r="C692" s="43" t="str">
        <f>iferror(vlookup(A692,'Input de Projetos'!$A$3:$B$999,2,false),"")</f>
        <v/>
      </c>
      <c r="D692" s="44" t="str">
        <f>iferror(vlookup(A692,'Input de Projetos'!$A$3:$C$999,3,false),"")</f>
        <v/>
      </c>
      <c r="E692" s="45"/>
      <c r="F692" s="53"/>
      <c r="G692" s="20"/>
      <c r="H692" s="51"/>
      <c r="I692" s="51"/>
      <c r="J692" s="26" t="str">
        <f t="shared" si="8"/>
        <v>A soma das parcelas não bate com o valor total do projeto</v>
      </c>
      <c r="K692" s="48" t="str">
        <f t="shared" si="2"/>
        <v/>
      </c>
      <c r="L692" s="48" t="str">
        <f>iferror(if(H692&lt;&gt;"Sim","", VLOOKUP(A692,'Input de Projetos'!$A$3:$F$999,5,FALSE)*F692),"")</f>
        <v/>
      </c>
      <c r="M692" s="49" t="str">
        <f t="shared" si="3"/>
        <v/>
      </c>
      <c r="N692" s="25" t="str">
        <f t="shared" si="4"/>
        <v/>
      </c>
      <c r="O692" s="50" t="str">
        <f t="shared" si="5"/>
        <v/>
      </c>
      <c r="P692" s="10"/>
      <c r="Q692" s="10"/>
    </row>
    <row r="693">
      <c r="A693" s="10"/>
      <c r="B693" s="42" t="str">
        <f>iferror(vlookup(A693,'Input de Projetos'!$A$3:$G$999,7,false),"")</f>
        <v/>
      </c>
      <c r="C693" s="43" t="str">
        <f>iferror(vlookup(A693,'Input de Projetos'!$A$3:$B$999,2,false),"")</f>
        <v/>
      </c>
      <c r="D693" s="44" t="str">
        <f>iferror(vlookup(A693,'Input de Projetos'!$A$3:$C$999,3,false),"")</f>
        <v/>
      </c>
      <c r="E693" s="45"/>
      <c r="F693" s="53"/>
      <c r="G693" s="20"/>
      <c r="H693" s="51"/>
      <c r="I693" s="51"/>
      <c r="J693" s="26" t="str">
        <f t="shared" si="8"/>
        <v>A soma das parcelas não bate com o valor total do projeto</v>
      </c>
      <c r="K693" s="48" t="str">
        <f t="shared" si="2"/>
        <v/>
      </c>
      <c r="L693" s="48" t="str">
        <f>iferror(if(H693&lt;&gt;"Sim","", VLOOKUP(A693,'Input de Projetos'!$A$3:$F$999,5,FALSE)*F693),"")</f>
        <v/>
      </c>
      <c r="M693" s="49" t="str">
        <f t="shared" si="3"/>
        <v/>
      </c>
      <c r="N693" s="25" t="str">
        <f t="shared" si="4"/>
        <v/>
      </c>
      <c r="O693" s="50" t="str">
        <f t="shared" si="5"/>
        <v/>
      </c>
      <c r="P693" s="10"/>
      <c r="Q693" s="10"/>
    </row>
    <row r="694">
      <c r="A694" s="10"/>
      <c r="B694" s="42" t="str">
        <f>iferror(vlookup(A694,'Input de Projetos'!$A$3:$G$999,7,false),"")</f>
        <v/>
      </c>
      <c r="C694" s="43" t="str">
        <f>iferror(vlookup(A694,'Input de Projetos'!$A$3:$B$999,2,false),"")</f>
        <v/>
      </c>
      <c r="D694" s="44" t="str">
        <f>iferror(vlookup(A694,'Input de Projetos'!$A$3:$C$999,3,false),"")</f>
        <v/>
      </c>
      <c r="E694" s="45"/>
      <c r="F694" s="53"/>
      <c r="G694" s="20"/>
      <c r="H694" s="51"/>
      <c r="I694" s="51"/>
      <c r="J694" s="26" t="str">
        <f t="shared" si="8"/>
        <v>A soma das parcelas não bate com o valor total do projeto</v>
      </c>
      <c r="K694" s="48" t="str">
        <f t="shared" si="2"/>
        <v/>
      </c>
      <c r="L694" s="48" t="str">
        <f>iferror(if(H694&lt;&gt;"Sim","", VLOOKUP(A694,'Input de Projetos'!$A$3:$F$999,5,FALSE)*F694),"")</f>
        <v/>
      </c>
      <c r="M694" s="49" t="str">
        <f t="shared" si="3"/>
        <v/>
      </c>
      <c r="N694" s="25" t="str">
        <f t="shared" si="4"/>
        <v/>
      </c>
      <c r="O694" s="50" t="str">
        <f t="shared" si="5"/>
        <v/>
      </c>
      <c r="P694" s="10"/>
      <c r="Q694" s="10"/>
    </row>
    <row r="695">
      <c r="A695" s="10"/>
      <c r="B695" s="42" t="str">
        <f>iferror(vlookup(A695,'Input de Projetos'!$A$3:$G$999,7,false),"")</f>
        <v/>
      </c>
      <c r="C695" s="43" t="str">
        <f>iferror(vlookup(A695,'Input de Projetos'!$A$3:$B$999,2,false),"")</f>
        <v/>
      </c>
      <c r="D695" s="44" t="str">
        <f>iferror(vlookup(A695,'Input de Projetos'!$A$3:$C$999,3,false),"")</f>
        <v/>
      </c>
      <c r="E695" s="45"/>
      <c r="F695" s="53"/>
      <c r="G695" s="20"/>
      <c r="H695" s="51"/>
      <c r="I695" s="51"/>
      <c r="J695" s="26" t="str">
        <f t="shared" si="8"/>
        <v>A soma das parcelas não bate com o valor total do projeto</v>
      </c>
      <c r="K695" s="48" t="str">
        <f t="shared" si="2"/>
        <v/>
      </c>
      <c r="L695" s="48" t="str">
        <f>iferror(if(H695&lt;&gt;"Sim","", VLOOKUP(A695,'Input de Projetos'!$A$3:$F$999,5,FALSE)*F695),"")</f>
        <v/>
      </c>
      <c r="M695" s="49" t="str">
        <f t="shared" si="3"/>
        <v/>
      </c>
      <c r="N695" s="25" t="str">
        <f t="shared" si="4"/>
        <v/>
      </c>
      <c r="O695" s="50" t="str">
        <f t="shared" si="5"/>
        <v/>
      </c>
      <c r="P695" s="10"/>
      <c r="Q695" s="10"/>
    </row>
    <row r="696">
      <c r="A696" s="10"/>
      <c r="B696" s="42" t="str">
        <f>iferror(vlookup(A696,'Input de Projetos'!$A$3:$G$999,7,false),"")</f>
        <v/>
      </c>
      <c r="C696" s="43" t="str">
        <f>iferror(vlookup(A696,'Input de Projetos'!$A$3:$B$999,2,false),"")</f>
        <v/>
      </c>
      <c r="D696" s="44" t="str">
        <f>iferror(vlookup(A696,'Input de Projetos'!$A$3:$C$999,3,false),"")</f>
        <v/>
      </c>
      <c r="E696" s="45"/>
      <c r="F696" s="53"/>
      <c r="G696" s="20"/>
      <c r="H696" s="51"/>
      <c r="I696" s="51"/>
      <c r="J696" s="26" t="str">
        <f t="shared" si="8"/>
        <v>A soma das parcelas não bate com o valor total do projeto</v>
      </c>
      <c r="K696" s="48" t="str">
        <f t="shared" si="2"/>
        <v/>
      </c>
      <c r="L696" s="48" t="str">
        <f>iferror(if(H696&lt;&gt;"Sim","", VLOOKUP(A696,'Input de Projetos'!$A$3:$F$999,5,FALSE)*F696),"")</f>
        <v/>
      </c>
      <c r="M696" s="49" t="str">
        <f t="shared" si="3"/>
        <v/>
      </c>
      <c r="N696" s="25" t="str">
        <f t="shared" si="4"/>
        <v/>
      </c>
      <c r="O696" s="50" t="str">
        <f t="shared" si="5"/>
        <v/>
      </c>
      <c r="P696" s="10"/>
      <c r="Q696" s="10"/>
    </row>
    <row r="697">
      <c r="A697" s="10"/>
      <c r="B697" s="42" t="str">
        <f>iferror(vlookup(A697,'Input de Projetos'!$A$3:$G$999,7,false),"")</f>
        <v/>
      </c>
      <c r="C697" s="43" t="str">
        <f>iferror(vlookup(A697,'Input de Projetos'!$A$3:$B$999,2,false),"")</f>
        <v/>
      </c>
      <c r="D697" s="44" t="str">
        <f>iferror(vlookup(A697,'Input de Projetos'!$A$3:$C$999,3,false),"")</f>
        <v/>
      </c>
      <c r="E697" s="45"/>
      <c r="F697" s="53"/>
      <c r="G697" s="20"/>
      <c r="H697" s="51"/>
      <c r="I697" s="51"/>
      <c r="J697" s="26" t="str">
        <f t="shared" si="8"/>
        <v>A soma das parcelas não bate com o valor total do projeto</v>
      </c>
      <c r="K697" s="48" t="str">
        <f t="shared" si="2"/>
        <v/>
      </c>
      <c r="L697" s="48" t="str">
        <f>iferror(if(H697&lt;&gt;"Sim","", VLOOKUP(A697,'Input de Projetos'!$A$3:$F$999,5,FALSE)*F697),"")</f>
        <v/>
      </c>
      <c r="M697" s="49" t="str">
        <f t="shared" si="3"/>
        <v/>
      </c>
      <c r="N697" s="25" t="str">
        <f t="shared" si="4"/>
        <v/>
      </c>
      <c r="O697" s="50" t="str">
        <f t="shared" si="5"/>
        <v/>
      </c>
      <c r="P697" s="10"/>
      <c r="Q697" s="10"/>
    </row>
    <row r="698">
      <c r="A698" s="10"/>
      <c r="B698" s="42" t="str">
        <f>iferror(vlookup(A698,'Input de Projetos'!$A$3:$G$999,7,false),"")</f>
        <v/>
      </c>
      <c r="C698" s="43" t="str">
        <f>iferror(vlookup(A698,'Input de Projetos'!$A$3:$B$999,2,false),"")</f>
        <v/>
      </c>
      <c r="D698" s="44" t="str">
        <f>iferror(vlookup(A698,'Input de Projetos'!$A$3:$C$999,3,false),"")</f>
        <v/>
      </c>
      <c r="E698" s="45"/>
      <c r="F698" s="53"/>
      <c r="G698" s="20"/>
      <c r="H698" s="51"/>
      <c r="I698" s="51"/>
      <c r="J698" s="26" t="str">
        <f t="shared" si="8"/>
        <v>A soma das parcelas não bate com o valor total do projeto</v>
      </c>
      <c r="K698" s="48" t="str">
        <f t="shared" si="2"/>
        <v/>
      </c>
      <c r="L698" s="48" t="str">
        <f>iferror(if(H698&lt;&gt;"Sim","", VLOOKUP(A698,'Input de Projetos'!$A$3:$F$999,5,FALSE)*F698),"")</f>
        <v/>
      </c>
      <c r="M698" s="49" t="str">
        <f t="shared" si="3"/>
        <v/>
      </c>
      <c r="N698" s="25" t="str">
        <f t="shared" si="4"/>
        <v/>
      </c>
      <c r="O698" s="50" t="str">
        <f t="shared" si="5"/>
        <v/>
      </c>
      <c r="P698" s="10"/>
      <c r="Q698" s="10"/>
    </row>
    <row r="699">
      <c r="A699" s="10"/>
      <c r="B699" s="42" t="str">
        <f>iferror(vlookup(A699,'Input de Projetos'!$A$3:$G$999,7,false),"")</f>
        <v/>
      </c>
      <c r="C699" s="43" t="str">
        <f>iferror(vlookup(A699,'Input de Projetos'!$A$3:$B$999,2,false),"")</f>
        <v/>
      </c>
      <c r="D699" s="44" t="str">
        <f>iferror(vlookup(A699,'Input de Projetos'!$A$3:$C$999,3,false),"")</f>
        <v/>
      </c>
      <c r="E699" s="45"/>
      <c r="F699" s="53"/>
      <c r="G699" s="20"/>
      <c r="H699" s="51"/>
      <c r="I699" s="51"/>
      <c r="J699" s="26" t="str">
        <f t="shared" si="8"/>
        <v>A soma das parcelas não bate com o valor total do projeto</v>
      </c>
      <c r="K699" s="48" t="str">
        <f t="shared" si="2"/>
        <v/>
      </c>
      <c r="L699" s="48" t="str">
        <f>iferror(if(H699&lt;&gt;"Sim","", VLOOKUP(A699,'Input de Projetos'!$A$3:$F$999,5,FALSE)*F699),"")</f>
        <v/>
      </c>
      <c r="M699" s="49" t="str">
        <f t="shared" si="3"/>
        <v/>
      </c>
      <c r="N699" s="25" t="str">
        <f t="shared" si="4"/>
        <v/>
      </c>
      <c r="O699" s="50" t="str">
        <f t="shared" si="5"/>
        <v/>
      </c>
      <c r="P699" s="10"/>
      <c r="Q699" s="10"/>
    </row>
    <row r="700">
      <c r="A700" s="10"/>
      <c r="B700" s="42" t="str">
        <f>iferror(vlookup(A700,'Input de Projetos'!$A$3:$G$999,7,false),"")</f>
        <v/>
      </c>
      <c r="C700" s="43" t="str">
        <f>iferror(vlookup(A700,'Input de Projetos'!$A$3:$B$999,2,false),"")</f>
        <v/>
      </c>
      <c r="D700" s="44" t="str">
        <f>iferror(vlookup(A700,'Input de Projetos'!$A$3:$C$999,3,false),"")</f>
        <v/>
      </c>
      <c r="E700" s="45"/>
      <c r="F700" s="53"/>
      <c r="G700" s="20"/>
      <c r="H700" s="51"/>
      <c r="I700" s="51"/>
      <c r="J700" s="26" t="str">
        <f t="shared" si="8"/>
        <v>A soma das parcelas não bate com o valor total do projeto</v>
      </c>
      <c r="K700" s="48" t="str">
        <f t="shared" si="2"/>
        <v/>
      </c>
      <c r="L700" s="48" t="str">
        <f>iferror(if(H700&lt;&gt;"Sim","", VLOOKUP(A700,'Input de Projetos'!$A$3:$F$999,5,FALSE)*F700),"")</f>
        <v/>
      </c>
      <c r="M700" s="49" t="str">
        <f t="shared" si="3"/>
        <v/>
      </c>
      <c r="N700" s="25" t="str">
        <f t="shared" si="4"/>
        <v/>
      </c>
      <c r="O700" s="50" t="str">
        <f t="shared" si="5"/>
        <v/>
      </c>
      <c r="P700" s="10"/>
      <c r="Q700" s="10"/>
    </row>
    <row r="701">
      <c r="A701" s="10"/>
      <c r="B701" s="42" t="str">
        <f>iferror(vlookup(A701,'Input de Projetos'!$A$3:$G$999,7,false),"")</f>
        <v/>
      </c>
      <c r="C701" s="43" t="str">
        <f>iferror(vlookup(A701,'Input de Projetos'!$A$3:$B$999,2,false),"")</f>
        <v/>
      </c>
      <c r="D701" s="44" t="str">
        <f>iferror(vlookup(A701,'Input de Projetos'!$A$3:$C$999,3,false),"")</f>
        <v/>
      </c>
      <c r="E701" s="45"/>
      <c r="F701" s="53"/>
      <c r="G701" s="20"/>
      <c r="H701" s="51"/>
      <c r="I701" s="51"/>
      <c r="J701" s="26" t="str">
        <f t="shared" si="8"/>
        <v>A soma das parcelas não bate com o valor total do projeto</v>
      </c>
      <c r="K701" s="48" t="str">
        <f t="shared" si="2"/>
        <v/>
      </c>
      <c r="L701" s="48" t="str">
        <f>iferror(if(H701&lt;&gt;"Sim","", VLOOKUP(A701,'Input de Projetos'!$A$3:$F$999,5,FALSE)*F701),"")</f>
        <v/>
      </c>
      <c r="M701" s="49" t="str">
        <f t="shared" si="3"/>
        <v/>
      </c>
      <c r="N701" s="25" t="str">
        <f t="shared" si="4"/>
        <v/>
      </c>
      <c r="O701" s="50" t="str">
        <f t="shared" si="5"/>
        <v/>
      </c>
      <c r="P701" s="10"/>
      <c r="Q701" s="10"/>
    </row>
    <row r="702">
      <c r="A702" s="10"/>
      <c r="B702" s="42" t="str">
        <f>iferror(vlookup(A702,'Input de Projetos'!$A$3:$G$999,7,false),"")</f>
        <v/>
      </c>
      <c r="C702" s="43" t="str">
        <f>iferror(vlookup(A702,'Input de Projetos'!$A$3:$B$999,2,false),"")</f>
        <v/>
      </c>
      <c r="D702" s="44" t="str">
        <f>iferror(vlookup(A702,'Input de Projetos'!$A$3:$C$999,3,false),"")</f>
        <v/>
      </c>
      <c r="E702" s="45"/>
      <c r="F702" s="53"/>
      <c r="G702" s="20"/>
      <c r="H702" s="51"/>
      <c r="I702" s="51"/>
      <c r="J702" s="26" t="str">
        <f t="shared" si="8"/>
        <v>A soma das parcelas não bate com o valor total do projeto</v>
      </c>
      <c r="K702" s="48" t="str">
        <f t="shared" si="2"/>
        <v/>
      </c>
      <c r="L702" s="48" t="str">
        <f>iferror(if(H702&lt;&gt;"Sim","", VLOOKUP(A702,'Input de Projetos'!$A$3:$F$999,5,FALSE)*F702),"")</f>
        <v/>
      </c>
      <c r="M702" s="49" t="str">
        <f t="shared" si="3"/>
        <v/>
      </c>
      <c r="N702" s="25" t="str">
        <f t="shared" si="4"/>
        <v/>
      </c>
      <c r="O702" s="50" t="str">
        <f t="shared" si="5"/>
        <v/>
      </c>
      <c r="P702" s="10"/>
      <c r="Q702" s="10"/>
    </row>
    <row r="703">
      <c r="A703" s="10"/>
      <c r="B703" s="42" t="str">
        <f>iferror(vlookup(A703,'Input de Projetos'!$A$3:$G$999,7,false),"")</f>
        <v/>
      </c>
      <c r="C703" s="43" t="str">
        <f>iferror(vlookup(A703,'Input de Projetos'!$A$3:$B$999,2,false),"")</f>
        <v/>
      </c>
      <c r="D703" s="44" t="str">
        <f>iferror(vlookup(A703,'Input de Projetos'!$A$3:$C$999,3,false),"")</f>
        <v/>
      </c>
      <c r="E703" s="45"/>
      <c r="F703" s="53"/>
      <c r="G703" s="20"/>
      <c r="H703" s="51"/>
      <c r="I703" s="51"/>
      <c r="J703" s="26" t="str">
        <f t="shared" si="8"/>
        <v>A soma das parcelas não bate com o valor total do projeto</v>
      </c>
      <c r="K703" s="48" t="str">
        <f t="shared" si="2"/>
        <v/>
      </c>
      <c r="L703" s="48" t="str">
        <f>iferror(if(H703&lt;&gt;"Sim","", VLOOKUP(A703,'Input de Projetos'!$A$3:$F$999,5,FALSE)*F703),"")</f>
        <v/>
      </c>
      <c r="M703" s="49" t="str">
        <f t="shared" si="3"/>
        <v/>
      </c>
      <c r="N703" s="25" t="str">
        <f t="shared" si="4"/>
        <v/>
      </c>
      <c r="O703" s="50" t="str">
        <f t="shared" si="5"/>
        <v/>
      </c>
      <c r="P703" s="10"/>
      <c r="Q703" s="10"/>
    </row>
    <row r="704">
      <c r="A704" s="10"/>
      <c r="B704" s="42" t="str">
        <f>iferror(vlookup(A704,'Input de Projetos'!$A$3:$G$999,7,false),"")</f>
        <v/>
      </c>
      <c r="C704" s="43" t="str">
        <f>iferror(vlookup(A704,'Input de Projetos'!$A$3:$B$999,2,false),"")</f>
        <v/>
      </c>
      <c r="D704" s="44" t="str">
        <f>iferror(vlookup(A704,'Input de Projetos'!$A$3:$C$999,3,false),"")</f>
        <v/>
      </c>
      <c r="E704" s="45"/>
      <c r="F704" s="53"/>
      <c r="G704" s="20"/>
      <c r="H704" s="51"/>
      <c r="I704" s="51"/>
      <c r="J704" s="26" t="str">
        <f t="shared" si="8"/>
        <v>A soma das parcelas não bate com o valor total do projeto</v>
      </c>
      <c r="K704" s="48" t="str">
        <f t="shared" si="2"/>
        <v/>
      </c>
      <c r="L704" s="48" t="str">
        <f>iferror(if(H704&lt;&gt;"Sim","", VLOOKUP(A704,'Input de Projetos'!$A$3:$F$999,5,FALSE)*F704),"")</f>
        <v/>
      </c>
      <c r="M704" s="49" t="str">
        <f t="shared" si="3"/>
        <v/>
      </c>
      <c r="N704" s="25" t="str">
        <f t="shared" si="4"/>
        <v/>
      </c>
      <c r="O704" s="50" t="str">
        <f t="shared" si="5"/>
        <v/>
      </c>
      <c r="P704" s="10"/>
      <c r="Q704" s="10"/>
    </row>
    <row r="705">
      <c r="A705" s="10"/>
      <c r="B705" s="42" t="str">
        <f>iferror(vlookup(A705,'Input de Projetos'!$A$3:$G$999,7,false),"")</f>
        <v/>
      </c>
      <c r="C705" s="43" t="str">
        <f>iferror(vlookup(A705,'Input de Projetos'!$A$3:$B$999,2,false),"")</f>
        <v/>
      </c>
      <c r="D705" s="44" t="str">
        <f>iferror(vlookup(A705,'Input de Projetos'!$A$3:$C$999,3,false),"")</f>
        <v/>
      </c>
      <c r="E705" s="45"/>
      <c r="F705" s="53"/>
      <c r="G705" s="20"/>
      <c r="H705" s="51"/>
      <c r="I705" s="51"/>
      <c r="J705" s="26" t="str">
        <f t="shared" si="8"/>
        <v>A soma das parcelas não bate com o valor total do projeto</v>
      </c>
      <c r="K705" s="48" t="str">
        <f t="shared" si="2"/>
        <v/>
      </c>
      <c r="L705" s="48" t="str">
        <f>iferror(if(H705&lt;&gt;"Sim","", VLOOKUP(A705,'Input de Projetos'!$A$3:$F$999,5,FALSE)*F705),"")</f>
        <v/>
      </c>
      <c r="M705" s="49" t="str">
        <f t="shared" si="3"/>
        <v/>
      </c>
      <c r="N705" s="25" t="str">
        <f t="shared" si="4"/>
        <v/>
      </c>
      <c r="O705" s="50" t="str">
        <f t="shared" si="5"/>
        <v/>
      </c>
      <c r="P705" s="10"/>
      <c r="Q705" s="10"/>
    </row>
    <row r="706">
      <c r="A706" s="10"/>
      <c r="B706" s="42" t="str">
        <f>iferror(vlookup(A706,'Input de Projetos'!$A$3:$G$999,7,false),"")</f>
        <v/>
      </c>
      <c r="C706" s="43" t="str">
        <f>iferror(vlookup(A706,'Input de Projetos'!$A$3:$B$999,2,false),"")</f>
        <v/>
      </c>
      <c r="D706" s="44" t="str">
        <f>iferror(vlookup(A706,'Input de Projetos'!$A$3:$C$999,3,false),"")</f>
        <v/>
      </c>
      <c r="E706" s="45"/>
      <c r="F706" s="53"/>
      <c r="G706" s="20"/>
      <c r="H706" s="51"/>
      <c r="I706" s="51"/>
      <c r="J706" s="26" t="str">
        <f t="shared" si="8"/>
        <v>A soma das parcelas não bate com o valor total do projeto</v>
      </c>
      <c r="K706" s="48" t="str">
        <f t="shared" si="2"/>
        <v/>
      </c>
      <c r="L706" s="48" t="str">
        <f>iferror(if(H706&lt;&gt;"Sim","", VLOOKUP(A706,'Input de Projetos'!$A$3:$F$999,5,FALSE)*F706),"")</f>
        <v/>
      </c>
      <c r="M706" s="49" t="str">
        <f t="shared" si="3"/>
        <v/>
      </c>
      <c r="N706" s="25" t="str">
        <f t="shared" si="4"/>
        <v/>
      </c>
      <c r="O706" s="50" t="str">
        <f t="shared" si="5"/>
        <v/>
      </c>
      <c r="P706" s="10"/>
      <c r="Q706" s="10"/>
    </row>
    <row r="707">
      <c r="A707" s="10"/>
      <c r="B707" s="42" t="str">
        <f>iferror(vlookup(A707,'Input de Projetos'!$A$3:$G$999,7,false),"")</f>
        <v/>
      </c>
      <c r="C707" s="43" t="str">
        <f>iferror(vlookup(A707,'Input de Projetos'!$A$3:$B$999,2,false),"")</f>
        <v/>
      </c>
      <c r="D707" s="44" t="str">
        <f>iferror(vlookup(A707,'Input de Projetos'!$A$3:$C$999,3,false),"")</f>
        <v/>
      </c>
      <c r="E707" s="45"/>
      <c r="F707" s="53"/>
      <c r="G707" s="20"/>
      <c r="H707" s="51"/>
      <c r="I707" s="51"/>
      <c r="J707" s="26" t="str">
        <f t="shared" si="8"/>
        <v>A soma das parcelas não bate com o valor total do projeto</v>
      </c>
      <c r="K707" s="48" t="str">
        <f t="shared" si="2"/>
        <v/>
      </c>
      <c r="L707" s="48" t="str">
        <f>iferror(if(H707&lt;&gt;"Sim","", VLOOKUP(A707,'Input de Projetos'!$A$3:$F$999,5,FALSE)*F707),"")</f>
        <v/>
      </c>
      <c r="M707" s="49" t="str">
        <f t="shared" si="3"/>
        <v/>
      </c>
      <c r="N707" s="25" t="str">
        <f t="shared" si="4"/>
        <v/>
      </c>
      <c r="O707" s="50" t="str">
        <f t="shared" si="5"/>
        <v/>
      </c>
      <c r="P707" s="10"/>
      <c r="Q707" s="10"/>
    </row>
    <row r="708">
      <c r="A708" s="10"/>
      <c r="B708" s="42" t="str">
        <f>iferror(vlookup(A708,'Input de Projetos'!$A$3:$G$999,7,false),"")</f>
        <v/>
      </c>
      <c r="C708" s="43" t="str">
        <f>iferror(vlookup(A708,'Input de Projetos'!$A$3:$B$999,2,false),"")</f>
        <v/>
      </c>
      <c r="D708" s="44" t="str">
        <f>iferror(vlookup(A708,'Input de Projetos'!$A$3:$C$999,3,false),"")</f>
        <v/>
      </c>
      <c r="E708" s="45"/>
      <c r="F708" s="53"/>
      <c r="G708" s="20"/>
      <c r="H708" s="51"/>
      <c r="I708" s="51"/>
      <c r="J708" s="26" t="str">
        <f t="shared" si="8"/>
        <v>A soma das parcelas não bate com o valor total do projeto</v>
      </c>
      <c r="K708" s="48" t="str">
        <f t="shared" si="2"/>
        <v/>
      </c>
      <c r="L708" s="48" t="str">
        <f>iferror(if(H708&lt;&gt;"Sim","", VLOOKUP(A708,'Input de Projetos'!$A$3:$F$999,5,FALSE)*F708),"")</f>
        <v/>
      </c>
      <c r="M708" s="49" t="str">
        <f t="shared" si="3"/>
        <v/>
      </c>
      <c r="N708" s="25" t="str">
        <f t="shared" si="4"/>
        <v/>
      </c>
      <c r="O708" s="50" t="str">
        <f t="shared" si="5"/>
        <v/>
      </c>
      <c r="P708" s="10"/>
      <c r="Q708" s="10"/>
    </row>
    <row r="709">
      <c r="A709" s="10"/>
      <c r="B709" s="42" t="str">
        <f>iferror(vlookup(A709,'Input de Projetos'!$A$3:$G$999,7,false),"")</f>
        <v/>
      </c>
      <c r="C709" s="43" t="str">
        <f>iferror(vlookup(A709,'Input de Projetos'!$A$3:$B$999,2,false),"")</f>
        <v/>
      </c>
      <c r="D709" s="44" t="str">
        <f>iferror(vlookup(A709,'Input de Projetos'!$A$3:$C$999,3,false),"")</f>
        <v/>
      </c>
      <c r="E709" s="45"/>
      <c r="F709" s="53"/>
      <c r="G709" s="20"/>
      <c r="H709" s="51"/>
      <c r="I709" s="51"/>
      <c r="J709" s="26" t="str">
        <f t="shared" si="8"/>
        <v>A soma das parcelas não bate com o valor total do projeto</v>
      </c>
      <c r="K709" s="48" t="str">
        <f t="shared" si="2"/>
        <v/>
      </c>
      <c r="L709" s="48" t="str">
        <f>iferror(if(H709&lt;&gt;"Sim","", VLOOKUP(A709,'Input de Projetos'!$A$3:$F$999,5,FALSE)*F709),"")</f>
        <v/>
      </c>
      <c r="M709" s="49" t="str">
        <f t="shared" si="3"/>
        <v/>
      </c>
      <c r="N709" s="25" t="str">
        <f t="shared" si="4"/>
        <v/>
      </c>
      <c r="O709" s="50" t="str">
        <f t="shared" si="5"/>
        <v/>
      </c>
      <c r="P709" s="10"/>
      <c r="Q709" s="10"/>
    </row>
    <row r="710">
      <c r="A710" s="10"/>
      <c r="B710" s="42" t="str">
        <f>iferror(vlookup(A710,'Input de Projetos'!$A$3:$G$999,7,false),"")</f>
        <v/>
      </c>
      <c r="C710" s="43" t="str">
        <f>iferror(vlookup(A710,'Input de Projetos'!$A$3:$B$999,2,false),"")</f>
        <v/>
      </c>
      <c r="D710" s="44" t="str">
        <f>iferror(vlookup(A710,'Input de Projetos'!$A$3:$C$999,3,false),"")</f>
        <v/>
      </c>
      <c r="E710" s="45"/>
      <c r="F710" s="53"/>
      <c r="G710" s="20"/>
      <c r="H710" s="51"/>
      <c r="I710" s="51"/>
      <c r="J710" s="26" t="str">
        <f t="shared" si="8"/>
        <v>A soma das parcelas não bate com o valor total do projeto</v>
      </c>
      <c r="K710" s="48" t="str">
        <f t="shared" si="2"/>
        <v/>
      </c>
      <c r="L710" s="48" t="str">
        <f>iferror(if(H710&lt;&gt;"Sim","", VLOOKUP(A710,'Input de Projetos'!$A$3:$F$999,5,FALSE)*F710),"")</f>
        <v/>
      </c>
      <c r="M710" s="49" t="str">
        <f t="shared" si="3"/>
        <v/>
      </c>
      <c r="N710" s="25" t="str">
        <f t="shared" si="4"/>
        <v/>
      </c>
      <c r="O710" s="50" t="str">
        <f t="shared" si="5"/>
        <v/>
      </c>
      <c r="P710" s="10"/>
      <c r="Q710" s="10"/>
    </row>
    <row r="711">
      <c r="A711" s="10"/>
      <c r="B711" s="42" t="str">
        <f>iferror(vlookup(A711,'Input de Projetos'!$A$3:$G$999,7,false),"")</f>
        <v/>
      </c>
      <c r="C711" s="43" t="str">
        <f>iferror(vlookup(A711,'Input de Projetos'!$A$3:$B$999,2,false),"")</f>
        <v/>
      </c>
      <c r="D711" s="44" t="str">
        <f>iferror(vlookup(A711,'Input de Projetos'!$A$3:$C$999,3,false),"")</f>
        <v/>
      </c>
      <c r="E711" s="45"/>
      <c r="F711" s="53"/>
      <c r="G711" s="20"/>
      <c r="H711" s="51"/>
      <c r="I711" s="51"/>
      <c r="J711" s="26" t="str">
        <f t="shared" si="8"/>
        <v>A soma das parcelas não bate com o valor total do projeto</v>
      </c>
      <c r="K711" s="48" t="str">
        <f t="shared" si="2"/>
        <v/>
      </c>
      <c r="L711" s="48" t="str">
        <f>iferror(if(H711&lt;&gt;"Sim","", VLOOKUP(A711,'Input de Projetos'!$A$3:$F$999,5,FALSE)*F711),"")</f>
        <v/>
      </c>
      <c r="M711" s="49" t="str">
        <f t="shared" si="3"/>
        <v/>
      </c>
      <c r="N711" s="25" t="str">
        <f t="shared" si="4"/>
        <v/>
      </c>
      <c r="O711" s="50" t="str">
        <f t="shared" si="5"/>
        <v/>
      </c>
      <c r="P711" s="10"/>
      <c r="Q711" s="10"/>
    </row>
    <row r="712">
      <c r="A712" s="10"/>
      <c r="B712" s="42" t="str">
        <f>iferror(vlookup(A712,'Input de Projetos'!$A$3:$G$999,7,false),"")</f>
        <v/>
      </c>
      <c r="C712" s="43" t="str">
        <f>iferror(vlookup(A712,'Input de Projetos'!$A$3:$B$999,2,false),"")</f>
        <v/>
      </c>
      <c r="D712" s="44" t="str">
        <f>iferror(vlookup(A712,'Input de Projetos'!$A$3:$C$999,3,false),"")</f>
        <v/>
      </c>
      <c r="E712" s="45"/>
      <c r="F712" s="53"/>
      <c r="G712" s="20"/>
      <c r="H712" s="51"/>
      <c r="I712" s="51"/>
      <c r="J712" s="26" t="str">
        <f t="shared" si="8"/>
        <v>A soma das parcelas não bate com o valor total do projeto</v>
      </c>
      <c r="K712" s="48" t="str">
        <f t="shared" si="2"/>
        <v/>
      </c>
      <c r="L712" s="48" t="str">
        <f>iferror(if(H712&lt;&gt;"Sim","", VLOOKUP(A712,'Input de Projetos'!$A$3:$F$999,5,FALSE)*F712),"")</f>
        <v/>
      </c>
      <c r="M712" s="49" t="str">
        <f t="shared" si="3"/>
        <v/>
      </c>
      <c r="N712" s="25" t="str">
        <f t="shared" si="4"/>
        <v/>
      </c>
      <c r="O712" s="50" t="str">
        <f t="shared" si="5"/>
        <v/>
      </c>
      <c r="P712" s="10"/>
      <c r="Q712" s="10"/>
    </row>
    <row r="713">
      <c r="A713" s="10"/>
      <c r="B713" s="42" t="str">
        <f>iferror(vlookup(A713,'Input de Projetos'!$A$3:$G$999,7,false),"")</f>
        <v/>
      </c>
      <c r="C713" s="43" t="str">
        <f>iferror(vlookup(A713,'Input de Projetos'!$A$3:$B$999,2,false),"")</f>
        <v/>
      </c>
      <c r="D713" s="44" t="str">
        <f>iferror(vlookup(A713,'Input de Projetos'!$A$3:$C$999,3,false),"")</f>
        <v/>
      </c>
      <c r="E713" s="45"/>
      <c r="F713" s="53"/>
      <c r="G713" s="20"/>
      <c r="H713" s="51"/>
      <c r="I713" s="51"/>
      <c r="J713" s="26" t="str">
        <f t="shared" si="8"/>
        <v>A soma das parcelas não bate com o valor total do projeto</v>
      </c>
      <c r="K713" s="48" t="str">
        <f t="shared" si="2"/>
        <v/>
      </c>
      <c r="L713" s="48" t="str">
        <f>iferror(if(H713&lt;&gt;"Sim","", VLOOKUP(A713,'Input de Projetos'!$A$3:$F$999,5,FALSE)*F713),"")</f>
        <v/>
      </c>
      <c r="M713" s="49" t="str">
        <f t="shared" si="3"/>
        <v/>
      </c>
      <c r="N713" s="25" t="str">
        <f t="shared" si="4"/>
        <v/>
      </c>
      <c r="O713" s="50" t="str">
        <f t="shared" si="5"/>
        <v/>
      </c>
      <c r="P713" s="10"/>
      <c r="Q713" s="10"/>
    </row>
    <row r="714">
      <c r="A714" s="10"/>
      <c r="B714" s="42" t="str">
        <f>iferror(vlookup(A714,'Input de Projetos'!$A$3:$G$999,7,false),"")</f>
        <v/>
      </c>
      <c r="C714" s="43" t="str">
        <f>iferror(vlookup(A714,'Input de Projetos'!$A$3:$B$999,2,false),"")</f>
        <v/>
      </c>
      <c r="D714" s="44" t="str">
        <f>iferror(vlookup(A714,'Input de Projetos'!$A$3:$C$999,3,false),"")</f>
        <v/>
      </c>
      <c r="E714" s="45"/>
      <c r="F714" s="53"/>
      <c r="G714" s="20"/>
      <c r="H714" s="51"/>
      <c r="I714" s="51"/>
      <c r="J714" s="26" t="str">
        <f t="shared" si="8"/>
        <v>A soma das parcelas não bate com o valor total do projeto</v>
      </c>
      <c r="K714" s="48" t="str">
        <f t="shared" si="2"/>
        <v/>
      </c>
      <c r="L714" s="48" t="str">
        <f>iferror(if(H714&lt;&gt;"Sim","", VLOOKUP(A714,'Input de Projetos'!$A$3:$F$999,5,FALSE)*F714),"")</f>
        <v/>
      </c>
      <c r="M714" s="49" t="str">
        <f t="shared" si="3"/>
        <v/>
      </c>
      <c r="N714" s="25" t="str">
        <f t="shared" si="4"/>
        <v/>
      </c>
      <c r="O714" s="50" t="str">
        <f t="shared" si="5"/>
        <v/>
      </c>
      <c r="P714" s="10"/>
      <c r="Q714" s="10"/>
    </row>
    <row r="715">
      <c r="A715" s="10"/>
      <c r="B715" s="42" t="str">
        <f>iferror(vlookup(A715,'Input de Projetos'!$A$3:$G$999,7,false),"")</f>
        <v/>
      </c>
      <c r="C715" s="43" t="str">
        <f>iferror(vlookup(A715,'Input de Projetos'!$A$3:$B$999,2,false),"")</f>
        <v/>
      </c>
      <c r="D715" s="44" t="str">
        <f>iferror(vlookup(A715,'Input de Projetos'!$A$3:$C$999,3,false),"")</f>
        <v/>
      </c>
      <c r="E715" s="45"/>
      <c r="F715" s="53"/>
      <c r="G715" s="20"/>
      <c r="H715" s="51"/>
      <c r="I715" s="51"/>
      <c r="J715" s="26" t="str">
        <f t="shared" si="8"/>
        <v>A soma das parcelas não bate com o valor total do projeto</v>
      </c>
      <c r="K715" s="48" t="str">
        <f t="shared" si="2"/>
        <v/>
      </c>
      <c r="L715" s="48" t="str">
        <f>iferror(if(H715&lt;&gt;"Sim","", VLOOKUP(A715,'Input de Projetos'!$A$3:$F$999,5,FALSE)*F715),"")</f>
        <v/>
      </c>
      <c r="M715" s="49" t="str">
        <f t="shared" si="3"/>
        <v/>
      </c>
      <c r="N715" s="25" t="str">
        <f t="shared" si="4"/>
        <v/>
      </c>
      <c r="O715" s="50" t="str">
        <f t="shared" si="5"/>
        <v/>
      </c>
      <c r="P715" s="10"/>
      <c r="Q715" s="10"/>
    </row>
    <row r="716">
      <c r="A716" s="10"/>
      <c r="B716" s="42" t="str">
        <f>iferror(vlookup(A716,'Input de Projetos'!$A$3:$G$999,7,false),"")</f>
        <v/>
      </c>
      <c r="C716" s="43" t="str">
        <f>iferror(vlookup(A716,'Input de Projetos'!$A$3:$B$999,2,false),"")</f>
        <v/>
      </c>
      <c r="D716" s="44" t="str">
        <f>iferror(vlookup(A716,'Input de Projetos'!$A$3:$C$999,3,false),"")</f>
        <v/>
      </c>
      <c r="E716" s="45"/>
      <c r="F716" s="53"/>
      <c r="G716" s="20"/>
      <c r="H716" s="51"/>
      <c r="I716" s="51"/>
      <c r="J716" s="26" t="str">
        <f t="shared" si="8"/>
        <v>A soma das parcelas não bate com o valor total do projeto</v>
      </c>
      <c r="K716" s="48" t="str">
        <f t="shared" si="2"/>
        <v/>
      </c>
      <c r="L716" s="48" t="str">
        <f>iferror(if(H716&lt;&gt;"Sim","", VLOOKUP(A716,'Input de Projetos'!$A$3:$F$999,5,FALSE)*F716),"")</f>
        <v/>
      </c>
      <c r="M716" s="49" t="str">
        <f t="shared" si="3"/>
        <v/>
      </c>
      <c r="N716" s="25" t="str">
        <f t="shared" si="4"/>
        <v/>
      </c>
      <c r="O716" s="50" t="str">
        <f t="shared" si="5"/>
        <v/>
      </c>
      <c r="P716" s="10"/>
      <c r="Q716" s="10"/>
    </row>
    <row r="717">
      <c r="A717" s="10"/>
      <c r="B717" s="42" t="str">
        <f>iferror(vlookup(A717,'Input de Projetos'!$A$3:$G$999,7,false),"")</f>
        <v/>
      </c>
      <c r="C717" s="43" t="str">
        <f>iferror(vlookup(A717,'Input de Projetos'!$A$3:$B$999,2,false),"")</f>
        <v/>
      </c>
      <c r="D717" s="44" t="str">
        <f>iferror(vlookup(A717,'Input de Projetos'!$A$3:$C$999,3,false),"")</f>
        <v/>
      </c>
      <c r="E717" s="45"/>
      <c r="F717" s="53"/>
      <c r="G717" s="20"/>
      <c r="H717" s="51"/>
      <c r="I717" s="51"/>
      <c r="J717" s="26" t="str">
        <f t="shared" si="8"/>
        <v>A soma das parcelas não bate com o valor total do projeto</v>
      </c>
      <c r="K717" s="48" t="str">
        <f t="shared" si="2"/>
        <v/>
      </c>
      <c r="L717" s="48" t="str">
        <f>iferror(if(H717&lt;&gt;"Sim","", VLOOKUP(A717,'Input de Projetos'!$A$3:$F$999,5,FALSE)*F717),"")</f>
        <v/>
      </c>
      <c r="M717" s="49" t="str">
        <f t="shared" si="3"/>
        <v/>
      </c>
      <c r="N717" s="25" t="str">
        <f t="shared" si="4"/>
        <v/>
      </c>
      <c r="O717" s="50" t="str">
        <f t="shared" si="5"/>
        <v/>
      </c>
      <c r="P717" s="10"/>
      <c r="Q717" s="10"/>
    </row>
    <row r="718">
      <c r="A718" s="10"/>
      <c r="B718" s="42" t="str">
        <f>iferror(vlookup(A718,'Input de Projetos'!$A$3:$G$999,7,false),"")</f>
        <v/>
      </c>
      <c r="C718" s="43" t="str">
        <f>iferror(vlookup(A718,'Input de Projetos'!$A$3:$B$999,2,false),"")</f>
        <v/>
      </c>
      <c r="D718" s="44" t="str">
        <f>iferror(vlookup(A718,'Input de Projetos'!$A$3:$C$999,3,false),"")</f>
        <v/>
      </c>
      <c r="E718" s="45"/>
      <c r="F718" s="53"/>
      <c r="G718" s="20"/>
      <c r="H718" s="51"/>
      <c r="I718" s="51"/>
      <c r="J718" s="26" t="str">
        <f t="shared" si="8"/>
        <v>A soma das parcelas não bate com o valor total do projeto</v>
      </c>
      <c r="K718" s="48" t="str">
        <f t="shared" si="2"/>
        <v/>
      </c>
      <c r="L718" s="48" t="str">
        <f>iferror(if(H718&lt;&gt;"Sim","", VLOOKUP(A718,'Input de Projetos'!$A$3:$F$999,5,FALSE)*F718),"")</f>
        <v/>
      </c>
      <c r="M718" s="49" t="str">
        <f t="shared" si="3"/>
        <v/>
      </c>
      <c r="N718" s="25" t="str">
        <f t="shared" si="4"/>
        <v/>
      </c>
      <c r="O718" s="50" t="str">
        <f t="shared" si="5"/>
        <v/>
      </c>
      <c r="P718" s="10"/>
      <c r="Q718" s="10"/>
    </row>
    <row r="719">
      <c r="A719" s="10"/>
      <c r="B719" s="42" t="str">
        <f>iferror(vlookup(A719,'Input de Projetos'!$A$3:$G$999,7,false),"")</f>
        <v/>
      </c>
      <c r="C719" s="43" t="str">
        <f>iferror(vlookup(A719,'Input de Projetos'!$A$3:$B$999,2,false),"")</f>
        <v/>
      </c>
      <c r="D719" s="44" t="str">
        <f>iferror(vlookup(A719,'Input de Projetos'!$A$3:$C$999,3,false),"")</f>
        <v/>
      </c>
      <c r="E719" s="45"/>
      <c r="F719" s="53"/>
      <c r="G719" s="20"/>
      <c r="H719" s="51"/>
      <c r="I719" s="51"/>
      <c r="J719" s="26" t="str">
        <f t="shared" si="8"/>
        <v>A soma das parcelas não bate com o valor total do projeto</v>
      </c>
      <c r="K719" s="48" t="str">
        <f t="shared" si="2"/>
        <v/>
      </c>
      <c r="L719" s="48" t="str">
        <f>iferror(if(H719&lt;&gt;"Sim","", VLOOKUP(A719,'Input de Projetos'!$A$3:$F$999,5,FALSE)*F719),"")</f>
        <v/>
      </c>
      <c r="M719" s="49" t="str">
        <f t="shared" si="3"/>
        <v/>
      </c>
      <c r="N719" s="25" t="str">
        <f t="shared" si="4"/>
        <v/>
      </c>
      <c r="O719" s="50" t="str">
        <f t="shared" si="5"/>
        <v/>
      </c>
      <c r="P719" s="10"/>
      <c r="Q719" s="10"/>
    </row>
    <row r="720">
      <c r="A720" s="10"/>
      <c r="B720" s="42" t="str">
        <f>iferror(vlookup(A720,'Input de Projetos'!$A$3:$G$999,7,false),"")</f>
        <v/>
      </c>
      <c r="C720" s="43" t="str">
        <f>iferror(vlookup(A720,'Input de Projetos'!$A$3:$B$999,2,false),"")</f>
        <v/>
      </c>
      <c r="D720" s="44" t="str">
        <f>iferror(vlookup(A720,'Input de Projetos'!$A$3:$C$999,3,false),"")</f>
        <v/>
      </c>
      <c r="E720" s="45"/>
      <c r="F720" s="53"/>
      <c r="G720" s="20"/>
      <c r="H720" s="51"/>
      <c r="I720" s="51"/>
      <c r="J720" s="26" t="str">
        <f t="shared" si="8"/>
        <v>A soma das parcelas não bate com o valor total do projeto</v>
      </c>
      <c r="K720" s="48" t="str">
        <f t="shared" si="2"/>
        <v/>
      </c>
      <c r="L720" s="48" t="str">
        <f>iferror(if(H720&lt;&gt;"Sim","", VLOOKUP(A720,'Input de Projetos'!$A$3:$F$999,5,FALSE)*F720),"")</f>
        <v/>
      </c>
      <c r="M720" s="49" t="str">
        <f t="shared" si="3"/>
        <v/>
      </c>
      <c r="N720" s="25" t="str">
        <f t="shared" si="4"/>
        <v/>
      </c>
      <c r="O720" s="50" t="str">
        <f t="shared" si="5"/>
        <v/>
      </c>
      <c r="P720" s="10"/>
      <c r="Q720" s="10"/>
    </row>
    <row r="721">
      <c r="A721" s="10"/>
      <c r="B721" s="42" t="str">
        <f>iferror(vlookup(A721,'Input de Projetos'!$A$3:$G$999,7,false),"")</f>
        <v/>
      </c>
      <c r="C721" s="43" t="str">
        <f>iferror(vlookup(A721,'Input de Projetos'!$A$3:$B$999,2,false),"")</f>
        <v/>
      </c>
      <c r="D721" s="44" t="str">
        <f>iferror(vlookup(A721,'Input de Projetos'!$A$3:$C$999,3,false),"")</f>
        <v/>
      </c>
      <c r="E721" s="45"/>
      <c r="F721" s="53"/>
      <c r="G721" s="20"/>
      <c r="H721" s="51"/>
      <c r="I721" s="51"/>
      <c r="J721" s="26" t="str">
        <f t="shared" si="8"/>
        <v>A soma das parcelas não bate com o valor total do projeto</v>
      </c>
      <c r="K721" s="48" t="str">
        <f t="shared" si="2"/>
        <v/>
      </c>
      <c r="L721" s="48" t="str">
        <f>iferror(if(H721&lt;&gt;"Sim","", VLOOKUP(A721,'Input de Projetos'!$A$3:$F$999,5,FALSE)*F721),"")</f>
        <v/>
      </c>
      <c r="M721" s="49" t="str">
        <f t="shared" si="3"/>
        <v/>
      </c>
      <c r="N721" s="25" t="str">
        <f t="shared" si="4"/>
        <v/>
      </c>
      <c r="O721" s="50" t="str">
        <f t="shared" si="5"/>
        <v/>
      </c>
      <c r="P721" s="10"/>
      <c r="Q721" s="10"/>
    </row>
    <row r="722">
      <c r="A722" s="10"/>
      <c r="B722" s="42" t="str">
        <f>iferror(vlookup(A722,'Input de Projetos'!$A$3:$G$999,7,false),"")</f>
        <v/>
      </c>
      <c r="C722" s="43" t="str">
        <f>iferror(vlookup(A722,'Input de Projetos'!$A$3:$B$999,2,false),"")</f>
        <v/>
      </c>
      <c r="D722" s="44" t="str">
        <f>iferror(vlookup(A722,'Input de Projetos'!$A$3:$C$999,3,false),"")</f>
        <v/>
      </c>
      <c r="E722" s="45"/>
      <c r="F722" s="53"/>
      <c r="G722" s="20"/>
      <c r="H722" s="51"/>
      <c r="I722" s="51"/>
      <c r="J722" s="26" t="str">
        <f t="shared" si="8"/>
        <v>A soma das parcelas não bate com o valor total do projeto</v>
      </c>
      <c r="K722" s="48" t="str">
        <f t="shared" si="2"/>
        <v/>
      </c>
      <c r="L722" s="48" t="str">
        <f>iferror(if(H722&lt;&gt;"Sim","", VLOOKUP(A722,'Input de Projetos'!$A$3:$F$999,5,FALSE)*F722),"")</f>
        <v/>
      </c>
      <c r="M722" s="49" t="str">
        <f t="shared" si="3"/>
        <v/>
      </c>
      <c r="N722" s="25" t="str">
        <f t="shared" si="4"/>
        <v/>
      </c>
      <c r="O722" s="50" t="str">
        <f t="shared" si="5"/>
        <v/>
      </c>
      <c r="P722" s="10"/>
      <c r="Q722" s="10"/>
    </row>
    <row r="723">
      <c r="A723" s="10"/>
      <c r="B723" s="42" t="str">
        <f>iferror(vlookup(A723,'Input de Projetos'!$A$3:$G$999,7,false),"")</f>
        <v/>
      </c>
      <c r="C723" s="43" t="str">
        <f>iferror(vlookup(A723,'Input de Projetos'!$A$3:$B$999,2,false),"")</f>
        <v/>
      </c>
      <c r="D723" s="44" t="str">
        <f>iferror(vlookup(A723,'Input de Projetos'!$A$3:$C$999,3,false),"")</f>
        <v/>
      </c>
      <c r="E723" s="45"/>
      <c r="F723" s="53"/>
      <c r="G723" s="20"/>
      <c r="H723" s="51"/>
      <c r="I723" s="51"/>
      <c r="J723" s="26" t="str">
        <f t="shared" si="8"/>
        <v>A soma das parcelas não bate com o valor total do projeto</v>
      </c>
      <c r="K723" s="48" t="str">
        <f t="shared" si="2"/>
        <v/>
      </c>
      <c r="L723" s="48" t="str">
        <f>iferror(if(H723&lt;&gt;"Sim","", VLOOKUP(A723,'Input de Projetos'!$A$3:$F$999,5,FALSE)*F723),"")</f>
        <v/>
      </c>
      <c r="M723" s="49" t="str">
        <f t="shared" si="3"/>
        <v/>
      </c>
      <c r="N723" s="25" t="str">
        <f t="shared" si="4"/>
        <v/>
      </c>
      <c r="O723" s="50" t="str">
        <f t="shared" si="5"/>
        <v/>
      </c>
      <c r="P723" s="10"/>
      <c r="Q723" s="10"/>
    </row>
    <row r="724">
      <c r="A724" s="10"/>
      <c r="B724" s="42" t="str">
        <f>iferror(vlookup(A724,'Input de Projetos'!$A$3:$G$999,7,false),"")</f>
        <v/>
      </c>
      <c r="C724" s="43" t="str">
        <f>iferror(vlookup(A724,'Input de Projetos'!$A$3:$B$999,2,false),"")</f>
        <v/>
      </c>
      <c r="D724" s="44" t="str">
        <f>iferror(vlookup(A724,'Input de Projetos'!$A$3:$C$999,3,false),"")</f>
        <v/>
      </c>
      <c r="E724" s="45"/>
      <c r="F724" s="53"/>
      <c r="G724" s="20"/>
      <c r="H724" s="51"/>
      <c r="I724" s="51"/>
      <c r="J724" s="26" t="str">
        <f t="shared" si="8"/>
        <v>A soma das parcelas não bate com o valor total do projeto</v>
      </c>
      <c r="K724" s="48" t="str">
        <f t="shared" si="2"/>
        <v/>
      </c>
      <c r="L724" s="48" t="str">
        <f>iferror(if(H724&lt;&gt;"Sim","", VLOOKUP(A724,'Input de Projetos'!$A$3:$F$999,5,FALSE)*F724),"")</f>
        <v/>
      </c>
      <c r="M724" s="49" t="str">
        <f t="shared" si="3"/>
        <v/>
      </c>
      <c r="N724" s="25" t="str">
        <f t="shared" si="4"/>
        <v/>
      </c>
      <c r="O724" s="50" t="str">
        <f t="shared" si="5"/>
        <v/>
      </c>
      <c r="P724" s="10"/>
      <c r="Q724" s="10"/>
    </row>
    <row r="725">
      <c r="A725" s="10"/>
      <c r="B725" s="42" t="str">
        <f>iferror(vlookup(A725,'Input de Projetos'!$A$3:$G$999,7,false),"")</f>
        <v/>
      </c>
      <c r="C725" s="43" t="str">
        <f>iferror(vlookup(A725,'Input de Projetos'!$A$3:$B$999,2,false),"")</f>
        <v/>
      </c>
      <c r="D725" s="44" t="str">
        <f>iferror(vlookup(A725,'Input de Projetos'!$A$3:$C$999,3,false),"")</f>
        <v/>
      </c>
      <c r="E725" s="45"/>
      <c r="F725" s="53"/>
      <c r="G725" s="20"/>
      <c r="H725" s="51"/>
      <c r="I725" s="51"/>
      <c r="J725" s="26" t="str">
        <f t="shared" si="8"/>
        <v>A soma das parcelas não bate com o valor total do projeto</v>
      </c>
      <c r="K725" s="48" t="str">
        <f t="shared" si="2"/>
        <v/>
      </c>
      <c r="L725" s="48" t="str">
        <f>iferror(if(H725&lt;&gt;"Sim","", VLOOKUP(A725,'Input de Projetos'!$A$3:$F$999,5,FALSE)*F725),"")</f>
        <v/>
      </c>
      <c r="M725" s="49" t="str">
        <f t="shared" si="3"/>
        <v/>
      </c>
      <c r="N725" s="25" t="str">
        <f t="shared" si="4"/>
        <v/>
      </c>
      <c r="O725" s="50" t="str">
        <f t="shared" si="5"/>
        <v/>
      </c>
      <c r="P725" s="10"/>
      <c r="Q725" s="10"/>
    </row>
    <row r="726">
      <c r="A726" s="10"/>
      <c r="B726" s="42" t="str">
        <f>iferror(vlookup(A726,'Input de Projetos'!$A$3:$G$999,7,false),"")</f>
        <v/>
      </c>
      <c r="C726" s="43" t="str">
        <f>iferror(vlookup(A726,'Input de Projetos'!$A$3:$B$999,2,false),"")</f>
        <v/>
      </c>
      <c r="D726" s="44" t="str">
        <f>iferror(vlookup(A726,'Input de Projetos'!$A$3:$C$999,3,false),"")</f>
        <v/>
      </c>
      <c r="E726" s="45"/>
      <c r="F726" s="53"/>
      <c r="G726" s="20"/>
      <c r="H726" s="51"/>
      <c r="I726" s="51"/>
      <c r="J726" s="26" t="str">
        <f t="shared" si="8"/>
        <v>A soma das parcelas não bate com o valor total do projeto</v>
      </c>
      <c r="K726" s="48" t="str">
        <f t="shared" si="2"/>
        <v/>
      </c>
      <c r="L726" s="48" t="str">
        <f>iferror(if(H726&lt;&gt;"Sim","", VLOOKUP(A726,'Input de Projetos'!$A$3:$F$999,5,FALSE)*F726),"")</f>
        <v/>
      </c>
      <c r="M726" s="49" t="str">
        <f t="shared" si="3"/>
        <v/>
      </c>
      <c r="N726" s="25" t="str">
        <f t="shared" si="4"/>
        <v/>
      </c>
      <c r="O726" s="50" t="str">
        <f t="shared" si="5"/>
        <v/>
      </c>
      <c r="P726" s="10"/>
      <c r="Q726" s="10"/>
    </row>
    <row r="727">
      <c r="A727" s="10"/>
      <c r="B727" s="42" t="str">
        <f>iferror(vlookup(A727,'Input de Projetos'!$A$3:$G$999,7,false),"")</f>
        <v/>
      </c>
      <c r="C727" s="43" t="str">
        <f>iferror(vlookup(A727,'Input de Projetos'!$A$3:$B$999,2,false),"")</f>
        <v/>
      </c>
      <c r="D727" s="44" t="str">
        <f>iferror(vlookup(A727,'Input de Projetos'!$A$3:$C$999,3,false),"")</f>
        <v/>
      </c>
      <c r="E727" s="45"/>
      <c r="F727" s="53"/>
      <c r="G727" s="20"/>
      <c r="H727" s="51"/>
      <c r="I727" s="51"/>
      <c r="J727" s="26" t="str">
        <f t="shared" si="8"/>
        <v>A soma das parcelas não bate com o valor total do projeto</v>
      </c>
      <c r="K727" s="48" t="str">
        <f t="shared" si="2"/>
        <v/>
      </c>
      <c r="L727" s="48" t="str">
        <f>iferror(if(H727&lt;&gt;"Sim","", VLOOKUP(A727,'Input de Projetos'!$A$3:$F$999,5,FALSE)*F727),"")</f>
        <v/>
      </c>
      <c r="M727" s="49" t="str">
        <f t="shared" si="3"/>
        <v/>
      </c>
      <c r="N727" s="25" t="str">
        <f t="shared" si="4"/>
        <v/>
      </c>
      <c r="O727" s="50" t="str">
        <f t="shared" si="5"/>
        <v/>
      </c>
      <c r="P727" s="10"/>
      <c r="Q727" s="10"/>
    </row>
    <row r="728">
      <c r="A728" s="10"/>
      <c r="B728" s="42" t="str">
        <f>iferror(vlookup(A728,'Input de Projetos'!$A$3:$G$999,7,false),"")</f>
        <v/>
      </c>
      <c r="C728" s="43" t="str">
        <f>iferror(vlookup(A728,'Input de Projetos'!$A$3:$B$999,2,false),"")</f>
        <v/>
      </c>
      <c r="D728" s="44" t="str">
        <f>iferror(vlookup(A728,'Input de Projetos'!$A$3:$C$999,3,false),"")</f>
        <v/>
      </c>
      <c r="E728" s="45"/>
      <c r="F728" s="53"/>
      <c r="G728" s="20"/>
      <c r="H728" s="51"/>
      <c r="I728" s="51"/>
      <c r="J728" s="26" t="str">
        <f t="shared" si="8"/>
        <v>A soma das parcelas não bate com o valor total do projeto</v>
      </c>
      <c r="K728" s="48" t="str">
        <f t="shared" si="2"/>
        <v/>
      </c>
      <c r="L728" s="48" t="str">
        <f>iferror(if(H728&lt;&gt;"Sim","", VLOOKUP(A728,'Input de Projetos'!$A$3:$F$999,5,FALSE)*F728),"")</f>
        <v/>
      </c>
      <c r="M728" s="49" t="str">
        <f t="shared" si="3"/>
        <v/>
      </c>
      <c r="N728" s="25" t="str">
        <f t="shared" si="4"/>
        <v/>
      </c>
      <c r="O728" s="50" t="str">
        <f t="shared" si="5"/>
        <v/>
      </c>
      <c r="P728" s="10"/>
      <c r="Q728" s="10"/>
    </row>
    <row r="729">
      <c r="A729" s="10"/>
      <c r="B729" s="42" t="str">
        <f>iferror(vlookup(A729,'Input de Projetos'!$A$3:$G$999,7,false),"")</f>
        <v/>
      </c>
      <c r="C729" s="43" t="str">
        <f>iferror(vlookup(A729,'Input de Projetos'!$A$3:$B$999,2,false),"")</f>
        <v/>
      </c>
      <c r="D729" s="44" t="str">
        <f>iferror(vlookup(A729,'Input de Projetos'!$A$3:$C$999,3,false),"")</f>
        <v/>
      </c>
      <c r="E729" s="45"/>
      <c r="F729" s="53"/>
      <c r="G729" s="20"/>
      <c r="H729" s="51"/>
      <c r="I729" s="51"/>
      <c r="J729" s="26" t="str">
        <f t="shared" si="8"/>
        <v>A soma das parcelas não bate com o valor total do projeto</v>
      </c>
      <c r="K729" s="48" t="str">
        <f t="shared" si="2"/>
        <v/>
      </c>
      <c r="L729" s="48" t="str">
        <f>iferror(if(H729&lt;&gt;"Sim","", VLOOKUP(A729,'Input de Projetos'!$A$3:$F$999,5,FALSE)*F729),"")</f>
        <v/>
      </c>
      <c r="M729" s="49" t="str">
        <f t="shared" si="3"/>
        <v/>
      </c>
      <c r="N729" s="25" t="str">
        <f t="shared" si="4"/>
        <v/>
      </c>
      <c r="O729" s="50" t="str">
        <f t="shared" si="5"/>
        <v/>
      </c>
      <c r="P729" s="10"/>
      <c r="Q729" s="10"/>
    </row>
    <row r="730">
      <c r="A730" s="10"/>
      <c r="B730" s="42" t="str">
        <f>iferror(vlookup(A730,'Input de Projetos'!$A$3:$G$999,7,false),"")</f>
        <v/>
      </c>
      <c r="C730" s="43" t="str">
        <f>iferror(vlookup(A730,'Input de Projetos'!$A$3:$B$999,2,false),"")</f>
        <v/>
      </c>
      <c r="D730" s="44" t="str">
        <f>iferror(vlookup(A730,'Input de Projetos'!$A$3:$C$999,3,false),"")</f>
        <v/>
      </c>
      <c r="E730" s="45"/>
      <c r="F730" s="53"/>
      <c r="G730" s="20"/>
      <c r="H730" s="51"/>
      <c r="I730" s="51"/>
      <c r="J730" s="26" t="str">
        <f t="shared" si="8"/>
        <v>A soma das parcelas não bate com o valor total do projeto</v>
      </c>
      <c r="K730" s="48" t="str">
        <f t="shared" si="2"/>
        <v/>
      </c>
      <c r="L730" s="48" t="str">
        <f>iferror(if(H730&lt;&gt;"Sim","", VLOOKUP(A730,'Input de Projetos'!$A$3:$F$999,5,FALSE)*F730),"")</f>
        <v/>
      </c>
      <c r="M730" s="49" t="str">
        <f t="shared" si="3"/>
        <v/>
      </c>
      <c r="N730" s="25" t="str">
        <f t="shared" si="4"/>
        <v/>
      </c>
      <c r="O730" s="50" t="str">
        <f t="shared" si="5"/>
        <v/>
      </c>
      <c r="P730" s="10"/>
      <c r="Q730" s="10"/>
    </row>
    <row r="731">
      <c r="A731" s="10"/>
      <c r="B731" s="42" t="str">
        <f>iferror(vlookup(A731,'Input de Projetos'!$A$3:$G$999,7,false),"")</f>
        <v/>
      </c>
      <c r="C731" s="43" t="str">
        <f>iferror(vlookup(A731,'Input de Projetos'!$A$3:$B$999,2,false),"")</f>
        <v/>
      </c>
      <c r="D731" s="44" t="str">
        <f>iferror(vlookup(A731,'Input de Projetos'!$A$3:$C$999,3,false),"")</f>
        <v/>
      </c>
      <c r="E731" s="45"/>
      <c r="F731" s="53"/>
      <c r="G731" s="20"/>
      <c r="H731" s="51"/>
      <c r="I731" s="51"/>
      <c r="J731" s="26" t="str">
        <f t="shared" si="8"/>
        <v>A soma das parcelas não bate com o valor total do projeto</v>
      </c>
      <c r="K731" s="48" t="str">
        <f t="shared" si="2"/>
        <v/>
      </c>
      <c r="L731" s="48" t="str">
        <f>iferror(if(H731&lt;&gt;"Sim","", VLOOKUP(A731,'Input de Projetos'!$A$3:$F$999,5,FALSE)*F731),"")</f>
        <v/>
      </c>
      <c r="M731" s="49" t="str">
        <f t="shared" si="3"/>
        <v/>
      </c>
      <c r="N731" s="25" t="str">
        <f t="shared" si="4"/>
        <v/>
      </c>
      <c r="O731" s="50" t="str">
        <f t="shared" si="5"/>
        <v/>
      </c>
      <c r="P731" s="10"/>
      <c r="Q731" s="10"/>
    </row>
    <row r="732">
      <c r="A732" s="10"/>
      <c r="B732" s="42" t="str">
        <f>iferror(vlookup(A732,'Input de Projetos'!$A$3:$G$999,7,false),"")</f>
        <v/>
      </c>
      <c r="C732" s="43" t="str">
        <f>iferror(vlookup(A732,'Input de Projetos'!$A$3:$B$999,2,false),"")</f>
        <v/>
      </c>
      <c r="D732" s="44" t="str">
        <f>iferror(vlookup(A732,'Input de Projetos'!$A$3:$C$999,3,false),"")</f>
        <v/>
      </c>
      <c r="E732" s="45"/>
      <c r="F732" s="53"/>
      <c r="G732" s="20"/>
      <c r="H732" s="51"/>
      <c r="I732" s="51"/>
      <c r="J732" s="26" t="str">
        <f t="shared" si="8"/>
        <v>A soma das parcelas não bate com o valor total do projeto</v>
      </c>
      <c r="K732" s="48" t="str">
        <f t="shared" si="2"/>
        <v/>
      </c>
      <c r="L732" s="48" t="str">
        <f>iferror(if(H732&lt;&gt;"Sim","", VLOOKUP(A732,'Input de Projetos'!$A$3:$F$999,5,FALSE)*F732),"")</f>
        <v/>
      </c>
      <c r="M732" s="49" t="str">
        <f t="shared" si="3"/>
        <v/>
      </c>
      <c r="N732" s="25" t="str">
        <f t="shared" si="4"/>
        <v/>
      </c>
      <c r="O732" s="50" t="str">
        <f t="shared" si="5"/>
        <v/>
      </c>
      <c r="P732" s="10"/>
      <c r="Q732" s="10"/>
    </row>
    <row r="733">
      <c r="A733" s="10"/>
      <c r="B733" s="42" t="str">
        <f>iferror(vlookup(A733,'Input de Projetos'!$A$3:$G$999,7,false),"")</f>
        <v/>
      </c>
      <c r="C733" s="43" t="str">
        <f>iferror(vlookup(A733,'Input de Projetos'!$A$3:$B$999,2,false),"")</f>
        <v/>
      </c>
      <c r="D733" s="44" t="str">
        <f>iferror(vlookup(A733,'Input de Projetos'!$A$3:$C$999,3,false),"")</f>
        <v/>
      </c>
      <c r="E733" s="45"/>
      <c r="F733" s="53"/>
      <c r="G733" s="20"/>
      <c r="H733" s="51"/>
      <c r="I733" s="51"/>
      <c r="J733" s="26" t="str">
        <f t="shared" si="8"/>
        <v>A soma das parcelas não bate com o valor total do projeto</v>
      </c>
      <c r="K733" s="48" t="str">
        <f t="shared" si="2"/>
        <v/>
      </c>
      <c r="L733" s="48" t="str">
        <f>iferror(if(H733&lt;&gt;"Sim","", VLOOKUP(A733,'Input de Projetos'!$A$3:$F$999,5,FALSE)*F733),"")</f>
        <v/>
      </c>
      <c r="M733" s="49" t="str">
        <f t="shared" si="3"/>
        <v/>
      </c>
      <c r="N733" s="25" t="str">
        <f t="shared" si="4"/>
        <v/>
      </c>
      <c r="O733" s="50" t="str">
        <f t="shared" si="5"/>
        <v/>
      </c>
      <c r="P733" s="10"/>
      <c r="Q733" s="10"/>
    </row>
    <row r="734">
      <c r="A734" s="10"/>
      <c r="B734" s="42" t="str">
        <f>iferror(vlookup(A734,'Input de Projetos'!$A$3:$G$999,7,false),"")</f>
        <v/>
      </c>
      <c r="C734" s="43" t="str">
        <f>iferror(vlookup(A734,'Input de Projetos'!$A$3:$B$999,2,false),"")</f>
        <v/>
      </c>
      <c r="D734" s="44" t="str">
        <f>iferror(vlookup(A734,'Input de Projetos'!$A$3:$C$999,3,false),"")</f>
        <v/>
      </c>
      <c r="E734" s="45"/>
      <c r="F734" s="53"/>
      <c r="G734" s="20"/>
      <c r="H734" s="51"/>
      <c r="I734" s="51"/>
      <c r="J734" s="26" t="str">
        <f t="shared" si="8"/>
        <v>A soma das parcelas não bate com o valor total do projeto</v>
      </c>
      <c r="K734" s="48" t="str">
        <f t="shared" si="2"/>
        <v/>
      </c>
      <c r="L734" s="48" t="str">
        <f>iferror(if(H734&lt;&gt;"Sim","", VLOOKUP(A734,'Input de Projetos'!$A$3:$F$999,5,FALSE)*F734),"")</f>
        <v/>
      </c>
      <c r="M734" s="49" t="str">
        <f t="shared" si="3"/>
        <v/>
      </c>
      <c r="N734" s="25" t="str">
        <f t="shared" si="4"/>
        <v/>
      </c>
      <c r="O734" s="50" t="str">
        <f t="shared" si="5"/>
        <v/>
      </c>
      <c r="P734" s="10"/>
      <c r="Q734" s="10"/>
    </row>
    <row r="735">
      <c r="A735" s="10"/>
      <c r="B735" s="42" t="str">
        <f>iferror(vlookup(A735,'Input de Projetos'!$A$3:$G$999,7,false),"")</f>
        <v/>
      </c>
      <c r="C735" s="43" t="str">
        <f>iferror(vlookup(A735,'Input de Projetos'!$A$3:$B$999,2,false),"")</f>
        <v/>
      </c>
      <c r="D735" s="44" t="str">
        <f>iferror(vlookup(A735,'Input de Projetos'!$A$3:$C$999,3,false),"")</f>
        <v/>
      </c>
      <c r="E735" s="45"/>
      <c r="F735" s="53"/>
      <c r="G735" s="20"/>
      <c r="H735" s="51"/>
      <c r="I735" s="51"/>
      <c r="J735" s="26" t="str">
        <f t="shared" si="8"/>
        <v>A soma das parcelas não bate com o valor total do projeto</v>
      </c>
      <c r="K735" s="48" t="str">
        <f t="shared" si="2"/>
        <v/>
      </c>
      <c r="L735" s="48" t="str">
        <f>iferror(if(H735&lt;&gt;"Sim","", VLOOKUP(A735,'Input de Projetos'!$A$3:$F$999,5,FALSE)*F735),"")</f>
        <v/>
      </c>
      <c r="M735" s="49" t="str">
        <f t="shared" si="3"/>
        <v/>
      </c>
      <c r="N735" s="25" t="str">
        <f t="shared" si="4"/>
        <v/>
      </c>
      <c r="O735" s="50" t="str">
        <f t="shared" si="5"/>
        <v/>
      </c>
      <c r="P735" s="10"/>
      <c r="Q735" s="10"/>
    </row>
    <row r="736">
      <c r="A736" s="10"/>
      <c r="B736" s="42" t="str">
        <f>iferror(vlookup(A736,'Input de Projetos'!$A$3:$G$999,7,false),"")</f>
        <v/>
      </c>
      <c r="C736" s="43" t="str">
        <f>iferror(vlookup(A736,'Input de Projetos'!$A$3:$B$999,2,false),"")</f>
        <v/>
      </c>
      <c r="D736" s="44" t="str">
        <f>iferror(vlookup(A736,'Input de Projetos'!$A$3:$C$999,3,false),"")</f>
        <v/>
      </c>
      <c r="E736" s="45"/>
      <c r="F736" s="53"/>
      <c r="G736" s="20"/>
      <c r="H736" s="51"/>
      <c r="I736" s="51"/>
      <c r="J736" s="26" t="str">
        <f t="shared" si="8"/>
        <v>A soma das parcelas não bate com o valor total do projeto</v>
      </c>
      <c r="K736" s="48" t="str">
        <f t="shared" si="2"/>
        <v/>
      </c>
      <c r="L736" s="48" t="str">
        <f>iferror(if(H736&lt;&gt;"Sim","", VLOOKUP(A736,'Input de Projetos'!$A$3:$F$999,5,FALSE)*F736),"")</f>
        <v/>
      </c>
      <c r="M736" s="49" t="str">
        <f t="shared" si="3"/>
        <v/>
      </c>
      <c r="N736" s="25" t="str">
        <f t="shared" si="4"/>
        <v/>
      </c>
      <c r="O736" s="50" t="str">
        <f t="shared" si="5"/>
        <v/>
      </c>
      <c r="P736" s="10"/>
      <c r="Q736" s="10"/>
    </row>
    <row r="737">
      <c r="A737" s="10"/>
      <c r="B737" s="42" t="str">
        <f>iferror(vlookup(A737,'Input de Projetos'!$A$3:$G$999,7,false),"")</f>
        <v/>
      </c>
      <c r="C737" s="43" t="str">
        <f>iferror(vlookup(A737,'Input de Projetos'!$A$3:$B$999,2,false),"")</f>
        <v/>
      </c>
      <c r="D737" s="44" t="str">
        <f>iferror(vlookup(A737,'Input de Projetos'!$A$3:$C$999,3,false),"")</f>
        <v/>
      </c>
      <c r="E737" s="45"/>
      <c r="F737" s="53"/>
      <c r="G737" s="20"/>
      <c r="H737" s="51"/>
      <c r="I737" s="51"/>
      <c r="J737" s="26" t="str">
        <f t="shared" si="8"/>
        <v>A soma das parcelas não bate com o valor total do projeto</v>
      </c>
      <c r="K737" s="48" t="str">
        <f t="shared" si="2"/>
        <v/>
      </c>
      <c r="L737" s="48" t="str">
        <f>iferror(if(H737&lt;&gt;"Sim","", VLOOKUP(A737,'Input de Projetos'!$A$3:$F$999,5,FALSE)*F737),"")</f>
        <v/>
      </c>
      <c r="M737" s="49" t="str">
        <f t="shared" si="3"/>
        <v/>
      </c>
      <c r="N737" s="25" t="str">
        <f t="shared" si="4"/>
        <v/>
      </c>
      <c r="O737" s="50" t="str">
        <f t="shared" si="5"/>
        <v/>
      </c>
      <c r="P737" s="10"/>
      <c r="Q737" s="10"/>
    </row>
    <row r="738">
      <c r="A738" s="10"/>
      <c r="B738" s="42" t="str">
        <f>iferror(vlookup(A738,'Input de Projetos'!$A$3:$G$999,7,false),"")</f>
        <v/>
      </c>
      <c r="C738" s="43" t="str">
        <f>iferror(vlookup(A738,'Input de Projetos'!$A$3:$B$999,2,false),"")</f>
        <v/>
      </c>
      <c r="D738" s="44" t="str">
        <f>iferror(vlookup(A738,'Input de Projetos'!$A$3:$C$999,3,false),"")</f>
        <v/>
      </c>
      <c r="E738" s="45"/>
      <c r="F738" s="53"/>
      <c r="G738" s="20"/>
      <c r="H738" s="51"/>
      <c r="I738" s="51"/>
      <c r="J738" s="26" t="str">
        <f t="shared" si="8"/>
        <v>A soma das parcelas não bate com o valor total do projeto</v>
      </c>
      <c r="K738" s="48" t="str">
        <f t="shared" si="2"/>
        <v/>
      </c>
      <c r="L738" s="48" t="str">
        <f>iferror(if(H738&lt;&gt;"Sim","", VLOOKUP(A738,'Input de Projetos'!$A$3:$F$999,5,FALSE)*F738),"")</f>
        <v/>
      </c>
      <c r="M738" s="49" t="str">
        <f t="shared" si="3"/>
        <v/>
      </c>
      <c r="N738" s="25" t="str">
        <f t="shared" si="4"/>
        <v/>
      </c>
      <c r="O738" s="50" t="str">
        <f t="shared" si="5"/>
        <v/>
      </c>
      <c r="P738" s="10"/>
      <c r="Q738" s="10"/>
    </row>
    <row r="739">
      <c r="A739" s="10"/>
      <c r="B739" s="42" t="str">
        <f>iferror(vlookup(A739,'Input de Projetos'!$A$3:$G$999,7,false),"")</f>
        <v/>
      </c>
      <c r="C739" s="43" t="str">
        <f>iferror(vlookup(A739,'Input de Projetos'!$A$3:$B$999,2,false),"")</f>
        <v/>
      </c>
      <c r="D739" s="44" t="str">
        <f>iferror(vlookup(A739,'Input de Projetos'!$A$3:$C$999,3,false),"")</f>
        <v/>
      </c>
      <c r="E739" s="45"/>
      <c r="F739" s="53"/>
      <c r="G739" s="20"/>
      <c r="H739" s="51"/>
      <c r="I739" s="51"/>
      <c r="J739" s="26" t="str">
        <f t="shared" si="8"/>
        <v>A soma das parcelas não bate com o valor total do projeto</v>
      </c>
      <c r="K739" s="48" t="str">
        <f t="shared" si="2"/>
        <v/>
      </c>
      <c r="L739" s="48" t="str">
        <f>iferror(if(H739&lt;&gt;"Sim","", VLOOKUP(A739,'Input de Projetos'!$A$3:$F$999,5,FALSE)*F739),"")</f>
        <v/>
      </c>
      <c r="M739" s="49" t="str">
        <f t="shared" si="3"/>
        <v/>
      </c>
      <c r="N739" s="25" t="str">
        <f t="shared" si="4"/>
        <v/>
      </c>
      <c r="O739" s="50" t="str">
        <f t="shared" si="5"/>
        <v/>
      </c>
      <c r="P739" s="10"/>
      <c r="Q739" s="10"/>
    </row>
    <row r="740">
      <c r="A740" s="10"/>
      <c r="B740" s="42" t="str">
        <f>iferror(vlookup(A740,'Input de Projetos'!$A$3:$G$999,7,false),"")</f>
        <v/>
      </c>
      <c r="C740" s="43" t="str">
        <f>iferror(vlookup(A740,'Input de Projetos'!$A$3:$B$999,2,false),"")</f>
        <v/>
      </c>
      <c r="D740" s="44" t="str">
        <f>iferror(vlookup(A740,'Input de Projetos'!$A$3:$C$999,3,false),"")</f>
        <v/>
      </c>
      <c r="E740" s="45"/>
      <c r="F740" s="53"/>
      <c r="G740" s="20"/>
      <c r="H740" s="51"/>
      <c r="I740" s="51"/>
      <c r="J740" s="26" t="str">
        <f t="shared" si="8"/>
        <v>A soma das parcelas não bate com o valor total do projeto</v>
      </c>
      <c r="K740" s="48" t="str">
        <f t="shared" si="2"/>
        <v/>
      </c>
      <c r="L740" s="48" t="str">
        <f>iferror(if(H740&lt;&gt;"Sim","", VLOOKUP(A740,'Input de Projetos'!$A$3:$F$999,5,FALSE)*F740),"")</f>
        <v/>
      </c>
      <c r="M740" s="49" t="str">
        <f t="shared" si="3"/>
        <v/>
      </c>
      <c r="N740" s="25" t="str">
        <f t="shared" si="4"/>
        <v/>
      </c>
      <c r="O740" s="50" t="str">
        <f t="shared" si="5"/>
        <v/>
      </c>
      <c r="P740" s="10"/>
      <c r="Q740" s="10"/>
    </row>
    <row r="741">
      <c r="A741" s="10"/>
      <c r="B741" s="42" t="str">
        <f>iferror(vlookup(A741,'Input de Projetos'!$A$3:$G$999,7,false),"")</f>
        <v/>
      </c>
      <c r="C741" s="43" t="str">
        <f>iferror(vlookup(A741,'Input de Projetos'!$A$3:$B$999,2,false),"")</f>
        <v/>
      </c>
      <c r="D741" s="44" t="str">
        <f>iferror(vlookup(A741,'Input de Projetos'!$A$3:$C$999,3,false),"")</f>
        <v/>
      </c>
      <c r="E741" s="45"/>
      <c r="F741" s="53"/>
      <c r="G741" s="20"/>
      <c r="H741" s="51"/>
      <c r="I741" s="51"/>
      <c r="J741" s="26" t="str">
        <f t="shared" si="8"/>
        <v>A soma das parcelas não bate com o valor total do projeto</v>
      </c>
      <c r="K741" s="48" t="str">
        <f t="shared" si="2"/>
        <v/>
      </c>
      <c r="L741" s="48" t="str">
        <f>iferror(if(H741&lt;&gt;"Sim","", VLOOKUP(A741,'Input de Projetos'!$A$3:$F$999,5,FALSE)*F741),"")</f>
        <v/>
      </c>
      <c r="M741" s="49" t="str">
        <f t="shared" si="3"/>
        <v/>
      </c>
      <c r="N741" s="25" t="str">
        <f t="shared" si="4"/>
        <v/>
      </c>
      <c r="O741" s="50" t="str">
        <f t="shared" si="5"/>
        <v/>
      </c>
      <c r="P741" s="10"/>
      <c r="Q741" s="10"/>
    </row>
    <row r="742">
      <c r="A742" s="10"/>
      <c r="B742" s="42" t="str">
        <f>iferror(vlookup(A742,'Input de Projetos'!$A$3:$G$999,7,false),"")</f>
        <v/>
      </c>
      <c r="C742" s="43" t="str">
        <f>iferror(vlookup(A742,'Input de Projetos'!$A$3:$B$999,2,false),"")</f>
        <v/>
      </c>
      <c r="D742" s="44" t="str">
        <f>iferror(vlookup(A742,'Input de Projetos'!$A$3:$C$999,3,false),"")</f>
        <v/>
      </c>
      <c r="E742" s="45"/>
      <c r="F742" s="53"/>
      <c r="G742" s="20"/>
      <c r="H742" s="51"/>
      <c r="I742" s="51"/>
      <c r="J742" s="26" t="str">
        <f t="shared" si="8"/>
        <v>A soma das parcelas não bate com o valor total do projeto</v>
      </c>
      <c r="K742" s="48" t="str">
        <f t="shared" si="2"/>
        <v/>
      </c>
      <c r="L742" s="48" t="str">
        <f>iferror(if(H742&lt;&gt;"Sim","", VLOOKUP(A742,'Input de Projetos'!$A$3:$F$999,5,FALSE)*F742),"")</f>
        <v/>
      </c>
      <c r="M742" s="49" t="str">
        <f t="shared" si="3"/>
        <v/>
      </c>
      <c r="N742" s="25" t="str">
        <f t="shared" si="4"/>
        <v/>
      </c>
      <c r="O742" s="50" t="str">
        <f t="shared" si="5"/>
        <v/>
      </c>
      <c r="P742" s="10"/>
      <c r="Q742" s="10"/>
    </row>
    <row r="743">
      <c r="A743" s="10"/>
      <c r="B743" s="42" t="str">
        <f>iferror(vlookup(A743,'Input de Projetos'!$A$3:$G$999,7,false),"")</f>
        <v/>
      </c>
      <c r="C743" s="43" t="str">
        <f>iferror(vlookup(A743,'Input de Projetos'!$A$3:$B$999,2,false),"")</f>
        <v/>
      </c>
      <c r="D743" s="44" t="str">
        <f>iferror(vlookup(A743,'Input de Projetos'!$A$3:$C$999,3,false),"")</f>
        <v/>
      </c>
      <c r="E743" s="45"/>
      <c r="F743" s="53"/>
      <c r="G743" s="20"/>
      <c r="H743" s="51"/>
      <c r="I743" s="51"/>
      <c r="J743" s="26" t="str">
        <f t="shared" si="8"/>
        <v>A soma das parcelas não bate com o valor total do projeto</v>
      </c>
      <c r="K743" s="48" t="str">
        <f t="shared" si="2"/>
        <v/>
      </c>
      <c r="L743" s="48" t="str">
        <f>iferror(if(H743&lt;&gt;"Sim","", VLOOKUP(A743,'Input de Projetos'!$A$3:$F$999,5,FALSE)*F743),"")</f>
        <v/>
      </c>
      <c r="M743" s="49" t="str">
        <f t="shared" si="3"/>
        <v/>
      </c>
      <c r="N743" s="25" t="str">
        <f t="shared" si="4"/>
        <v/>
      </c>
      <c r="O743" s="50" t="str">
        <f t="shared" si="5"/>
        <v/>
      </c>
      <c r="P743" s="10"/>
      <c r="Q743" s="10"/>
    </row>
    <row r="744">
      <c r="A744" s="10"/>
      <c r="B744" s="42" t="str">
        <f>iferror(vlookup(A744,'Input de Projetos'!$A$3:$G$999,7,false),"")</f>
        <v/>
      </c>
      <c r="C744" s="43" t="str">
        <f>iferror(vlookup(A744,'Input de Projetos'!$A$3:$B$999,2,false),"")</f>
        <v/>
      </c>
      <c r="D744" s="44" t="str">
        <f>iferror(vlookup(A744,'Input de Projetos'!$A$3:$C$999,3,false),"")</f>
        <v/>
      </c>
      <c r="E744" s="45"/>
      <c r="F744" s="53"/>
      <c r="G744" s="20"/>
      <c r="H744" s="51"/>
      <c r="I744" s="51"/>
      <c r="J744" s="26" t="str">
        <f t="shared" si="8"/>
        <v>A soma das parcelas não bate com o valor total do projeto</v>
      </c>
      <c r="K744" s="48" t="str">
        <f t="shared" si="2"/>
        <v/>
      </c>
      <c r="L744" s="48" t="str">
        <f>iferror(if(H744&lt;&gt;"Sim","", VLOOKUP(A744,'Input de Projetos'!$A$3:$F$999,5,FALSE)*F744),"")</f>
        <v/>
      </c>
      <c r="M744" s="49" t="str">
        <f t="shared" si="3"/>
        <v/>
      </c>
      <c r="N744" s="25" t="str">
        <f t="shared" si="4"/>
        <v/>
      </c>
      <c r="O744" s="50" t="str">
        <f t="shared" si="5"/>
        <v/>
      </c>
      <c r="P744" s="10"/>
      <c r="Q744" s="10"/>
    </row>
    <row r="745">
      <c r="A745" s="10"/>
      <c r="B745" s="42" t="str">
        <f>iferror(vlookup(A745,'Input de Projetos'!$A$3:$G$999,7,false),"")</f>
        <v/>
      </c>
      <c r="C745" s="43" t="str">
        <f>iferror(vlookup(A745,'Input de Projetos'!$A$3:$B$999,2,false),"")</f>
        <v/>
      </c>
      <c r="D745" s="44" t="str">
        <f>iferror(vlookup(A745,'Input de Projetos'!$A$3:$C$999,3,false),"")</f>
        <v/>
      </c>
      <c r="E745" s="45"/>
      <c r="F745" s="53"/>
      <c r="G745" s="20"/>
      <c r="H745" s="51"/>
      <c r="I745" s="51"/>
      <c r="J745" s="26" t="str">
        <f t="shared" si="8"/>
        <v>A soma das parcelas não bate com o valor total do projeto</v>
      </c>
      <c r="K745" s="48" t="str">
        <f t="shared" si="2"/>
        <v/>
      </c>
      <c r="L745" s="48" t="str">
        <f>iferror(if(H745&lt;&gt;"Sim","", VLOOKUP(A745,'Input de Projetos'!$A$3:$F$999,5,FALSE)*F745),"")</f>
        <v/>
      </c>
      <c r="M745" s="49" t="str">
        <f t="shared" si="3"/>
        <v/>
      </c>
      <c r="N745" s="25" t="str">
        <f t="shared" si="4"/>
        <v/>
      </c>
      <c r="O745" s="50" t="str">
        <f t="shared" si="5"/>
        <v/>
      </c>
      <c r="P745" s="10"/>
      <c r="Q745" s="10"/>
    </row>
    <row r="746">
      <c r="A746" s="10"/>
      <c r="B746" s="42" t="str">
        <f>iferror(vlookup(A746,'Input de Projetos'!$A$3:$G$999,7,false),"")</f>
        <v/>
      </c>
      <c r="C746" s="43" t="str">
        <f>iferror(vlookup(A746,'Input de Projetos'!$A$3:$B$999,2,false),"")</f>
        <v/>
      </c>
      <c r="D746" s="44" t="str">
        <f>iferror(vlookup(A746,'Input de Projetos'!$A$3:$C$999,3,false),"")</f>
        <v/>
      </c>
      <c r="E746" s="45"/>
      <c r="F746" s="53"/>
      <c r="G746" s="20"/>
      <c r="H746" s="51"/>
      <c r="I746" s="51"/>
      <c r="J746" s="26" t="str">
        <f t="shared" si="8"/>
        <v>A soma das parcelas não bate com o valor total do projeto</v>
      </c>
      <c r="K746" s="48" t="str">
        <f t="shared" si="2"/>
        <v/>
      </c>
      <c r="L746" s="48" t="str">
        <f>iferror(if(H746&lt;&gt;"Sim","", VLOOKUP(A746,'Input de Projetos'!$A$3:$F$999,5,FALSE)*F746),"")</f>
        <v/>
      </c>
      <c r="M746" s="49" t="str">
        <f t="shared" si="3"/>
        <v/>
      </c>
      <c r="N746" s="25" t="str">
        <f t="shared" si="4"/>
        <v/>
      </c>
      <c r="O746" s="50" t="str">
        <f t="shared" si="5"/>
        <v/>
      </c>
      <c r="P746" s="10"/>
      <c r="Q746" s="10"/>
    </row>
    <row r="747">
      <c r="A747" s="10"/>
      <c r="B747" s="42" t="str">
        <f>iferror(vlookup(A747,'Input de Projetos'!$A$3:$G$999,7,false),"")</f>
        <v/>
      </c>
      <c r="C747" s="43" t="str">
        <f>iferror(vlookup(A747,'Input de Projetos'!$A$3:$B$999,2,false),"")</f>
        <v/>
      </c>
      <c r="D747" s="44" t="str">
        <f>iferror(vlookup(A747,'Input de Projetos'!$A$3:$C$999,3,false),"")</f>
        <v/>
      </c>
      <c r="E747" s="45"/>
      <c r="F747" s="53"/>
      <c r="G747" s="20"/>
      <c r="H747" s="51"/>
      <c r="I747" s="51"/>
      <c r="J747" s="26" t="str">
        <f t="shared" si="8"/>
        <v>A soma das parcelas não bate com o valor total do projeto</v>
      </c>
      <c r="K747" s="48" t="str">
        <f t="shared" si="2"/>
        <v/>
      </c>
      <c r="L747" s="48" t="str">
        <f>iferror(if(H747&lt;&gt;"Sim","", VLOOKUP(A747,'Input de Projetos'!$A$3:$F$999,5,FALSE)*F747),"")</f>
        <v/>
      </c>
      <c r="M747" s="49" t="str">
        <f t="shared" si="3"/>
        <v/>
      </c>
      <c r="N747" s="25" t="str">
        <f t="shared" si="4"/>
        <v/>
      </c>
      <c r="O747" s="50" t="str">
        <f t="shared" si="5"/>
        <v/>
      </c>
      <c r="P747" s="10"/>
      <c r="Q747" s="10"/>
    </row>
    <row r="748">
      <c r="A748" s="10"/>
      <c r="B748" s="42" t="str">
        <f>iferror(vlookup(A748,'Input de Projetos'!$A$3:$G$999,7,false),"")</f>
        <v/>
      </c>
      <c r="C748" s="43" t="str">
        <f>iferror(vlookup(A748,'Input de Projetos'!$A$3:$B$999,2,false),"")</f>
        <v/>
      </c>
      <c r="D748" s="44" t="str">
        <f>iferror(vlookup(A748,'Input de Projetos'!$A$3:$C$999,3,false),"")</f>
        <v/>
      </c>
      <c r="E748" s="45"/>
      <c r="F748" s="53"/>
      <c r="G748" s="20"/>
      <c r="H748" s="51"/>
      <c r="I748" s="51"/>
      <c r="J748" s="26" t="str">
        <f t="shared" si="8"/>
        <v>A soma das parcelas não bate com o valor total do projeto</v>
      </c>
      <c r="K748" s="48" t="str">
        <f t="shared" si="2"/>
        <v/>
      </c>
      <c r="L748" s="48" t="str">
        <f>iferror(if(H748&lt;&gt;"Sim","", VLOOKUP(A748,'Input de Projetos'!$A$3:$F$999,5,FALSE)*F748),"")</f>
        <v/>
      </c>
      <c r="M748" s="49" t="str">
        <f t="shared" si="3"/>
        <v/>
      </c>
      <c r="N748" s="25" t="str">
        <f t="shared" si="4"/>
        <v/>
      </c>
      <c r="O748" s="50" t="str">
        <f t="shared" si="5"/>
        <v/>
      </c>
      <c r="P748" s="10"/>
      <c r="Q748" s="10"/>
    </row>
    <row r="749">
      <c r="A749" s="10"/>
      <c r="B749" s="42" t="str">
        <f>iferror(vlookup(A749,'Input de Projetos'!$A$3:$G$999,7,false),"")</f>
        <v/>
      </c>
      <c r="C749" s="43" t="str">
        <f>iferror(vlookup(A749,'Input de Projetos'!$A$3:$B$999,2,false),"")</f>
        <v/>
      </c>
      <c r="D749" s="44" t="str">
        <f>iferror(vlookup(A749,'Input de Projetos'!$A$3:$C$999,3,false),"")</f>
        <v/>
      </c>
      <c r="E749" s="45"/>
      <c r="F749" s="53"/>
      <c r="G749" s="20"/>
      <c r="H749" s="51"/>
      <c r="I749" s="51"/>
      <c r="J749" s="26" t="str">
        <f t="shared" si="8"/>
        <v>A soma das parcelas não bate com o valor total do projeto</v>
      </c>
      <c r="K749" s="48" t="str">
        <f t="shared" si="2"/>
        <v/>
      </c>
      <c r="L749" s="48" t="str">
        <f>iferror(if(H749&lt;&gt;"Sim","", VLOOKUP(A749,'Input de Projetos'!$A$3:$F$999,5,FALSE)*F749),"")</f>
        <v/>
      </c>
      <c r="M749" s="49" t="str">
        <f t="shared" si="3"/>
        <v/>
      </c>
      <c r="N749" s="25" t="str">
        <f t="shared" si="4"/>
        <v/>
      </c>
      <c r="O749" s="50" t="str">
        <f t="shared" si="5"/>
        <v/>
      </c>
      <c r="P749" s="10"/>
      <c r="Q749" s="10"/>
    </row>
    <row r="750">
      <c r="A750" s="10"/>
      <c r="B750" s="42" t="str">
        <f>iferror(vlookup(A750,'Input de Projetos'!$A$3:$G$999,7,false),"")</f>
        <v/>
      </c>
      <c r="C750" s="43" t="str">
        <f>iferror(vlookup(A750,'Input de Projetos'!$A$3:$B$999,2,false),"")</f>
        <v/>
      </c>
      <c r="D750" s="44" t="str">
        <f>iferror(vlookup(A750,'Input de Projetos'!$A$3:$C$999,3,false),"")</f>
        <v/>
      </c>
      <c r="E750" s="45"/>
      <c r="F750" s="53"/>
      <c r="G750" s="20"/>
      <c r="H750" s="51"/>
      <c r="I750" s="51"/>
      <c r="J750" s="26" t="str">
        <f t="shared" si="8"/>
        <v>A soma das parcelas não bate com o valor total do projeto</v>
      </c>
      <c r="K750" s="48" t="str">
        <f t="shared" si="2"/>
        <v/>
      </c>
      <c r="L750" s="48" t="str">
        <f>iferror(if(H750&lt;&gt;"Sim","", VLOOKUP(A750,'Input de Projetos'!$A$3:$F$999,5,FALSE)*F750),"")</f>
        <v/>
      </c>
      <c r="M750" s="49" t="str">
        <f t="shared" si="3"/>
        <v/>
      </c>
      <c r="N750" s="25" t="str">
        <f t="shared" si="4"/>
        <v/>
      </c>
      <c r="O750" s="50" t="str">
        <f t="shared" si="5"/>
        <v/>
      </c>
      <c r="P750" s="10"/>
      <c r="Q750" s="10"/>
    </row>
    <row r="751">
      <c r="A751" s="10"/>
      <c r="B751" s="42" t="str">
        <f>iferror(vlookup(A751,'Input de Projetos'!$A$3:$G$999,7,false),"")</f>
        <v/>
      </c>
      <c r="C751" s="43" t="str">
        <f>iferror(vlookup(A751,'Input de Projetos'!$A$3:$B$999,2,false),"")</f>
        <v/>
      </c>
      <c r="D751" s="44" t="str">
        <f>iferror(vlookup(A751,'Input de Projetos'!$A$3:$C$999,3,false),"")</f>
        <v/>
      </c>
      <c r="E751" s="45"/>
      <c r="F751" s="53"/>
      <c r="G751" s="20"/>
      <c r="H751" s="51"/>
      <c r="I751" s="51"/>
      <c r="J751" s="26" t="str">
        <f t="shared" si="8"/>
        <v>A soma das parcelas não bate com o valor total do projeto</v>
      </c>
      <c r="K751" s="48" t="str">
        <f t="shared" si="2"/>
        <v/>
      </c>
      <c r="L751" s="48" t="str">
        <f>iferror(if(H751&lt;&gt;"Sim","", VLOOKUP(A751,'Input de Projetos'!$A$3:$F$999,5,FALSE)*F751),"")</f>
        <v/>
      </c>
      <c r="M751" s="49" t="str">
        <f t="shared" si="3"/>
        <v/>
      </c>
      <c r="N751" s="25" t="str">
        <f t="shared" si="4"/>
        <v/>
      </c>
      <c r="O751" s="50" t="str">
        <f t="shared" si="5"/>
        <v/>
      </c>
      <c r="P751" s="10"/>
      <c r="Q751" s="10"/>
    </row>
    <row r="752">
      <c r="A752" s="10"/>
      <c r="B752" s="42" t="str">
        <f>iferror(vlookup(A752,'Input de Projetos'!$A$3:$G$999,7,false),"")</f>
        <v/>
      </c>
      <c r="C752" s="43" t="str">
        <f>iferror(vlookup(A752,'Input de Projetos'!$A$3:$B$999,2,false),"")</f>
        <v/>
      </c>
      <c r="D752" s="44" t="str">
        <f>iferror(vlookup(A752,'Input de Projetos'!$A$3:$C$999,3,false),"")</f>
        <v/>
      </c>
      <c r="E752" s="45"/>
      <c r="F752" s="53"/>
      <c r="G752" s="20"/>
      <c r="H752" s="51"/>
      <c r="I752" s="51"/>
      <c r="J752" s="26" t="str">
        <f t="shared" si="8"/>
        <v>A soma das parcelas não bate com o valor total do projeto</v>
      </c>
      <c r="K752" s="48" t="str">
        <f t="shared" si="2"/>
        <v/>
      </c>
      <c r="L752" s="48" t="str">
        <f>iferror(if(H752&lt;&gt;"Sim","", VLOOKUP(A752,'Input de Projetos'!$A$3:$F$999,5,FALSE)*F752),"")</f>
        <v/>
      </c>
      <c r="M752" s="49" t="str">
        <f t="shared" si="3"/>
        <v/>
      </c>
      <c r="N752" s="25" t="str">
        <f t="shared" si="4"/>
        <v/>
      </c>
      <c r="O752" s="50" t="str">
        <f t="shared" si="5"/>
        <v/>
      </c>
      <c r="P752" s="10"/>
      <c r="Q752" s="10"/>
    </row>
    <row r="753">
      <c r="A753" s="10"/>
      <c r="B753" s="42" t="str">
        <f>iferror(vlookup(A753,'Input de Projetos'!$A$3:$G$999,7,false),"")</f>
        <v/>
      </c>
      <c r="C753" s="43" t="str">
        <f>iferror(vlookup(A753,'Input de Projetos'!$A$3:$B$999,2,false),"")</f>
        <v/>
      </c>
      <c r="D753" s="44" t="str">
        <f>iferror(vlookup(A753,'Input de Projetos'!$A$3:$C$999,3,false),"")</f>
        <v/>
      </c>
      <c r="E753" s="45"/>
      <c r="F753" s="53"/>
      <c r="G753" s="20"/>
      <c r="H753" s="51"/>
      <c r="I753" s="51"/>
      <c r="J753" s="26" t="str">
        <f t="shared" si="8"/>
        <v>A soma das parcelas não bate com o valor total do projeto</v>
      </c>
      <c r="K753" s="48" t="str">
        <f t="shared" si="2"/>
        <v/>
      </c>
      <c r="L753" s="48" t="str">
        <f>iferror(if(H753&lt;&gt;"Sim","", VLOOKUP(A753,'Input de Projetos'!$A$3:$F$999,5,FALSE)*F753),"")</f>
        <v/>
      </c>
      <c r="M753" s="49" t="str">
        <f t="shared" si="3"/>
        <v/>
      </c>
      <c r="N753" s="25" t="str">
        <f t="shared" si="4"/>
        <v/>
      </c>
      <c r="O753" s="50" t="str">
        <f t="shared" si="5"/>
        <v/>
      </c>
      <c r="P753" s="10"/>
      <c r="Q753" s="10"/>
    </row>
    <row r="754">
      <c r="A754" s="10"/>
      <c r="B754" s="42" t="str">
        <f>iferror(vlookup(A754,'Input de Projetos'!$A$3:$G$999,7,false),"")</f>
        <v/>
      </c>
      <c r="C754" s="43" t="str">
        <f>iferror(vlookup(A754,'Input de Projetos'!$A$3:$B$999,2,false),"")</f>
        <v/>
      </c>
      <c r="D754" s="44" t="str">
        <f>iferror(vlookup(A754,'Input de Projetos'!$A$3:$C$999,3,false),"")</f>
        <v/>
      </c>
      <c r="E754" s="45"/>
      <c r="F754" s="53"/>
      <c r="G754" s="20"/>
      <c r="H754" s="51"/>
      <c r="I754" s="51"/>
      <c r="J754" s="26" t="str">
        <f t="shared" si="8"/>
        <v>A soma das parcelas não bate com o valor total do projeto</v>
      </c>
      <c r="K754" s="48" t="str">
        <f t="shared" si="2"/>
        <v/>
      </c>
      <c r="L754" s="48" t="str">
        <f>iferror(if(H754&lt;&gt;"Sim","", VLOOKUP(A754,'Input de Projetos'!$A$3:$F$999,5,FALSE)*F754),"")</f>
        <v/>
      </c>
      <c r="M754" s="49" t="str">
        <f t="shared" si="3"/>
        <v/>
      </c>
      <c r="N754" s="25" t="str">
        <f t="shared" si="4"/>
        <v/>
      </c>
      <c r="O754" s="50" t="str">
        <f t="shared" si="5"/>
        <v/>
      </c>
      <c r="P754" s="10"/>
      <c r="Q754" s="10"/>
    </row>
    <row r="755">
      <c r="A755" s="10"/>
      <c r="B755" s="42" t="str">
        <f>iferror(vlookup(A755,'Input de Projetos'!$A$3:$G$999,7,false),"")</f>
        <v/>
      </c>
      <c r="C755" s="43" t="str">
        <f>iferror(vlookup(A755,'Input de Projetos'!$A$3:$B$999,2,false),"")</f>
        <v/>
      </c>
      <c r="D755" s="44" t="str">
        <f>iferror(vlookup(A755,'Input de Projetos'!$A$3:$C$999,3,false),"")</f>
        <v/>
      </c>
      <c r="E755" s="45"/>
      <c r="F755" s="53"/>
      <c r="G755" s="20"/>
      <c r="H755" s="51"/>
      <c r="I755" s="51"/>
      <c r="J755" s="26" t="str">
        <f t="shared" si="8"/>
        <v>A soma das parcelas não bate com o valor total do projeto</v>
      </c>
      <c r="K755" s="48" t="str">
        <f t="shared" si="2"/>
        <v/>
      </c>
      <c r="L755" s="48" t="str">
        <f>iferror(if(H755&lt;&gt;"Sim","", VLOOKUP(A755,'Input de Projetos'!$A$3:$F$999,5,FALSE)*F755),"")</f>
        <v/>
      </c>
      <c r="M755" s="49" t="str">
        <f t="shared" si="3"/>
        <v/>
      </c>
      <c r="N755" s="25" t="str">
        <f t="shared" si="4"/>
        <v/>
      </c>
      <c r="O755" s="50" t="str">
        <f t="shared" si="5"/>
        <v/>
      </c>
      <c r="P755" s="10"/>
      <c r="Q755" s="10"/>
    </row>
    <row r="756">
      <c r="A756" s="10"/>
      <c r="B756" s="42" t="str">
        <f>iferror(vlookup(A756,'Input de Projetos'!$A$3:$G$999,7,false),"")</f>
        <v/>
      </c>
      <c r="C756" s="43" t="str">
        <f>iferror(vlookup(A756,'Input de Projetos'!$A$3:$B$999,2,false),"")</f>
        <v/>
      </c>
      <c r="D756" s="44" t="str">
        <f>iferror(vlookup(A756,'Input de Projetos'!$A$3:$C$999,3,false),"")</f>
        <v/>
      </c>
      <c r="E756" s="45"/>
      <c r="F756" s="53"/>
      <c r="G756" s="20"/>
      <c r="H756" s="51"/>
      <c r="I756" s="51"/>
      <c r="J756" s="26" t="str">
        <f t="shared" si="8"/>
        <v>A soma das parcelas não bate com o valor total do projeto</v>
      </c>
      <c r="K756" s="48" t="str">
        <f t="shared" si="2"/>
        <v/>
      </c>
      <c r="L756" s="48" t="str">
        <f>iferror(if(H756&lt;&gt;"Sim","", VLOOKUP(A756,'Input de Projetos'!$A$3:$F$999,5,FALSE)*F756),"")</f>
        <v/>
      </c>
      <c r="M756" s="49" t="str">
        <f t="shared" si="3"/>
        <v/>
      </c>
      <c r="N756" s="25" t="str">
        <f t="shared" si="4"/>
        <v/>
      </c>
      <c r="O756" s="50" t="str">
        <f t="shared" si="5"/>
        <v/>
      </c>
      <c r="P756" s="10"/>
      <c r="Q756" s="10"/>
    </row>
    <row r="757">
      <c r="A757" s="10"/>
      <c r="B757" s="42" t="str">
        <f>iferror(vlookup(A757,'Input de Projetos'!$A$3:$G$999,7,false),"")</f>
        <v/>
      </c>
      <c r="C757" s="43" t="str">
        <f>iferror(vlookup(A757,'Input de Projetos'!$A$3:$B$999,2,false),"")</f>
        <v/>
      </c>
      <c r="D757" s="44" t="str">
        <f>iferror(vlookup(A757,'Input de Projetos'!$A$3:$C$999,3,false),"")</f>
        <v/>
      </c>
      <c r="E757" s="45"/>
      <c r="F757" s="53"/>
      <c r="G757" s="20"/>
      <c r="H757" s="51"/>
      <c r="I757" s="51"/>
      <c r="J757" s="26" t="str">
        <f t="shared" si="8"/>
        <v>A soma das parcelas não bate com o valor total do projeto</v>
      </c>
      <c r="K757" s="48" t="str">
        <f t="shared" si="2"/>
        <v/>
      </c>
      <c r="L757" s="48" t="str">
        <f>iferror(if(H757&lt;&gt;"Sim","", VLOOKUP(A757,'Input de Projetos'!$A$3:$F$999,5,FALSE)*F757),"")</f>
        <v/>
      </c>
      <c r="M757" s="49" t="str">
        <f t="shared" si="3"/>
        <v/>
      </c>
      <c r="N757" s="25" t="str">
        <f t="shared" si="4"/>
        <v/>
      </c>
      <c r="O757" s="50" t="str">
        <f t="shared" si="5"/>
        <v/>
      </c>
      <c r="P757" s="10"/>
      <c r="Q757" s="10"/>
    </row>
    <row r="758">
      <c r="A758" s="10"/>
      <c r="B758" s="42" t="str">
        <f>iferror(vlookup(A758,'Input de Projetos'!$A$3:$G$999,7,false),"")</f>
        <v/>
      </c>
      <c r="C758" s="43" t="str">
        <f>iferror(vlookup(A758,'Input de Projetos'!$A$3:$B$999,2,false),"")</f>
        <v/>
      </c>
      <c r="D758" s="44" t="str">
        <f>iferror(vlookup(A758,'Input de Projetos'!$A$3:$C$999,3,false),"")</f>
        <v/>
      </c>
      <c r="E758" s="45"/>
      <c r="F758" s="53"/>
      <c r="G758" s="20"/>
      <c r="H758" s="51"/>
      <c r="I758" s="51"/>
      <c r="J758" s="26" t="str">
        <f t="shared" si="8"/>
        <v>A soma das parcelas não bate com o valor total do projeto</v>
      </c>
      <c r="K758" s="48" t="str">
        <f t="shared" si="2"/>
        <v/>
      </c>
      <c r="L758" s="48" t="str">
        <f>iferror(if(H758&lt;&gt;"Sim","", VLOOKUP(A758,'Input de Projetos'!$A$3:$F$999,5,FALSE)*F758),"")</f>
        <v/>
      </c>
      <c r="M758" s="49" t="str">
        <f t="shared" si="3"/>
        <v/>
      </c>
      <c r="N758" s="25" t="str">
        <f t="shared" si="4"/>
        <v/>
      </c>
      <c r="O758" s="50" t="str">
        <f t="shared" si="5"/>
        <v/>
      </c>
      <c r="P758" s="10"/>
      <c r="Q758" s="10"/>
    </row>
    <row r="759">
      <c r="A759" s="10"/>
      <c r="B759" s="42" t="str">
        <f>iferror(vlookup(A759,'Input de Projetos'!$A$3:$G$999,7,false),"")</f>
        <v/>
      </c>
      <c r="C759" s="43" t="str">
        <f>iferror(vlookup(A759,'Input de Projetos'!$A$3:$B$999,2,false),"")</f>
        <v/>
      </c>
      <c r="D759" s="44" t="str">
        <f>iferror(vlookup(A759,'Input de Projetos'!$A$3:$C$999,3,false),"")</f>
        <v/>
      </c>
      <c r="E759" s="45"/>
      <c r="F759" s="53"/>
      <c r="G759" s="20"/>
      <c r="H759" s="51"/>
      <c r="I759" s="51"/>
      <c r="J759" s="26" t="str">
        <f t="shared" si="8"/>
        <v>A soma das parcelas não bate com o valor total do projeto</v>
      </c>
      <c r="K759" s="48" t="str">
        <f t="shared" si="2"/>
        <v/>
      </c>
      <c r="L759" s="48" t="str">
        <f>iferror(if(H759&lt;&gt;"Sim","", VLOOKUP(A759,'Input de Projetos'!$A$3:$F$999,5,FALSE)*F759),"")</f>
        <v/>
      </c>
      <c r="M759" s="49" t="str">
        <f t="shared" si="3"/>
        <v/>
      </c>
      <c r="N759" s="25" t="str">
        <f t="shared" si="4"/>
        <v/>
      </c>
      <c r="O759" s="50" t="str">
        <f t="shared" si="5"/>
        <v/>
      </c>
      <c r="P759" s="10"/>
      <c r="Q759" s="10"/>
    </row>
    <row r="760">
      <c r="A760" s="10"/>
      <c r="B760" s="42" t="str">
        <f>iferror(vlookup(A760,'Input de Projetos'!$A$3:$G$999,7,false),"")</f>
        <v/>
      </c>
      <c r="C760" s="43" t="str">
        <f>iferror(vlookup(A760,'Input de Projetos'!$A$3:$B$999,2,false),"")</f>
        <v/>
      </c>
      <c r="D760" s="44" t="str">
        <f>iferror(vlookup(A760,'Input de Projetos'!$A$3:$C$999,3,false),"")</f>
        <v/>
      </c>
      <c r="E760" s="45"/>
      <c r="F760" s="53"/>
      <c r="G760" s="20"/>
      <c r="H760" s="51"/>
      <c r="I760" s="51"/>
      <c r="J760" s="26" t="str">
        <f t="shared" si="8"/>
        <v>A soma das parcelas não bate com o valor total do projeto</v>
      </c>
      <c r="K760" s="48" t="str">
        <f t="shared" si="2"/>
        <v/>
      </c>
      <c r="L760" s="48" t="str">
        <f>iferror(if(H760&lt;&gt;"Sim","", VLOOKUP(A760,'Input de Projetos'!$A$3:$F$999,5,FALSE)*F760),"")</f>
        <v/>
      </c>
      <c r="M760" s="49" t="str">
        <f t="shared" si="3"/>
        <v/>
      </c>
      <c r="N760" s="25" t="str">
        <f t="shared" si="4"/>
        <v/>
      </c>
      <c r="O760" s="50" t="str">
        <f t="shared" si="5"/>
        <v/>
      </c>
      <c r="P760" s="10"/>
      <c r="Q760" s="10"/>
    </row>
    <row r="761">
      <c r="A761" s="10"/>
      <c r="B761" s="42" t="str">
        <f>iferror(vlookup(A761,'Input de Projetos'!$A$3:$G$999,7,false),"")</f>
        <v/>
      </c>
      <c r="C761" s="43" t="str">
        <f>iferror(vlookup(A761,'Input de Projetos'!$A$3:$B$999,2,false),"")</f>
        <v/>
      </c>
      <c r="D761" s="44" t="str">
        <f>iferror(vlookup(A761,'Input de Projetos'!$A$3:$C$999,3,false),"")</f>
        <v/>
      </c>
      <c r="E761" s="45"/>
      <c r="F761" s="53"/>
      <c r="G761" s="20"/>
      <c r="H761" s="51"/>
      <c r="I761" s="51"/>
      <c r="J761" s="26" t="str">
        <f t="shared" si="8"/>
        <v>A soma das parcelas não bate com o valor total do projeto</v>
      </c>
      <c r="K761" s="48" t="str">
        <f t="shared" si="2"/>
        <v/>
      </c>
      <c r="L761" s="48" t="str">
        <f>iferror(if(H761&lt;&gt;"Sim","", VLOOKUP(A761,'Input de Projetos'!$A$3:$F$999,5,FALSE)*F761),"")</f>
        <v/>
      </c>
      <c r="M761" s="49" t="str">
        <f t="shared" si="3"/>
        <v/>
      </c>
      <c r="N761" s="25" t="str">
        <f t="shared" si="4"/>
        <v/>
      </c>
      <c r="O761" s="50" t="str">
        <f t="shared" si="5"/>
        <v/>
      </c>
      <c r="P761" s="10"/>
      <c r="Q761" s="10"/>
    </row>
    <row r="762">
      <c r="A762" s="10"/>
      <c r="B762" s="42" t="str">
        <f>iferror(vlookup(A762,'Input de Projetos'!$A$3:$G$999,7,false),"")</f>
        <v/>
      </c>
      <c r="C762" s="43" t="str">
        <f>iferror(vlookup(A762,'Input de Projetos'!$A$3:$B$999,2,false),"")</f>
        <v/>
      </c>
      <c r="D762" s="44" t="str">
        <f>iferror(vlookup(A762,'Input de Projetos'!$A$3:$C$999,3,false),"")</f>
        <v/>
      </c>
      <c r="E762" s="45"/>
      <c r="F762" s="53"/>
      <c r="G762" s="20"/>
      <c r="H762" s="51"/>
      <c r="I762" s="51"/>
      <c r="J762" s="26" t="str">
        <f t="shared" si="8"/>
        <v>A soma das parcelas não bate com o valor total do projeto</v>
      </c>
      <c r="K762" s="48" t="str">
        <f t="shared" si="2"/>
        <v/>
      </c>
      <c r="L762" s="48" t="str">
        <f>iferror(if(H762&lt;&gt;"Sim","", VLOOKUP(A762,'Input de Projetos'!$A$3:$F$999,5,FALSE)*F762),"")</f>
        <v/>
      </c>
      <c r="M762" s="49" t="str">
        <f t="shared" si="3"/>
        <v/>
      </c>
      <c r="N762" s="25" t="str">
        <f t="shared" si="4"/>
        <v/>
      </c>
      <c r="O762" s="50" t="str">
        <f t="shared" si="5"/>
        <v/>
      </c>
      <c r="P762" s="10"/>
      <c r="Q762" s="10"/>
    </row>
    <row r="763">
      <c r="A763" s="10"/>
      <c r="B763" s="42" t="str">
        <f>iferror(vlookup(A763,'Input de Projetos'!$A$3:$G$999,7,false),"")</f>
        <v/>
      </c>
      <c r="C763" s="43" t="str">
        <f>iferror(vlookup(A763,'Input de Projetos'!$A$3:$B$999,2,false),"")</f>
        <v/>
      </c>
      <c r="D763" s="44" t="str">
        <f>iferror(vlookup(A763,'Input de Projetos'!$A$3:$C$999,3,false),"")</f>
        <v/>
      </c>
      <c r="E763" s="45"/>
      <c r="F763" s="53"/>
      <c r="G763" s="20"/>
      <c r="H763" s="51"/>
      <c r="I763" s="51"/>
      <c r="J763" s="26" t="str">
        <f t="shared" si="8"/>
        <v>A soma das parcelas não bate com o valor total do projeto</v>
      </c>
      <c r="K763" s="48" t="str">
        <f t="shared" si="2"/>
        <v/>
      </c>
      <c r="L763" s="48" t="str">
        <f>iferror(if(H763&lt;&gt;"Sim","", VLOOKUP(A763,'Input de Projetos'!$A$3:$F$999,5,FALSE)*F763),"")</f>
        <v/>
      </c>
      <c r="M763" s="49" t="str">
        <f t="shared" si="3"/>
        <v/>
      </c>
      <c r="N763" s="25" t="str">
        <f t="shared" si="4"/>
        <v/>
      </c>
      <c r="O763" s="50" t="str">
        <f t="shared" si="5"/>
        <v/>
      </c>
      <c r="P763" s="10"/>
      <c r="Q763" s="10"/>
    </row>
    <row r="764">
      <c r="A764" s="10"/>
      <c r="B764" s="42" t="str">
        <f>iferror(vlookup(A764,'Input de Projetos'!$A$3:$G$999,7,false),"")</f>
        <v/>
      </c>
      <c r="C764" s="43" t="str">
        <f>iferror(vlookup(A764,'Input de Projetos'!$A$3:$B$999,2,false),"")</f>
        <v/>
      </c>
      <c r="D764" s="44" t="str">
        <f>iferror(vlookup(A764,'Input de Projetos'!$A$3:$C$999,3,false),"")</f>
        <v/>
      </c>
      <c r="E764" s="45"/>
      <c r="F764" s="53"/>
      <c r="G764" s="20"/>
      <c r="H764" s="51"/>
      <c r="I764" s="51"/>
      <c r="J764" s="26" t="str">
        <f t="shared" si="8"/>
        <v>A soma das parcelas não bate com o valor total do projeto</v>
      </c>
      <c r="K764" s="48" t="str">
        <f t="shared" si="2"/>
        <v/>
      </c>
      <c r="L764" s="48" t="str">
        <f>iferror(if(H764&lt;&gt;"Sim","", VLOOKUP(A764,'Input de Projetos'!$A$3:$F$999,5,FALSE)*F764),"")</f>
        <v/>
      </c>
      <c r="M764" s="49" t="str">
        <f t="shared" si="3"/>
        <v/>
      </c>
      <c r="N764" s="25" t="str">
        <f t="shared" si="4"/>
        <v/>
      </c>
      <c r="O764" s="50" t="str">
        <f t="shared" si="5"/>
        <v/>
      </c>
      <c r="P764" s="10"/>
      <c r="Q764" s="10"/>
    </row>
    <row r="765">
      <c r="A765" s="10"/>
      <c r="B765" s="42" t="str">
        <f>iferror(vlookup(A765,'Input de Projetos'!$A$3:$G$999,7,false),"")</f>
        <v/>
      </c>
      <c r="C765" s="43" t="str">
        <f>iferror(vlookup(A765,'Input de Projetos'!$A$3:$B$999,2,false),"")</f>
        <v/>
      </c>
      <c r="D765" s="44" t="str">
        <f>iferror(vlookup(A765,'Input de Projetos'!$A$3:$C$999,3,false),"")</f>
        <v/>
      </c>
      <c r="E765" s="45"/>
      <c r="F765" s="53"/>
      <c r="G765" s="20"/>
      <c r="H765" s="51"/>
      <c r="I765" s="51"/>
      <c r="J765" s="26" t="str">
        <f t="shared" si="8"/>
        <v>A soma das parcelas não bate com o valor total do projeto</v>
      </c>
      <c r="K765" s="48" t="str">
        <f t="shared" si="2"/>
        <v/>
      </c>
      <c r="L765" s="48" t="str">
        <f>iferror(if(H765&lt;&gt;"Sim","", VLOOKUP(A765,'Input de Projetos'!$A$3:$F$999,5,FALSE)*F765),"")</f>
        <v/>
      </c>
      <c r="M765" s="49" t="str">
        <f t="shared" si="3"/>
        <v/>
      </c>
      <c r="N765" s="25" t="str">
        <f t="shared" si="4"/>
        <v/>
      </c>
      <c r="O765" s="50" t="str">
        <f t="shared" si="5"/>
        <v/>
      </c>
      <c r="P765" s="10"/>
      <c r="Q765" s="10"/>
    </row>
    <row r="766">
      <c r="A766" s="10"/>
      <c r="B766" s="42" t="str">
        <f>iferror(vlookup(A766,'Input de Projetos'!$A$3:$G$999,7,false),"")</f>
        <v/>
      </c>
      <c r="C766" s="43" t="str">
        <f>iferror(vlookup(A766,'Input de Projetos'!$A$3:$B$999,2,false),"")</f>
        <v/>
      </c>
      <c r="D766" s="44" t="str">
        <f>iferror(vlookup(A766,'Input de Projetos'!$A$3:$C$999,3,false),"")</f>
        <v/>
      </c>
      <c r="E766" s="45"/>
      <c r="F766" s="53"/>
      <c r="G766" s="20"/>
      <c r="H766" s="51"/>
      <c r="I766" s="51"/>
      <c r="J766" s="26" t="str">
        <f t="shared" si="8"/>
        <v>A soma das parcelas não bate com o valor total do projeto</v>
      </c>
      <c r="K766" s="48" t="str">
        <f t="shared" si="2"/>
        <v/>
      </c>
      <c r="L766" s="48" t="str">
        <f>iferror(if(H766&lt;&gt;"Sim","", VLOOKUP(A766,'Input de Projetos'!$A$3:$F$999,5,FALSE)*F766),"")</f>
        <v/>
      </c>
      <c r="M766" s="49" t="str">
        <f t="shared" si="3"/>
        <v/>
      </c>
      <c r="N766" s="25" t="str">
        <f t="shared" si="4"/>
        <v/>
      </c>
      <c r="O766" s="50" t="str">
        <f t="shared" si="5"/>
        <v/>
      </c>
      <c r="P766" s="10"/>
      <c r="Q766" s="10"/>
    </row>
    <row r="767">
      <c r="A767" s="10"/>
      <c r="B767" s="42" t="str">
        <f>iferror(vlookup(A767,'Input de Projetos'!$A$3:$G$999,7,false),"")</f>
        <v/>
      </c>
      <c r="C767" s="43" t="str">
        <f>iferror(vlookup(A767,'Input de Projetos'!$A$3:$B$999,2,false),"")</f>
        <v/>
      </c>
      <c r="D767" s="44" t="str">
        <f>iferror(vlookup(A767,'Input de Projetos'!$A$3:$C$999,3,false),"")</f>
        <v/>
      </c>
      <c r="E767" s="45"/>
      <c r="F767" s="53"/>
      <c r="G767" s="20"/>
      <c r="H767" s="51"/>
      <c r="I767" s="51"/>
      <c r="J767" s="26" t="str">
        <f t="shared" si="8"/>
        <v>A soma das parcelas não bate com o valor total do projeto</v>
      </c>
      <c r="K767" s="48" t="str">
        <f t="shared" si="2"/>
        <v/>
      </c>
      <c r="L767" s="48" t="str">
        <f>iferror(if(H767&lt;&gt;"Sim","", VLOOKUP(A767,'Input de Projetos'!$A$3:$F$999,5,FALSE)*F767),"")</f>
        <v/>
      </c>
      <c r="M767" s="49" t="str">
        <f t="shared" si="3"/>
        <v/>
      </c>
      <c r="N767" s="25" t="str">
        <f t="shared" si="4"/>
        <v/>
      </c>
      <c r="O767" s="50" t="str">
        <f t="shared" si="5"/>
        <v/>
      </c>
      <c r="P767" s="10"/>
      <c r="Q767" s="10"/>
    </row>
    <row r="768">
      <c r="A768" s="10"/>
      <c r="B768" s="42" t="str">
        <f>iferror(vlookup(A768,'Input de Projetos'!$A$3:$G$999,7,false),"")</f>
        <v/>
      </c>
      <c r="C768" s="43" t="str">
        <f>iferror(vlookup(A768,'Input de Projetos'!$A$3:$B$999,2,false),"")</f>
        <v/>
      </c>
      <c r="D768" s="44" t="str">
        <f>iferror(vlookup(A768,'Input de Projetos'!$A$3:$C$999,3,false),"")</f>
        <v/>
      </c>
      <c r="E768" s="45"/>
      <c r="F768" s="53"/>
      <c r="G768" s="20"/>
      <c r="H768" s="51"/>
      <c r="I768" s="51"/>
      <c r="J768" s="26" t="str">
        <f t="shared" si="8"/>
        <v>A soma das parcelas não bate com o valor total do projeto</v>
      </c>
      <c r="K768" s="48" t="str">
        <f t="shared" si="2"/>
        <v/>
      </c>
      <c r="L768" s="48" t="str">
        <f>iferror(if(H768&lt;&gt;"Sim","", VLOOKUP(A768,'Input de Projetos'!$A$3:$F$999,5,FALSE)*F768),"")</f>
        <v/>
      </c>
      <c r="M768" s="49" t="str">
        <f t="shared" si="3"/>
        <v/>
      </c>
      <c r="N768" s="25" t="str">
        <f t="shared" si="4"/>
        <v/>
      </c>
      <c r="O768" s="50" t="str">
        <f t="shared" si="5"/>
        <v/>
      </c>
      <c r="P768" s="10"/>
      <c r="Q768" s="10"/>
    </row>
    <row r="769">
      <c r="A769" s="10"/>
      <c r="B769" s="42" t="str">
        <f>iferror(vlookup(A769,'Input de Projetos'!$A$3:$G$999,7,false),"")</f>
        <v/>
      </c>
      <c r="C769" s="43" t="str">
        <f>iferror(vlookup(A769,'Input de Projetos'!$A$3:$B$999,2,false),"")</f>
        <v/>
      </c>
      <c r="D769" s="44" t="str">
        <f>iferror(vlookup(A769,'Input de Projetos'!$A$3:$C$999,3,false),"")</f>
        <v/>
      </c>
      <c r="E769" s="45"/>
      <c r="F769" s="53"/>
      <c r="G769" s="20"/>
      <c r="H769" s="51"/>
      <c r="I769" s="51"/>
      <c r="J769" s="26" t="str">
        <f t="shared" si="8"/>
        <v>A soma das parcelas não bate com o valor total do projeto</v>
      </c>
      <c r="K769" s="48" t="str">
        <f t="shared" si="2"/>
        <v/>
      </c>
      <c r="L769" s="48" t="str">
        <f>iferror(if(H769&lt;&gt;"Sim","", VLOOKUP(A769,'Input de Projetos'!$A$3:$F$999,5,FALSE)*F769),"")</f>
        <v/>
      </c>
      <c r="M769" s="49" t="str">
        <f t="shared" si="3"/>
        <v/>
      </c>
      <c r="N769" s="25" t="str">
        <f t="shared" si="4"/>
        <v/>
      </c>
      <c r="O769" s="50" t="str">
        <f t="shared" si="5"/>
        <v/>
      </c>
      <c r="P769" s="10"/>
      <c r="Q769" s="10"/>
    </row>
    <row r="770">
      <c r="A770" s="10"/>
      <c r="B770" s="42" t="str">
        <f>iferror(vlookup(A770,'Input de Projetos'!$A$3:$G$999,7,false),"")</f>
        <v/>
      </c>
      <c r="C770" s="43" t="str">
        <f>iferror(vlookup(A770,'Input de Projetos'!$A$3:$B$999,2,false),"")</f>
        <v/>
      </c>
      <c r="D770" s="44" t="str">
        <f>iferror(vlookup(A770,'Input de Projetos'!$A$3:$C$999,3,false),"")</f>
        <v/>
      </c>
      <c r="E770" s="45"/>
      <c r="F770" s="53"/>
      <c r="G770" s="20"/>
      <c r="H770" s="51"/>
      <c r="I770" s="51"/>
      <c r="J770" s="26" t="str">
        <f t="shared" si="8"/>
        <v>A soma das parcelas não bate com o valor total do projeto</v>
      </c>
      <c r="K770" s="48" t="str">
        <f t="shared" si="2"/>
        <v/>
      </c>
      <c r="L770" s="48" t="str">
        <f>iferror(if(H770&lt;&gt;"Sim","", VLOOKUP(A770,'Input de Projetos'!$A$3:$F$999,5,FALSE)*F770),"")</f>
        <v/>
      </c>
      <c r="M770" s="49" t="str">
        <f t="shared" si="3"/>
        <v/>
      </c>
      <c r="N770" s="25" t="str">
        <f t="shared" si="4"/>
        <v/>
      </c>
      <c r="O770" s="50" t="str">
        <f t="shared" si="5"/>
        <v/>
      </c>
      <c r="P770" s="10"/>
      <c r="Q770" s="10"/>
    </row>
    <row r="771">
      <c r="A771" s="10"/>
      <c r="B771" s="42" t="str">
        <f>iferror(vlookup(A771,'Input de Projetos'!$A$3:$G$999,7,false),"")</f>
        <v/>
      </c>
      <c r="C771" s="43" t="str">
        <f>iferror(vlookup(A771,'Input de Projetos'!$A$3:$B$999,2,false),"")</f>
        <v/>
      </c>
      <c r="D771" s="44" t="str">
        <f>iferror(vlookup(A771,'Input de Projetos'!$A$3:$C$999,3,false),"")</f>
        <v/>
      </c>
      <c r="E771" s="45"/>
      <c r="F771" s="53"/>
      <c r="G771" s="20"/>
      <c r="H771" s="51"/>
      <c r="I771" s="51"/>
      <c r="J771" s="26" t="str">
        <f t="shared" si="8"/>
        <v>A soma das parcelas não bate com o valor total do projeto</v>
      </c>
      <c r="K771" s="48" t="str">
        <f t="shared" si="2"/>
        <v/>
      </c>
      <c r="L771" s="48" t="str">
        <f>iferror(if(H771&lt;&gt;"Sim","", VLOOKUP(A771,'Input de Projetos'!$A$3:$F$999,5,FALSE)*F771),"")</f>
        <v/>
      </c>
      <c r="M771" s="49" t="str">
        <f t="shared" si="3"/>
        <v/>
      </c>
      <c r="N771" s="25" t="str">
        <f t="shared" si="4"/>
        <v/>
      </c>
      <c r="O771" s="50" t="str">
        <f t="shared" si="5"/>
        <v/>
      </c>
      <c r="P771" s="10"/>
      <c r="Q771" s="10"/>
    </row>
    <row r="772">
      <c r="A772" s="10"/>
      <c r="B772" s="42" t="str">
        <f>iferror(vlookup(A772,'Input de Projetos'!$A$3:$G$999,7,false),"")</f>
        <v/>
      </c>
      <c r="C772" s="43" t="str">
        <f>iferror(vlookup(A772,'Input de Projetos'!$A$3:$B$999,2,false),"")</f>
        <v/>
      </c>
      <c r="D772" s="44" t="str">
        <f>iferror(vlookup(A772,'Input de Projetos'!$A$3:$C$999,3,false),"")</f>
        <v/>
      </c>
      <c r="E772" s="45"/>
      <c r="F772" s="53"/>
      <c r="G772" s="20"/>
      <c r="H772" s="51"/>
      <c r="I772" s="51"/>
      <c r="J772" s="26" t="str">
        <f t="shared" si="8"/>
        <v>A soma das parcelas não bate com o valor total do projeto</v>
      </c>
      <c r="K772" s="48" t="str">
        <f t="shared" si="2"/>
        <v/>
      </c>
      <c r="L772" s="48" t="str">
        <f>iferror(if(H772&lt;&gt;"Sim","", VLOOKUP(A772,'Input de Projetos'!$A$3:$F$999,5,FALSE)*F772),"")</f>
        <v/>
      </c>
      <c r="M772" s="49" t="str">
        <f t="shared" si="3"/>
        <v/>
      </c>
      <c r="N772" s="25" t="str">
        <f t="shared" si="4"/>
        <v/>
      </c>
      <c r="O772" s="50" t="str">
        <f t="shared" si="5"/>
        <v/>
      </c>
      <c r="P772" s="10"/>
      <c r="Q772" s="10"/>
    </row>
    <row r="773">
      <c r="A773" s="10"/>
      <c r="B773" s="42" t="str">
        <f>iferror(vlookup(A773,'Input de Projetos'!$A$3:$G$999,7,false),"")</f>
        <v/>
      </c>
      <c r="C773" s="43" t="str">
        <f>iferror(vlookup(A773,'Input de Projetos'!$A$3:$B$999,2,false),"")</f>
        <v/>
      </c>
      <c r="D773" s="44" t="str">
        <f>iferror(vlookup(A773,'Input de Projetos'!$A$3:$C$999,3,false),"")</f>
        <v/>
      </c>
      <c r="E773" s="45"/>
      <c r="F773" s="53"/>
      <c r="G773" s="20"/>
      <c r="H773" s="51"/>
      <c r="I773" s="51"/>
      <c r="J773" s="26" t="str">
        <f t="shared" si="8"/>
        <v>A soma das parcelas não bate com o valor total do projeto</v>
      </c>
      <c r="K773" s="48" t="str">
        <f t="shared" si="2"/>
        <v/>
      </c>
      <c r="L773" s="48" t="str">
        <f>iferror(if(H773&lt;&gt;"Sim","", VLOOKUP(A773,'Input de Projetos'!$A$3:$F$999,5,FALSE)*F773),"")</f>
        <v/>
      </c>
      <c r="M773" s="49" t="str">
        <f t="shared" si="3"/>
        <v/>
      </c>
      <c r="N773" s="25" t="str">
        <f t="shared" si="4"/>
        <v/>
      </c>
      <c r="O773" s="50" t="str">
        <f t="shared" si="5"/>
        <v/>
      </c>
      <c r="P773" s="10"/>
      <c r="Q773" s="10"/>
    </row>
    <row r="774">
      <c r="A774" s="10"/>
      <c r="B774" s="42" t="str">
        <f>iferror(vlookup(A774,'Input de Projetos'!$A$3:$G$999,7,false),"")</f>
        <v/>
      </c>
      <c r="C774" s="43" t="str">
        <f>iferror(vlookup(A774,'Input de Projetos'!$A$3:$B$999,2,false),"")</f>
        <v/>
      </c>
      <c r="D774" s="44" t="str">
        <f>iferror(vlookup(A774,'Input de Projetos'!$A$3:$C$999,3,false),"")</f>
        <v/>
      </c>
      <c r="E774" s="45"/>
      <c r="F774" s="53"/>
      <c r="G774" s="20"/>
      <c r="H774" s="51"/>
      <c r="I774" s="51"/>
      <c r="J774" s="26" t="str">
        <f t="shared" si="8"/>
        <v>A soma das parcelas não bate com o valor total do projeto</v>
      </c>
      <c r="K774" s="48" t="str">
        <f t="shared" si="2"/>
        <v/>
      </c>
      <c r="L774" s="48" t="str">
        <f>iferror(if(H774&lt;&gt;"Sim","", VLOOKUP(A774,'Input de Projetos'!$A$3:$F$999,5,FALSE)*F774),"")</f>
        <v/>
      </c>
      <c r="M774" s="49" t="str">
        <f t="shared" si="3"/>
        <v/>
      </c>
      <c r="N774" s="25" t="str">
        <f t="shared" si="4"/>
        <v/>
      </c>
      <c r="O774" s="50" t="str">
        <f t="shared" si="5"/>
        <v/>
      </c>
      <c r="P774" s="10"/>
      <c r="Q774" s="10"/>
    </row>
    <row r="775">
      <c r="A775" s="10"/>
      <c r="B775" s="42" t="str">
        <f>iferror(vlookup(A775,'Input de Projetos'!$A$3:$G$999,7,false),"")</f>
        <v/>
      </c>
      <c r="C775" s="43" t="str">
        <f>iferror(vlookup(A775,'Input de Projetos'!$A$3:$B$999,2,false),"")</f>
        <v/>
      </c>
      <c r="D775" s="44" t="str">
        <f>iferror(vlookup(A775,'Input de Projetos'!$A$3:$C$999,3,false),"")</f>
        <v/>
      </c>
      <c r="E775" s="45"/>
      <c r="F775" s="53"/>
      <c r="G775" s="20"/>
      <c r="H775" s="51"/>
      <c r="I775" s="51"/>
      <c r="J775" s="26" t="str">
        <f t="shared" si="8"/>
        <v>A soma das parcelas não bate com o valor total do projeto</v>
      </c>
      <c r="K775" s="48" t="str">
        <f t="shared" si="2"/>
        <v/>
      </c>
      <c r="L775" s="48" t="str">
        <f>iferror(if(H775&lt;&gt;"Sim","", VLOOKUP(A775,'Input de Projetos'!$A$3:$F$999,5,FALSE)*F775),"")</f>
        <v/>
      </c>
      <c r="M775" s="49" t="str">
        <f t="shared" si="3"/>
        <v/>
      </c>
      <c r="N775" s="25" t="str">
        <f t="shared" si="4"/>
        <v/>
      </c>
      <c r="O775" s="50" t="str">
        <f t="shared" si="5"/>
        <v/>
      </c>
      <c r="P775" s="10"/>
      <c r="Q775" s="10"/>
    </row>
    <row r="776">
      <c r="A776" s="10"/>
      <c r="B776" s="42" t="str">
        <f>iferror(vlookup(A776,'Input de Projetos'!$A$3:$G$999,7,false),"")</f>
        <v/>
      </c>
      <c r="C776" s="43" t="str">
        <f>iferror(vlookup(A776,'Input de Projetos'!$A$3:$B$999,2,false),"")</f>
        <v/>
      </c>
      <c r="D776" s="44" t="str">
        <f>iferror(vlookup(A776,'Input de Projetos'!$A$3:$C$999,3,false),"")</f>
        <v/>
      </c>
      <c r="E776" s="45"/>
      <c r="F776" s="53"/>
      <c r="G776" s="20"/>
      <c r="H776" s="51"/>
      <c r="I776" s="51"/>
      <c r="J776" s="26" t="str">
        <f t="shared" si="8"/>
        <v>A soma das parcelas não bate com o valor total do projeto</v>
      </c>
      <c r="K776" s="48" t="str">
        <f t="shared" si="2"/>
        <v/>
      </c>
      <c r="L776" s="48" t="str">
        <f>iferror(if(H776&lt;&gt;"Sim","", VLOOKUP(A776,'Input de Projetos'!$A$3:$F$999,5,FALSE)*F776),"")</f>
        <v/>
      </c>
      <c r="M776" s="49" t="str">
        <f t="shared" si="3"/>
        <v/>
      </c>
      <c r="N776" s="25" t="str">
        <f t="shared" si="4"/>
        <v/>
      </c>
      <c r="O776" s="50" t="str">
        <f t="shared" si="5"/>
        <v/>
      </c>
      <c r="P776" s="10"/>
      <c r="Q776" s="10"/>
    </row>
    <row r="777">
      <c r="A777" s="10"/>
      <c r="B777" s="42" t="str">
        <f>iferror(vlookup(A777,'Input de Projetos'!$A$3:$G$999,7,false),"")</f>
        <v/>
      </c>
      <c r="C777" s="43" t="str">
        <f>iferror(vlookup(A777,'Input de Projetos'!$A$3:$B$999,2,false),"")</f>
        <v/>
      </c>
      <c r="D777" s="44" t="str">
        <f>iferror(vlookup(A777,'Input de Projetos'!$A$3:$C$999,3,false),"")</f>
        <v/>
      </c>
      <c r="E777" s="45"/>
      <c r="F777" s="53"/>
      <c r="G777" s="20"/>
      <c r="H777" s="51"/>
      <c r="I777" s="51"/>
      <c r="J777" s="26" t="str">
        <f t="shared" si="8"/>
        <v>A soma das parcelas não bate com o valor total do projeto</v>
      </c>
      <c r="K777" s="48" t="str">
        <f t="shared" si="2"/>
        <v/>
      </c>
      <c r="L777" s="48" t="str">
        <f>iferror(if(H777&lt;&gt;"Sim","", VLOOKUP(A777,'Input de Projetos'!$A$3:$F$999,5,FALSE)*F777),"")</f>
        <v/>
      </c>
      <c r="M777" s="49" t="str">
        <f t="shared" si="3"/>
        <v/>
      </c>
      <c r="N777" s="25" t="str">
        <f t="shared" si="4"/>
        <v/>
      </c>
      <c r="O777" s="50" t="str">
        <f t="shared" si="5"/>
        <v/>
      </c>
      <c r="P777" s="10"/>
      <c r="Q777" s="10"/>
    </row>
    <row r="778">
      <c r="A778" s="10"/>
      <c r="B778" s="42" t="str">
        <f>iferror(vlookup(A778,'Input de Projetos'!$A$3:$G$999,7,false),"")</f>
        <v/>
      </c>
      <c r="C778" s="43" t="str">
        <f>iferror(vlookup(A778,'Input de Projetos'!$A$3:$B$999,2,false),"")</f>
        <v/>
      </c>
      <c r="D778" s="44" t="str">
        <f>iferror(vlookup(A778,'Input de Projetos'!$A$3:$C$999,3,false),"")</f>
        <v/>
      </c>
      <c r="E778" s="45"/>
      <c r="F778" s="53"/>
      <c r="G778" s="20"/>
      <c r="H778" s="51"/>
      <c r="I778" s="51"/>
      <c r="J778" s="26" t="str">
        <f t="shared" si="8"/>
        <v>A soma das parcelas não bate com o valor total do projeto</v>
      </c>
      <c r="K778" s="48" t="str">
        <f t="shared" si="2"/>
        <v/>
      </c>
      <c r="L778" s="48" t="str">
        <f>iferror(if(H778&lt;&gt;"Sim","", VLOOKUP(A778,'Input de Projetos'!$A$3:$F$999,5,FALSE)*F778),"")</f>
        <v/>
      </c>
      <c r="M778" s="49" t="str">
        <f t="shared" si="3"/>
        <v/>
      </c>
      <c r="N778" s="25" t="str">
        <f t="shared" si="4"/>
        <v/>
      </c>
      <c r="O778" s="50" t="str">
        <f t="shared" si="5"/>
        <v/>
      </c>
      <c r="P778" s="10"/>
      <c r="Q778" s="10"/>
    </row>
    <row r="779">
      <c r="A779" s="10"/>
      <c r="B779" s="42" t="str">
        <f>iferror(vlookup(A779,'Input de Projetos'!$A$3:$G$999,7,false),"")</f>
        <v/>
      </c>
      <c r="C779" s="43" t="str">
        <f>iferror(vlookup(A779,'Input de Projetos'!$A$3:$B$999,2,false),"")</f>
        <v/>
      </c>
      <c r="D779" s="44" t="str">
        <f>iferror(vlookup(A779,'Input de Projetos'!$A$3:$C$999,3,false),"")</f>
        <v/>
      </c>
      <c r="E779" s="45"/>
      <c r="F779" s="53"/>
      <c r="G779" s="20"/>
      <c r="H779" s="51"/>
      <c r="I779" s="51"/>
      <c r="J779" s="26" t="str">
        <f t="shared" si="8"/>
        <v>A soma das parcelas não bate com o valor total do projeto</v>
      </c>
      <c r="K779" s="48" t="str">
        <f t="shared" si="2"/>
        <v/>
      </c>
      <c r="L779" s="48" t="str">
        <f>iferror(if(H779&lt;&gt;"Sim","", VLOOKUP(A779,'Input de Projetos'!$A$3:$F$999,5,FALSE)*F779),"")</f>
        <v/>
      </c>
      <c r="M779" s="49" t="str">
        <f t="shared" si="3"/>
        <v/>
      </c>
      <c r="N779" s="25" t="str">
        <f t="shared" si="4"/>
        <v/>
      </c>
      <c r="O779" s="50" t="str">
        <f t="shared" si="5"/>
        <v/>
      </c>
      <c r="P779" s="10"/>
      <c r="Q779" s="10"/>
    </row>
    <row r="780">
      <c r="A780" s="10"/>
      <c r="B780" s="42" t="str">
        <f>iferror(vlookup(A780,'Input de Projetos'!$A$3:$G$999,7,false),"")</f>
        <v/>
      </c>
      <c r="C780" s="43" t="str">
        <f>iferror(vlookup(A780,'Input de Projetos'!$A$3:$B$999,2,false),"")</f>
        <v/>
      </c>
      <c r="D780" s="44" t="str">
        <f>iferror(vlookup(A780,'Input de Projetos'!$A$3:$C$999,3,false),"")</f>
        <v/>
      </c>
      <c r="E780" s="45"/>
      <c r="F780" s="53"/>
      <c r="G780" s="20"/>
      <c r="H780" s="51"/>
      <c r="I780" s="51"/>
      <c r="J780" s="26" t="str">
        <f t="shared" si="8"/>
        <v>A soma das parcelas não bate com o valor total do projeto</v>
      </c>
      <c r="K780" s="48" t="str">
        <f t="shared" si="2"/>
        <v/>
      </c>
      <c r="L780" s="48" t="str">
        <f>iferror(if(H780&lt;&gt;"Sim","", VLOOKUP(A780,'Input de Projetos'!$A$3:$F$999,5,FALSE)*F780),"")</f>
        <v/>
      </c>
      <c r="M780" s="49" t="str">
        <f t="shared" si="3"/>
        <v/>
      </c>
      <c r="N780" s="25" t="str">
        <f t="shared" si="4"/>
        <v/>
      </c>
      <c r="O780" s="50" t="str">
        <f t="shared" si="5"/>
        <v/>
      </c>
      <c r="P780" s="10"/>
      <c r="Q780" s="10"/>
    </row>
    <row r="781">
      <c r="A781" s="10"/>
      <c r="B781" s="42" t="str">
        <f>iferror(vlookup(A781,'Input de Projetos'!$A$3:$G$999,7,false),"")</f>
        <v/>
      </c>
      <c r="C781" s="43" t="str">
        <f>iferror(vlookup(A781,'Input de Projetos'!$A$3:$B$999,2,false),"")</f>
        <v/>
      </c>
      <c r="D781" s="44" t="str">
        <f>iferror(vlookup(A781,'Input de Projetos'!$A$3:$C$999,3,false),"")</f>
        <v/>
      </c>
      <c r="E781" s="45"/>
      <c r="F781" s="53"/>
      <c r="G781" s="20"/>
      <c r="H781" s="51"/>
      <c r="I781" s="51"/>
      <c r="J781" s="26" t="str">
        <f t="shared" si="8"/>
        <v>A soma das parcelas não bate com o valor total do projeto</v>
      </c>
      <c r="K781" s="48" t="str">
        <f t="shared" si="2"/>
        <v/>
      </c>
      <c r="L781" s="48" t="str">
        <f>iferror(if(H781&lt;&gt;"Sim","", VLOOKUP(A781,'Input de Projetos'!$A$3:$F$999,5,FALSE)*F781),"")</f>
        <v/>
      </c>
      <c r="M781" s="49" t="str">
        <f t="shared" si="3"/>
        <v/>
      </c>
      <c r="N781" s="25" t="str">
        <f t="shared" si="4"/>
        <v/>
      </c>
      <c r="O781" s="50" t="str">
        <f t="shared" si="5"/>
        <v/>
      </c>
      <c r="P781" s="10"/>
      <c r="Q781" s="10"/>
    </row>
    <row r="782">
      <c r="A782" s="10"/>
      <c r="B782" s="42" t="str">
        <f>iferror(vlookup(A782,'Input de Projetos'!$A$3:$G$999,7,false),"")</f>
        <v/>
      </c>
      <c r="C782" s="43" t="str">
        <f>iferror(vlookup(A782,'Input de Projetos'!$A$3:$B$999,2,false),"")</f>
        <v/>
      </c>
      <c r="D782" s="44" t="str">
        <f>iferror(vlookup(A782,'Input de Projetos'!$A$3:$C$999,3,false),"")</f>
        <v/>
      </c>
      <c r="E782" s="45"/>
      <c r="F782" s="53"/>
      <c r="G782" s="20"/>
      <c r="H782" s="51"/>
      <c r="I782" s="51"/>
      <c r="J782" s="26" t="str">
        <f t="shared" si="8"/>
        <v>A soma das parcelas não bate com o valor total do projeto</v>
      </c>
      <c r="K782" s="48" t="str">
        <f t="shared" si="2"/>
        <v/>
      </c>
      <c r="L782" s="48" t="str">
        <f>iferror(if(H782&lt;&gt;"Sim","", VLOOKUP(A782,'Input de Projetos'!$A$3:$F$999,5,FALSE)*F782),"")</f>
        <v/>
      </c>
      <c r="M782" s="49" t="str">
        <f t="shared" si="3"/>
        <v/>
      </c>
      <c r="N782" s="25" t="str">
        <f t="shared" si="4"/>
        <v/>
      </c>
      <c r="O782" s="50" t="str">
        <f t="shared" si="5"/>
        <v/>
      </c>
      <c r="P782" s="10"/>
      <c r="Q782" s="10"/>
    </row>
    <row r="783">
      <c r="A783" s="10"/>
      <c r="B783" s="42" t="str">
        <f>iferror(vlookup(A783,'Input de Projetos'!$A$3:$G$999,7,false),"")</f>
        <v/>
      </c>
      <c r="C783" s="43" t="str">
        <f>iferror(vlookup(A783,'Input de Projetos'!$A$3:$B$999,2,false),"")</f>
        <v/>
      </c>
      <c r="D783" s="44" t="str">
        <f>iferror(vlookup(A783,'Input de Projetos'!$A$3:$C$999,3,false),"")</f>
        <v/>
      </c>
      <c r="E783" s="45"/>
      <c r="F783" s="53"/>
      <c r="G783" s="20"/>
      <c r="H783" s="51"/>
      <c r="I783" s="51"/>
      <c r="J783" s="26" t="str">
        <f t="shared" si="8"/>
        <v>A soma das parcelas não bate com o valor total do projeto</v>
      </c>
      <c r="K783" s="48" t="str">
        <f t="shared" si="2"/>
        <v/>
      </c>
      <c r="L783" s="48" t="str">
        <f>iferror(if(H783&lt;&gt;"Sim","", VLOOKUP(A783,'Input de Projetos'!$A$3:$F$999,5,FALSE)*F783),"")</f>
        <v/>
      </c>
      <c r="M783" s="49" t="str">
        <f t="shared" si="3"/>
        <v/>
      </c>
      <c r="N783" s="25" t="str">
        <f t="shared" si="4"/>
        <v/>
      </c>
      <c r="O783" s="50" t="str">
        <f t="shared" si="5"/>
        <v/>
      </c>
      <c r="P783" s="10"/>
      <c r="Q783" s="10"/>
    </row>
    <row r="784">
      <c r="A784" s="10"/>
      <c r="B784" s="42" t="str">
        <f>iferror(vlookup(A784,'Input de Projetos'!$A$3:$G$999,7,false),"")</f>
        <v/>
      </c>
      <c r="C784" s="43" t="str">
        <f>iferror(vlookup(A784,'Input de Projetos'!$A$3:$B$999,2,false),"")</f>
        <v/>
      </c>
      <c r="D784" s="44" t="str">
        <f>iferror(vlookup(A784,'Input de Projetos'!$A$3:$C$999,3,false),"")</f>
        <v/>
      </c>
      <c r="E784" s="45"/>
      <c r="F784" s="53"/>
      <c r="G784" s="20"/>
      <c r="H784" s="51"/>
      <c r="I784" s="51"/>
      <c r="J784" s="26" t="str">
        <f t="shared" si="8"/>
        <v>A soma das parcelas não bate com o valor total do projeto</v>
      </c>
      <c r="K784" s="48" t="str">
        <f t="shared" si="2"/>
        <v/>
      </c>
      <c r="L784" s="48" t="str">
        <f>iferror(if(H784&lt;&gt;"Sim","", VLOOKUP(A784,'Input de Projetos'!$A$3:$F$999,5,FALSE)*F784),"")</f>
        <v/>
      </c>
      <c r="M784" s="49" t="str">
        <f t="shared" si="3"/>
        <v/>
      </c>
      <c r="N784" s="25" t="str">
        <f t="shared" si="4"/>
        <v/>
      </c>
      <c r="O784" s="50" t="str">
        <f t="shared" si="5"/>
        <v/>
      </c>
      <c r="P784" s="10"/>
      <c r="Q784" s="10"/>
    </row>
    <row r="785">
      <c r="A785" s="10"/>
      <c r="B785" s="42" t="str">
        <f>iferror(vlookup(A785,'Input de Projetos'!$A$3:$G$999,7,false),"")</f>
        <v/>
      </c>
      <c r="C785" s="43" t="str">
        <f>iferror(vlookup(A785,'Input de Projetos'!$A$3:$B$999,2,false),"")</f>
        <v/>
      </c>
      <c r="D785" s="44" t="str">
        <f>iferror(vlookup(A785,'Input de Projetos'!$A$3:$C$999,3,false),"")</f>
        <v/>
      </c>
      <c r="E785" s="45"/>
      <c r="F785" s="53"/>
      <c r="G785" s="20"/>
      <c r="H785" s="51"/>
      <c r="I785" s="51"/>
      <c r="J785" s="26" t="str">
        <f t="shared" si="8"/>
        <v>A soma das parcelas não bate com o valor total do projeto</v>
      </c>
      <c r="K785" s="48" t="str">
        <f t="shared" si="2"/>
        <v/>
      </c>
      <c r="L785" s="48" t="str">
        <f>iferror(if(H785&lt;&gt;"Sim","", VLOOKUP(A785,'Input de Projetos'!$A$3:$F$999,5,FALSE)*F785),"")</f>
        <v/>
      </c>
      <c r="M785" s="49" t="str">
        <f t="shared" si="3"/>
        <v/>
      </c>
      <c r="N785" s="25" t="str">
        <f t="shared" si="4"/>
        <v/>
      </c>
      <c r="O785" s="50" t="str">
        <f t="shared" si="5"/>
        <v/>
      </c>
      <c r="P785" s="10"/>
      <c r="Q785" s="10"/>
    </row>
    <row r="786">
      <c r="A786" s="10"/>
      <c r="B786" s="42" t="str">
        <f>iferror(vlookup(A786,'Input de Projetos'!$A$3:$G$999,7,false),"")</f>
        <v/>
      </c>
      <c r="C786" s="43" t="str">
        <f>iferror(vlookup(A786,'Input de Projetos'!$A$3:$B$999,2,false),"")</f>
        <v/>
      </c>
      <c r="D786" s="44" t="str">
        <f>iferror(vlookup(A786,'Input de Projetos'!$A$3:$C$999,3,false),"")</f>
        <v/>
      </c>
      <c r="E786" s="45"/>
      <c r="F786" s="53"/>
      <c r="G786" s="20"/>
      <c r="H786" s="51"/>
      <c r="I786" s="51"/>
      <c r="J786" s="26" t="str">
        <f t="shared" si="8"/>
        <v>A soma das parcelas não bate com o valor total do projeto</v>
      </c>
      <c r="K786" s="48" t="str">
        <f t="shared" si="2"/>
        <v/>
      </c>
      <c r="L786" s="48" t="str">
        <f>iferror(if(H786&lt;&gt;"Sim","", VLOOKUP(A786,'Input de Projetos'!$A$3:$F$999,5,FALSE)*F786),"")</f>
        <v/>
      </c>
      <c r="M786" s="49" t="str">
        <f t="shared" si="3"/>
        <v/>
      </c>
      <c r="N786" s="25" t="str">
        <f t="shared" si="4"/>
        <v/>
      </c>
      <c r="O786" s="50" t="str">
        <f t="shared" si="5"/>
        <v/>
      </c>
      <c r="P786" s="10"/>
      <c r="Q786" s="10"/>
    </row>
    <row r="787">
      <c r="A787" s="10"/>
      <c r="B787" s="42" t="str">
        <f>iferror(vlookup(A787,'Input de Projetos'!$A$3:$G$999,7,false),"")</f>
        <v/>
      </c>
      <c r="C787" s="43" t="str">
        <f>iferror(vlookup(A787,'Input de Projetos'!$A$3:$B$999,2,false),"")</f>
        <v/>
      </c>
      <c r="D787" s="44" t="str">
        <f>iferror(vlookup(A787,'Input de Projetos'!$A$3:$C$999,3,false),"")</f>
        <v/>
      </c>
      <c r="E787" s="45"/>
      <c r="F787" s="53"/>
      <c r="G787" s="20"/>
      <c r="H787" s="51"/>
      <c r="I787" s="51"/>
      <c r="J787" s="26" t="str">
        <f t="shared" si="8"/>
        <v>A soma das parcelas não bate com o valor total do projeto</v>
      </c>
      <c r="K787" s="48" t="str">
        <f t="shared" si="2"/>
        <v/>
      </c>
      <c r="L787" s="48" t="str">
        <f>iferror(if(H787&lt;&gt;"Sim","", VLOOKUP(A787,'Input de Projetos'!$A$3:$F$999,5,FALSE)*F787),"")</f>
        <v/>
      </c>
      <c r="M787" s="49" t="str">
        <f t="shared" si="3"/>
        <v/>
      </c>
      <c r="N787" s="25" t="str">
        <f t="shared" si="4"/>
        <v/>
      </c>
      <c r="O787" s="50" t="str">
        <f t="shared" si="5"/>
        <v/>
      </c>
      <c r="P787" s="10"/>
      <c r="Q787" s="10"/>
    </row>
    <row r="788">
      <c r="A788" s="10"/>
      <c r="B788" s="42" t="str">
        <f>iferror(vlookup(A788,'Input de Projetos'!$A$3:$G$999,7,false),"")</f>
        <v/>
      </c>
      <c r="C788" s="43" t="str">
        <f>iferror(vlookup(A788,'Input de Projetos'!$A$3:$B$999,2,false),"")</f>
        <v/>
      </c>
      <c r="D788" s="44" t="str">
        <f>iferror(vlookup(A788,'Input de Projetos'!$A$3:$C$999,3,false),"")</f>
        <v/>
      </c>
      <c r="E788" s="45"/>
      <c r="F788" s="53"/>
      <c r="G788" s="20"/>
      <c r="H788" s="51"/>
      <c r="I788" s="51"/>
      <c r="J788" s="26" t="str">
        <f t="shared" si="8"/>
        <v>A soma das parcelas não bate com o valor total do projeto</v>
      </c>
      <c r="K788" s="48" t="str">
        <f t="shared" si="2"/>
        <v/>
      </c>
      <c r="L788" s="48" t="str">
        <f>iferror(if(H788&lt;&gt;"Sim","", VLOOKUP(A788,'Input de Projetos'!$A$3:$F$999,5,FALSE)*F788),"")</f>
        <v/>
      </c>
      <c r="M788" s="49" t="str">
        <f t="shared" si="3"/>
        <v/>
      </c>
      <c r="N788" s="25" t="str">
        <f t="shared" si="4"/>
        <v/>
      </c>
      <c r="O788" s="50" t="str">
        <f t="shared" si="5"/>
        <v/>
      </c>
      <c r="P788" s="10"/>
      <c r="Q788" s="10"/>
    </row>
    <row r="789">
      <c r="A789" s="10"/>
      <c r="B789" s="42" t="str">
        <f>iferror(vlookup(A789,'Input de Projetos'!$A$3:$G$999,7,false),"")</f>
        <v/>
      </c>
      <c r="C789" s="43" t="str">
        <f>iferror(vlookup(A789,'Input de Projetos'!$A$3:$B$999,2,false),"")</f>
        <v/>
      </c>
      <c r="D789" s="44" t="str">
        <f>iferror(vlookup(A789,'Input de Projetos'!$A$3:$C$999,3,false),"")</f>
        <v/>
      </c>
      <c r="E789" s="45"/>
      <c r="F789" s="53"/>
      <c r="G789" s="20"/>
      <c r="H789" s="51"/>
      <c r="I789" s="51"/>
      <c r="J789" s="26" t="str">
        <f t="shared" si="8"/>
        <v>A soma das parcelas não bate com o valor total do projeto</v>
      </c>
      <c r="K789" s="48" t="str">
        <f t="shared" si="2"/>
        <v/>
      </c>
      <c r="L789" s="48" t="str">
        <f>iferror(if(H789&lt;&gt;"Sim","", VLOOKUP(A789,'Input de Projetos'!$A$3:$F$999,5,FALSE)*F789),"")</f>
        <v/>
      </c>
      <c r="M789" s="49" t="str">
        <f t="shared" si="3"/>
        <v/>
      </c>
      <c r="N789" s="25" t="str">
        <f t="shared" si="4"/>
        <v/>
      </c>
      <c r="O789" s="50" t="str">
        <f t="shared" si="5"/>
        <v/>
      </c>
      <c r="P789" s="10"/>
      <c r="Q789" s="10"/>
    </row>
    <row r="790">
      <c r="A790" s="10"/>
      <c r="B790" s="42" t="str">
        <f>iferror(vlookup(A790,'Input de Projetos'!$A$3:$G$999,7,false),"")</f>
        <v/>
      </c>
      <c r="C790" s="43" t="str">
        <f>iferror(vlookup(A790,'Input de Projetos'!$A$3:$B$999,2,false),"")</f>
        <v/>
      </c>
      <c r="D790" s="44" t="str">
        <f>iferror(vlookup(A790,'Input de Projetos'!$A$3:$C$999,3,false),"")</f>
        <v/>
      </c>
      <c r="E790" s="45"/>
      <c r="F790" s="53"/>
      <c r="G790" s="20"/>
      <c r="H790" s="51"/>
      <c r="I790" s="51"/>
      <c r="J790" s="26" t="str">
        <f t="shared" si="8"/>
        <v>A soma das parcelas não bate com o valor total do projeto</v>
      </c>
      <c r="K790" s="48" t="str">
        <f t="shared" si="2"/>
        <v/>
      </c>
      <c r="L790" s="48" t="str">
        <f>iferror(if(H790&lt;&gt;"Sim","", VLOOKUP(A790,'Input de Projetos'!$A$3:$F$999,5,FALSE)*F790),"")</f>
        <v/>
      </c>
      <c r="M790" s="49" t="str">
        <f t="shared" si="3"/>
        <v/>
      </c>
      <c r="N790" s="25" t="str">
        <f t="shared" si="4"/>
        <v/>
      </c>
      <c r="O790" s="50" t="str">
        <f t="shared" si="5"/>
        <v/>
      </c>
      <c r="P790" s="10"/>
      <c r="Q790" s="10"/>
    </row>
    <row r="791">
      <c r="A791" s="10"/>
      <c r="B791" s="42" t="str">
        <f>iferror(vlookup(A791,'Input de Projetos'!$A$3:$G$999,7,false),"")</f>
        <v/>
      </c>
      <c r="C791" s="43" t="str">
        <f>iferror(vlookup(A791,'Input de Projetos'!$A$3:$B$999,2,false),"")</f>
        <v/>
      </c>
      <c r="D791" s="44" t="str">
        <f>iferror(vlookup(A791,'Input de Projetos'!$A$3:$C$999,3,false),"")</f>
        <v/>
      </c>
      <c r="E791" s="45"/>
      <c r="F791" s="53"/>
      <c r="G791" s="20"/>
      <c r="H791" s="51"/>
      <c r="I791" s="51"/>
      <c r="J791" s="26" t="str">
        <f t="shared" si="8"/>
        <v>A soma das parcelas não bate com o valor total do projeto</v>
      </c>
      <c r="K791" s="48" t="str">
        <f t="shared" si="2"/>
        <v/>
      </c>
      <c r="L791" s="48" t="str">
        <f>iferror(if(H791&lt;&gt;"Sim","", VLOOKUP(A791,'Input de Projetos'!$A$3:$F$999,5,FALSE)*F791),"")</f>
        <v/>
      </c>
      <c r="M791" s="49" t="str">
        <f t="shared" si="3"/>
        <v/>
      </c>
      <c r="N791" s="25" t="str">
        <f t="shared" si="4"/>
        <v/>
      </c>
      <c r="O791" s="50" t="str">
        <f t="shared" si="5"/>
        <v/>
      </c>
      <c r="P791" s="10"/>
      <c r="Q791" s="10"/>
    </row>
    <row r="792">
      <c r="A792" s="10"/>
      <c r="B792" s="42" t="str">
        <f>iferror(vlookup(A792,'Input de Projetos'!$A$3:$G$999,7,false),"")</f>
        <v/>
      </c>
      <c r="C792" s="43" t="str">
        <f>iferror(vlookup(A792,'Input de Projetos'!$A$3:$B$999,2,false),"")</f>
        <v/>
      </c>
      <c r="D792" s="44" t="str">
        <f>iferror(vlookup(A792,'Input de Projetos'!$A$3:$C$999,3,false),"")</f>
        <v/>
      </c>
      <c r="E792" s="45"/>
      <c r="F792" s="53"/>
      <c r="G792" s="20"/>
      <c r="H792" s="51"/>
      <c r="I792" s="51"/>
      <c r="J792" s="26" t="str">
        <f t="shared" si="8"/>
        <v>A soma das parcelas não bate com o valor total do projeto</v>
      </c>
      <c r="K792" s="48" t="str">
        <f t="shared" si="2"/>
        <v/>
      </c>
      <c r="L792" s="48" t="str">
        <f>iferror(if(H792&lt;&gt;"Sim","", VLOOKUP(A792,'Input de Projetos'!$A$3:$F$999,5,FALSE)*F792),"")</f>
        <v/>
      </c>
      <c r="M792" s="49" t="str">
        <f t="shared" si="3"/>
        <v/>
      </c>
      <c r="N792" s="25" t="str">
        <f t="shared" si="4"/>
        <v/>
      </c>
      <c r="O792" s="50" t="str">
        <f t="shared" si="5"/>
        <v/>
      </c>
      <c r="P792" s="10"/>
      <c r="Q792" s="10"/>
    </row>
    <row r="793">
      <c r="A793" s="10"/>
      <c r="B793" s="42" t="str">
        <f>iferror(vlookup(A793,'Input de Projetos'!$A$3:$G$999,7,false),"")</f>
        <v/>
      </c>
      <c r="C793" s="43" t="str">
        <f>iferror(vlookup(A793,'Input de Projetos'!$A$3:$B$999,2,false),"")</f>
        <v/>
      </c>
      <c r="D793" s="44" t="str">
        <f>iferror(vlookup(A793,'Input de Projetos'!$A$3:$C$999,3,false),"")</f>
        <v/>
      </c>
      <c r="E793" s="45"/>
      <c r="F793" s="53"/>
      <c r="G793" s="20"/>
      <c r="H793" s="51"/>
      <c r="I793" s="51"/>
      <c r="J793" s="26" t="str">
        <f t="shared" si="8"/>
        <v>A soma das parcelas não bate com o valor total do projeto</v>
      </c>
      <c r="K793" s="48" t="str">
        <f t="shared" si="2"/>
        <v/>
      </c>
      <c r="L793" s="48" t="str">
        <f>iferror(if(H793&lt;&gt;"Sim","", VLOOKUP(A793,'Input de Projetos'!$A$3:$F$999,5,FALSE)*F793),"")</f>
        <v/>
      </c>
      <c r="M793" s="49" t="str">
        <f t="shared" si="3"/>
        <v/>
      </c>
      <c r="N793" s="25" t="str">
        <f t="shared" si="4"/>
        <v/>
      </c>
      <c r="O793" s="50" t="str">
        <f t="shared" si="5"/>
        <v/>
      </c>
      <c r="P793" s="10"/>
      <c r="Q793" s="10"/>
    </row>
    <row r="794">
      <c r="A794" s="10"/>
      <c r="B794" s="42" t="str">
        <f>iferror(vlookup(A794,'Input de Projetos'!$A$3:$G$999,7,false),"")</f>
        <v/>
      </c>
      <c r="C794" s="43" t="str">
        <f>iferror(vlookup(A794,'Input de Projetos'!$A$3:$B$999,2,false),"")</f>
        <v/>
      </c>
      <c r="D794" s="44" t="str">
        <f>iferror(vlookup(A794,'Input de Projetos'!$A$3:$C$999,3,false),"")</f>
        <v/>
      </c>
      <c r="E794" s="45"/>
      <c r="F794" s="53"/>
      <c r="G794" s="20"/>
      <c r="H794" s="51"/>
      <c r="I794" s="51"/>
      <c r="J794" s="26" t="str">
        <f t="shared" si="8"/>
        <v>A soma das parcelas não bate com o valor total do projeto</v>
      </c>
      <c r="K794" s="48" t="str">
        <f t="shared" si="2"/>
        <v/>
      </c>
      <c r="L794" s="48" t="str">
        <f>iferror(if(H794&lt;&gt;"Sim","", VLOOKUP(A794,'Input de Projetos'!$A$3:$F$999,5,FALSE)*F794),"")</f>
        <v/>
      </c>
      <c r="M794" s="49" t="str">
        <f t="shared" si="3"/>
        <v/>
      </c>
      <c r="N794" s="25" t="str">
        <f t="shared" si="4"/>
        <v/>
      </c>
      <c r="O794" s="50" t="str">
        <f t="shared" si="5"/>
        <v/>
      </c>
      <c r="P794" s="10"/>
      <c r="Q794" s="10"/>
    </row>
    <row r="795">
      <c r="A795" s="10"/>
      <c r="B795" s="42" t="str">
        <f>iferror(vlookup(A795,'Input de Projetos'!$A$3:$G$999,7,false),"")</f>
        <v/>
      </c>
      <c r="C795" s="43" t="str">
        <f>iferror(vlookup(A795,'Input de Projetos'!$A$3:$B$999,2,false),"")</f>
        <v/>
      </c>
      <c r="D795" s="44" t="str">
        <f>iferror(vlookup(A795,'Input de Projetos'!$A$3:$C$999,3,false),"")</f>
        <v/>
      </c>
      <c r="E795" s="45"/>
      <c r="F795" s="53"/>
      <c r="G795" s="20"/>
      <c r="H795" s="51"/>
      <c r="I795" s="51"/>
      <c r="J795" s="26" t="str">
        <f t="shared" si="8"/>
        <v>A soma das parcelas não bate com o valor total do projeto</v>
      </c>
      <c r="K795" s="48" t="str">
        <f t="shared" si="2"/>
        <v/>
      </c>
      <c r="L795" s="48" t="str">
        <f>iferror(if(H795&lt;&gt;"Sim","", VLOOKUP(A795,'Input de Projetos'!$A$3:$F$999,5,FALSE)*F795),"")</f>
        <v/>
      </c>
      <c r="M795" s="49" t="str">
        <f t="shared" si="3"/>
        <v/>
      </c>
      <c r="N795" s="25" t="str">
        <f t="shared" si="4"/>
        <v/>
      </c>
      <c r="O795" s="50" t="str">
        <f t="shared" si="5"/>
        <v/>
      </c>
      <c r="P795" s="10"/>
      <c r="Q795" s="10"/>
    </row>
    <row r="796">
      <c r="A796" s="10"/>
      <c r="B796" s="42" t="str">
        <f>iferror(vlookup(A796,'Input de Projetos'!$A$3:$G$999,7,false),"")</f>
        <v/>
      </c>
      <c r="C796" s="43" t="str">
        <f>iferror(vlookup(A796,'Input de Projetos'!$A$3:$B$999,2,false),"")</f>
        <v/>
      </c>
      <c r="D796" s="44" t="str">
        <f>iferror(vlookup(A796,'Input de Projetos'!$A$3:$C$999,3,false),"")</f>
        <v/>
      </c>
      <c r="E796" s="45"/>
      <c r="F796" s="53"/>
      <c r="G796" s="20"/>
      <c r="H796" s="51"/>
      <c r="I796" s="51"/>
      <c r="J796" s="26" t="str">
        <f t="shared" si="8"/>
        <v>A soma das parcelas não bate com o valor total do projeto</v>
      </c>
      <c r="K796" s="48" t="str">
        <f t="shared" si="2"/>
        <v/>
      </c>
      <c r="L796" s="48" t="str">
        <f>iferror(if(H796&lt;&gt;"Sim","", VLOOKUP(A796,'Input de Projetos'!$A$3:$F$999,5,FALSE)*F796),"")</f>
        <v/>
      </c>
      <c r="M796" s="49" t="str">
        <f t="shared" si="3"/>
        <v/>
      </c>
      <c r="N796" s="25" t="str">
        <f t="shared" si="4"/>
        <v/>
      </c>
      <c r="O796" s="50" t="str">
        <f t="shared" si="5"/>
        <v/>
      </c>
      <c r="P796" s="10"/>
      <c r="Q796" s="10"/>
    </row>
    <row r="797">
      <c r="A797" s="10"/>
      <c r="B797" s="42" t="str">
        <f>iferror(vlookup(A797,'Input de Projetos'!$A$3:$G$999,7,false),"")</f>
        <v/>
      </c>
      <c r="C797" s="43" t="str">
        <f>iferror(vlookup(A797,'Input de Projetos'!$A$3:$B$999,2,false),"")</f>
        <v/>
      </c>
      <c r="D797" s="44" t="str">
        <f>iferror(vlookup(A797,'Input de Projetos'!$A$3:$C$999,3,false),"")</f>
        <v/>
      </c>
      <c r="E797" s="45"/>
      <c r="F797" s="53"/>
      <c r="G797" s="20"/>
      <c r="H797" s="51"/>
      <c r="I797" s="51"/>
      <c r="J797" s="26" t="str">
        <f t="shared" si="8"/>
        <v>A soma das parcelas não bate com o valor total do projeto</v>
      </c>
      <c r="K797" s="48" t="str">
        <f t="shared" si="2"/>
        <v/>
      </c>
      <c r="L797" s="48" t="str">
        <f>iferror(if(H797&lt;&gt;"Sim","", VLOOKUP(A797,'Input de Projetos'!$A$3:$F$999,5,FALSE)*F797),"")</f>
        <v/>
      </c>
      <c r="M797" s="49" t="str">
        <f t="shared" si="3"/>
        <v/>
      </c>
      <c r="N797" s="25" t="str">
        <f t="shared" si="4"/>
        <v/>
      </c>
      <c r="O797" s="50" t="str">
        <f t="shared" si="5"/>
        <v/>
      </c>
      <c r="P797" s="10"/>
      <c r="Q797" s="10"/>
    </row>
    <row r="798">
      <c r="A798" s="10"/>
      <c r="B798" s="42" t="str">
        <f>iferror(vlookup(A798,'Input de Projetos'!$A$3:$G$999,7,false),"")</f>
        <v/>
      </c>
      <c r="C798" s="43" t="str">
        <f>iferror(vlookup(A798,'Input de Projetos'!$A$3:$B$999,2,false),"")</f>
        <v/>
      </c>
      <c r="D798" s="44" t="str">
        <f>iferror(vlookup(A798,'Input de Projetos'!$A$3:$C$999,3,false),"")</f>
        <v/>
      </c>
      <c r="E798" s="45"/>
      <c r="F798" s="53"/>
      <c r="G798" s="20"/>
      <c r="H798" s="51"/>
      <c r="I798" s="51"/>
      <c r="J798" s="26" t="str">
        <f t="shared" si="8"/>
        <v>A soma das parcelas não bate com o valor total do projeto</v>
      </c>
      <c r="K798" s="48" t="str">
        <f t="shared" si="2"/>
        <v/>
      </c>
      <c r="L798" s="48" t="str">
        <f>iferror(if(H798&lt;&gt;"Sim","", VLOOKUP(A798,'Input de Projetos'!$A$3:$F$999,5,FALSE)*F798),"")</f>
        <v/>
      </c>
      <c r="M798" s="49" t="str">
        <f t="shared" si="3"/>
        <v/>
      </c>
      <c r="N798" s="25" t="str">
        <f t="shared" si="4"/>
        <v/>
      </c>
      <c r="O798" s="50" t="str">
        <f t="shared" si="5"/>
        <v/>
      </c>
      <c r="P798" s="10"/>
      <c r="Q798" s="10"/>
    </row>
    <row r="799">
      <c r="A799" s="10"/>
      <c r="B799" s="42" t="str">
        <f>iferror(vlookup(A799,'Input de Projetos'!$A$3:$G$999,7,false),"")</f>
        <v/>
      </c>
      <c r="C799" s="43" t="str">
        <f>iferror(vlookup(A799,'Input de Projetos'!$A$3:$B$999,2,false),"")</f>
        <v/>
      </c>
      <c r="D799" s="44" t="str">
        <f>iferror(vlookup(A799,'Input de Projetos'!$A$3:$C$999,3,false),"")</f>
        <v/>
      </c>
      <c r="E799" s="45"/>
      <c r="F799" s="53"/>
      <c r="G799" s="20"/>
      <c r="H799" s="51"/>
      <c r="I799" s="51"/>
      <c r="J799" s="26" t="str">
        <f t="shared" si="8"/>
        <v>A soma das parcelas não bate com o valor total do projeto</v>
      </c>
      <c r="K799" s="48" t="str">
        <f t="shared" si="2"/>
        <v/>
      </c>
      <c r="L799" s="48" t="str">
        <f>iferror(if(H799&lt;&gt;"Sim","", VLOOKUP(A799,'Input de Projetos'!$A$3:$F$999,5,FALSE)*F799),"")</f>
        <v/>
      </c>
      <c r="M799" s="49" t="str">
        <f t="shared" si="3"/>
        <v/>
      </c>
      <c r="N799" s="25" t="str">
        <f t="shared" si="4"/>
        <v/>
      </c>
      <c r="O799" s="50" t="str">
        <f t="shared" si="5"/>
        <v/>
      </c>
      <c r="P799" s="10"/>
      <c r="Q799" s="10"/>
    </row>
    <row r="800">
      <c r="A800" s="10"/>
      <c r="B800" s="42" t="str">
        <f>iferror(vlookup(A800,'Input de Projetos'!$A$3:$G$999,7,false),"")</f>
        <v/>
      </c>
      <c r="C800" s="43" t="str">
        <f>iferror(vlookup(A800,'Input de Projetos'!$A$3:$B$999,2,false),"")</f>
        <v/>
      </c>
      <c r="D800" s="44" t="str">
        <f>iferror(vlookup(A800,'Input de Projetos'!$A$3:$C$999,3,false),"")</f>
        <v/>
      </c>
      <c r="E800" s="45"/>
      <c r="F800" s="53"/>
      <c r="G800" s="20"/>
      <c r="H800" s="51"/>
      <c r="I800" s="51"/>
      <c r="J800" s="26" t="str">
        <f t="shared" si="8"/>
        <v>A soma das parcelas não bate com o valor total do projeto</v>
      </c>
      <c r="K800" s="48" t="str">
        <f t="shared" si="2"/>
        <v/>
      </c>
      <c r="L800" s="48" t="str">
        <f>iferror(if(H800&lt;&gt;"Sim","", VLOOKUP(A800,'Input de Projetos'!$A$3:$F$999,5,FALSE)*F800),"")</f>
        <v/>
      </c>
      <c r="M800" s="49" t="str">
        <f t="shared" si="3"/>
        <v/>
      </c>
      <c r="N800" s="25" t="str">
        <f t="shared" si="4"/>
        <v/>
      </c>
      <c r="O800" s="50" t="str">
        <f t="shared" si="5"/>
        <v/>
      </c>
      <c r="P800" s="10"/>
      <c r="Q800" s="10"/>
    </row>
    <row r="801">
      <c r="A801" s="10"/>
      <c r="B801" s="42" t="str">
        <f>iferror(vlookup(A801,'Input de Projetos'!$A$3:$G$999,7,false),"")</f>
        <v/>
      </c>
      <c r="C801" s="43" t="str">
        <f>iferror(vlookup(A801,'Input de Projetos'!$A$3:$B$999,2,false),"")</f>
        <v/>
      </c>
      <c r="D801" s="44" t="str">
        <f>iferror(vlookup(A801,'Input de Projetos'!$A$3:$C$999,3,false),"")</f>
        <v/>
      </c>
      <c r="E801" s="45"/>
      <c r="F801" s="53"/>
      <c r="G801" s="20"/>
      <c r="H801" s="51"/>
      <c r="I801" s="51"/>
      <c r="J801" s="26" t="str">
        <f t="shared" si="8"/>
        <v>A soma das parcelas não bate com o valor total do projeto</v>
      </c>
      <c r="K801" s="48" t="str">
        <f t="shared" si="2"/>
        <v/>
      </c>
      <c r="L801" s="48" t="str">
        <f>iferror(if(H801&lt;&gt;"Sim","", VLOOKUP(A801,'Input de Projetos'!$A$3:$F$999,5,FALSE)*F801),"")</f>
        <v/>
      </c>
      <c r="M801" s="49" t="str">
        <f t="shared" si="3"/>
        <v/>
      </c>
      <c r="N801" s="25" t="str">
        <f t="shared" si="4"/>
        <v/>
      </c>
      <c r="O801" s="50" t="str">
        <f t="shared" si="5"/>
        <v/>
      </c>
      <c r="P801" s="10"/>
      <c r="Q801" s="10"/>
    </row>
    <row r="802">
      <c r="A802" s="10"/>
      <c r="B802" s="42" t="str">
        <f>iferror(vlookup(A802,'Input de Projetos'!$A$3:$G$999,7,false),"")</f>
        <v/>
      </c>
      <c r="C802" s="43" t="str">
        <f>iferror(vlookup(A802,'Input de Projetos'!$A$3:$B$999,2,false),"")</f>
        <v/>
      </c>
      <c r="D802" s="44" t="str">
        <f>iferror(vlookup(A802,'Input de Projetos'!$A$3:$C$999,3,false),"")</f>
        <v/>
      </c>
      <c r="E802" s="45"/>
      <c r="F802" s="53"/>
      <c r="G802" s="20"/>
      <c r="H802" s="51"/>
      <c r="I802" s="51"/>
      <c r="J802" s="26" t="str">
        <f t="shared" si="8"/>
        <v>A soma das parcelas não bate com o valor total do projeto</v>
      </c>
      <c r="K802" s="48" t="str">
        <f t="shared" si="2"/>
        <v/>
      </c>
      <c r="L802" s="48" t="str">
        <f>iferror(if(H802&lt;&gt;"Sim","", VLOOKUP(A802,'Input de Projetos'!$A$3:$F$999,5,FALSE)*F802),"")</f>
        <v/>
      </c>
      <c r="M802" s="49" t="str">
        <f t="shared" si="3"/>
        <v/>
      </c>
      <c r="N802" s="25" t="str">
        <f t="shared" si="4"/>
        <v/>
      </c>
      <c r="O802" s="50" t="str">
        <f t="shared" si="5"/>
        <v/>
      </c>
      <c r="P802" s="10"/>
      <c r="Q802" s="10"/>
    </row>
    <row r="803">
      <c r="A803" s="10"/>
      <c r="B803" s="42" t="str">
        <f>iferror(vlookup(A803,'Input de Projetos'!$A$3:$G$999,7,false),"")</f>
        <v/>
      </c>
      <c r="C803" s="43" t="str">
        <f>iferror(vlookup(A803,'Input de Projetos'!$A$3:$B$999,2,false),"")</f>
        <v/>
      </c>
      <c r="D803" s="44" t="str">
        <f>iferror(vlookup(A803,'Input de Projetos'!$A$3:$C$999,3,false),"")</f>
        <v/>
      </c>
      <c r="E803" s="45"/>
      <c r="F803" s="53"/>
      <c r="G803" s="20"/>
      <c r="H803" s="51"/>
      <c r="I803" s="51"/>
      <c r="J803" s="26" t="str">
        <f t="shared" si="8"/>
        <v>A soma das parcelas não bate com o valor total do projeto</v>
      </c>
      <c r="K803" s="48" t="str">
        <f t="shared" si="2"/>
        <v/>
      </c>
      <c r="L803" s="48" t="str">
        <f>iferror(if(H803&lt;&gt;"Sim","", VLOOKUP(A803,'Input de Projetos'!$A$3:$F$999,5,FALSE)*F803),"")</f>
        <v/>
      </c>
      <c r="M803" s="49" t="str">
        <f t="shared" si="3"/>
        <v/>
      </c>
      <c r="N803" s="25" t="str">
        <f t="shared" si="4"/>
        <v/>
      </c>
      <c r="O803" s="50" t="str">
        <f t="shared" si="5"/>
        <v/>
      </c>
      <c r="P803" s="10"/>
      <c r="Q803" s="10"/>
    </row>
    <row r="804">
      <c r="A804" s="10"/>
      <c r="B804" s="42" t="str">
        <f>iferror(vlookup(A804,'Input de Projetos'!$A$3:$G$999,7,false),"")</f>
        <v/>
      </c>
      <c r="C804" s="43" t="str">
        <f>iferror(vlookup(A804,'Input de Projetos'!$A$3:$B$999,2,false),"")</f>
        <v/>
      </c>
      <c r="D804" s="44" t="str">
        <f>iferror(vlookup(A804,'Input de Projetos'!$A$3:$C$999,3,false),"")</f>
        <v/>
      </c>
      <c r="E804" s="45"/>
      <c r="F804" s="53"/>
      <c r="G804" s="20"/>
      <c r="H804" s="51"/>
      <c r="I804" s="51"/>
      <c r="J804" s="26" t="str">
        <f t="shared" si="8"/>
        <v>A soma das parcelas não bate com o valor total do projeto</v>
      </c>
      <c r="K804" s="48" t="str">
        <f t="shared" si="2"/>
        <v/>
      </c>
      <c r="L804" s="48" t="str">
        <f>iferror(if(H804&lt;&gt;"Sim","", VLOOKUP(A804,'Input de Projetos'!$A$3:$F$999,5,FALSE)*F804),"")</f>
        <v/>
      </c>
      <c r="M804" s="49" t="str">
        <f t="shared" si="3"/>
        <v/>
      </c>
      <c r="N804" s="25" t="str">
        <f t="shared" si="4"/>
        <v/>
      </c>
      <c r="O804" s="50" t="str">
        <f t="shared" si="5"/>
        <v/>
      </c>
      <c r="P804" s="10"/>
      <c r="Q804" s="10"/>
    </row>
    <row r="805">
      <c r="A805" s="10"/>
      <c r="B805" s="42" t="str">
        <f>iferror(vlookup(A805,'Input de Projetos'!$A$3:$G$999,7,false),"")</f>
        <v/>
      </c>
      <c r="C805" s="43" t="str">
        <f>iferror(vlookup(A805,'Input de Projetos'!$A$3:$B$999,2,false),"")</f>
        <v/>
      </c>
      <c r="D805" s="44" t="str">
        <f>iferror(vlookup(A805,'Input de Projetos'!$A$3:$C$999,3,false),"")</f>
        <v/>
      </c>
      <c r="E805" s="45"/>
      <c r="F805" s="53"/>
      <c r="G805" s="20"/>
      <c r="H805" s="51"/>
      <c r="I805" s="51"/>
      <c r="J805" s="26" t="str">
        <f t="shared" si="8"/>
        <v>A soma das parcelas não bate com o valor total do projeto</v>
      </c>
      <c r="K805" s="48" t="str">
        <f t="shared" si="2"/>
        <v/>
      </c>
      <c r="L805" s="48" t="str">
        <f>iferror(if(H805&lt;&gt;"Sim","", VLOOKUP(A805,'Input de Projetos'!$A$3:$F$999,5,FALSE)*F805),"")</f>
        <v/>
      </c>
      <c r="M805" s="49" t="str">
        <f t="shared" si="3"/>
        <v/>
      </c>
      <c r="N805" s="25" t="str">
        <f t="shared" si="4"/>
        <v/>
      </c>
      <c r="O805" s="50" t="str">
        <f t="shared" si="5"/>
        <v/>
      </c>
      <c r="P805" s="10"/>
      <c r="Q805" s="10"/>
    </row>
    <row r="806">
      <c r="A806" s="10"/>
      <c r="B806" s="42" t="str">
        <f>iferror(vlookup(A806,'Input de Projetos'!$A$3:$G$999,7,false),"")</f>
        <v/>
      </c>
      <c r="C806" s="43" t="str">
        <f>iferror(vlookup(A806,'Input de Projetos'!$A$3:$B$999,2,false),"")</f>
        <v/>
      </c>
      <c r="D806" s="44" t="str">
        <f>iferror(vlookup(A806,'Input de Projetos'!$A$3:$C$999,3,false),"")</f>
        <v/>
      </c>
      <c r="E806" s="45"/>
      <c r="F806" s="53"/>
      <c r="G806" s="20"/>
      <c r="H806" s="51"/>
      <c r="I806" s="51"/>
      <c r="J806" s="26" t="str">
        <f t="shared" si="8"/>
        <v>A soma das parcelas não bate com o valor total do projeto</v>
      </c>
      <c r="K806" s="48" t="str">
        <f t="shared" si="2"/>
        <v/>
      </c>
      <c r="L806" s="48" t="str">
        <f>iferror(if(H806&lt;&gt;"Sim","", VLOOKUP(A806,'Input de Projetos'!$A$3:$F$999,5,FALSE)*F806),"")</f>
        <v/>
      </c>
      <c r="M806" s="49" t="str">
        <f t="shared" si="3"/>
        <v/>
      </c>
      <c r="N806" s="25" t="str">
        <f t="shared" si="4"/>
        <v/>
      </c>
      <c r="O806" s="50" t="str">
        <f t="shared" si="5"/>
        <v/>
      </c>
      <c r="P806" s="10"/>
      <c r="Q806" s="10"/>
    </row>
    <row r="807">
      <c r="A807" s="10"/>
      <c r="B807" s="42" t="str">
        <f>iferror(vlookup(A807,'Input de Projetos'!$A$3:$G$999,7,false),"")</f>
        <v/>
      </c>
      <c r="C807" s="43" t="str">
        <f>iferror(vlookup(A807,'Input de Projetos'!$A$3:$B$999,2,false),"")</f>
        <v/>
      </c>
      <c r="D807" s="44" t="str">
        <f>iferror(vlookup(A807,'Input de Projetos'!$A$3:$C$999,3,false),"")</f>
        <v/>
      </c>
      <c r="E807" s="45"/>
      <c r="F807" s="53"/>
      <c r="G807" s="20"/>
      <c r="H807" s="51"/>
      <c r="I807" s="51"/>
      <c r="J807" s="26" t="str">
        <f t="shared" si="8"/>
        <v>A soma das parcelas não bate com o valor total do projeto</v>
      </c>
      <c r="K807" s="48" t="str">
        <f t="shared" si="2"/>
        <v/>
      </c>
      <c r="L807" s="48" t="str">
        <f>iferror(if(H807&lt;&gt;"Sim","", VLOOKUP(A807,'Input de Projetos'!$A$3:$F$999,5,FALSE)*F807),"")</f>
        <v/>
      </c>
      <c r="M807" s="49" t="str">
        <f t="shared" si="3"/>
        <v/>
      </c>
      <c r="N807" s="25" t="str">
        <f t="shared" si="4"/>
        <v/>
      </c>
      <c r="O807" s="50" t="str">
        <f t="shared" si="5"/>
        <v/>
      </c>
      <c r="P807" s="10"/>
      <c r="Q807" s="10"/>
    </row>
    <row r="808">
      <c r="A808" s="10"/>
      <c r="B808" s="42" t="str">
        <f>iferror(vlookup(A808,'Input de Projetos'!$A$3:$G$999,7,false),"")</f>
        <v/>
      </c>
      <c r="C808" s="43" t="str">
        <f>iferror(vlookup(A808,'Input de Projetos'!$A$3:$B$999,2,false),"")</f>
        <v/>
      </c>
      <c r="D808" s="44" t="str">
        <f>iferror(vlookup(A808,'Input de Projetos'!$A$3:$C$999,3,false),"")</f>
        <v/>
      </c>
      <c r="E808" s="45"/>
      <c r="F808" s="53"/>
      <c r="G808" s="20"/>
      <c r="H808" s="51"/>
      <c r="I808" s="51"/>
      <c r="J808" s="26" t="str">
        <f t="shared" si="8"/>
        <v>A soma das parcelas não bate com o valor total do projeto</v>
      </c>
      <c r="K808" s="48" t="str">
        <f t="shared" si="2"/>
        <v/>
      </c>
      <c r="L808" s="48" t="str">
        <f>iferror(if(H808&lt;&gt;"Sim","", VLOOKUP(A808,'Input de Projetos'!$A$3:$F$999,5,FALSE)*F808),"")</f>
        <v/>
      </c>
      <c r="M808" s="49" t="str">
        <f t="shared" si="3"/>
        <v/>
      </c>
      <c r="N808" s="25" t="str">
        <f t="shared" si="4"/>
        <v/>
      </c>
      <c r="O808" s="50" t="str">
        <f t="shared" si="5"/>
        <v/>
      </c>
      <c r="P808" s="10"/>
      <c r="Q808" s="10"/>
    </row>
    <row r="809">
      <c r="A809" s="10"/>
      <c r="B809" s="42" t="str">
        <f>iferror(vlookup(A809,'Input de Projetos'!$A$3:$G$999,7,false),"")</f>
        <v/>
      </c>
      <c r="C809" s="43" t="str">
        <f>iferror(vlookup(A809,'Input de Projetos'!$A$3:$B$999,2,false),"")</f>
        <v/>
      </c>
      <c r="D809" s="44" t="str">
        <f>iferror(vlookup(A809,'Input de Projetos'!$A$3:$C$999,3,false),"")</f>
        <v/>
      </c>
      <c r="E809" s="45"/>
      <c r="F809" s="53"/>
      <c r="G809" s="20"/>
      <c r="H809" s="51"/>
      <c r="I809" s="51"/>
      <c r="J809" s="26" t="str">
        <f t="shared" si="8"/>
        <v>A soma das parcelas não bate com o valor total do projeto</v>
      </c>
      <c r="K809" s="48" t="str">
        <f t="shared" si="2"/>
        <v/>
      </c>
      <c r="L809" s="48" t="str">
        <f>iferror(if(H809&lt;&gt;"Sim","", VLOOKUP(A809,'Input de Projetos'!$A$3:$F$999,5,FALSE)*F809),"")</f>
        <v/>
      </c>
      <c r="M809" s="49" t="str">
        <f t="shared" si="3"/>
        <v/>
      </c>
      <c r="N809" s="25" t="str">
        <f t="shared" si="4"/>
        <v/>
      </c>
      <c r="O809" s="50" t="str">
        <f t="shared" si="5"/>
        <v/>
      </c>
      <c r="P809" s="10"/>
      <c r="Q809" s="10"/>
    </row>
    <row r="810">
      <c r="A810" s="10"/>
      <c r="B810" s="42" t="str">
        <f>iferror(vlookup(A810,'Input de Projetos'!$A$3:$G$999,7,false),"")</f>
        <v/>
      </c>
      <c r="C810" s="43" t="str">
        <f>iferror(vlookup(A810,'Input de Projetos'!$A$3:$B$999,2,false),"")</f>
        <v/>
      </c>
      <c r="D810" s="44" t="str">
        <f>iferror(vlookup(A810,'Input de Projetos'!$A$3:$C$999,3,false),"")</f>
        <v/>
      </c>
      <c r="E810" s="45"/>
      <c r="F810" s="53"/>
      <c r="G810" s="20"/>
      <c r="H810" s="51"/>
      <c r="I810" s="51"/>
      <c r="J810" s="26" t="str">
        <f t="shared" si="8"/>
        <v>A soma das parcelas não bate com o valor total do projeto</v>
      </c>
      <c r="K810" s="48" t="str">
        <f t="shared" si="2"/>
        <v/>
      </c>
      <c r="L810" s="48" t="str">
        <f>iferror(if(H810&lt;&gt;"Sim","", VLOOKUP(A810,'Input de Projetos'!$A$3:$F$999,5,FALSE)*F810),"")</f>
        <v/>
      </c>
      <c r="M810" s="49" t="str">
        <f t="shared" si="3"/>
        <v/>
      </c>
      <c r="N810" s="25" t="str">
        <f t="shared" si="4"/>
        <v/>
      </c>
      <c r="O810" s="50" t="str">
        <f t="shared" si="5"/>
        <v/>
      </c>
      <c r="P810" s="10"/>
      <c r="Q810" s="10"/>
    </row>
    <row r="811">
      <c r="A811" s="10"/>
      <c r="B811" s="42" t="str">
        <f>iferror(vlookup(A811,'Input de Projetos'!$A$3:$G$999,7,false),"")</f>
        <v/>
      </c>
      <c r="C811" s="43" t="str">
        <f>iferror(vlookup(A811,'Input de Projetos'!$A$3:$B$999,2,false),"")</f>
        <v/>
      </c>
      <c r="D811" s="44" t="str">
        <f>iferror(vlookup(A811,'Input de Projetos'!$A$3:$C$999,3,false),"")</f>
        <v/>
      </c>
      <c r="E811" s="45"/>
      <c r="F811" s="53"/>
      <c r="G811" s="20"/>
      <c r="H811" s="51"/>
      <c r="I811" s="51"/>
      <c r="J811" s="26" t="str">
        <f t="shared" si="8"/>
        <v>A soma das parcelas não bate com o valor total do projeto</v>
      </c>
      <c r="K811" s="48" t="str">
        <f t="shared" si="2"/>
        <v/>
      </c>
      <c r="L811" s="48" t="str">
        <f>iferror(if(H811&lt;&gt;"Sim","", VLOOKUP(A811,'Input de Projetos'!$A$3:$F$999,5,FALSE)*F811),"")</f>
        <v/>
      </c>
      <c r="M811" s="49" t="str">
        <f t="shared" si="3"/>
        <v/>
      </c>
      <c r="N811" s="25" t="str">
        <f t="shared" si="4"/>
        <v/>
      </c>
      <c r="O811" s="50" t="str">
        <f t="shared" si="5"/>
        <v/>
      </c>
      <c r="P811" s="10"/>
      <c r="Q811" s="10"/>
    </row>
    <row r="812">
      <c r="A812" s="10"/>
      <c r="B812" s="42" t="str">
        <f>iferror(vlookup(A812,'Input de Projetos'!$A$3:$G$999,7,false),"")</f>
        <v/>
      </c>
      <c r="C812" s="43" t="str">
        <f>iferror(vlookup(A812,'Input de Projetos'!$A$3:$B$999,2,false),"")</f>
        <v/>
      </c>
      <c r="D812" s="44" t="str">
        <f>iferror(vlookup(A812,'Input de Projetos'!$A$3:$C$999,3,false),"")</f>
        <v/>
      </c>
      <c r="E812" s="45"/>
      <c r="F812" s="53"/>
      <c r="G812" s="20"/>
      <c r="H812" s="51"/>
      <c r="I812" s="51"/>
      <c r="J812" s="26" t="str">
        <f t="shared" si="8"/>
        <v>A soma das parcelas não bate com o valor total do projeto</v>
      </c>
      <c r="K812" s="48" t="str">
        <f t="shared" si="2"/>
        <v/>
      </c>
      <c r="L812" s="48" t="str">
        <f>iferror(if(H812&lt;&gt;"Sim","", VLOOKUP(A812,'Input de Projetos'!$A$3:$F$999,5,FALSE)*F812),"")</f>
        <v/>
      </c>
      <c r="M812" s="49" t="str">
        <f t="shared" si="3"/>
        <v/>
      </c>
      <c r="N812" s="25" t="str">
        <f t="shared" si="4"/>
        <v/>
      </c>
      <c r="O812" s="50" t="str">
        <f t="shared" si="5"/>
        <v/>
      </c>
      <c r="P812" s="10"/>
      <c r="Q812" s="10"/>
    </row>
    <row r="813">
      <c r="A813" s="10"/>
      <c r="B813" s="42" t="str">
        <f>iferror(vlookup(A813,'Input de Projetos'!$A$3:$G$999,7,false),"")</f>
        <v/>
      </c>
      <c r="C813" s="43" t="str">
        <f>iferror(vlookup(A813,'Input de Projetos'!$A$3:$B$999,2,false),"")</f>
        <v/>
      </c>
      <c r="D813" s="44" t="str">
        <f>iferror(vlookup(A813,'Input de Projetos'!$A$3:$C$999,3,false),"")</f>
        <v/>
      </c>
      <c r="E813" s="45"/>
      <c r="F813" s="53"/>
      <c r="G813" s="20"/>
      <c r="H813" s="51"/>
      <c r="I813" s="51"/>
      <c r="J813" s="26" t="str">
        <f t="shared" si="8"/>
        <v>A soma das parcelas não bate com o valor total do projeto</v>
      </c>
      <c r="K813" s="48" t="str">
        <f t="shared" si="2"/>
        <v/>
      </c>
      <c r="L813" s="48" t="str">
        <f>iferror(if(H813&lt;&gt;"Sim","", VLOOKUP(A813,'Input de Projetos'!$A$3:$F$999,5,FALSE)*F813),"")</f>
        <v/>
      </c>
      <c r="M813" s="49" t="str">
        <f t="shared" si="3"/>
        <v/>
      </c>
      <c r="N813" s="25" t="str">
        <f t="shared" si="4"/>
        <v/>
      </c>
      <c r="O813" s="50" t="str">
        <f t="shared" si="5"/>
        <v/>
      </c>
      <c r="P813" s="10"/>
      <c r="Q813" s="10"/>
    </row>
    <row r="814">
      <c r="A814" s="10"/>
      <c r="B814" s="42" t="str">
        <f>iferror(vlookup(A814,'Input de Projetos'!$A$3:$G$999,7,false),"")</f>
        <v/>
      </c>
      <c r="C814" s="43" t="str">
        <f>iferror(vlookup(A814,'Input de Projetos'!$A$3:$B$999,2,false),"")</f>
        <v/>
      </c>
      <c r="D814" s="44" t="str">
        <f>iferror(vlookup(A814,'Input de Projetos'!$A$3:$C$999,3,false),"")</f>
        <v/>
      </c>
      <c r="E814" s="45"/>
      <c r="F814" s="53"/>
      <c r="G814" s="20"/>
      <c r="H814" s="51"/>
      <c r="I814" s="51"/>
      <c r="J814" s="26" t="str">
        <f t="shared" si="8"/>
        <v>A soma das parcelas não bate com o valor total do projeto</v>
      </c>
      <c r="K814" s="48" t="str">
        <f t="shared" si="2"/>
        <v/>
      </c>
      <c r="L814" s="48" t="str">
        <f>iferror(if(H814&lt;&gt;"Sim","", VLOOKUP(A814,'Input de Projetos'!$A$3:$F$999,5,FALSE)*F814),"")</f>
        <v/>
      </c>
      <c r="M814" s="49" t="str">
        <f t="shared" si="3"/>
        <v/>
      </c>
      <c r="N814" s="25" t="str">
        <f t="shared" si="4"/>
        <v/>
      </c>
      <c r="O814" s="50" t="str">
        <f t="shared" si="5"/>
        <v/>
      </c>
      <c r="P814" s="10"/>
      <c r="Q814" s="10"/>
    </row>
    <row r="815">
      <c r="A815" s="10"/>
      <c r="B815" s="42" t="str">
        <f>iferror(vlookup(A815,'Input de Projetos'!$A$3:$G$999,7,false),"")</f>
        <v/>
      </c>
      <c r="C815" s="43" t="str">
        <f>iferror(vlookup(A815,'Input de Projetos'!$A$3:$B$999,2,false),"")</f>
        <v/>
      </c>
      <c r="D815" s="44" t="str">
        <f>iferror(vlookup(A815,'Input de Projetos'!$A$3:$C$999,3,false),"")</f>
        <v/>
      </c>
      <c r="E815" s="45"/>
      <c r="F815" s="53"/>
      <c r="G815" s="20"/>
      <c r="H815" s="51"/>
      <c r="I815" s="51"/>
      <c r="J815" s="26" t="str">
        <f t="shared" si="8"/>
        <v>A soma das parcelas não bate com o valor total do projeto</v>
      </c>
      <c r="K815" s="48" t="str">
        <f t="shared" si="2"/>
        <v/>
      </c>
      <c r="L815" s="48" t="str">
        <f>iferror(if(H815&lt;&gt;"Sim","", VLOOKUP(A815,'Input de Projetos'!$A$3:$F$999,5,FALSE)*F815),"")</f>
        <v/>
      </c>
      <c r="M815" s="49" t="str">
        <f t="shared" si="3"/>
        <v/>
      </c>
      <c r="N815" s="25" t="str">
        <f t="shared" si="4"/>
        <v/>
      </c>
      <c r="O815" s="50" t="str">
        <f t="shared" si="5"/>
        <v/>
      </c>
      <c r="P815" s="10"/>
      <c r="Q815" s="10"/>
    </row>
    <row r="816">
      <c r="A816" s="10"/>
      <c r="B816" s="42" t="str">
        <f>iferror(vlookup(A816,'Input de Projetos'!$A$3:$G$999,7,false),"")</f>
        <v/>
      </c>
      <c r="C816" s="43" t="str">
        <f>iferror(vlookup(A816,'Input de Projetos'!$A$3:$B$999,2,false),"")</f>
        <v/>
      </c>
      <c r="D816" s="44" t="str">
        <f>iferror(vlookup(A816,'Input de Projetos'!$A$3:$C$999,3,false),"")</f>
        <v/>
      </c>
      <c r="E816" s="45"/>
      <c r="F816" s="53"/>
      <c r="G816" s="20"/>
      <c r="H816" s="51"/>
      <c r="I816" s="51"/>
      <c r="J816" s="26" t="str">
        <f t="shared" si="8"/>
        <v>A soma das parcelas não bate com o valor total do projeto</v>
      </c>
      <c r="K816" s="48" t="str">
        <f t="shared" si="2"/>
        <v/>
      </c>
      <c r="L816" s="48" t="str">
        <f>iferror(if(H816&lt;&gt;"Sim","", VLOOKUP(A816,'Input de Projetos'!$A$3:$F$999,5,FALSE)*F816),"")</f>
        <v/>
      </c>
      <c r="M816" s="49" t="str">
        <f t="shared" si="3"/>
        <v/>
      </c>
      <c r="N816" s="25" t="str">
        <f t="shared" si="4"/>
        <v/>
      </c>
      <c r="O816" s="50" t="str">
        <f t="shared" si="5"/>
        <v/>
      </c>
      <c r="P816" s="10"/>
      <c r="Q816" s="10"/>
    </row>
    <row r="817">
      <c r="A817" s="10"/>
      <c r="B817" s="42" t="str">
        <f>iferror(vlookup(A817,'Input de Projetos'!$A$3:$G$999,7,false),"")</f>
        <v/>
      </c>
      <c r="C817" s="43" t="str">
        <f>iferror(vlookup(A817,'Input de Projetos'!$A$3:$B$999,2,false),"")</f>
        <v/>
      </c>
      <c r="D817" s="44" t="str">
        <f>iferror(vlookup(A817,'Input de Projetos'!$A$3:$C$999,3,false),"")</f>
        <v/>
      </c>
      <c r="E817" s="45"/>
      <c r="F817" s="53"/>
      <c r="G817" s="20"/>
      <c r="H817" s="51"/>
      <c r="I817" s="51"/>
      <c r="J817" s="26" t="str">
        <f t="shared" si="8"/>
        <v>A soma das parcelas não bate com o valor total do projeto</v>
      </c>
      <c r="K817" s="48" t="str">
        <f t="shared" si="2"/>
        <v/>
      </c>
      <c r="L817" s="48" t="str">
        <f>iferror(if(H817&lt;&gt;"Sim","", VLOOKUP(A817,'Input de Projetos'!$A$3:$F$999,5,FALSE)*F817),"")</f>
        <v/>
      </c>
      <c r="M817" s="49" t="str">
        <f t="shared" si="3"/>
        <v/>
      </c>
      <c r="N817" s="25" t="str">
        <f t="shared" si="4"/>
        <v/>
      </c>
      <c r="O817" s="50" t="str">
        <f t="shared" si="5"/>
        <v/>
      </c>
      <c r="P817" s="10"/>
      <c r="Q817" s="10"/>
    </row>
    <row r="818">
      <c r="A818" s="10"/>
      <c r="B818" s="42" t="str">
        <f>iferror(vlookup(A818,'Input de Projetos'!$A$3:$G$999,7,false),"")</f>
        <v/>
      </c>
      <c r="C818" s="43" t="str">
        <f>iferror(vlookup(A818,'Input de Projetos'!$A$3:$B$999,2,false),"")</f>
        <v/>
      </c>
      <c r="D818" s="44" t="str">
        <f>iferror(vlookup(A818,'Input de Projetos'!$A$3:$C$999,3,false),"")</f>
        <v/>
      </c>
      <c r="E818" s="45"/>
      <c r="F818" s="53"/>
      <c r="G818" s="20"/>
      <c r="H818" s="51"/>
      <c r="I818" s="51"/>
      <c r="J818" s="26" t="str">
        <f t="shared" si="8"/>
        <v>A soma das parcelas não bate com o valor total do projeto</v>
      </c>
      <c r="K818" s="48" t="str">
        <f t="shared" si="2"/>
        <v/>
      </c>
      <c r="L818" s="48" t="str">
        <f>iferror(if(H818&lt;&gt;"Sim","", VLOOKUP(A818,'Input de Projetos'!$A$3:$F$999,5,FALSE)*F818),"")</f>
        <v/>
      </c>
      <c r="M818" s="49" t="str">
        <f t="shared" si="3"/>
        <v/>
      </c>
      <c r="N818" s="25" t="str">
        <f t="shared" si="4"/>
        <v/>
      </c>
      <c r="O818" s="50" t="str">
        <f t="shared" si="5"/>
        <v/>
      </c>
      <c r="P818" s="10"/>
      <c r="Q818" s="10"/>
    </row>
    <row r="819">
      <c r="A819" s="10"/>
      <c r="B819" s="42" t="str">
        <f>iferror(vlookup(A819,'Input de Projetos'!$A$3:$G$999,7,false),"")</f>
        <v/>
      </c>
      <c r="C819" s="43" t="str">
        <f>iferror(vlookup(A819,'Input de Projetos'!$A$3:$B$999,2,false),"")</f>
        <v/>
      </c>
      <c r="D819" s="44" t="str">
        <f>iferror(vlookup(A819,'Input de Projetos'!$A$3:$C$999,3,false),"")</f>
        <v/>
      </c>
      <c r="E819" s="45"/>
      <c r="F819" s="53"/>
      <c r="G819" s="20"/>
      <c r="H819" s="51"/>
      <c r="I819" s="51"/>
      <c r="J819" s="26" t="str">
        <f t="shared" si="8"/>
        <v>A soma das parcelas não bate com o valor total do projeto</v>
      </c>
      <c r="K819" s="48" t="str">
        <f t="shared" si="2"/>
        <v/>
      </c>
      <c r="L819" s="48" t="str">
        <f>iferror(if(H819&lt;&gt;"Sim","", VLOOKUP(A819,'Input de Projetos'!$A$3:$F$999,5,FALSE)*F819),"")</f>
        <v/>
      </c>
      <c r="M819" s="49" t="str">
        <f t="shared" si="3"/>
        <v/>
      </c>
      <c r="N819" s="25" t="str">
        <f t="shared" si="4"/>
        <v/>
      </c>
      <c r="O819" s="50" t="str">
        <f t="shared" si="5"/>
        <v/>
      </c>
      <c r="P819" s="10"/>
      <c r="Q819" s="10"/>
    </row>
    <row r="820">
      <c r="A820" s="10"/>
      <c r="B820" s="42" t="str">
        <f>iferror(vlookup(A820,'Input de Projetos'!$A$3:$G$999,7,false),"")</f>
        <v/>
      </c>
      <c r="C820" s="43" t="str">
        <f>iferror(vlookup(A820,'Input de Projetos'!$A$3:$B$999,2,false),"")</f>
        <v/>
      </c>
      <c r="D820" s="44" t="str">
        <f>iferror(vlookup(A820,'Input de Projetos'!$A$3:$C$999,3,false),"")</f>
        <v/>
      </c>
      <c r="E820" s="45"/>
      <c r="F820" s="53"/>
      <c r="G820" s="20"/>
      <c r="H820" s="51"/>
      <c r="I820" s="51"/>
      <c r="J820" s="26" t="str">
        <f t="shared" si="8"/>
        <v>A soma das parcelas não bate com o valor total do projeto</v>
      </c>
      <c r="K820" s="48" t="str">
        <f t="shared" si="2"/>
        <v/>
      </c>
      <c r="L820" s="48" t="str">
        <f>iferror(if(H820&lt;&gt;"Sim","", VLOOKUP(A820,'Input de Projetos'!$A$3:$F$999,5,FALSE)*F820),"")</f>
        <v/>
      </c>
      <c r="M820" s="49" t="str">
        <f t="shared" si="3"/>
        <v/>
      </c>
      <c r="N820" s="25" t="str">
        <f t="shared" si="4"/>
        <v/>
      </c>
      <c r="O820" s="50" t="str">
        <f t="shared" si="5"/>
        <v/>
      </c>
      <c r="P820" s="10"/>
      <c r="Q820" s="10"/>
    </row>
    <row r="821">
      <c r="A821" s="10"/>
      <c r="B821" s="42" t="str">
        <f>iferror(vlookup(A821,'Input de Projetos'!$A$3:$G$999,7,false),"")</f>
        <v/>
      </c>
      <c r="C821" s="43" t="str">
        <f>iferror(vlookup(A821,'Input de Projetos'!$A$3:$B$999,2,false),"")</f>
        <v/>
      </c>
      <c r="D821" s="44" t="str">
        <f>iferror(vlookup(A821,'Input de Projetos'!$A$3:$C$999,3,false),"")</f>
        <v/>
      </c>
      <c r="E821" s="45"/>
      <c r="F821" s="53"/>
      <c r="G821" s="20"/>
      <c r="H821" s="51"/>
      <c r="I821" s="51"/>
      <c r="J821" s="26" t="str">
        <f t="shared" si="8"/>
        <v>A soma das parcelas não bate com o valor total do projeto</v>
      </c>
      <c r="K821" s="48" t="str">
        <f t="shared" si="2"/>
        <v/>
      </c>
      <c r="L821" s="48" t="str">
        <f>iferror(if(H821&lt;&gt;"Sim","", VLOOKUP(A821,'Input de Projetos'!$A$3:$F$999,5,FALSE)*F821),"")</f>
        <v/>
      </c>
      <c r="M821" s="49" t="str">
        <f t="shared" si="3"/>
        <v/>
      </c>
      <c r="N821" s="25" t="str">
        <f t="shared" si="4"/>
        <v/>
      </c>
      <c r="O821" s="50" t="str">
        <f t="shared" si="5"/>
        <v/>
      </c>
      <c r="P821" s="10"/>
      <c r="Q821" s="10"/>
    </row>
    <row r="822">
      <c r="A822" s="10"/>
      <c r="B822" s="42" t="str">
        <f>iferror(vlookup(A822,'Input de Projetos'!$A$3:$G$999,7,false),"")</f>
        <v/>
      </c>
      <c r="C822" s="43" t="str">
        <f>iferror(vlookup(A822,'Input de Projetos'!$A$3:$B$999,2,false),"")</f>
        <v/>
      </c>
      <c r="D822" s="44" t="str">
        <f>iferror(vlookup(A822,'Input de Projetos'!$A$3:$C$999,3,false),"")</f>
        <v/>
      </c>
      <c r="E822" s="45"/>
      <c r="F822" s="53"/>
      <c r="G822" s="20"/>
      <c r="H822" s="51"/>
      <c r="I822" s="51"/>
      <c r="J822" s="26" t="str">
        <f t="shared" si="8"/>
        <v>A soma das parcelas não bate com o valor total do projeto</v>
      </c>
      <c r="K822" s="48" t="str">
        <f t="shared" si="2"/>
        <v/>
      </c>
      <c r="L822" s="48" t="str">
        <f>iferror(if(H822&lt;&gt;"Sim","", VLOOKUP(A822,'Input de Projetos'!$A$3:$F$999,5,FALSE)*F822),"")</f>
        <v/>
      </c>
      <c r="M822" s="49" t="str">
        <f t="shared" si="3"/>
        <v/>
      </c>
      <c r="N822" s="25" t="str">
        <f t="shared" si="4"/>
        <v/>
      </c>
      <c r="O822" s="50" t="str">
        <f t="shared" si="5"/>
        <v/>
      </c>
      <c r="P822" s="10"/>
      <c r="Q822" s="10"/>
    </row>
    <row r="823">
      <c r="A823" s="10"/>
      <c r="B823" s="42" t="str">
        <f>iferror(vlookup(A823,'Input de Projetos'!$A$3:$G$999,7,false),"")</f>
        <v/>
      </c>
      <c r="C823" s="43" t="str">
        <f>iferror(vlookup(A823,'Input de Projetos'!$A$3:$B$999,2,false),"")</f>
        <v/>
      </c>
      <c r="D823" s="44" t="str">
        <f>iferror(vlookup(A823,'Input de Projetos'!$A$3:$C$999,3,false),"")</f>
        <v/>
      </c>
      <c r="E823" s="45"/>
      <c r="F823" s="53"/>
      <c r="G823" s="20"/>
      <c r="H823" s="51"/>
      <c r="I823" s="51"/>
      <c r="J823" s="26" t="str">
        <f t="shared" si="8"/>
        <v>A soma das parcelas não bate com o valor total do projeto</v>
      </c>
      <c r="K823" s="48" t="str">
        <f t="shared" si="2"/>
        <v/>
      </c>
      <c r="L823" s="48" t="str">
        <f>iferror(if(H823&lt;&gt;"Sim","", VLOOKUP(A823,'Input de Projetos'!$A$3:$F$999,5,FALSE)*F823),"")</f>
        <v/>
      </c>
      <c r="M823" s="49" t="str">
        <f t="shared" si="3"/>
        <v/>
      </c>
      <c r="N823" s="25" t="str">
        <f t="shared" si="4"/>
        <v/>
      </c>
      <c r="O823" s="50" t="str">
        <f t="shared" si="5"/>
        <v/>
      </c>
      <c r="P823" s="10"/>
      <c r="Q823" s="10"/>
    </row>
    <row r="824">
      <c r="A824" s="10"/>
      <c r="B824" s="42" t="str">
        <f>iferror(vlookup(A824,'Input de Projetos'!$A$3:$G$999,7,false),"")</f>
        <v/>
      </c>
      <c r="C824" s="43" t="str">
        <f>iferror(vlookup(A824,'Input de Projetos'!$A$3:$B$999,2,false),"")</f>
        <v/>
      </c>
      <c r="D824" s="44" t="str">
        <f>iferror(vlookup(A824,'Input de Projetos'!$A$3:$C$999,3,false),"")</f>
        <v/>
      </c>
      <c r="E824" s="45"/>
      <c r="F824" s="53"/>
      <c r="G824" s="20"/>
      <c r="H824" s="51"/>
      <c r="I824" s="51"/>
      <c r="J824" s="26" t="str">
        <f t="shared" si="8"/>
        <v>A soma das parcelas não bate com o valor total do projeto</v>
      </c>
      <c r="K824" s="48" t="str">
        <f t="shared" si="2"/>
        <v/>
      </c>
      <c r="L824" s="48" t="str">
        <f>iferror(if(H824&lt;&gt;"Sim","", VLOOKUP(A824,'Input de Projetos'!$A$3:$F$999,5,FALSE)*F824),"")</f>
        <v/>
      </c>
      <c r="M824" s="49" t="str">
        <f t="shared" si="3"/>
        <v/>
      </c>
      <c r="N824" s="25" t="str">
        <f t="shared" si="4"/>
        <v/>
      </c>
      <c r="O824" s="50" t="str">
        <f t="shared" si="5"/>
        <v/>
      </c>
      <c r="P824" s="10"/>
      <c r="Q824" s="10"/>
    </row>
    <row r="825">
      <c r="A825" s="10"/>
      <c r="B825" s="42" t="str">
        <f>iferror(vlookup(A825,'Input de Projetos'!$A$3:$G$999,7,false),"")</f>
        <v/>
      </c>
      <c r="C825" s="43" t="str">
        <f>iferror(vlookup(A825,'Input de Projetos'!$A$3:$B$999,2,false),"")</f>
        <v/>
      </c>
      <c r="D825" s="44" t="str">
        <f>iferror(vlookup(A825,'Input de Projetos'!$A$3:$C$999,3,false),"")</f>
        <v/>
      </c>
      <c r="E825" s="45"/>
      <c r="F825" s="53"/>
      <c r="G825" s="20"/>
      <c r="H825" s="51"/>
      <c r="I825" s="51"/>
      <c r="J825" s="26" t="str">
        <f t="shared" si="8"/>
        <v>A soma das parcelas não bate com o valor total do projeto</v>
      </c>
      <c r="K825" s="48" t="str">
        <f t="shared" si="2"/>
        <v/>
      </c>
      <c r="L825" s="48" t="str">
        <f>iferror(if(H825&lt;&gt;"Sim","", VLOOKUP(A825,'Input de Projetos'!$A$3:$F$999,5,FALSE)*F825),"")</f>
        <v/>
      </c>
      <c r="M825" s="49" t="str">
        <f t="shared" si="3"/>
        <v/>
      </c>
      <c r="N825" s="25" t="str">
        <f t="shared" si="4"/>
        <v/>
      </c>
      <c r="O825" s="50" t="str">
        <f t="shared" si="5"/>
        <v/>
      </c>
      <c r="P825" s="10"/>
      <c r="Q825" s="10"/>
    </row>
    <row r="826">
      <c r="A826" s="10"/>
      <c r="B826" s="42" t="str">
        <f>iferror(vlookup(A826,'Input de Projetos'!$A$3:$G$999,7,false),"")</f>
        <v/>
      </c>
      <c r="C826" s="43" t="str">
        <f>iferror(vlookup(A826,'Input de Projetos'!$A$3:$B$999,2,false),"")</f>
        <v/>
      </c>
      <c r="D826" s="44" t="str">
        <f>iferror(vlookup(A826,'Input de Projetos'!$A$3:$C$999,3,false),"")</f>
        <v/>
      </c>
      <c r="E826" s="45"/>
      <c r="F826" s="53"/>
      <c r="G826" s="20"/>
      <c r="H826" s="51"/>
      <c r="I826" s="51"/>
      <c r="J826" s="26" t="str">
        <f t="shared" si="8"/>
        <v>A soma das parcelas não bate com o valor total do projeto</v>
      </c>
      <c r="K826" s="48" t="str">
        <f t="shared" si="2"/>
        <v/>
      </c>
      <c r="L826" s="48" t="str">
        <f>iferror(if(H826&lt;&gt;"Sim","", VLOOKUP(A826,'Input de Projetos'!$A$3:$F$999,5,FALSE)*F826),"")</f>
        <v/>
      </c>
      <c r="M826" s="49" t="str">
        <f t="shared" si="3"/>
        <v/>
      </c>
      <c r="N826" s="25" t="str">
        <f t="shared" si="4"/>
        <v/>
      </c>
      <c r="O826" s="50" t="str">
        <f t="shared" si="5"/>
        <v/>
      </c>
      <c r="P826" s="10"/>
      <c r="Q826" s="10"/>
    </row>
    <row r="827">
      <c r="A827" s="10"/>
      <c r="B827" s="42" t="str">
        <f>iferror(vlookup(A827,'Input de Projetos'!$A$3:$G$999,7,false),"")</f>
        <v/>
      </c>
      <c r="C827" s="43" t="str">
        <f>iferror(vlookup(A827,'Input de Projetos'!$A$3:$B$999,2,false),"")</f>
        <v/>
      </c>
      <c r="D827" s="44" t="str">
        <f>iferror(vlookup(A827,'Input de Projetos'!$A$3:$C$999,3,false),"")</f>
        <v/>
      </c>
      <c r="E827" s="45"/>
      <c r="F827" s="53"/>
      <c r="G827" s="20"/>
      <c r="H827" s="51"/>
      <c r="I827" s="51"/>
      <c r="J827" s="26" t="str">
        <f t="shared" si="8"/>
        <v>A soma das parcelas não bate com o valor total do projeto</v>
      </c>
      <c r="K827" s="48" t="str">
        <f t="shared" si="2"/>
        <v/>
      </c>
      <c r="L827" s="48" t="str">
        <f>iferror(if(H827&lt;&gt;"Sim","", VLOOKUP(A827,'Input de Projetos'!$A$3:$F$999,5,FALSE)*F827),"")</f>
        <v/>
      </c>
      <c r="M827" s="49" t="str">
        <f t="shared" si="3"/>
        <v/>
      </c>
      <c r="N827" s="25" t="str">
        <f t="shared" si="4"/>
        <v/>
      </c>
      <c r="O827" s="50" t="str">
        <f t="shared" si="5"/>
        <v/>
      </c>
      <c r="P827" s="10"/>
      <c r="Q827" s="10"/>
    </row>
    <row r="828">
      <c r="A828" s="10"/>
      <c r="B828" s="42" t="str">
        <f>iferror(vlookup(A828,'Input de Projetos'!$A$3:$G$999,7,false),"")</f>
        <v/>
      </c>
      <c r="C828" s="43" t="str">
        <f>iferror(vlookup(A828,'Input de Projetos'!$A$3:$B$999,2,false),"")</f>
        <v/>
      </c>
      <c r="D828" s="44" t="str">
        <f>iferror(vlookup(A828,'Input de Projetos'!$A$3:$C$999,3,false),"")</f>
        <v/>
      </c>
      <c r="E828" s="45"/>
      <c r="F828" s="53"/>
      <c r="G828" s="20"/>
      <c r="H828" s="51"/>
      <c r="I828" s="51"/>
      <c r="J828" s="26" t="str">
        <f t="shared" si="8"/>
        <v>A soma das parcelas não bate com o valor total do projeto</v>
      </c>
      <c r="K828" s="48" t="str">
        <f t="shared" si="2"/>
        <v/>
      </c>
      <c r="L828" s="48" t="str">
        <f>iferror(if(H828&lt;&gt;"Sim","", VLOOKUP(A828,'Input de Projetos'!$A$3:$F$999,5,FALSE)*F828),"")</f>
        <v/>
      </c>
      <c r="M828" s="49" t="str">
        <f t="shared" si="3"/>
        <v/>
      </c>
      <c r="N828" s="25" t="str">
        <f t="shared" si="4"/>
        <v/>
      </c>
      <c r="O828" s="50" t="str">
        <f t="shared" si="5"/>
        <v/>
      </c>
      <c r="P828" s="10"/>
      <c r="Q828" s="10"/>
    </row>
    <row r="829">
      <c r="A829" s="10"/>
      <c r="B829" s="42" t="str">
        <f>iferror(vlookup(A829,'Input de Projetos'!$A$3:$G$999,7,false),"")</f>
        <v/>
      </c>
      <c r="C829" s="43" t="str">
        <f>iferror(vlookup(A829,'Input de Projetos'!$A$3:$B$999,2,false),"")</f>
        <v/>
      </c>
      <c r="D829" s="44" t="str">
        <f>iferror(vlookup(A829,'Input de Projetos'!$A$3:$C$999,3,false),"")</f>
        <v/>
      </c>
      <c r="E829" s="45"/>
      <c r="F829" s="53"/>
      <c r="G829" s="20"/>
      <c r="H829" s="51"/>
      <c r="I829" s="51"/>
      <c r="J829" s="26" t="str">
        <f t="shared" si="8"/>
        <v>A soma das parcelas não bate com o valor total do projeto</v>
      </c>
      <c r="K829" s="48" t="str">
        <f t="shared" si="2"/>
        <v/>
      </c>
      <c r="L829" s="48" t="str">
        <f>iferror(if(H829&lt;&gt;"Sim","", VLOOKUP(A829,'Input de Projetos'!$A$3:$F$999,5,FALSE)*F829),"")</f>
        <v/>
      </c>
      <c r="M829" s="49" t="str">
        <f t="shared" si="3"/>
        <v/>
      </c>
      <c r="N829" s="25" t="str">
        <f t="shared" si="4"/>
        <v/>
      </c>
      <c r="O829" s="50" t="str">
        <f t="shared" si="5"/>
        <v/>
      </c>
      <c r="P829" s="10"/>
      <c r="Q829" s="10"/>
    </row>
    <row r="830">
      <c r="A830" s="10"/>
      <c r="B830" s="42" t="str">
        <f>iferror(vlookup(A830,'Input de Projetos'!$A$3:$G$999,7,false),"")</f>
        <v/>
      </c>
      <c r="C830" s="43" t="str">
        <f>iferror(vlookup(A830,'Input de Projetos'!$A$3:$B$999,2,false),"")</f>
        <v/>
      </c>
      <c r="D830" s="44" t="str">
        <f>iferror(vlookup(A830,'Input de Projetos'!$A$3:$C$999,3,false),"")</f>
        <v/>
      </c>
      <c r="E830" s="45"/>
      <c r="F830" s="53"/>
      <c r="G830" s="20"/>
      <c r="H830" s="51"/>
      <c r="I830" s="51"/>
      <c r="J830" s="26" t="str">
        <f t="shared" si="8"/>
        <v>A soma das parcelas não bate com o valor total do projeto</v>
      </c>
      <c r="K830" s="48" t="str">
        <f t="shared" si="2"/>
        <v/>
      </c>
      <c r="L830" s="48" t="str">
        <f>iferror(if(H830&lt;&gt;"Sim","", VLOOKUP(A830,'Input de Projetos'!$A$3:$F$999,5,FALSE)*F830),"")</f>
        <v/>
      </c>
      <c r="M830" s="49" t="str">
        <f t="shared" si="3"/>
        <v/>
      </c>
      <c r="N830" s="25" t="str">
        <f t="shared" si="4"/>
        <v/>
      </c>
      <c r="O830" s="50" t="str">
        <f t="shared" si="5"/>
        <v/>
      </c>
      <c r="P830" s="10"/>
      <c r="Q830" s="10"/>
    </row>
    <row r="831">
      <c r="A831" s="10"/>
      <c r="B831" s="42" t="str">
        <f>iferror(vlookup(A831,'Input de Projetos'!$A$3:$G$999,7,false),"")</f>
        <v/>
      </c>
      <c r="C831" s="43" t="str">
        <f>iferror(vlookup(A831,'Input de Projetos'!$A$3:$B$999,2,false),"")</f>
        <v/>
      </c>
      <c r="D831" s="44" t="str">
        <f>iferror(vlookup(A831,'Input de Projetos'!$A$3:$C$999,3,false),"")</f>
        <v/>
      </c>
      <c r="E831" s="45"/>
      <c r="F831" s="53"/>
      <c r="G831" s="20"/>
      <c r="H831" s="51"/>
      <c r="I831" s="51"/>
      <c r="J831" s="26" t="str">
        <f t="shared" si="8"/>
        <v>A soma das parcelas não bate com o valor total do projeto</v>
      </c>
      <c r="K831" s="48" t="str">
        <f t="shared" si="2"/>
        <v/>
      </c>
      <c r="L831" s="48" t="str">
        <f>iferror(if(H831&lt;&gt;"Sim","", VLOOKUP(A831,'Input de Projetos'!$A$3:$F$999,5,FALSE)*F831),"")</f>
        <v/>
      </c>
      <c r="M831" s="49" t="str">
        <f t="shared" si="3"/>
        <v/>
      </c>
      <c r="N831" s="25" t="str">
        <f t="shared" si="4"/>
        <v/>
      </c>
      <c r="O831" s="50" t="str">
        <f t="shared" si="5"/>
        <v/>
      </c>
      <c r="P831" s="10"/>
      <c r="Q831" s="10"/>
    </row>
    <row r="832">
      <c r="A832" s="10"/>
      <c r="B832" s="42" t="str">
        <f>iferror(vlookup(A832,'Input de Projetos'!$A$3:$G$999,7,false),"")</f>
        <v/>
      </c>
      <c r="C832" s="43" t="str">
        <f>iferror(vlookup(A832,'Input de Projetos'!$A$3:$B$999,2,false),"")</f>
        <v/>
      </c>
      <c r="D832" s="44" t="str">
        <f>iferror(vlookup(A832,'Input de Projetos'!$A$3:$C$999,3,false),"")</f>
        <v/>
      </c>
      <c r="E832" s="45"/>
      <c r="F832" s="53"/>
      <c r="G832" s="20"/>
      <c r="H832" s="51"/>
      <c r="I832" s="51"/>
      <c r="J832" s="26" t="str">
        <f t="shared" si="8"/>
        <v>A soma das parcelas não bate com o valor total do projeto</v>
      </c>
      <c r="K832" s="48" t="str">
        <f t="shared" si="2"/>
        <v/>
      </c>
      <c r="L832" s="48" t="str">
        <f>iferror(if(H832&lt;&gt;"Sim","", VLOOKUP(A832,'Input de Projetos'!$A$3:$F$999,5,FALSE)*F832),"")</f>
        <v/>
      </c>
      <c r="M832" s="49" t="str">
        <f t="shared" si="3"/>
        <v/>
      </c>
      <c r="N832" s="25" t="str">
        <f t="shared" si="4"/>
        <v/>
      </c>
      <c r="O832" s="50" t="str">
        <f t="shared" si="5"/>
        <v/>
      </c>
      <c r="P832" s="10"/>
      <c r="Q832" s="10"/>
    </row>
    <row r="833">
      <c r="A833" s="10"/>
      <c r="B833" s="42" t="str">
        <f>iferror(vlookup(A833,'Input de Projetos'!$A$3:$G$999,7,false),"")</f>
        <v/>
      </c>
      <c r="C833" s="43" t="str">
        <f>iferror(vlookup(A833,'Input de Projetos'!$A$3:$B$999,2,false),"")</f>
        <v/>
      </c>
      <c r="D833" s="44" t="str">
        <f>iferror(vlookup(A833,'Input de Projetos'!$A$3:$C$999,3,false),"")</f>
        <v/>
      </c>
      <c r="E833" s="45"/>
      <c r="F833" s="53"/>
      <c r="G833" s="20"/>
      <c r="H833" s="51"/>
      <c r="I833" s="51"/>
      <c r="J833" s="26" t="str">
        <f t="shared" si="8"/>
        <v>A soma das parcelas não bate com o valor total do projeto</v>
      </c>
      <c r="K833" s="48" t="str">
        <f t="shared" si="2"/>
        <v/>
      </c>
      <c r="L833" s="48" t="str">
        <f>iferror(if(H833&lt;&gt;"Sim","", VLOOKUP(A833,'Input de Projetos'!$A$3:$F$999,5,FALSE)*F833),"")</f>
        <v/>
      </c>
      <c r="M833" s="49" t="str">
        <f t="shared" si="3"/>
        <v/>
      </c>
      <c r="N833" s="25" t="str">
        <f t="shared" si="4"/>
        <v/>
      </c>
      <c r="O833" s="50" t="str">
        <f t="shared" si="5"/>
        <v/>
      </c>
      <c r="P833" s="10"/>
      <c r="Q833" s="10"/>
    </row>
    <row r="834">
      <c r="A834" s="10"/>
      <c r="B834" s="42" t="str">
        <f>iferror(vlookup(A834,'Input de Projetos'!$A$3:$G$999,7,false),"")</f>
        <v/>
      </c>
      <c r="C834" s="43" t="str">
        <f>iferror(vlookup(A834,'Input de Projetos'!$A$3:$B$999,2,false),"")</f>
        <v/>
      </c>
      <c r="D834" s="44" t="str">
        <f>iferror(vlookup(A834,'Input de Projetos'!$A$3:$C$999,3,false),"")</f>
        <v/>
      </c>
      <c r="E834" s="45"/>
      <c r="F834" s="53"/>
      <c r="G834" s="20"/>
      <c r="H834" s="51"/>
      <c r="I834" s="51"/>
      <c r="J834" s="26" t="str">
        <f t="shared" si="8"/>
        <v>A soma das parcelas não bate com o valor total do projeto</v>
      </c>
      <c r="K834" s="48" t="str">
        <f t="shared" si="2"/>
        <v/>
      </c>
      <c r="L834" s="48" t="str">
        <f>iferror(if(H834&lt;&gt;"Sim","", VLOOKUP(A834,'Input de Projetos'!$A$3:$F$999,5,FALSE)*F834),"")</f>
        <v/>
      </c>
      <c r="M834" s="49" t="str">
        <f t="shared" si="3"/>
        <v/>
      </c>
      <c r="N834" s="25" t="str">
        <f t="shared" si="4"/>
        <v/>
      </c>
      <c r="O834" s="50" t="str">
        <f t="shared" si="5"/>
        <v/>
      </c>
      <c r="P834" s="10"/>
      <c r="Q834" s="10"/>
    </row>
    <row r="835">
      <c r="A835" s="10"/>
      <c r="B835" s="42" t="str">
        <f>iferror(vlookup(A835,'Input de Projetos'!$A$3:$G$999,7,false),"")</f>
        <v/>
      </c>
      <c r="C835" s="43" t="str">
        <f>iferror(vlookup(A835,'Input de Projetos'!$A$3:$B$999,2,false),"")</f>
        <v/>
      </c>
      <c r="D835" s="44" t="str">
        <f>iferror(vlookup(A835,'Input de Projetos'!$A$3:$C$999,3,false),"")</f>
        <v/>
      </c>
      <c r="E835" s="45"/>
      <c r="F835" s="53"/>
      <c r="G835" s="20"/>
      <c r="H835" s="51"/>
      <c r="I835" s="51"/>
      <c r="J835" s="26" t="str">
        <f t="shared" si="8"/>
        <v>A soma das parcelas não bate com o valor total do projeto</v>
      </c>
      <c r="K835" s="48" t="str">
        <f t="shared" si="2"/>
        <v/>
      </c>
      <c r="L835" s="48" t="str">
        <f>iferror(if(H835&lt;&gt;"Sim","", VLOOKUP(A835,'Input de Projetos'!$A$3:$F$999,5,FALSE)*F835),"")</f>
        <v/>
      </c>
      <c r="M835" s="49" t="str">
        <f t="shared" si="3"/>
        <v/>
      </c>
      <c r="N835" s="25" t="str">
        <f t="shared" si="4"/>
        <v/>
      </c>
      <c r="O835" s="50" t="str">
        <f t="shared" si="5"/>
        <v/>
      </c>
      <c r="P835" s="10"/>
      <c r="Q835" s="10"/>
    </row>
    <row r="836">
      <c r="A836" s="10"/>
      <c r="B836" s="42" t="str">
        <f>iferror(vlookup(A836,'Input de Projetos'!$A$3:$G$999,7,false),"")</f>
        <v/>
      </c>
      <c r="C836" s="43" t="str">
        <f>iferror(vlookup(A836,'Input de Projetos'!$A$3:$B$999,2,false),"")</f>
        <v/>
      </c>
      <c r="D836" s="44" t="str">
        <f>iferror(vlookup(A836,'Input de Projetos'!$A$3:$C$999,3,false),"")</f>
        <v/>
      </c>
      <c r="E836" s="45"/>
      <c r="F836" s="53"/>
      <c r="G836" s="20"/>
      <c r="H836" s="51"/>
      <c r="I836" s="51"/>
      <c r="J836" s="26" t="str">
        <f t="shared" si="8"/>
        <v>A soma das parcelas não bate com o valor total do projeto</v>
      </c>
      <c r="K836" s="48" t="str">
        <f t="shared" si="2"/>
        <v/>
      </c>
      <c r="L836" s="48" t="str">
        <f>iferror(if(H836&lt;&gt;"Sim","", VLOOKUP(A836,'Input de Projetos'!$A$3:$F$999,5,FALSE)*F836),"")</f>
        <v/>
      </c>
      <c r="M836" s="49" t="str">
        <f t="shared" si="3"/>
        <v/>
      </c>
      <c r="N836" s="25" t="str">
        <f t="shared" si="4"/>
        <v/>
      </c>
      <c r="O836" s="50" t="str">
        <f t="shared" si="5"/>
        <v/>
      </c>
      <c r="P836" s="10"/>
      <c r="Q836" s="10"/>
    </row>
    <row r="837">
      <c r="A837" s="10"/>
      <c r="B837" s="42" t="str">
        <f>iferror(vlookup(A837,'Input de Projetos'!$A$3:$G$999,7,false),"")</f>
        <v/>
      </c>
      <c r="C837" s="43" t="str">
        <f>iferror(vlookup(A837,'Input de Projetos'!$A$3:$B$999,2,false),"")</f>
        <v/>
      </c>
      <c r="D837" s="44" t="str">
        <f>iferror(vlookup(A837,'Input de Projetos'!$A$3:$C$999,3,false),"")</f>
        <v/>
      </c>
      <c r="E837" s="45"/>
      <c r="F837" s="53"/>
      <c r="G837" s="20"/>
      <c r="H837" s="51"/>
      <c r="I837" s="51"/>
      <c r="J837" s="26" t="str">
        <f t="shared" si="8"/>
        <v>A soma das parcelas não bate com o valor total do projeto</v>
      </c>
      <c r="K837" s="48" t="str">
        <f t="shared" si="2"/>
        <v/>
      </c>
      <c r="L837" s="48" t="str">
        <f>iferror(if(H837&lt;&gt;"Sim","", VLOOKUP(A837,'Input de Projetos'!$A$3:$F$999,5,FALSE)*F837),"")</f>
        <v/>
      </c>
      <c r="M837" s="49" t="str">
        <f t="shared" si="3"/>
        <v/>
      </c>
      <c r="N837" s="25" t="str">
        <f t="shared" si="4"/>
        <v/>
      </c>
      <c r="O837" s="50" t="str">
        <f t="shared" si="5"/>
        <v/>
      </c>
      <c r="P837" s="10"/>
      <c r="Q837" s="10"/>
    </row>
    <row r="838">
      <c r="A838" s="10"/>
      <c r="B838" s="42" t="str">
        <f>iferror(vlookup(A838,'Input de Projetos'!$A$3:$G$999,7,false),"")</f>
        <v/>
      </c>
      <c r="C838" s="43" t="str">
        <f>iferror(vlookup(A838,'Input de Projetos'!$A$3:$B$999,2,false),"")</f>
        <v/>
      </c>
      <c r="D838" s="44" t="str">
        <f>iferror(vlookup(A838,'Input de Projetos'!$A$3:$C$999,3,false),"")</f>
        <v/>
      </c>
      <c r="E838" s="45"/>
      <c r="F838" s="53"/>
      <c r="G838" s="20"/>
      <c r="H838" s="51"/>
      <c r="I838" s="51"/>
      <c r="J838" s="26" t="str">
        <f t="shared" si="8"/>
        <v>A soma das parcelas não bate com o valor total do projeto</v>
      </c>
      <c r="K838" s="48" t="str">
        <f t="shared" si="2"/>
        <v/>
      </c>
      <c r="L838" s="48" t="str">
        <f>iferror(if(H838&lt;&gt;"Sim","", VLOOKUP(A838,'Input de Projetos'!$A$3:$F$999,5,FALSE)*F838),"")</f>
        <v/>
      </c>
      <c r="M838" s="49" t="str">
        <f t="shared" si="3"/>
        <v/>
      </c>
      <c r="N838" s="25" t="str">
        <f t="shared" si="4"/>
        <v/>
      </c>
      <c r="O838" s="50" t="str">
        <f t="shared" si="5"/>
        <v/>
      </c>
      <c r="P838" s="10"/>
      <c r="Q838" s="10"/>
    </row>
    <row r="839">
      <c r="A839" s="10"/>
      <c r="B839" s="42" t="str">
        <f>iferror(vlookup(A839,'Input de Projetos'!$A$3:$G$999,7,false),"")</f>
        <v/>
      </c>
      <c r="C839" s="43" t="str">
        <f>iferror(vlookup(A839,'Input de Projetos'!$A$3:$B$999,2,false),"")</f>
        <v/>
      </c>
      <c r="D839" s="44" t="str">
        <f>iferror(vlookup(A839,'Input de Projetos'!$A$3:$C$999,3,false),"")</f>
        <v/>
      </c>
      <c r="E839" s="45"/>
      <c r="F839" s="53"/>
      <c r="G839" s="20"/>
      <c r="H839" s="51"/>
      <c r="I839" s="51"/>
      <c r="J839" s="26" t="str">
        <f t="shared" si="8"/>
        <v>A soma das parcelas não bate com o valor total do projeto</v>
      </c>
      <c r="K839" s="48" t="str">
        <f t="shared" si="2"/>
        <v/>
      </c>
      <c r="L839" s="48" t="str">
        <f>iferror(if(H839&lt;&gt;"Sim","", VLOOKUP(A839,'Input de Projetos'!$A$3:$F$999,5,FALSE)*F839),"")</f>
        <v/>
      </c>
      <c r="M839" s="49" t="str">
        <f t="shared" si="3"/>
        <v/>
      </c>
      <c r="N839" s="25" t="str">
        <f t="shared" si="4"/>
        <v/>
      </c>
      <c r="O839" s="50" t="str">
        <f t="shared" si="5"/>
        <v/>
      </c>
      <c r="P839" s="10"/>
      <c r="Q839" s="10"/>
    </row>
    <row r="840">
      <c r="A840" s="10"/>
      <c r="B840" s="42" t="str">
        <f>iferror(vlookup(A840,'Input de Projetos'!$A$3:$G$999,7,false),"")</f>
        <v/>
      </c>
      <c r="C840" s="43" t="str">
        <f>iferror(vlookup(A840,'Input de Projetos'!$A$3:$B$999,2,false),"")</f>
        <v/>
      </c>
      <c r="D840" s="44" t="str">
        <f>iferror(vlookup(A840,'Input de Projetos'!$A$3:$C$999,3,false),"")</f>
        <v/>
      </c>
      <c r="E840" s="45"/>
      <c r="F840" s="53"/>
      <c r="G840" s="20"/>
      <c r="H840" s="51"/>
      <c r="I840" s="51"/>
      <c r="J840" s="26" t="str">
        <f t="shared" si="8"/>
        <v>A soma das parcelas não bate com o valor total do projeto</v>
      </c>
      <c r="K840" s="48" t="str">
        <f t="shared" si="2"/>
        <v/>
      </c>
      <c r="L840" s="48" t="str">
        <f>iferror(if(H840&lt;&gt;"Sim","", VLOOKUP(A840,'Input de Projetos'!$A$3:$F$999,5,FALSE)*F840),"")</f>
        <v/>
      </c>
      <c r="M840" s="49" t="str">
        <f t="shared" si="3"/>
        <v/>
      </c>
      <c r="N840" s="25" t="str">
        <f t="shared" si="4"/>
        <v/>
      </c>
      <c r="O840" s="50" t="str">
        <f t="shared" si="5"/>
        <v/>
      </c>
      <c r="P840" s="10"/>
      <c r="Q840" s="10"/>
    </row>
    <row r="841">
      <c r="A841" s="10"/>
      <c r="B841" s="42" t="str">
        <f>iferror(vlookup(A841,'Input de Projetos'!$A$3:$G$999,7,false),"")</f>
        <v/>
      </c>
      <c r="C841" s="43" t="str">
        <f>iferror(vlookup(A841,'Input de Projetos'!$A$3:$B$999,2,false),"")</f>
        <v/>
      </c>
      <c r="D841" s="44" t="str">
        <f>iferror(vlookup(A841,'Input de Projetos'!$A$3:$C$999,3,false),"")</f>
        <v/>
      </c>
      <c r="E841" s="45"/>
      <c r="F841" s="53"/>
      <c r="G841" s="20"/>
      <c r="H841" s="51"/>
      <c r="I841" s="51"/>
      <c r="J841" s="26" t="str">
        <f t="shared" si="8"/>
        <v>A soma das parcelas não bate com o valor total do projeto</v>
      </c>
      <c r="K841" s="48" t="str">
        <f t="shared" si="2"/>
        <v/>
      </c>
      <c r="L841" s="48" t="str">
        <f>iferror(if(H841&lt;&gt;"Sim","", VLOOKUP(A841,'Input de Projetos'!$A$3:$F$999,5,FALSE)*F841),"")</f>
        <v/>
      </c>
      <c r="M841" s="49" t="str">
        <f t="shared" si="3"/>
        <v/>
      </c>
      <c r="N841" s="25" t="str">
        <f t="shared" si="4"/>
        <v/>
      </c>
      <c r="O841" s="50" t="str">
        <f t="shared" si="5"/>
        <v/>
      </c>
      <c r="P841" s="10"/>
      <c r="Q841" s="10"/>
    </row>
    <row r="842">
      <c r="A842" s="10"/>
      <c r="B842" s="42" t="str">
        <f>iferror(vlookup(A842,'Input de Projetos'!$A$3:$G$999,7,false),"")</f>
        <v/>
      </c>
      <c r="C842" s="43" t="str">
        <f>iferror(vlookup(A842,'Input de Projetos'!$A$3:$B$999,2,false),"")</f>
        <v/>
      </c>
      <c r="D842" s="44" t="str">
        <f>iferror(vlookup(A842,'Input de Projetos'!$A$3:$C$999,3,false),"")</f>
        <v/>
      </c>
      <c r="E842" s="45"/>
      <c r="F842" s="53"/>
      <c r="G842" s="20"/>
      <c r="H842" s="51"/>
      <c r="I842" s="51"/>
      <c r="J842" s="26" t="str">
        <f t="shared" si="8"/>
        <v>A soma das parcelas não bate com o valor total do projeto</v>
      </c>
      <c r="K842" s="48" t="str">
        <f t="shared" si="2"/>
        <v/>
      </c>
      <c r="L842" s="48" t="str">
        <f>iferror(if(H842&lt;&gt;"Sim","", VLOOKUP(A842,'Input de Projetos'!$A$3:$F$999,5,FALSE)*F842),"")</f>
        <v/>
      </c>
      <c r="M842" s="49" t="str">
        <f t="shared" si="3"/>
        <v/>
      </c>
      <c r="N842" s="25" t="str">
        <f t="shared" si="4"/>
        <v/>
      </c>
      <c r="O842" s="50" t="str">
        <f t="shared" si="5"/>
        <v/>
      </c>
      <c r="P842" s="10"/>
      <c r="Q842" s="10"/>
    </row>
    <row r="843">
      <c r="A843" s="10"/>
      <c r="B843" s="42" t="str">
        <f>iferror(vlookup(A843,'Input de Projetos'!$A$3:$G$999,7,false),"")</f>
        <v/>
      </c>
      <c r="C843" s="43" t="str">
        <f>iferror(vlookup(A843,'Input de Projetos'!$A$3:$B$999,2,false),"")</f>
        <v/>
      </c>
      <c r="D843" s="44" t="str">
        <f>iferror(vlookup(A843,'Input de Projetos'!$A$3:$C$999,3,false),"")</f>
        <v/>
      </c>
      <c r="E843" s="45"/>
      <c r="F843" s="53"/>
      <c r="G843" s="20"/>
      <c r="H843" s="51"/>
      <c r="I843" s="51"/>
      <c r="J843" s="26" t="str">
        <f t="shared" si="8"/>
        <v>A soma das parcelas não bate com o valor total do projeto</v>
      </c>
      <c r="K843" s="48" t="str">
        <f t="shared" si="2"/>
        <v/>
      </c>
      <c r="L843" s="48" t="str">
        <f>iferror(if(H843&lt;&gt;"Sim","", VLOOKUP(A843,'Input de Projetos'!$A$3:$F$999,5,FALSE)*F843),"")</f>
        <v/>
      </c>
      <c r="M843" s="49" t="str">
        <f t="shared" si="3"/>
        <v/>
      </c>
      <c r="N843" s="25" t="str">
        <f t="shared" si="4"/>
        <v/>
      </c>
      <c r="O843" s="50" t="str">
        <f t="shared" si="5"/>
        <v/>
      </c>
      <c r="P843" s="10"/>
      <c r="Q843" s="10"/>
    </row>
    <row r="844">
      <c r="A844" s="10"/>
      <c r="B844" s="42" t="str">
        <f>iferror(vlookup(A844,'Input de Projetos'!$A$3:$G$999,7,false),"")</f>
        <v/>
      </c>
      <c r="C844" s="43" t="str">
        <f>iferror(vlookup(A844,'Input de Projetos'!$A$3:$B$999,2,false),"")</f>
        <v/>
      </c>
      <c r="D844" s="44" t="str">
        <f>iferror(vlookup(A844,'Input de Projetos'!$A$3:$C$999,3,false),"")</f>
        <v/>
      </c>
      <c r="E844" s="45"/>
      <c r="F844" s="53"/>
      <c r="G844" s="20"/>
      <c r="H844" s="51"/>
      <c r="I844" s="51"/>
      <c r="J844" s="26" t="str">
        <f t="shared" si="8"/>
        <v>A soma das parcelas não bate com o valor total do projeto</v>
      </c>
      <c r="K844" s="48" t="str">
        <f t="shared" si="2"/>
        <v/>
      </c>
      <c r="L844" s="48" t="str">
        <f>iferror(if(H844&lt;&gt;"Sim","", VLOOKUP(A844,'Input de Projetos'!$A$3:$F$999,5,FALSE)*F844),"")</f>
        <v/>
      </c>
      <c r="M844" s="49" t="str">
        <f t="shared" si="3"/>
        <v/>
      </c>
      <c r="N844" s="25" t="str">
        <f t="shared" si="4"/>
        <v/>
      </c>
      <c r="O844" s="50" t="str">
        <f t="shared" si="5"/>
        <v/>
      </c>
      <c r="P844" s="10"/>
      <c r="Q844" s="10"/>
    </row>
    <row r="845">
      <c r="A845" s="10"/>
      <c r="B845" s="42" t="str">
        <f>iferror(vlookup(A845,'Input de Projetos'!$A$3:$G$999,7,false),"")</f>
        <v/>
      </c>
      <c r="C845" s="43" t="str">
        <f>iferror(vlookup(A845,'Input de Projetos'!$A$3:$B$999,2,false),"")</f>
        <v/>
      </c>
      <c r="D845" s="44" t="str">
        <f>iferror(vlookup(A845,'Input de Projetos'!$A$3:$C$999,3,false),"")</f>
        <v/>
      </c>
      <c r="E845" s="45"/>
      <c r="F845" s="53"/>
      <c r="G845" s="20"/>
      <c r="H845" s="51"/>
      <c r="I845" s="51"/>
      <c r="J845" s="26" t="str">
        <f t="shared" si="8"/>
        <v>A soma das parcelas não bate com o valor total do projeto</v>
      </c>
      <c r="K845" s="48" t="str">
        <f t="shared" si="2"/>
        <v/>
      </c>
      <c r="L845" s="48" t="str">
        <f>iferror(if(H845&lt;&gt;"Sim","", VLOOKUP(A845,'Input de Projetos'!$A$3:$F$999,5,FALSE)*F845),"")</f>
        <v/>
      </c>
      <c r="M845" s="49" t="str">
        <f t="shared" si="3"/>
        <v/>
      </c>
      <c r="N845" s="25" t="str">
        <f t="shared" si="4"/>
        <v/>
      </c>
      <c r="O845" s="50" t="str">
        <f t="shared" si="5"/>
        <v/>
      </c>
      <c r="P845" s="10"/>
      <c r="Q845" s="10"/>
    </row>
    <row r="846">
      <c r="A846" s="10"/>
      <c r="B846" s="42" t="str">
        <f>iferror(vlookup(A846,'Input de Projetos'!$A$3:$G$999,7,false),"")</f>
        <v/>
      </c>
      <c r="C846" s="43" t="str">
        <f>iferror(vlookup(A846,'Input de Projetos'!$A$3:$B$999,2,false),"")</f>
        <v/>
      </c>
      <c r="D846" s="44" t="str">
        <f>iferror(vlookup(A846,'Input de Projetos'!$A$3:$C$999,3,false),"")</f>
        <v/>
      </c>
      <c r="E846" s="45"/>
      <c r="F846" s="53"/>
      <c r="G846" s="20"/>
      <c r="H846" s="51"/>
      <c r="I846" s="51"/>
      <c r="J846" s="26" t="str">
        <f t="shared" si="8"/>
        <v>A soma das parcelas não bate com o valor total do projeto</v>
      </c>
      <c r="K846" s="48" t="str">
        <f t="shared" si="2"/>
        <v/>
      </c>
      <c r="L846" s="48" t="str">
        <f>iferror(if(H846&lt;&gt;"Sim","", VLOOKUP(A846,'Input de Projetos'!$A$3:$F$999,5,FALSE)*F846),"")</f>
        <v/>
      </c>
      <c r="M846" s="49" t="str">
        <f t="shared" si="3"/>
        <v/>
      </c>
      <c r="N846" s="25" t="str">
        <f t="shared" si="4"/>
        <v/>
      </c>
      <c r="O846" s="50" t="str">
        <f t="shared" si="5"/>
        <v/>
      </c>
      <c r="P846" s="10"/>
      <c r="Q846" s="10"/>
    </row>
    <row r="847">
      <c r="A847" s="10"/>
      <c r="B847" s="42" t="str">
        <f>iferror(vlookup(A847,'Input de Projetos'!$A$3:$G$999,7,false),"")</f>
        <v/>
      </c>
      <c r="C847" s="43" t="str">
        <f>iferror(vlookup(A847,'Input de Projetos'!$A$3:$B$999,2,false),"")</f>
        <v/>
      </c>
      <c r="D847" s="44" t="str">
        <f>iferror(vlookup(A847,'Input de Projetos'!$A$3:$C$999,3,false),"")</f>
        <v/>
      </c>
      <c r="E847" s="45"/>
      <c r="F847" s="53"/>
      <c r="G847" s="20"/>
      <c r="H847" s="51"/>
      <c r="I847" s="51"/>
      <c r="J847" s="26" t="str">
        <f t="shared" si="8"/>
        <v>A soma das parcelas não bate com o valor total do projeto</v>
      </c>
      <c r="K847" s="48" t="str">
        <f t="shared" si="2"/>
        <v/>
      </c>
      <c r="L847" s="48" t="str">
        <f>iferror(if(H847&lt;&gt;"Sim","", VLOOKUP(A847,'Input de Projetos'!$A$3:$F$999,5,FALSE)*F847),"")</f>
        <v/>
      </c>
      <c r="M847" s="49" t="str">
        <f t="shared" si="3"/>
        <v/>
      </c>
      <c r="N847" s="25" t="str">
        <f t="shared" si="4"/>
        <v/>
      </c>
      <c r="O847" s="50" t="str">
        <f t="shared" si="5"/>
        <v/>
      </c>
      <c r="P847" s="10"/>
      <c r="Q847" s="10"/>
    </row>
    <row r="848">
      <c r="A848" s="10"/>
      <c r="B848" s="42" t="str">
        <f>iferror(vlookup(A848,'Input de Projetos'!$A$3:$G$999,7,false),"")</f>
        <v/>
      </c>
      <c r="C848" s="43" t="str">
        <f>iferror(vlookup(A848,'Input de Projetos'!$A$3:$B$999,2,false),"")</f>
        <v/>
      </c>
      <c r="D848" s="44" t="str">
        <f>iferror(vlookup(A848,'Input de Projetos'!$A$3:$C$999,3,false),"")</f>
        <v/>
      </c>
      <c r="E848" s="45"/>
      <c r="F848" s="53"/>
      <c r="G848" s="20"/>
      <c r="H848" s="51"/>
      <c r="I848" s="51"/>
      <c r="J848" s="26" t="str">
        <f t="shared" si="8"/>
        <v>A soma das parcelas não bate com o valor total do projeto</v>
      </c>
      <c r="K848" s="48" t="str">
        <f t="shared" si="2"/>
        <v/>
      </c>
      <c r="L848" s="48" t="str">
        <f>iferror(if(H848&lt;&gt;"Sim","", VLOOKUP(A848,'Input de Projetos'!$A$3:$F$999,5,FALSE)*F848),"")</f>
        <v/>
      </c>
      <c r="M848" s="49" t="str">
        <f t="shared" si="3"/>
        <v/>
      </c>
      <c r="N848" s="25" t="str">
        <f t="shared" si="4"/>
        <v/>
      </c>
      <c r="O848" s="50" t="str">
        <f t="shared" si="5"/>
        <v/>
      </c>
      <c r="P848" s="10"/>
      <c r="Q848" s="10"/>
    </row>
    <row r="849">
      <c r="A849" s="10"/>
      <c r="B849" s="42" t="str">
        <f>iferror(vlookup(A849,'Input de Projetos'!$A$3:$G$999,7,false),"")</f>
        <v/>
      </c>
      <c r="C849" s="43" t="str">
        <f>iferror(vlookup(A849,'Input de Projetos'!$A$3:$B$999,2,false),"")</f>
        <v/>
      </c>
      <c r="D849" s="44" t="str">
        <f>iferror(vlookup(A849,'Input de Projetos'!$A$3:$C$999,3,false),"")</f>
        <v/>
      </c>
      <c r="E849" s="45"/>
      <c r="F849" s="53"/>
      <c r="G849" s="20"/>
      <c r="H849" s="51"/>
      <c r="I849" s="51"/>
      <c r="J849" s="26" t="str">
        <f t="shared" si="8"/>
        <v>A soma das parcelas não bate com o valor total do projeto</v>
      </c>
      <c r="K849" s="48" t="str">
        <f t="shared" si="2"/>
        <v/>
      </c>
      <c r="L849" s="48" t="str">
        <f>iferror(if(H849&lt;&gt;"Sim","", VLOOKUP(A849,'Input de Projetos'!$A$3:$F$999,5,FALSE)*F849),"")</f>
        <v/>
      </c>
      <c r="M849" s="49" t="str">
        <f t="shared" si="3"/>
        <v/>
      </c>
      <c r="N849" s="25" t="str">
        <f t="shared" si="4"/>
        <v/>
      </c>
      <c r="O849" s="50" t="str">
        <f t="shared" si="5"/>
        <v/>
      </c>
      <c r="P849" s="10"/>
      <c r="Q849" s="10"/>
    </row>
    <row r="850">
      <c r="A850" s="10"/>
      <c r="B850" s="42" t="str">
        <f>iferror(vlookup(A850,'Input de Projetos'!$A$3:$G$999,7,false),"")</f>
        <v/>
      </c>
      <c r="C850" s="43" t="str">
        <f>iferror(vlookup(A850,'Input de Projetos'!$A$3:$B$999,2,false),"")</f>
        <v/>
      </c>
      <c r="D850" s="44" t="str">
        <f>iferror(vlookup(A850,'Input de Projetos'!$A$3:$C$999,3,false),"")</f>
        <v/>
      </c>
      <c r="E850" s="45"/>
      <c r="F850" s="53"/>
      <c r="G850" s="20"/>
      <c r="H850" s="51"/>
      <c r="I850" s="51"/>
      <c r="J850" s="26" t="str">
        <f t="shared" si="8"/>
        <v>A soma das parcelas não bate com o valor total do projeto</v>
      </c>
      <c r="K850" s="48" t="str">
        <f t="shared" si="2"/>
        <v/>
      </c>
      <c r="L850" s="48" t="str">
        <f>iferror(if(H850&lt;&gt;"Sim","", VLOOKUP(A850,'Input de Projetos'!$A$3:$F$999,5,FALSE)*F850),"")</f>
        <v/>
      </c>
      <c r="M850" s="49" t="str">
        <f t="shared" si="3"/>
        <v/>
      </c>
      <c r="N850" s="25" t="str">
        <f t="shared" si="4"/>
        <v/>
      </c>
      <c r="O850" s="50" t="str">
        <f t="shared" si="5"/>
        <v/>
      </c>
      <c r="P850" s="10"/>
      <c r="Q850" s="10"/>
    </row>
    <row r="851">
      <c r="A851" s="10"/>
      <c r="B851" s="42" t="str">
        <f>iferror(vlookup(A851,'Input de Projetos'!$A$3:$G$999,7,false),"")</f>
        <v/>
      </c>
      <c r="C851" s="43" t="str">
        <f>iferror(vlookup(A851,'Input de Projetos'!$A$3:$B$999,2,false),"")</f>
        <v/>
      </c>
      <c r="D851" s="44" t="str">
        <f>iferror(vlookup(A851,'Input de Projetos'!$A$3:$C$999,3,false),"")</f>
        <v/>
      </c>
      <c r="E851" s="45"/>
      <c r="F851" s="53"/>
      <c r="G851" s="20"/>
      <c r="H851" s="51"/>
      <c r="I851" s="51"/>
      <c r="J851" s="26" t="str">
        <f t="shared" si="8"/>
        <v>A soma das parcelas não bate com o valor total do projeto</v>
      </c>
      <c r="K851" s="48" t="str">
        <f t="shared" si="2"/>
        <v/>
      </c>
      <c r="L851" s="48" t="str">
        <f>iferror(if(H851&lt;&gt;"Sim","", VLOOKUP(A851,'Input de Projetos'!$A$3:$F$999,5,FALSE)*F851),"")</f>
        <v/>
      </c>
      <c r="M851" s="49" t="str">
        <f t="shared" si="3"/>
        <v/>
      </c>
      <c r="N851" s="25" t="str">
        <f t="shared" si="4"/>
        <v/>
      </c>
      <c r="O851" s="50" t="str">
        <f t="shared" si="5"/>
        <v/>
      </c>
      <c r="P851" s="10"/>
      <c r="Q851" s="10"/>
    </row>
    <row r="852">
      <c r="A852" s="10"/>
      <c r="B852" s="42" t="str">
        <f>iferror(vlookup(A852,'Input de Projetos'!$A$3:$G$999,7,false),"")</f>
        <v/>
      </c>
      <c r="C852" s="43" t="str">
        <f>iferror(vlookup(A852,'Input de Projetos'!$A$3:$B$999,2,false),"")</f>
        <v/>
      </c>
      <c r="D852" s="44" t="str">
        <f>iferror(vlookup(A852,'Input de Projetos'!$A$3:$C$999,3,false),"")</f>
        <v/>
      </c>
      <c r="E852" s="45"/>
      <c r="F852" s="53"/>
      <c r="G852" s="20"/>
      <c r="H852" s="51"/>
      <c r="I852" s="51"/>
      <c r="J852" s="26" t="str">
        <f t="shared" si="8"/>
        <v>A soma das parcelas não bate com o valor total do projeto</v>
      </c>
      <c r="K852" s="48" t="str">
        <f t="shared" si="2"/>
        <v/>
      </c>
      <c r="L852" s="48" t="str">
        <f>iferror(if(H852&lt;&gt;"Sim","", VLOOKUP(A852,'Input de Projetos'!$A$3:$F$999,5,FALSE)*F852),"")</f>
        <v/>
      </c>
      <c r="M852" s="49" t="str">
        <f t="shared" si="3"/>
        <v/>
      </c>
      <c r="N852" s="25" t="str">
        <f t="shared" si="4"/>
        <v/>
      </c>
      <c r="O852" s="50" t="str">
        <f t="shared" si="5"/>
        <v/>
      </c>
      <c r="P852" s="10"/>
      <c r="Q852" s="10"/>
    </row>
    <row r="853">
      <c r="A853" s="10"/>
      <c r="B853" s="42" t="str">
        <f>iferror(vlookup(A853,'Input de Projetos'!$A$3:$G$999,7,false),"")</f>
        <v/>
      </c>
      <c r="C853" s="43" t="str">
        <f>iferror(vlookup(A853,'Input de Projetos'!$A$3:$B$999,2,false),"")</f>
        <v/>
      </c>
      <c r="D853" s="44" t="str">
        <f>iferror(vlookup(A853,'Input de Projetos'!$A$3:$C$999,3,false),"")</f>
        <v/>
      </c>
      <c r="E853" s="45"/>
      <c r="F853" s="53"/>
      <c r="G853" s="20"/>
      <c r="H853" s="51"/>
      <c r="I853" s="51"/>
      <c r="J853" s="26" t="str">
        <f t="shared" si="8"/>
        <v>A soma das parcelas não bate com o valor total do projeto</v>
      </c>
      <c r="K853" s="48" t="str">
        <f t="shared" si="2"/>
        <v/>
      </c>
      <c r="L853" s="48" t="str">
        <f>iferror(if(H853&lt;&gt;"Sim","", VLOOKUP(A853,'Input de Projetos'!$A$3:$F$999,5,FALSE)*F853),"")</f>
        <v/>
      </c>
      <c r="M853" s="49" t="str">
        <f t="shared" si="3"/>
        <v/>
      </c>
      <c r="N853" s="25" t="str">
        <f t="shared" si="4"/>
        <v/>
      </c>
      <c r="O853" s="50" t="str">
        <f t="shared" si="5"/>
        <v/>
      </c>
      <c r="P853" s="10"/>
      <c r="Q853" s="10"/>
    </row>
    <row r="854">
      <c r="A854" s="10"/>
      <c r="B854" s="42" t="str">
        <f>iferror(vlookup(A854,'Input de Projetos'!$A$3:$G$999,7,false),"")</f>
        <v/>
      </c>
      <c r="C854" s="43" t="str">
        <f>iferror(vlookup(A854,'Input de Projetos'!$A$3:$B$999,2,false),"")</f>
        <v/>
      </c>
      <c r="D854" s="44" t="str">
        <f>iferror(vlookup(A854,'Input de Projetos'!$A$3:$C$999,3,false),"")</f>
        <v/>
      </c>
      <c r="E854" s="45"/>
      <c r="F854" s="53"/>
      <c r="G854" s="20"/>
      <c r="H854" s="51"/>
      <c r="I854" s="51"/>
      <c r="J854" s="26" t="str">
        <f t="shared" si="8"/>
        <v>A soma das parcelas não bate com o valor total do projeto</v>
      </c>
      <c r="K854" s="48" t="str">
        <f t="shared" si="2"/>
        <v/>
      </c>
      <c r="L854" s="48" t="str">
        <f>iferror(if(H854&lt;&gt;"Sim","", VLOOKUP(A854,'Input de Projetos'!$A$3:$F$999,5,FALSE)*F854),"")</f>
        <v/>
      </c>
      <c r="M854" s="49" t="str">
        <f t="shared" si="3"/>
        <v/>
      </c>
      <c r="N854" s="25" t="str">
        <f t="shared" si="4"/>
        <v/>
      </c>
      <c r="O854" s="50" t="str">
        <f t="shared" si="5"/>
        <v/>
      </c>
      <c r="P854" s="10"/>
      <c r="Q854" s="10"/>
    </row>
    <row r="855">
      <c r="A855" s="10"/>
      <c r="B855" s="42" t="str">
        <f>iferror(vlookup(A855,'Input de Projetos'!$A$3:$G$999,7,false),"")</f>
        <v/>
      </c>
      <c r="C855" s="43" t="str">
        <f>iferror(vlookup(A855,'Input de Projetos'!$A$3:$B$999,2,false),"")</f>
        <v/>
      </c>
      <c r="D855" s="44" t="str">
        <f>iferror(vlookup(A855,'Input de Projetos'!$A$3:$C$999,3,false),"")</f>
        <v/>
      </c>
      <c r="E855" s="45"/>
      <c r="F855" s="53"/>
      <c r="G855" s="20"/>
      <c r="H855" s="51"/>
      <c r="I855" s="51"/>
      <c r="J855" s="26" t="str">
        <f t="shared" si="8"/>
        <v>A soma das parcelas não bate com o valor total do projeto</v>
      </c>
      <c r="K855" s="48" t="str">
        <f t="shared" si="2"/>
        <v/>
      </c>
      <c r="L855" s="48" t="str">
        <f>iferror(if(H855&lt;&gt;"Sim","", VLOOKUP(A855,'Input de Projetos'!$A$3:$F$999,5,FALSE)*F855),"")</f>
        <v/>
      </c>
      <c r="M855" s="49" t="str">
        <f t="shared" si="3"/>
        <v/>
      </c>
      <c r="N855" s="25" t="str">
        <f t="shared" si="4"/>
        <v/>
      </c>
      <c r="O855" s="50" t="str">
        <f t="shared" si="5"/>
        <v/>
      </c>
      <c r="P855" s="10"/>
      <c r="Q855" s="10"/>
    </row>
    <row r="856">
      <c r="A856" s="10"/>
      <c r="B856" s="42" t="str">
        <f>iferror(vlookup(A856,'Input de Projetos'!$A$3:$G$999,7,false),"")</f>
        <v/>
      </c>
      <c r="C856" s="43" t="str">
        <f>iferror(vlookup(A856,'Input de Projetos'!$A$3:$B$999,2,false),"")</f>
        <v/>
      </c>
      <c r="D856" s="44" t="str">
        <f>iferror(vlookup(A856,'Input de Projetos'!$A$3:$C$999,3,false),"")</f>
        <v/>
      </c>
      <c r="E856" s="45"/>
      <c r="F856" s="53"/>
      <c r="G856" s="20"/>
      <c r="H856" s="51"/>
      <c r="I856" s="51"/>
      <c r="J856" s="26" t="str">
        <f t="shared" si="8"/>
        <v>A soma das parcelas não bate com o valor total do projeto</v>
      </c>
      <c r="K856" s="48" t="str">
        <f t="shared" si="2"/>
        <v/>
      </c>
      <c r="L856" s="48" t="str">
        <f>iferror(if(H856&lt;&gt;"Sim","", VLOOKUP(A856,'Input de Projetos'!$A$3:$F$999,5,FALSE)*F856),"")</f>
        <v/>
      </c>
      <c r="M856" s="49" t="str">
        <f t="shared" si="3"/>
        <v/>
      </c>
      <c r="N856" s="25" t="str">
        <f t="shared" si="4"/>
        <v/>
      </c>
      <c r="O856" s="50" t="str">
        <f t="shared" si="5"/>
        <v/>
      </c>
      <c r="P856" s="10"/>
      <c r="Q856" s="10"/>
    </row>
    <row r="857">
      <c r="A857" s="10"/>
      <c r="B857" s="42" t="str">
        <f>iferror(vlookup(A857,'Input de Projetos'!$A$3:$G$999,7,false),"")</f>
        <v/>
      </c>
      <c r="C857" s="43" t="str">
        <f>iferror(vlookup(A857,'Input de Projetos'!$A$3:$B$999,2,false),"")</f>
        <v/>
      </c>
      <c r="D857" s="44" t="str">
        <f>iferror(vlookup(A857,'Input de Projetos'!$A$3:$C$999,3,false),"")</f>
        <v/>
      </c>
      <c r="E857" s="45"/>
      <c r="F857" s="53"/>
      <c r="G857" s="20"/>
      <c r="H857" s="51"/>
      <c r="I857" s="51"/>
      <c r="J857" s="26" t="str">
        <f t="shared" si="8"/>
        <v>A soma das parcelas não bate com o valor total do projeto</v>
      </c>
      <c r="K857" s="48" t="str">
        <f t="shared" si="2"/>
        <v/>
      </c>
      <c r="L857" s="48" t="str">
        <f>iferror(if(H857&lt;&gt;"Sim","", VLOOKUP(A857,'Input de Projetos'!$A$3:$F$999,5,FALSE)*F857),"")</f>
        <v/>
      </c>
      <c r="M857" s="49" t="str">
        <f t="shared" si="3"/>
        <v/>
      </c>
      <c r="N857" s="25" t="str">
        <f t="shared" si="4"/>
        <v/>
      </c>
      <c r="O857" s="50" t="str">
        <f t="shared" si="5"/>
        <v/>
      </c>
      <c r="P857" s="10"/>
      <c r="Q857" s="10"/>
    </row>
    <row r="858">
      <c r="A858" s="10"/>
      <c r="B858" s="42" t="str">
        <f>iferror(vlookup(A858,'Input de Projetos'!$A$3:$G$999,7,false),"")</f>
        <v/>
      </c>
      <c r="C858" s="43" t="str">
        <f>iferror(vlookup(A858,'Input de Projetos'!$A$3:$B$999,2,false),"")</f>
        <v/>
      </c>
      <c r="D858" s="44" t="str">
        <f>iferror(vlookup(A858,'Input de Projetos'!$A$3:$C$999,3,false),"")</f>
        <v/>
      </c>
      <c r="E858" s="45"/>
      <c r="F858" s="53"/>
      <c r="G858" s="20"/>
      <c r="H858" s="51"/>
      <c r="I858" s="51"/>
      <c r="J858" s="26" t="str">
        <f t="shared" si="8"/>
        <v>A soma das parcelas não bate com o valor total do projeto</v>
      </c>
      <c r="K858" s="48" t="str">
        <f t="shared" si="2"/>
        <v/>
      </c>
      <c r="L858" s="48" t="str">
        <f>iferror(if(H858&lt;&gt;"Sim","", VLOOKUP(A858,'Input de Projetos'!$A$3:$F$999,5,FALSE)*F858),"")</f>
        <v/>
      </c>
      <c r="M858" s="49" t="str">
        <f t="shared" si="3"/>
        <v/>
      </c>
      <c r="N858" s="25" t="str">
        <f t="shared" si="4"/>
        <v/>
      </c>
      <c r="O858" s="50" t="str">
        <f t="shared" si="5"/>
        <v/>
      </c>
      <c r="P858" s="10"/>
      <c r="Q858" s="10"/>
    </row>
    <row r="859">
      <c r="A859" s="10"/>
      <c r="B859" s="42" t="str">
        <f>iferror(vlookup(A859,'Input de Projetos'!$A$3:$G$999,7,false),"")</f>
        <v/>
      </c>
      <c r="C859" s="43" t="str">
        <f>iferror(vlookup(A859,'Input de Projetos'!$A$3:$B$999,2,false),"")</f>
        <v/>
      </c>
      <c r="D859" s="44" t="str">
        <f>iferror(vlookup(A859,'Input de Projetos'!$A$3:$C$999,3,false),"")</f>
        <v/>
      </c>
      <c r="E859" s="45"/>
      <c r="F859" s="53"/>
      <c r="G859" s="20"/>
      <c r="H859" s="51"/>
      <c r="I859" s="51"/>
      <c r="J859" s="26" t="str">
        <f t="shared" si="8"/>
        <v>A soma das parcelas não bate com o valor total do projeto</v>
      </c>
      <c r="K859" s="48" t="str">
        <f t="shared" si="2"/>
        <v/>
      </c>
      <c r="L859" s="48" t="str">
        <f>iferror(if(H859&lt;&gt;"Sim","", VLOOKUP(A859,'Input de Projetos'!$A$3:$F$999,5,FALSE)*F859),"")</f>
        <v/>
      </c>
      <c r="M859" s="49" t="str">
        <f t="shared" si="3"/>
        <v/>
      </c>
      <c r="N859" s="25" t="str">
        <f t="shared" si="4"/>
        <v/>
      </c>
      <c r="O859" s="50" t="str">
        <f t="shared" si="5"/>
        <v/>
      </c>
      <c r="P859" s="10"/>
      <c r="Q859" s="10"/>
    </row>
    <row r="860">
      <c r="A860" s="10"/>
      <c r="B860" s="42" t="str">
        <f>iferror(vlookup(A860,'Input de Projetos'!$A$3:$G$999,7,false),"")</f>
        <v/>
      </c>
      <c r="C860" s="43" t="str">
        <f>iferror(vlookup(A860,'Input de Projetos'!$A$3:$B$999,2,false),"")</f>
        <v/>
      </c>
      <c r="D860" s="44" t="str">
        <f>iferror(vlookup(A860,'Input de Projetos'!$A$3:$C$999,3,false),"")</f>
        <v/>
      </c>
      <c r="E860" s="45"/>
      <c r="F860" s="53"/>
      <c r="G860" s="20"/>
      <c r="H860" s="51"/>
      <c r="I860" s="51"/>
      <c r="J860" s="26" t="str">
        <f t="shared" si="8"/>
        <v>A soma das parcelas não bate com o valor total do projeto</v>
      </c>
      <c r="K860" s="48" t="str">
        <f t="shared" si="2"/>
        <v/>
      </c>
      <c r="L860" s="48" t="str">
        <f>iferror(if(H860&lt;&gt;"Sim","", VLOOKUP(A860,'Input de Projetos'!$A$3:$F$999,5,FALSE)*F860),"")</f>
        <v/>
      </c>
      <c r="M860" s="49" t="str">
        <f t="shared" si="3"/>
        <v/>
      </c>
      <c r="N860" s="25" t="str">
        <f t="shared" si="4"/>
        <v/>
      </c>
      <c r="O860" s="50" t="str">
        <f t="shared" si="5"/>
        <v/>
      </c>
      <c r="P860" s="10"/>
      <c r="Q860" s="10"/>
    </row>
    <row r="861">
      <c r="A861" s="10"/>
      <c r="B861" s="42" t="str">
        <f>iferror(vlookup(A861,'Input de Projetos'!$A$3:$G$999,7,false),"")</f>
        <v/>
      </c>
      <c r="C861" s="43" t="str">
        <f>iferror(vlookup(A861,'Input de Projetos'!$A$3:$B$999,2,false),"")</f>
        <v/>
      </c>
      <c r="D861" s="44" t="str">
        <f>iferror(vlookup(A861,'Input de Projetos'!$A$3:$C$999,3,false),"")</f>
        <v/>
      </c>
      <c r="E861" s="45"/>
      <c r="F861" s="53"/>
      <c r="G861" s="20"/>
      <c r="H861" s="51"/>
      <c r="I861" s="51"/>
      <c r="J861" s="26" t="str">
        <f t="shared" si="8"/>
        <v>A soma das parcelas não bate com o valor total do projeto</v>
      </c>
      <c r="K861" s="48" t="str">
        <f t="shared" si="2"/>
        <v/>
      </c>
      <c r="L861" s="48" t="str">
        <f>iferror(if(H861&lt;&gt;"Sim","", VLOOKUP(A861,'Input de Projetos'!$A$3:$F$999,5,FALSE)*F861),"")</f>
        <v/>
      </c>
      <c r="M861" s="49" t="str">
        <f t="shared" si="3"/>
        <v/>
      </c>
      <c r="N861" s="25" t="str">
        <f t="shared" si="4"/>
        <v/>
      </c>
      <c r="O861" s="50" t="str">
        <f t="shared" si="5"/>
        <v/>
      </c>
      <c r="P861" s="10"/>
      <c r="Q861" s="10"/>
    </row>
    <row r="862">
      <c r="A862" s="10"/>
      <c r="B862" s="42" t="str">
        <f>iferror(vlookup(A862,'Input de Projetos'!$A$3:$G$999,7,false),"")</f>
        <v/>
      </c>
      <c r="C862" s="43" t="str">
        <f>iferror(vlookup(A862,'Input de Projetos'!$A$3:$B$999,2,false),"")</f>
        <v/>
      </c>
      <c r="D862" s="44" t="str">
        <f>iferror(vlookup(A862,'Input de Projetos'!$A$3:$C$999,3,false),"")</f>
        <v/>
      </c>
      <c r="E862" s="45"/>
      <c r="F862" s="53"/>
      <c r="G862" s="20"/>
      <c r="H862" s="51"/>
      <c r="I862" s="51"/>
      <c r="J862" s="26" t="str">
        <f t="shared" si="8"/>
        <v>A soma das parcelas não bate com o valor total do projeto</v>
      </c>
      <c r="K862" s="48" t="str">
        <f t="shared" si="2"/>
        <v/>
      </c>
      <c r="L862" s="48" t="str">
        <f>iferror(if(H862&lt;&gt;"Sim","", VLOOKUP(A862,'Input de Projetos'!$A$3:$F$999,5,FALSE)*F862),"")</f>
        <v/>
      </c>
      <c r="M862" s="49" t="str">
        <f t="shared" si="3"/>
        <v/>
      </c>
      <c r="N862" s="25" t="str">
        <f t="shared" si="4"/>
        <v/>
      </c>
      <c r="O862" s="50" t="str">
        <f t="shared" si="5"/>
        <v/>
      </c>
      <c r="P862" s="10"/>
      <c r="Q862" s="10"/>
    </row>
    <row r="863">
      <c r="A863" s="10"/>
      <c r="B863" s="42" t="str">
        <f>iferror(vlookup(A863,'Input de Projetos'!$A$3:$G$999,7,false),"")</f>
        <v/>
      </c>
      <c r="C863" s="43" t="str">
        <f>iferror(vlookup(A863,'Input de Projetos'!$A$3:$B$999,2,false),"")</f>
        <v/>
      </c>
      <c r="D863" s="44" t="str">
        <f>iferror(vlookup(A863,'Input de Projetos'!$A$3:$C$999,3,false),"")</f>
        <v/>
      </c>
      <c r="E863" s="45"/>
      <c r="F863" s="53"/>
      <c r="G863" s="20"/>
      <c r="H863" s="51"/>
      <c r="I863" s="51"/>
      <c r="J863" s="26" t="str">
        <f t="shared" si="8"/>
        <v>A soma das parcelas não bate com o valor total do projeto</v>
      </c>
      <c r="K863" s="48" t="str">
        <f t="shared" si="2"/>
        <v/>
      </c>
      <c r="L863" s="48" t="str">
        <f>iferror(if(H863&lt;&gt;"Sim","", VLOOKUP(A863,'Input de Projetos'!$A$3:$F$999,5,FALSE)*F863),"")</f>
        <v/>
      </c>
      <c r="M863" s="49" t="str">
        <f t="shared" si="3"/>
        <v/>
      </c>
      <c r="N863" s="25" t="str">
        <f t="shared" si="4"/>
        <v/>
      </c>
      <c r="O863" s="50" t="str">
        <f t="shared" si="5"/>
        <v/>
      </c>
      <c r="P863" s="10"/>
      <c r="Q863" s="10"/>
    </row>
    <row r="864">
      <c r="A864" s="10"/>
      <c r="B864" s="42" t="str">
        <f>iferror(vlookup(A864,'Input de Projetos'!$A$3:$G$999,7,false),"")</f>
        <v/>
      </c>
      <c r="C864" s="43" t="str">
        <f>iferror(vlookup(A864,'Input de Projetos'!$A$3:$B$999,2,false),"")</f>
        <v/>
      </c>
      <c r="D864" s="44" t="str">
        <f>iferror(vlookup(A864,'Input de Projetos'!$A$3:$C$999,3,false),"")</f>
        <v/>
      </c>
      <c r="E864" s="45"/>
      <c r="F864" s="53"/>
      <c r="G864" s="20"/>
      <c r="H864" s="51"/>
      <c r="I864" s="51"/>
      <c r="J864" s="26" t="str">
        <f t="shared" si="8"/>
        <v>A soma das parcelas não bate com o valor total do projeto</v>
      </c>
      <c r="K864" s="48" t="str">
        <f t="shared" si="2"/>
        <v/>
      </c>
      <c r="L864" s="48" t="str">
        <f>iferror(if(H864&lt;&gt;"Sim","", VLOOKUP(A864,'Input de Projetos'!$A$3:$F$999,5,FALSE)*F864),"")</f>
        <v/>
      </c>
      <c r="M864" s="49" t="str">
        <f t="shared" si="3"/>
        <v/>
      </c>
      <c r="N864" s="25" t="str">
        <f t="shared" si="4"/>
        <v/>
      </c>
      <c r="O864" s="50" t="str">
        <f t="shared" si="5"/>
        <v/>
      </c>
      <c r="P864" s="10"/>
      <c r="Q864" s="10"/>
    </row>
    <row r="865">
      <c r="A865" s="10"/>
      <c r="B865" s="42" t="str">
        <f>iferror(vlookup(A865,'Input de Projetos'!$A$3:$G$999,7,false),"")</f>
        <v/>
      </c>
      <c r="C865" s="43" t="str">
        <f>iferror(vlookup(A865,'Input de Projetos'!$A$3:$B$999,2,false),"")</f>
        <v/>
      </c>
      <c r="D865" s="44" t="str">
        <f>iferror(vlookup(A865,'Input de Projetos'!$A$3:$C$999,3,false),"")</f>
        <v/>
      </c>
      <c r="E865" s="45"/>
      <c r="F865" s="53"/>
      <c r="G865" s="20"/>
      <c r="H865" s="51"/>
      <c r="I865" s="51"/>
      <c r="J865" s="26" t="str">
        <f t="shared" si="8"/>
        <v>A soma das parcelas não bate com o valor total do projeto</v>
      </c>
      <c r="K865" s="48" t="str">
        <f t="shared" si="2"/>
        <v/>
      </c>
      <c r="L865" s="48" t="str">
        <f>iferror(if(H865&lt;&gt;"Sim","", VLOOKUP(A865,'Input de Projetos'!$A$3:$F$999,5,FALSE)*F865),"")</f>
        <v/>
      </c>
      <c r="M865" s="49" t="str">
        <f t="shared" si="3"/>
        <v/>
      </c>
      <c r="N865" s="25" t="str">
        <f t="shared" si="4"/>
        <v/>
      </c>
      <c r="O865" s="50" t="str">
        <f t="shared" si="5"/>
        <v/>
      </c>
      <c r="P865" s="10"/>
      <c r="Q865" s="10"/>
    </row>
    <row r="866">
      <c r="A866" s="10"/>
      <c r="B866" s="42" t="str">
        <f>iferror(vlookup(A866,'Input de Projetos'!$A$3:$G$999,7,false),"")</f>
        <v/>
      </c>
      <c r="C866" s="43" t="str">
        <f>iferror(vlookup(A866,'Input de Projetos'!$A$3:$B$999,2,false),"")</f>
        <v/>
      </c>
      <c r="D866" s="44" t="str">
        <f>iferror(vlookup(A866,'Input de Projetos'!$A$3:$C$999,3,false),"")</f>
        <v/>
      </c>
      <c r="E866" s="45"/>
      <c r="F866" s="53"/>
      <c r="G866" s="20"/>
      <c r="H866" s="51"/>
      <c r="I866" s="51"/>
      <c r="J866" s="26" t="str">
        <f t="shared" si="8"/>
        <v>A soma das parcelas não bate com o valor total do projeto</v>
      </c>
      <c r="K866" s="48" t="str">
        <f t="shared" si="2"/>
        <v/>
      </c>
      <c r="L866" s="48" t="str">
        <f>iferror(if(H866&lt;&gt;"Sim","", VLOOKUP(A866,'Input de Projetos'!$A$3:$F$999,5,FALSE)*F866),"")</f>
        <v/>
      </c>
      <c r="M866" s="49" t="str">
        <f t="shared" si="3"/>
        <v/>
      </c>
      <c r="N866" s="25" t="str">
        <f t="shared" si="4"/>
        <v/>
      </c>
      <c r="O866" s="50" t="str">
        <f t="shared" si="5"/>
        <v/>
      </c>
      <c r="P866" s="10"/>
      <c r="Q866" s="10"/>
    </row>
    <row r="867">
      <c r="A867" s="10"/>
      <c r="B867" s="42" t="str">
        <f>iferror(vlookup(A867,'Input de Projetos'!$A$3:$G$999,7,false),"")</f>
        <v/>
      </c>
      <c r="C867" s="43" t="str">
        <f>iferror(vlookup(A867,'Input de Projetos'!$A$3:$B$999,2,false),"")</f>
        <v/>
      </c>
      <c r="D867" s="44" t="str">
        <f>iferror(vlookup(A867,'Input de Projetos'!$A$3:$C$999,3,false),"")</f>
        <v/>
      </c>
      <c r="E867" s="45"/>
      <c r="F867" s="53"/>
      <c r="G867" s="20"/>
      <c r="H867" s="51"/>
      <c r="I867" s="51"/>
      <c r="J867" s="26" t="str">
        <f t="shared" si="8"/>
        <v>A soma das parcelas não bate com o valor total do projeto</v>
      </c>
      <c r="K867" s="48" t="str">
        <f t="shared" si="2"/>
        <v/>
      </c>
      <c r="L867" s="48" t="str">
        <f>iferror(if(H867&lt;&gt;"Sim","", VLOOKUP(A867,'Input de Projetos'!$A$3:$F$999,5,FALSE)*F867),"")</f>
        <v/>
      </c>
      <c r="M867" s="49" t="str">
        <f t="shared" si="3"/>
        <v/>
      </c>
      <c r="N867" s="25" t="str">
        <f t="shared" si="4"/>
        <v/>
      </c>
      <c r="O867" s="50" t="str">
        <f t="shared" si="5"/>
        <v/>
      </c>
      <c r="P867" s="10"/>
      <c r="Q867" s="10"/>
    </row>
    <row r="868">
      <c r="A868" s="10"/>
      <c r="B868" s="42" t="str">
        <f>iferror(vlookup(A868,'Input de Projetos'!$A$3:$G$999,7,false),"")</f>
        <v/>
      </c>
      <c r="C868" s="43" t="str">
        <f>iferror(vlookup(A868,'Input de Projetos'!$A$3:$B$999,2,false),"")</f>
        <v/>
      </c>
      <c r="D868" s="44" t="str">
        <f>iferror(vlookup(A868,'Input de Projetos'!$A$3:$C$999,3,false),"")</f>
        <v/>
      </c>
      <c r="E868" s="45"/>
      <c r="F868" s="53"/>
      <c r="G868" s="20"/>
      <c r="H868" s="51"/>
      <c r="I868" s="51"/>
      <c r="J868" s="26" t="str">
        <f t="shared" si="8"/>
        <v>A soma das parcelas não bate com o valor total do projeto</v>
      </c>
      <c r="K868" s="48" t="str">
        <f t="shared" si="2"/>
        <v/>
      </c>
      <c r="L868" s="48" t="str">
        <f>iferror(if(H868&lt;&gt;"Sim","", VLOOKUP(A868,'Input de Projetos'!$A$3:$F$999,5,FALSE)*F868),"")</f>
        <v/>
      </c>
      <c r="M868" s="49" t="str">
        <f t="shared" si="3"/>
        <v/>
      </c>
      <c r="N868" s="25" t="str">
        <f t="shared" si="4"/>
        <v/>
      </c>
      <c r="O868" s="50" t="str">
        <f t="shared" si="5"/>
        <v/>
      </c>
      <c r="P868" s="10"/>
      <c r="Q868" s="10"/>
    </row>
    <row r="869">
      <c r="A869" s="10"/>
      <c r="B869" s="42" t="str">
        <f>iferror(vlookup(A869,'Input de Projetos'!$A$3:$G$999,7,false),"")</f>
        <v/>
      </c>
      <c r="C869" s="43" t="str">
        <f>iferror(vlookup(A869,'Input de Projetos'!$A$3:$B$999,2,false),"")</f>
        <v/>
      </c>
      <c r="D869" s="44" t="str">
        <f>iferror(vlookup(A869,'Input de Projetos'!$A$3:$C$999,3,false),"")</f>
        <v/>
      </c>
      <c r="E869" s="45"/>
      <c r="F869" s="53"/>
      <c r="G869" s="20"/>
      <c r="H869" s="51"/>
      <c r="I869" s="51"/>
      <c r="J869" s="26" t="str">
        <f t="shared" si="8"/>
        <v>A soma das parcelas não bate com o valor total do projeto</v>
      </c>
      <c r="K869" s="48" t="str">
        <f t="shared" si="2"/>
        <v/>
      </c>
      <c r="L869" s="48" t="str">
        <f>iferror(if(H869&lt;&gt;"Sim","", VLOOKUP(A869,'Input de Projetos'!$A$3:$F$999,5,FALSE)*F869),"")</f>
        <v/>
      </c>
      <c r="M869" s="49" t="str">
        <f t="shared" si="3"/>
        <v/>
      </c>
      <c r="N869" s="25" t="str">
        <f t="shared" si="4"/>
        <v/>
      </c>
      <c r="O869" s="50" t="str">
        <f t="shared" si="5"/>
        <v/>
      </c>
      <c r="P869" s="10"/>
      <c r="Q869" s="10"/>
    </row>
    <row r="870">
      <c r="A870" s="10"/>
      <c r="B870" s="42" t="str">
        <f>iferror(vlookup(A870,'Input de Projetos'!$A$3:$G$999,7,false),"")</f>
        <v/>
      </c>
      <c r="C870" s="43" t="str">
        <f>iferror(vlookup(A870,'Input de Projetos'!$A$3:$B$999,2,false),"")</f>
        <v/>
      </c>
      <c r="D870" s="44" t="str">
        <f>iferror(vlookup(A870,'Input de Projetos'!$A$3:$C$999,3,false),"")</f>
        <v/>
      </c>
      <c r="E870" s="45"/>
      <c r="F870" s="53"/>
      <c r="G870" s="20"/>
      <c r="H870" s="51"/>
      <c r="I870" s="51"/>
      <c r="J870" s="26" t="str">
        <f t="shared" si="8"/>
        <v>A soma das parcelas não bate com o valor total do projeto</v>
      </c>
      <c r="K870" s="48" t="str">
        <f t="shared" si="2"/>
        <v/>
      </c>
      <c r="L870" s="48" t="str">
        <f>iferror(if(H870&lt;&gt;"Sim","", VLOOKUP(A870,'Input de Projetos'!$A$3:$F$999,5,FALSE)*F870),"")</f>
        <v/>
      </c>
      <c r="M870" s="49" t="str">
        <f t="shared" si="3"/>
        <v/>
      </c>
      <c r="N870" s="25" t="str">
        <f t="shared" si="4"/>
        <v/>
      </c>
      <c r="O870" s="50" t="str">
        <f t="shared" si="5"/>
        <v/>
      </c>
      <c r="P870" s="10"/>
      <c r="Q870" s="10"/>
    </row>
    <row r="871">
      <c r="A871" s="10"/>
      <c r="B871" s="42" t="str">
        <f>iferror(vlookup(A871,'Input de Projetos'!$A$3:$G$999,7,false),"")</f>
        <v/>
      </c>
      <c r="C871" s="43" t="str">
        <f>iferror(vlookup(A871,'Input de Projetos'!$A$3:$B$999,2,false),"")</f>
        <v/>
      </c>
      <c r="D871" s="44" t="str">
        <f>iferror(vlookup(A871,'Input de Projetos'!$A$3:$C$999,3,false),"")</f>
        <v/>
      </c>
      <c r="E871" s="45"/>
      <c r="F871" s="53"/>
      <c r="G871" s="20"/>
      <c r="H871" s="51"/>
      <c r="I871" s="51"/>
      <c r="J871" s="26" t="str">
        <f t="shared" si="8"/>
        <v>A soma das parcelas não bate com o valor total do projeto</v>
      </c>
      <c r="K871" s="48" t="str">
        <f t="shared" si="2"/>
        <v/>
      </c>
      <c r="L871" s="48" t="str">
        <f>iferror(if(H871&lt;&gt;"Sim","", VLOOKUP(A871,'Input de Projetos'!$A$3:$F$999,5,FALSE)*F871),"")</f>
        <v/>
      </c>
      <c r="M871" s="49" t="str">
        <f t="shared" si="3"/>
        <v/>
      </c>
      <c r="N871" s="25" t="str">
        <f t="shared" si="4"/>
        <v/>
      </c>
      <c r="O871" s="50" t="str">
        <f t="shared" si="5"/>
        <v/>
      </c>
      <c r="P871" s="10"/>
      <c r="Q871" s="10"/>
    </row>
    <row r="872">
      <c r="A872" s="10"/>
      <c r="B872" s="42" t="str">
        <f>iferror(vlookup(A872,'Input de Projetos'!$A$3:$G$999,7,false),"")</f>
        <v/>
      </c>
      <c r="C872" s="43" t="str">
        <f>iferror(vlookup(A872,'Input de Projetos'!$A$3:$B$999,2,false),"")</f>
        <v/>
      </c>
      <c r="D872" s="44" t="str">
        <f>iferror(vlookup(A872,'Input de Projetos'!$A$3:$C$999,3,false),"")</f>
        <v/>
      </c>
      <c r="E872" s="45"/>
      <c r="F872" s="53"/>
      <c r="G872" s="20"/>
      <c r="H872" s="51"/>
      <c r="I872" s="51"/>
      <c r="J872" s="26" t="str">
        <f t="shared" si="8"/>
        <v>A soma das parcelas não bate com o valor total do projeto</v>
      </c>
      <c r="K872" s="48" t="str">
        <f t="shared" si="2"/>
        <v/>
      </c>
      <c r="L872" s="48" t="str">
        <f>iferror(if(H872&lt;&gt;"Sim","", VLOOKUP(A872,'Input de Projetos'!$A$3:$F$999,5,FALSE)*F872),"")</f>
        <v/>
      </c>
      <c r="M872" s="49" t="str">
        <f t="shared" si="3"/>
        <v/>
      </c>
      <c r="N872" s="25" t="str">
        <f t="shared" si="4"/>
        <v/>
      </c>
      <c r="O872" s="50" t="str">
        <f t="shared" si="5"/>
        <v/>
      </c>
      <c r="P872" s="10"/>
      <c r="Q872" s="10"/>
    </row>
    <row r="873">
      <c r="A873" s="10"/>
      <c r="B873" s="42" t="str">
        <f>iferror(vlookup(A873,'Input de Projetos'!$A$3:$G$999,7,false),"")</f>
        <v/>
      </c>
      <c r="C873" s="43" t="str">
        <f>iferror(vlookup(A873,'Input de Projetos'!$A$3:$B$999,2,false),"")</f>
        <v/>
      </c>
      <c r="D873" s="44" t="str">
        <f>iferror(vlookup(A873,'Input de Projetos'!$A$3:$C$999,3,false),"")</f>
        <v/>
      </c>
      <c r="E873" s="45"/>
      <c r="F873" s="53"/>
      <c r="G873" s="20"/>
      <c r="H873" s="51"/>
      <c r="I873" s="51"/>
      <c r="J873" s="26" t="str">
        <f t="shared" si="8"/>
        <v>A soma das parcelas não bate com o valor total do projeto</v>
      </c>
      <c r="K873" s="48" t="str">
        <f t="shared" si="2"/>
        <v/>
      </c>
      <c r="L873" s="48" t="str">
        <f>iferror(if(H873&lt;&gt;"Sim","", VLOOKUP(A873,'Input de Projetos'!$A$3:$F$999,5,FALSE)*F873),"")</f>
        <v/>
      </c>
      <c r="M873" s="49" t="str">
        <f t="shared" si="3"/>
        <v/>
      </c>
      <c r="N873" s="25" t="str">
        <f t="shared" si="4"/>
        <v/>
      </c>
      <c r="O873" s="50" t="str">
        <f t="shared" si="5"/>
        <v/>
      </c>
      <c r="P873" s="10"/>
      <c r="Q873" s="10"/>
    </row>
    <row r="874">
      <c r="A874" s="10"/>
      <c r="B874" s="42" t="str">
        <f>iferror(vlookup(A874,'Input de Projetos'!$A$3:$G$999,7,false),"")</f>
        <v/>
      </c>
      <c r="C874" s="43" t="str">
        <f>iferror(vlookup(A874,'Input de Projetos'!$A$3:$B$999,2,false),"")</f>
        <v/>
      </c>
      <c r="D874" s="44" t="str">
        <f>iferror(vlookup(A874,'Input de Projetos'!$A$3:$C$999,3,false),"")</f>
        <v/>
      </c>
      <c r="E874" s="45"/>
      <c r="F874" s="53"/>
      <c r="G874" s="20"/>
      <c r="H874" s="51"/>
      <c r="I874" s="51"/>
      <c r="J874" s="26" t="str">
        <f t="shared" si="8"/>
        <v>A soma das parcelas não bate com o valor total do projeto</v>
      </c>
      <c r="K874" s="48" t="str">
        <f t="shared" si="2"/>
        <v/>
      </c>
      <c r="L874" s="48" t="str">
        <f>iferror(if(H874&lt;&gt;"Sim","", VLOOKUP(A874,'Input de Projetos'!$A$3:$F$999,5,FALSE)*F874),"")</f>
        <v/>
      </c>
      <c r="M874" s="49" t="str">
        <f t="shared" si="3"/>
        <v/>
      </c>
      <c r="N874" s="25" t="str">
        <f t="shared" si="4"/>
        <v/>
      </c>
      <c r="O874" s="50" t="str">
        <f t="shared" si="5"/>
        <v/>
      </c>
      <c r="P874" s="10"/>
      <c r="Q874" s="10"/>
    </row>
    <row r="875">
      <c r="A875" s="10"/>
      <c r="B875" s="42" t="str">
        <f>iferror(vlookup(A875,'Input de Projetos'!$A$3:$G$999,7,false),"")</f>
        <v/>
      </c>
      <c r="C875" s="43" t="str">
        <f>iferror(vlookup(A875,'Input de Projetos'!$A$3:$B$999,2,false),"")</f>
        <v/>
      </c>
      <c r="D875" s="44" t="str">
        <f>iferror(vlookup(A875,'Input de Projetos'!$A$3:$C$999,3,false),"")</f>
        <v/>
      </c>
      <c r="E875" s="45"/>
      <c r="F875" s="53"/>
      <c r="G875" s="20"/>
      <c r="H875" s="51"/>
      <c r="I875" s="51"/>
      <c r="J875" s="26" t="str">
        <f t="shared" si="8"/>
        <v>A soma das parcelas não bate com o valor total do projeto</v>
      </c>
      <c r="K875" s="48" t="str">
        <f t="shared" si="2"/>
        <v/>
      </c>
      <c r="L875" s="48" t="str">
        <f>iferror(if(H875&lt;&gt;"Sim","", VLOOKUP(A875,'Input de Projetos'!$A$3:$F$999,5,FALSE)*F875),"")</f>
        <v/>
      </c>
      <c r="M875" s="49" t="str">
        <f t="shared" si="3"/>
        <v/>
      </c>
      <c r="N875" s="25" t="str">
        <f t="shared" si="4"/>
        <v/>
      </c>
      <c r="O875" s="50" t="str">
        <f t="shared" si="5"/>
        <v/>
      </c>
      <c r="P875" s="10"/>
      <c r="Q875" s="10"/>
    </row>
    <row r="876">
      <c r="A876" s="10"/>
      <c r="B876" s="42" t="str">
        <f>iferror(vlookup(A876,'Input de Projetos'!$A$3:$G$999,7,false),"")</f>
        <v/>
      </c>
      <c r="C876" s="43" t="str">
        <f>iferror(vlookup(A876,'Input de Projetos'!$A$3:$B$999,2,false),"")</f>
        <v/>
      </c>
      <c r="D876" s="44" t="str">
        <f>iferror(vlookup(A876,'Input de Projetos'!$A$3:$C$999,3,false),"")</f>
        <v/>
      </c>
      <c r="E876" s="45"/>
      <c r="F876" s="53"/>
      <c r="G876" s="20"/>
      <c r="H876" s="51"/>
      <c r="I876" s="51"/>
      <c r="J876" s="26" t="str">
        <f t="shared" si="8"/>
        <v>A soma das parcelas não bate com o valor total do projeto</v>
      </c>
      <c r="K876" s="48" t="str">
        <f t="shared" si="2"/>
        <v/>
      </c>
      <c r="L876" s="48" t="str">
        <f>iferror(if(H876&lt;&gt;"Sim","", VLOOKUP(A876,'Input de Projetos'!$A$3:$F$999,5,FALSE)*F876),"")</f>
        <v/>
      </c>
      <c r="M876" s="49" t="str">
        <f t="shared" si="3"/>
        <v/>
      </c>
      <c r="N876" s="25" t="str">
        <f t="shared" si="4"/>
        <v/>
      </c>
      <c r="O876" s="50" t="str">
        <f t="shared" si="5"/>
        <v/>
      </c>
      <c r="P876" s="10"/>
      <c r="Q876" s="10"/>
    </row>
    <row r="877">
      <c r="A877" s="10"/>
      <c r="B877" s="42" t="str">
        <f>iferror(vlookup(A877,'Input de Projetos'!$A$3:$G$999,7,false),"")</f>
        <v/>
      </c>
      <c r="C877" s="43" t="str">
        <f>iferror(vlookup(A877,'Input de Projetos'!$A$3:$B$999,2,false),"")</f>
        <v/>
      </c>
      <c r="D877" s="44" t="str">
        <f>iferror(vlookup(A877,'Input de Projetos'!$A$3:$C$999,3,false),"")</f>
        <v/>
      </c>
      <c r="E877" s="45"/>
      <c r="F877" s="53"/>
      <c r="G877" s="20"/>
      <c r="H877" s="51"/>
      <c r="I877" s="51"/>
      <c r="J877" s="26" t="str">
        <f t="shared" si="8"/>
        <v>A soma das parcelas não bate com o valor total do projeto</v>
      </c>
      <c r="K877" s="48" t="str">
        <f t="shared" si="2"/>
        <v/>
      </c>
      <c r="L877" s="48" t="str">
        <f>iferror(if(H877&lt;&gt;"Sim","", VLOOKUP(A877,'Input de Projetos'!$A$3:$F$999,5,FALSE)*F877),"")</f>
        <v/>
      </c>
      <c r="M877" s="49" t="str">
        <f t="shared" si="3"/>
        <v/>
      </c>
      <c r="N877" s="25" t="str">
        <f t="shared" si="4"/>
        <v/>
      </c>
      <c r="O877" s="50" t="str">
        <f t="shared" si="5"/>
        <v/>
      </c>
      <c r="P877" s="10"/>
      <c r="Q877" s="10"/>
    </row>
    <row r="878">
      <c r="A878" s="10"/>
      <c r="B878" s="42" t="str">
        <f>iferror(vlookup(A878,'Input de Projetos'!$A$3:$G$999,7,false),"")</f>
        <v/>
      </c>
      <c r="C878" s="43" t="str">
        <f>iferror(vlookup(A878,'Input de Projetos'!$A$3:$B$999,2,false),"")</f>
        <v/>
      </c>
      <c r="D878" s="44" t="str">
        <f>iferror(vlookup(A878,'Input de Projetos'!$A$3:$C$999,3,false),"")</f>
        <v/>
      </c>
      <c r="E878" s="45"/>
      <c r="F878" s="53"/>
      <c r="G878" s="20"/>
      <c r="H878" s="51"/>
      <c r="I878" s="51"/>
      <c r="J878" s="26" t="str">
        <f t="shared" si="8"/>
        <v>A soma das parcelas não bate com o valor total do projeto</v>
      </c>
      <c r="K878" s="48" t="str">
        <f t="shared" si="2"/>
        <v/>
      </c>
      <c r="L878" s="48" t="str">
        <f>iferror(if(H878&lt;&gt;"Sim","", VLOOKUP(A878,'Input de Projetos'!$A$3:$F$999,5,FALSE)*F878),"")</f>
        <v/>
      </c>
      <c r="M878" s="49" t="str">
        <f t="shared" si="3"/>
        <v/>
      </c>
      <c r="N878" s="25" t="str">
        <f t="shared" si="4"/>
        <v/>
      </c>
      <c r="O878" s="50" t="str">
        <f t="shared" si="5"/>
        <v/>
      </c>
      <c r="P878" s="10"/>
      <c r="Q878" s="10"/>
    </row>
    <row r="879">
      <c r="A879" s="10"/>
      <c r="B879" s="42" t="str">
        <f>iferror(vlookup(A879,'Input de Projetos'!$A$3:$G$999,7,false),"")</f>
        <v/>
      </c>
      <c r="C879" s="43" t="str">
        <f>iferror(vlookup(A879,'Input de Projetos'!$A$3:$B$999,2,false),"")</f>
        <v/>
      </c>
      <c r="D879" s="44" t="str">
        <f>iferror(vlookup(A879,'Input de Projetos'!$A$3:$C$999,3,false),"")</f>
        <v/>
      </c>
      <c r="E879" s="45"/>
      <c r="F879" s="53"/>
      <c r="G879" s="20"/>
      <c r="H879" s="51"/>
      <c r="I879" s="51"/>
      <c r="J879" s="26" t="str">
        <f t="shared" si="8"/>
        <v>A soma das parcelas não bate com o valor total do projeto</v>
      </c>
      <c r="K879" s="48" t="str">
        <f t="shared" si="2"/>
        <v/>
      </c>
      <c r="L879" s="48" t="str">
        <f>iferror(if(H879&lt;&gt;"Sim","", VLOOKUP(A879,'Input de Projetos'!$A$3:$F$999,5,FALSE)*F879),"")</f>
        <v/>
      </c>
      <c r="M879" s="49" t="str">
        <f t="shared" si="3"/>
        <v/>
      </c>
      <c r="N879" s="25" t="str">
        <f t="shared" si="4"/>
        <v/>
      </c>
      <c r="O879" s="50" t="str">
        <f t="shared" si="5"/>
        <v/>
      </c>
      <c r="P879" s="10"/>
      <c r="Q879" s="10"/>
    </row>
    <row r="880">
      <c r="A880" s="10"/>
      <c r="B880" s="42" t="str">
        <f>iferror(vlookup(A880,'Input de Projetos'!$A$3:$G$999,7,false),"")</f>
        <v/>
      </c>
      <c r="C880" s="43" t="str">
        <f>iferror(vlookup(A880,'Input de Projetos'!$A$3:$B$999,2,false),"")</f>
        <v/>
      </c>
      <c r="D880" s="44" t="str">
        <f>iferror(vlookup(A880,'Input de Projetos'!$A$3:$C$999,3,false),"")</f>
        <v/>
      </c>
      <c r="E880" s="45"/>
      <c r="F880" s="53"/>
      <c r="G880" s="20"/>
      <c r="H880" s="51"/>
      <c r="I880" s="51"/>
      <c r="J880" s="26" t="str">
        <f t="shared" si="8"/>
        <v>A soma das parcelas não bate com o valor total do projeto</v>
      </c>
      <c r="K880" s="48" t="str">
        <f t="shared" si="2"/>
        <v/>
      </c>
      <c r="L880" s="48" t="str">
        <f>iferror(if(H880&lt;&gt;"Sim","", VLOOKUP(A880,'Input de Projetos'!$A$3:$F$999,5,FALSE)*F880),"")</f>
        <v/>
      </c>
      <c r="M880" s="49" t="str">
        <f t="shared" si="3"/>
        <v/>
      </c>
      <c r="N880" s="25" t="str">
        <f t="shared" si="4"/>
        <v/>
      </c>
      <c r="O880" s="50" t="str">
        <f t="shared" si="5"/>
        <v/>
      </c>
      <c r="P880" s="10"/>
      <c r="Q880" s="10"/>
    </row>
    <row r="881">
      <c r="A881" s="10"/>
      <c r="B881" s="42" t="str">
        <f>iferror(vlookup(A881,'Input de Projetos'!$A$3:$G$999,7,false),"")</f>
        <v/>
      </c>
      <c r="C881" s="43" t="str">
        <f>iferror(vlookup(A881,'Input de Projetos'!$A$3:$B$999,2,false),"")</f>
        <v/>
      </c>
      <c r="D881" s="44" t="str">
        <f>iferror(vlookup(A881,'Input de Projetos'!$A$3:$C$999,3,false),"")</f>
        <v/>
      </c>
      <c r="E881" s="45"/>
      <c r="F881" s="53"/>
      <c r="G881" s="20"/>
      <c r="H881" s="51"/>
      <c r="I881" s="51"/>
      <c r="J881" s="26" t="str">
        <f t="shared" si="8"/>
        <v>A soma das parcelas não bate com o valor total do projeto</v>
      </c>
      <c r="K881" s="48" t="str">
        <f t="shared" si="2"/>
        <v/>
      </c>
      <c r="L881" s="48" t="str">
        <f>iferror(if(H881&lt;&gt;"Sim","", VLOOKUP(A881,'Input de Projetos'!$A$3:$F$999,5,FALSE)*F881),"")</f>
        <v/>
      </c>
      <c r="M881" s="49" t="str">
        <f t="shared" si="3"/>
        <v/>
      </c>
      <c r="N881" s="25" t="str">
        <f t="shared" si="4"/>
        <v/>
      </c>
      <c r="O881" s="50" t="str">
        <f t="shared" si="5"/>
        <v/>
      </c>
      <c r="P881" s="10"/>
      <c r="Q881" s="10"/>
    </row>
    <row r="882">
      <c r="A882" s="10"/>
      <c r="B882" s="42" t="str">
        <f>iferror(vlookup(A882,'Input de Projetos'!$A$3:$G$999,7,false),"")</f>
        <v/>
      </c>
      <c r="C882" s="43" t="str">
        <f>iferror(vlookup(A882,'Input de Projetos'!$A$3:$B$999,2,false),"")</f>
        <v/>
      </c>
      <c r="D882" s="44" t="str">
        <f>iferror(vlookup(A882,'Input de Projetos'!$A$3:$C$999,3,false),"")</f>
        <v/>
      </c>
      <c r="E882" s="45"/>
      <c r="F882" s="53"/>
      <c r="G882" s="20"/>
      <c r="H882" s="51"/>
      <c r="I882" s="51"/>
      <c r="J882" s="26" t="str">
        <f t="shared" si="8"/>
        <v>A soma das parcelas não bate com o valor total do projeto</v>
      </c>
      <c r="K882" s="48" t="str">
        <f t="shared" si="2"/>
        <v/>
      </c>
      <c r="L882" s="48" t="str">
        <f>iferror(if(H882&lt;&gt;"Sim","", VLOOKUP(A882,'Input de Projetos'!$A$3:$F$999,5,FALSE)*F882),"")</f>
        <v/>
      </c>
      <c r="M882" s="49" t="str">
        <f t="shared" si="3"/>
        <v/>
      </c>
      <c r="N882" s="25" t="str">
        <f t="shared" si="4"/>
        <v/>
      </c>
      <c r="O882" s="50" t="str">
        <f t="shared" si="5"/>
        <v/>
      </c>
      <c r="P882" s="10"/>
      <c r="Q882" s="10"/>
    </row>
    <row r="883">
      <c r="A883" s="10"/>
      <c r="B883" s="42" t="str">
        <f>iferror(vlookup(A883,'Input de Projetos'!$A$3:$G$999,7,false),"")</f>
        <v/>
      </c>
      <c r="C883" s="43" t="str">
        <f>iferror(vlookup(A883,'Input de Projetos'!$A$3:$B$999,2,false),"")</f>
        <v/>
      </c>
      <c r="D883" s="44" t="str">
        <f>iferror(vlookup(A883,'Input de Projetos'!$A$3:$C$999,3,false),"")</f>
        <v/>
      </c>
      <c r="E883" s="45"/>
      <c r="F883" s="53"/>
      <c r="G883" s="20"/>
      <c r="H883" s="51"/>
      <c r="I883" s="51"/>
      <c r="J883" s="26" t="str">
        <f t="shared" si="8"/>
        <v>A soma das parcelas não bate com o valor total do projeto</v>
      </c>
      <c r="K883" s="48" t="str">
        <f t="shared" si="2"/>
        <v/>
      </c>
      <c r="L883" s="48" t="str">
        <f>iferror(if(H883&lt;&gt;"Sim","", VLOOKUP(A883,'Input de Projetos'!$A$3:$F$999,5,FALSE)*F883),"")</f>
        <v/>
      </c>
      <c r="M883" s="49" t="str">
        <f t="shared" si="3"/>
        <v/>
      </c>
      <c r="N883" s="25" t="str">
        <f t="shared" si="4"/>
        <v/>
      </c>
      <c r="O883" s="50" t="str">
        <f t="shared" si="5"/>
        <v/>
      </c>
      <c r="P883" s="10"/>
      <c r="Q883" s="10"/>
    </row>
    <row r="884">
      <c r="A884" s="10"/>
      <c r="B884" s="42" t="str">
        <f>iferror(vlookup(A884,'Input de Projetos'!$A$3:$G$999,7,false),"")</f>
        <v/>
      </c>
      <c r="C884" s="43" t="str">
        <f>iferror(vlookup(A884,'Input de Projetos'!$A$3:$B$999,2,false),"")</f>
        <v/>
      </c>
      <c r="D884" s="44" t="str">
        <f>iferror(vlookup(A884,'Input de Projetos'!$A$3:$C$999,3,false),"")</f>
        <v/>
      </c>
      <c r="E884" s="45"/>
      <c r="F884" s="53"/>
      <c r="G884" s="20"/>
      <c r="H884" s="51"/>
      <c r="I884" s="51"/>
      <c r="J884" s="26" t="str">
        <f t="shared" si="8"/>
        <v>A soma das parcelas não bate com o valor total do projeto</v>
      </c>
      <c r="K884" s="48" t="str">
        <f t="shared" si="2"/>
        <v/>
      </c>
      <c r="L884" s="48" t="str">
        <f>iferror(if(H884&lt;&gt;"Sim","", VLOOKUP(A884,'Input de Projetos'!$A$3:$F$999,5,FALSE)*F884),"")</f>
        <v/>
      </c>
      <c r="M884" s="49" t="str">
        <f t="shared" si="3"/>
        <v/>
      </c>
      <c r="N884" s="25" t="str">
        <f t="shared" si="4"/>
        <v/>
      </c>
      <c r="O884" s="50" t="str">
        <f t="shared" si="5"/>
        <v/>
      </c>
      <c r="P884" s="10"/>
      <c r="Q884" s="10"/>
    </row>
    <row r="885">
      <c r="A885" s="10"/>
      <c r="B885" s="42" t="str">
        <f>iferror(vlookup(A885,'Input de Projetos'!$A$3:$G$999,7,false),"")</f>
        <v/>
      </c>
      <c r="C885" s="43" t="str">
        <f>iferror(vlookup(A885,'Input de Projetos'!$A$3:$B$999,2,false),"")</f>
        <v/>
      </c>
      <c r="D885" s="44" t="str">
        <f>iferror(vlookup(A885,'Input de Projetos'!$A$3:$C$999,3,false),"")</f>
        <v/>
      </c>
      <c r="E885" s="45"/>
      <c r="F885" s="53"/>
      <c r="G885" s="20"/>
      <c r="H885" s="51"/>
      <c r="I885" s="51"/>
      <c r="J885" s="26" t="str">
        <f t="shared" si="8"/>
        <v>A soma das parcelas não bate com o valor total do projeto</v>
      </c>
      <c r="K885" s="48" t="str">
        <f t="shared" si="2"/>
        <v/>
      </c>
      <c r="L885" s="48" t="str">
        <f>iferror(if(H885&lt;&gt;"Sim","", VLOOKUP(A885,'Input de Projetos'!$A$3:$F$999,5,FALSE)*F885),"")</f>
        <v/>
      </c>
      <c r="M885" s="49" t="str">
        <f t="shared" si="3"/>
        <v/>
      </c>
      <c r="N885" s="25" t="str">
        <f t="shared" si="4"/>
        <v/>
      </c>
      <c r="O885" s="50" t="str">
        <f t="shared" si="5"/>
        <v/>
      </c>
      <c r="P885" s="10"/>
      <c r="Q885" s="10"/>
    </row>
    <row r="886">
      <c r="A886" s="10"/>
      <c r="B886" s="42" t="str">
        <f>iferror(vlookup(A886,'Input de Projetos'!$A$3:$G$999,7,false),"")</f>
        <v/>
      </c>
      <c r="C886" s="43" t="str">
        <f>iferror(vlookup(A886,'Input de Projetos'!$A$3:$B$999,2,false),"")</f>
        <v/>
      </c>
      <c r="D886" s="44" t="str">
        <f>iferror(vlookup(A886,'Input de Projetos'!$A$3:$C$999,3,false),"")</f>
        <v/>
      </c>
      <c r="E886" s="45"/>
      <c r="F886" s="53"/>
      <c r="G886" s="20"/>
      <c r="H886" s="51"/>
      <c r="I886" s="51"/>
      <c r="J886" s="26" t="str">
        <f t="shared" si="8"/>
        <v>A soma das parcelas não bate com o valor total do projeto</v>
      </c>
      <c r="K886" s="48" t="str">
        <f t="shared" si="2"/>
        <v/>
      </c>
      <c r="L886" s="48" t="str">
        <f>iferror(if(H886&lt;&gt;"Sim","", VLOOKUP(A886,'Input de Projetos'!$A$3:$F$999,5,FALSE)*F886),"")</f>
        <v/>
      </c>
      <c r="M886" s="49" t="str">
        <f t="shared" si="3"/>
        <v/>
      </c>
      <c r="N886" s="25" t="str">
        <f t="shared" si="4"/>
        <v/>
      </c>
      <c r="O886" s="50" t="str">
        <f t="shared" si="5"/>
        <v/>
      </c>
      <c r="P886" s="10"/>
      <c r="Q886" s="10"/>
    </row>
    <row r="887">
      <c r="A887" s="10"/>
      <c r="B887" s="42" t="str">
        <f>iferror(vlookup(A887,'Input de Projetos'!$A$3:$G$999,7,false),"")</f>
        <v/>
      </c>
      <c r="C887" s="43" t="str">
        <f>iferror(vlookup(A887,'Input de Projetos'!$A$3:$B$999,2,false),"")</f>
        <v/>
      </c>
      <c r="D887" s="44" t="str">
        <f>iferror(vlookup(A887,'Input de Projetos'!$A$3:$C$999,3,false),"")</f>
        <v/>
      </c>
      <c r="E887" s="45"/>
      <c r="F887" s="53"/>
      <c r="G887" s="20"/>
      <c r="H887" s="51"/>
      <c r="I887" s="51"/>
      <c r="J887" s="26" t="str">
        <f t="shared" si="8"/>
        <v>A soma das parcelas não bate com o valor total do projeto</v>
      </c>
      <c r="K887" s="48" t="str">
        <f t="shared" si="2"/>
        <v/>
      </c>
      <c r="L887" s="48" t="str">
        <f>iferror(if(H887&lt;&gt;"Sim","", VLOOKUP(A887,'Input de Projetos'!$A$3:$F$999,5,FALSE)*F887),"")</f>
        <v/>
      </c>
      <c r="M887" s="49" t="str">
        <f t="shared" si="3"/>
        <v/>
      </c>
      <c r="N887" s="25" t="str">
        <f t="shared" si="4"/>
        <v/>
      </c>
      <c r="O887" s="50" t="str">
        <f t="shared" si="5"/>
        <v/>
      </c>
      <c r="P887" s="10"/>
      <c r="Q887" s="10"/>
    </row>
    <row r="888">
      <c r="A888" s="10"/>
      <c r="B888" s="42" t="str">
        <f>iferror(vlookup(A888,'Input de Projetos'!$A$3:$G$999,7,false),"")</f>
        <v/>
      </c>
      <c r="C888" s="43" t="str">
        <f>iferror(vlookup(A888,'Input de Projetos'!$A$3:$B$999,2,false),"")</f>
        <v/>
      </c>
      <c r="D888" s="44" t="str">
        <f>iferror(vlookup(A888,'Input de Projetos'!$A$3:$C$999,3,false),"")</f>
        <v/>
      </c>
      <c r="E888" s="45"/>
      <c r="F888" s="53"/>
      <c r="G888" s="20"/>
      <c r="H888" s="51"/>
      <c r="I888" s="51"/>
      <c r="J888" s="26" t="str">
        <f t="shared" si="8"/>
        <v>A soma das parcelas não bate com o valor total do projeto</v>
      </c>
      <c r="K888" s="48" t="str">
        <f t="shared" si="2"/>
        <v/>
      </c>
      <c r="L888" s="48" t="str">
        <f>iferror(if(H888&lt;&gt;"Sim","", VLOOKUP(A888,'Input de Projetos'!$A$3:$F$999,5,FALSE)*F888),"")</f>
        <v/>
      </c>
      <c r="M888" s="49" t="str">
        <f t="shared" si="3"/>
        <v/>
      </c>
      <c r="N888" s="25" t="str">
        <f t="shared" si="4"/>
        <v/>
      </c>
      <c r="O888" s="50" t="str">
        <f t="shared" si="5"/>
        <v/>
      </c>
      <c r="P888" s="10"/>
      <c r="Q888" s="10"/>
    </row>
    <row r="889">
      <c r="A889" s="10"/>
      <c r="B889" s="42" t="str">
        <f>iferror(vlookup(A889,'Input de Projetos'!$A$3:$G$999,7,false),"")</f>
        <v/>
      </c>
      <c r="C889" s="43" t="str">
        <f>iferror(vlookup(A889,'Input de Projetos'!$A$3:$B$999,2,false),"")</f>
        <v/>
      </c>
      <c r="D889" s="44" t="str">
        <f>iferror(vlookup(A889,'Input de Projetos'!$A$3:$C$999,3,false),"")</f>
        <v/>
      </c>
      <c r="E889" s="45"/>
      <c r="F889" s="53"/>
      <c r="G889" s="20"/>
      <c r="H889" s="51"/>
      <c r="I889" s="51"/>
      <c r="J889" s="26" t="str">
        <f t="shared" si="8"/>
        <v>A soma das parcelas não bate com o valor total do projeto</v>
      </c>
      <c r="K889" s="48" t="str">
        <f t="shared" si="2"/>
        <v/>
      </c>
      <c r="L889" s="48" t="str">
        <f>iferror(if(H889&lt;&gt;"Sim","", VLOOKUP(A889,'Input de Projetos'!$A$3:$F$999,5,FALSE)*F889),"")</f>
        <v/>
      </c>
      <c r="M889" s="49" t="str">
        <f t="shared" si="3"/>
        <v/>
      </c>
      <c r="N889" s="25" t="str">
        <f t="shared" si="4"/>
        <v/>
      </c>
      <c r="O889" s="50" t="str">
        <f t="shared" si="5"/>
        <v/>
      </c>
      <c r="P889" s="10"/>
      <c r="Q889" s="10"/>
    </row>
    <row r="890">
      <c r="A890" s="10"/>
      <c r="B890" s="42" t="str">
        <f>iferror(vlookup(A890,'Input de Projetos'!$A$3:$G$999,7,false),"")</f>
        <v/>
      </c>
      <c r="C890" s="43" t="str">
        <f>iferror(vlookup(A890,'Input de Projetos'!$A$3:$B$999,2,false),"")</f>
        <v/>
      </c>
      <c r="D890" s="44" t="str">
        <f>iferror(vlookup(A890,'Input de Projetos'!$A$3:$C$999,3,false),"")</f>
        <v/>
      </c>
      <c r="E890" s="45"/>
      <c r="F890" s="53"/>
      <c r="G890" s="20"/>
      <c r="H890" s="51"/>
      <c r="I890" s="51"/>
      <c r="J890" s="26" t="str">
        <f t="shared" si="8"/>
        <v>A soma das parcelas não bate com o valor total do projeto</v>
      </c>
      <c r="K890" s="48" t="str">
        <f t="shared" si="2"/>
        <v/>
      </c>
      <c r="L890" s="48" t="str">
        <f>iferror(if(H890&lt;&gt;"Sim","", VLOOKUP(A890,'Input de Projetos'!$A$3:$F$999,5,FALSE)*F890),"")</f>
        <v/>
      </c>
      <c r="M890" s="49" t="str">
        <f t="shared" si="3"/>
        <v/>
      </c>
      <c r="N890" s="25" t="str">
        <f t="shared" si="4"/>
        <v/>
      </c>
      <c r="O890" s="50" t="str">
        <f t="shared" si="5"/>
        <v/>
      </c>
      <c r="P890" s="10"/>
      <c r="Q890" s="10"/>
    </row>
    <row r="891">
      <c r="A891" s="10"/>
      <c r="B891" s="42" t="str">
        <f>iferror(vlookup(A891,'Input de Projetos'!$A$3:$G$999,7,false),"")</f>
        <v/>
      </c>
      <c r="C891" s="43" t="str">
        <f>iferror(vlookup(A891,'Input de Projetos'!$A$3:$B$999,2,false),"")</f>
        <v/>
      </c>
      <c r="D891" s="44" t="str">
        <f>iferror(vlookup(A891,'Input de Projetos'!$A$3:$C$999,3,false),"")</f>
        <v/>
      </c>
      <c r="E891" s="45"/>
      <c r="F891" s="53"/>
      <c r="G891" s="20"/>
      <c r="H891" s="51"/>
      <c r="I891" s="51"/>
      <c r="J891" s="26" t="str">
        <f t="shared" si="8"/>
        <v>A soma das parcelas não bate com o valor total do projeto</v>
      </c>
      <c r="K891" s="48" t="str">
        <f t="shared" si="2"/>
        <v/>
      </c>
      <c r="L891" s="48" t="str">
        <f>iferror(if(H891&lt;&gt;"Sim","", VLOOKUP(A891,'Input de Projetos'!$A$3:$F$999,5,FALSE)*F891),"")</f>
        <v/>
      </c>
      <c r="M891" s="49" t="str">
        <f t="shared" si="3"/>
        <v/>
      </c>
      <c r="N891" s="25" t="str">
        <f t="shared" si="4"/>
        <v/>
      </c>
      <c r="O891" s="50" t="str">
        <f t="shared" si="5"/>
        <v/>
      </c>
      <c r="P891" s="10"/>
      <c r="Q891" s="10"/>
    </row>
    <row r="892">
      <c r="A892" s="10"/>
      <c r="B892" s="42" t="str">
        <f>iferror(vlookup(A892,'Input de Projetos'!$A$3:$G$999,7,false),"")</f>
        <v/>
      </c>
      <c r="C892" s="43" t="str">
        <f>iferror(vlookup(A892,'Input de Projetos'!$A$3:$B$999,2,false),"")</f>
        <v/>
      </c>
      <c r="D892" s="44" t="str">
        <f>iferror(vlookup(A892,'Input de Projetos'!$A$3:$C$999,3,false),"")</f>
        <v/>
      </c>
      <c r="E892" s="45"/>
      <c r="F892" s="53"/>
      <c r="G892" s="20"/>
      <c r="H892" s="51"/>
      <c r="I892" s="51"/>
      <c r="J892" s="26" t="str">
        <f t="shared" si="8"/>
        <v>A soma das parcelas não bate com o valor total do projeto</v>
      </c>
      <c r="K892" s="48" t="str">
        <f t="shared" si="2"/>
        <v/>
      </c>
      <c r="L892" s="48" t="str">
        <f>iferror(if(H892&lt;&gt;"Sim","", VLOOKUP(A892,'Input de Projetos'!$A$3:$F$999,5,FALSE)*F892),"")</f>
        <v/>
      </c>
      <c r="M892" s="49" t="str">
        <f t="shared" si="3"/>
        <v/>
      </c>
      <c r="N892" s="25" t="str">
        <f t="shared" si="4"/>
        <v/>
      </c>
      <c r="O892" s="50" t="str">
        <f t="shared" si="5"/>
        <v/>
      </c>
      <c r="P892" s="10"/>
      <c r="Q892" s="10"/>
    </row>
    <row r="893">
      <c r="A893" s="10"/>
      <c r="B893" s="42" t="str">
        <f>iferror(vlookup(A893,'Input de Projetos'!$A$3:$G$999,7,false),"")</f>
        <v/>
      </c>
      <c r="C893" s="43" t="str">
        <f>iferror(vlookup(A893,'Input de Projetos'!$A$3:$B$999,2,false),"")</f>
        <v/>
      </c>
      <c r="D893" s="44" t="str">
        <f>iferror(vlookup(A893,'Input de Projetos'!$A$3:$C$999,3,false),"")</f>
        <v/>
      </c>
      <c r="E893" s="45"/>
      <c r="F893" s="53"/>
      <c r="G893" s="20"/>
      <c r="H893" s="51"/>
      <c r="I893" s="51"/>
      <c r="J893" s="26" t="str">
        <f t="shared" si="8"/>
        <v>A soma das parcelas não bate com o valor total do projeto</v>
      </c>
      <c r="K893" s="48" t="str">
        <f t="shared" si="2"/>
        <v/>
      </c>
      <c r="L893" s="48" t="str">
        <f>iferror(if(H893&lt;&gt;"Sim","", VLOOKUP(A893,'Input de Projetos'!$A$3:$F$999,5,FALSE)*F893),"")</f>
        <v/>
      </c>
      <c r="M893" s="49" t="str">
        <f t="shared" si="3"/>
        <v/>
      </c>
      <c r="N893" s="25" t="str">
        <f t="shared" si="4"/>
        <v/>
      </c>
      <c r="O893" s="50" t="str">
        <f t="shared" si="5"/>
        <v/>
      </c>
      <c r="P893" s="10"/>
      <c r="Q893" s="10"/>
    </row>
    <row r="894">
      <c r="A894" s="10"/>
      <c r="B894" s="42" t="str">
        <f>iferror(vlookup(A894,'Input de Projetos'!$A$3:$G$999,7,false),"")</f>
        <v/>
      </c>
      <c r="C894" s="43" t="str">
        <f>iferror(vlookup(A894,'Input de Projetos'!$A$3:$B$999,2,false),"")</f>
        <v/>
      </c>
      <c r="D894" s="44" t="str">
        <f>iferror(vlookup(A894,'Input de Projetos'!$A$3:$C$999,3,false),"")</f>
        <v/>
      </c>
      <c r="E894" s="45"/>
      <c r="F894" s="53"/>
      <c r="G894" s="20"/>
      <c r="H894" s="51"/>
      <c r="I894" s="51"/>
      <c r="J894" s="26" t="str">
        <f t="shared" si="8"/>
        <v>A soma das parcelas não bate com o valor total do projeto</v>
      </c>
      <c r="K894" s="48" t="str">
        <f t="shared" si="2"/>
        <v/>
      </c>
      <c r="L894" s="48" t="str">
        <f>iferror(if(H894&lt;&gt;"Sim","", VLOOKUP(A894,'Input de Projetos'!$A$3:$F$999,5,FALSE)*F894),"")</f>
        <v/>
      </c>
      <c r="M894" s="49" t="str">
        <f t="shared" si="3"/>
        <v/>
      </c>
      <c r="N894" s="25" t="str">
        <f t="shared" si="4"/>
        <v/>
      </c>
      <c r="O894" s="50" t="str">
        <f t="shared" si="5"/>
        <v/>
      </c>
      <c r="P894" s="10"/>
      <c r="Q894" s="10"/>
    </row>
    <row r="895">
      <c r="A895" s="10"/>
      <c r="B895" s="42" t="str">
        <f>iferror(vlookup(A895,'Input de Projetos'!$A$3:$G$999,7,false),"")</f>
        <v/>
      </c>
      <c r="C895" s="43" t="str">
        <f>iferror(vlookup(A895,'Input de Projetos'!$A$3:$B$999,2,false),"")</f>
        <v/>
      </c>
      <c r="D895" s="44" t="str">
        <f>iferror(vlookup(A895,'Input de Projetos'!$A$3:$C$999,3,false),"")</f>
        <v/>
      </c>
      <c r="E895" s="45"/>
      <c r="F895" s="53"/>
      <c r="G895" s="20"/>
      <c r="H895" s="51"/>
      <c r="I895" s="51"/>
      <c r="J895" s="26" t="str">
        <f t="shared" si="8"/>
        <v>A soma das parcelas não bate com o valor total do projeto</v>
      </c>
      <c r="K895" s="48" t="str">
        <f t="shared" si="2"/>
        <v/>
      </c>
      <c r="L895" s="48" t="str">
        <f>iferror(if(H895&lt;&gt;"Sim","", VLOOKUP(A895,'Input de Projetos'!$A$3:$F$999,5,FALSE)*F895),"")</f>
        <v/>
      </c>
      <c r="M895" s="49" t="str">
        <f t="shared" si="3"/>
        <v/>
      </c>
      <c r="N895" s="25" t="str">
        <f t="shared" si="4"/>
        <v/>
      </c>
      <c r="O895" s="50" t="str">
        <f t="shared" si="5"/>
        <v/>
      </c>
      <c r="P895" s="10"/>
      <c r="Q895" s="10"/>
    </row>
    <row r="896">
      <c r="A896" s="10"/>
      <c r="B896" s="42" t="str">
        <f>iferror(vlookup(A896,'Input de Projetos'!$A$3:$G$999,7,false),"")</f>
        <v/>
      </c>
      <c r="C896" s="43" t="str">
        <f>iferror(vlookup(A896,'Input de Projetos'!$A$3:$B$999,2,false),"")</f>
        <v/>
      </c>
      <c r="D896" s="44" t="str">
        <f>iferror(vlookup(A896,'Input de Projetos'!$A$3:$C$999,3,false),"")</f>
        <v/>
      </c>
      <c r="E896" s="45"/>
      <c r="F896" s="53"/>
      <c r="G896" s="20"/>
      <c r="H896" s="51"/>
      <c r="I896" s="51"/>
      <c r="J896" s="26" t="str">
        <f t="shared" si="8"/>
        <v>A soma das parcelas não bate com o valor total do projeto</v>
      </c>
      <c r="K896" s="48" t="str">
        <f t="shared" si="2"/>
        <v/>
      </c>
      <c r="L896" s="48" t="str">
        <f>iferror(if(H896&lt;&gt;"Sim","", VLOOKUP(A896,'Input de Projetos'!$A$3:$F$999,5,FALSE)*F896),"")</f>
        <v/>
      </c>
      <c r="M896" s="49" t="str">
        <f t="shared" si="3"/>
        <v/>
      </c>
      <c r="N896" s="25" t="str">
        <f t="shared" si="4"/>
        <v/>
      </c>
      <c r="O896" s="50" t="str">
        <f t="shared" si="5"/>
        <v/>
      </c>
      <c r="P896" s="10"/>
      <c r="Q896" s="10"/>
    </row>
    <row r="897">
      <c r="A897" s="10"/>
      <c r="B897" s="42" t="str">
        <f>iferror(vlookup(A897,'Input de Projetos'!$A$3:$G$999,7,false),"")</f>
        <v/>
      </c>
      <c r="C897" s="43" t="str">
        <f>iferror(vlookup(A897,'Input de Projetos'!$A$3:$B$999,2,false),"")</f>
        <v/>
      </c>
      <c r="D897" s="44" t="str">
        <f>iferror(vlookup(A897,'Input de Projetos'!$A$3:$C$999,3,false),"")</f>
        <v/>
      </c>
      <c r="E897" s="45"/>
      <c r="F897" s="53"/>
      <c r="G897" s="20"/>
      <c r="H897" s="51"/>
      <c r="I897" s="51"/>
      <c r="J897" s="26" t="str">
        <f t="shared" si="8"/>
        <v>A soma das parcelas não bate com o valor total do projeto</v>
      </c>
      <c r="K897" s="48" t="str">
        <f t="shared" si="2"/>
        <v/>
      </c>
      <c r="L897" s="48" t="str">
        <f>iferror(if(H897&lt;&gt;"Sim","", VLOOKUP(A897,'Input de Projetos'!$A$3:$F$999,5,FALSE)*F897),"")</f>
        <v/>
      </c>
      <c r="M897" s="49" t="str">
        <f t="shared" si="3"/>
        <v/>
      </c>
      <c r="N897" s="25" t="str">
        <f t="shared" si="4"/>
        <v/>
      </c>
      <c r="O897" s="50" t="str">
        <f t="shared" si="5"/>
        <v/>
      </c>
      <c r="P897" s="10"/>
      <c r="Q897" s="10"/>
    </row>
    <row r="898">
      <c r="A898" s="10"/>
      <c r="B898" s="42" t="str">
        <f>iferror(vlookup(A898,'Input de Projetos'!$A$3:$G$999,7,false),"")</f>
        <v/>
      </c>
      <c r="C898" s="43" t="str">
        <f>iferror(vlookup(A898,'Input de Projetos'!$A$3:$B$999,2,false),"")</f>
        <v/>
      </c>
      <c r="D898" s="44" t="str">
        <f>iferror(vlookup(A898,'Input de Projetos'!$A$3:$C$999,3,false),"")</f>
        <v/>
      </c>
      <c r="E898" s="45"/>
      <c r="F898" s="53"/>
      <c r="G898" s="20"/>
      <c r="H898" s="51"/>
      <c r="I898" s="51"/>
      <c r="J898" s="26" t="str">
        <f t="shared" si="8"/>
        <v>A soma das parcelas não bate com o valor total do projeto</v>
      </c>
      <c r="K898" s="48" t="str">
        <f t="shared" si="2"/>
        <v/>
      </c>
      <c r="L898" s="48" t="str">
        <f>iferror(if(H898&lt;&gt;"Sim","", VLOOKUP(A898,'Input de Projetos'!$A$3:$F$999,5,FALSE)*F898),"")</f>
        <v/>
      </c>
      <c r="M898" s="49" t="str">
        <f t="shared" si="3"/>
        <v/>
      </c>
      <c r="N898" s="25" t="str">
        <f t="shared" si="4"/>
        <v/>
      </c>
      <c r="O898" s="50" t="str">
        <f t="shared" si="5"/>
        <v/>
      </c>
      <c r="P898" s="10"/>
      <c r="Q898" s="10"/>
    </row>
    <row r="899">
      <c r="A899" s="10"/>
      <c r="B899" s="42" t="str">
        <f>iferror(vlookup(A899,'Input de Projetos'!$A$3:$G$999,7,false),"")</f>
        <v/>
      </c>
      <c r="C899" s="43" t="str">
        <f>iferror(vlookup(A899,'Input de Projetos'!$A$3:$B$999,2,false),"")</f>
        <v/>
      </c>
      <c r="D899" s="44" t="str">
        <f>iferror(vlookup(A899,'Input de Projetos'!$A$3:$C$999,3,false),"")</f>
        <v/>
      </c>
      <c r="E899" s="45"/>
      <c r="F899" s="53"/>
      <c r="G899" s="20"/>
      <c r="H899" s="51"/>
      <c r="I899" s="51"/>
      <c r="J899" s="26" t="str">
        <f t="shared" si="8"/>
        <v>A soma das parcelas não bate com o valor total do projeto</v>
      </c>
      <c r="K899" s="48" t="str">
        <f t="shared" si="2"/>
        <v/>
      </c>
      <c r="L899" s="48" t="str">
        <f>iferror(if(H899&lt;&gt;"Sim","", VLOOKUP(A899,'Input de Projetos'!$A$3:$F$999,5,FALSE)*F899),"")</f>
        <v/>
      </c>
      <c r="M899" s="49" t="str">
        <f t="shared" si="3"/>
        <v/>
      </c>
      <c r="N899" s="25" t="str">
        <f t="shared" si="4"/>
        <v/>
      </c>
      <c r="O899" s="50" t="str">
        <f t="shared" si="5"/>
        <v/>
      </c>
      <c r="P899" s="10"/>
      <c r="Q899" s="10"/>
    </row>
    <row r="900">
      <c r="A900" s="10"/>
      <c r="B900" s="42" t="str">
        <f>iferror(vlookup(A900,'Input de Projetos'!$A$3:$G$999,7,false),"")</f>
        <v/>
      </c>
      <c r="C900" s="43" t="str">
        <f>iferror(vlookup(A900,'Input de Projetos'!$A$3:$B$999,2,false),"")</f>
        <v/>
      </c>
      <c r="D900" s="44" t="str">
        <f>iferror(vlookup(A900,'Input de Projetos'!$A$3:$C$999,3,false),"")</f>
        <v/>
      </c>
      <c r="E900" s="45"/>
      <c r="F900" s="53"/>
      <c r="G900" s="20"/>
      <c r="H900" s="51"/>
      <c r="I900" s="51"/>
      <c r="J900" s="26" t="str">
        <f t="shared" si="8"/>
        <v>A soma das parcelas não bate com o valor total do projeto</v>
      </c>
      <c r="K900" s="48" t="str">
        <f t="shared" si="2"/>
        <v/>
      </c>
      <c r="L900" s="48" t="str">
        <f>iferror(if(H900&lt;&gt;"Sim","", VLOOKUP(A900,'Input de Projetos'!$A$3:$F$999,5,FALSE)*F900),"")</f>
        <v/>
      </c>
      <c r="M900" s="49" t="str">
        <f t="shared" si="3"/>
        <v/>
      </c>
      <c r="N900" s="25" t="str">
        <f t="shared" si="4"/>
        <v/>
      </c>
      <c r="O900" s="50" t="str">
        <f t="shared" si="5"/>
        <v/>
      </c>
      <c r="P900" s="10"/>
      <c r="Q900" s="10"/>
    </row>
    <row r="901">
      <c r="A901" s="10"/>
      <c r="B901" s="42" t="str">
        <f>iferror(vlookup(A901,'Input de Projetos'!$A$3:$G$999,7,false),"")</f>
        <v/>
      </c>
      <c r="C901" s="43" t="str">
        <f>iferror(vlookup(A901,'Input de Projetos'!$A$3:$B$999,2,false),"")</f>
        <v/>
      </c>
      <c r="D901" s="44" t="str">
        <f>iferror(vlookup(A901,'Input de Projetos'!$A$3:$C$999,3,false),"")</f>
        <v/>
      </c>
      <c r="E901" s="45"/>
      <c r="F901" s="53"/>
      <c r="G901" s="20"/>
      <c r="H901" s="51"/>
      <c r="I901" s="51"/>
      <c r="J901" s="26" t="str">
        <f t="shared" si="8"/>
        <v>A soma das parcelas não bate com o valor total do projeto</v>
      </c>
      <c r="K901" s="48" t="str">
        <f t="shared" si="2"/>
        <v/>
      </c>
      <c r="L901" s="48" t="str">
        <f>iferror(if(H901&lt;&gt;"Sim","", VLOOKUP(A901,'Input de Projetos'!$A$3:$F$999,5,FALSE)*F901),"")</f>
        <v/>
      </c>
      <c r="M901" s="49" t="str">
        <f t="shared" si="3"/>
        <v/>
      </c>
      <c r="N901" s="25" t="str">
        <f t="shared" si="4"/>
        <v/>
      </c>
      <c r="O901" s="50" t="str">
        <f t="shared" si="5"/>
        <v/>
      </c>
      <c r="P901" s="10"/>
      <c r="Q901" s="10"/>
    </row>
    <row r="902">
      <c r="A902" s="10"/>
      <c r="B902" s="42" t="str">
        <f>iferror(vlookup(A902,'Input de Projetos'!$A$3:$G$999,7,false),"")</f>
        <v/>
      </c>
      <c r="C902" s="43" t="str">
        <f>iferror(vlookup(A902,'Input de Projetos'!$A$3:$B$999,2,false),"")</f>
        <v/>
      </c>
      <c r="D902" s="44" t="str">
        <f>iferror(vlookup(A902,'Input de Projetos'!$A$3:$C$999,3,false),"")</f>
        <v/>
      </c>
      <c r="E902" s="45"/>
      <c r="F902" s="53"/>
      <c r="G902" s="20"/>
      <c r="H902" s="51"/>
      <c r="I902" s="51"/>
      <c r="J902" s="26" t="str">
        <f t="shared" si="8"/>
        <v>A soma das parcelas não bate com o valor total do projeto</v>
      </c>
      <c r="K902" s="48" t="str">
        <f t="shared" si="2"/>
        <v/>
      </c>
      <c r="L902" s="48" t="str">
        <f>iferror(if(H902&lt;&gt;"Sim","", VLOOKUP(A902,'Input de Projetos'!$A$3:$F$999,5,FALSE)*F902),"")</f>
        <v/>
      </c>
      <c r="M902" s="49" t="str">
        <f t="shared" si="3"/>
        <v/>
      </c>
      <c r="N902" s="25" t="str">
        <f t="shared" si="4"/>
        <v/>
      </c>
      <c r="O902" s="50" t="str">
        <f t="shared" si="5"/>
        <v/>
      </c>
      <c r="P902" s="10"/>
      <c r="Q902" s="10"/>
    </row>
    <row r="903">
      <c r="A903" s="10"/>
      <c r="B903" s="42" t="str">
        <f>iferror(vlookup(A903,'Input de Projetos'!$A$3:$G$999,7,false),"")</f>
        <v/>
      </c>
      <c r="C903" s="43" t="str">
        <f>iferror(vlookup(A903,'Input de Projetos'!$A$3:$B$999,2,false),"")</f>
        <v/>
      </c>
      <c r="D903" s="44" t="str">
        <f>iferror(vlookup(A903,'Input de Projetos'!$A$3:$C$999,3,false),"")</f>
        <v/>
      </c>
      <c r="E903" s="45"/>
      <c r="F903" s="53"/>
      <c r="G903" s="20"/>
      <c r="H903" s="51"/>
      <c r="I903" s="51"/>
      <c r="J903" s="26" t="str">
        <f t="shared" si="8"/>
        <v>A soma das parcelas não bate com o valor total do projeto</v>
      </c>
      <c r="K903" s="48" t="str">
        <f t="shared" si="2"/>
        <v/>
      </c>
      <c r="L903" s="48" t="str">
        <f>iferror(if(H903&lt;&gt;"Sim","", VLOOKUP(A903,'Input de Projetos'!$A$3:$F$999,5,FALSE)*F903),"")</f>
        <v/>
      </c>
      <c r="M903" s="49" t="str">
        <f t="shared" si="3"/>
        <v/>
      </c>
      <c r="N903" s="25" t="str">
        <f t="shared" si="4"/>
        <v/>
      </c>
      <c r="O903" s="50" t="str">
        <f t="shared" si="5"/>
        <v/>
      </c>
      <c r="P903" s="10"/>
      <c r="Q903" s="10"/>
    </row>
    <row r="904">
      <c r="A904" s="10"/>
      <c r="B904" s="42" t="str">
        <f>iferror(vlookup(A904,'Input de Projetos'!$A$3:$G$999,7,false),"")</f>
        <v/>
      </c>
      <c r="C904" s="43" t="str">
        <f>iferror(vlookup(A904,'Input de Projetos'!$A$3:$B$999,2,false),"")</f>
        <v/>
      </c>
      <c r="D904" s="44" t="str">
        <f>iferror(vlookup(A904,'Input de Projetos'!$A$3:$C$999,3,false),"")</f>
        <v/>
      </c>
      <c r="E904" s="45"/>
      <c r="F904" s="53"/>
      <c r="G904" s="20"/>
      <c r="H904" s="51"/>
      <c r="I904" s="51"/>
      <c r="J904" s="26" t="str">
        <f t="shared" si="8"/>
        <v>A soma das parcelas não bate com o valor total do projeto</v>
      </c>
      <c r="K904" s="48" t="str">
        <f t="shared" si="2"/>
        <v/>
      </c>
      <c r="L904" s="48" t="str">
        <f>iferror(if(H904&lt;&gt;"Sim","", VLOOKUP(A904,'Input de Projetos'!$A$3:$F$999,5,FALSE)*F904),"")</f>
        <v/>
      </c>
      <c r="M904" s="49" t="str">
        <f t="shared" si="3"/>
        <v/>
      </c>
      <c r="N904" s="25" t="str">
        <f t="shared" si="4"/>
        <v/>
      </c>
      <c r="O904" s="50" t="str">
        <f t="shared" si="5"/>
        <v/>
      </c>
      <c r="P904" s="10"/>
      <c r="Q904" s="10"/>
    </row>
    <row r="905">
      <c r="A905" s="10"/>
      <c r="B905" s="42" t="str">
        <f>iferror(vlookup(A905,'Input de Projetos'!$A$3:$G$999,7,false),"")</f>
        <v/>
      </c>
      <c r="C905" s="43" t="str">
        <f>iferror(vlookup(A905,'Input de Projetos'!$A$3:$B$999,2,false),"")</f>
        <v/>
      </c>
      <c r="D905" s="44" t="str">
        <f>iferror(vlookup(A905,'Input de Projetos'!$A$3:$C$999,3,false),"")</f>
        <v/>
      </c>
      <c r="E905" s="45"/>
      <c r="F905" s="53"/>
      <c r="G905" s="20"/>
      <c r="H905" s="51"/>
      <c r="I905" s="51"/>
      <c r="J905" s="26" t="str">
        <f t="shared" si="8"/>
        <v>A soma das parcelas não bate com o valor total do projeto</v>
      </c>
      <c r="K905" s="48" t="str">
        <f t="shared" si="2"/>
        <v/>
      </c>
      <c r="L905" s="48" t="str">
        <f>iferror(if(H905&lt;&gt;"Sim","", VLOOKUP(A905,'Input de Projetos'!$A$3:$F$999,5,FALSE)*F905),"")</f>
        <v/>
      </c>
      <c r="M905" s="49" t="str">
        <f t="shared" si="3"/>
        <v/>
      </c>
      <c r="N905" s="25" t="str">
        <f t="shared" si="4"/>
        <v/>
      </c>
      <c r="O905" s="50" t="str">
        <f t="shared" si="5"/>
        <v/>
      </c>
      <c r="P905" s="10"/>
      <c r="Q905" s="10"/>
    </row>
    <row r="906">
      <c r="A906" s="10"/>
      <c r="B906" s="42" t="str">
        <f>iferror(vlookup(A906,'Input de Projetos'!$A$3:$G$999,7,false),"")</f>
        <v/>
      </c>
      <c r="C906" s="43" t="str">
        <f>iferror(vlookup(A906,'Input de Projetos'!$A$3:$B$999,2,false),"")</f>
        <v/>
      </c>
      <c r="D906" s="44" t="str">
        <f>iferror(vlookup(A906,'Input de Projetos'!$A$3:$C$999,3,false),"")</f>
        <v/>
      </c>
      <c r="E906" s="45"/>
      <c r="F906" s="53"/>
      <c r="G906" s="20"/>
      <c r="H906" s="51"/>
      <c r="I906" s="51"/>
      <c r="J906" s="26" t="str">
        <f t="shared" si="8"/>
        <v>A soma das parcelas não bate com o valor total do projeto</v>
      </c>
      <c r="K906" s="48" t="str">
        <f t="shared" si="2"/>
        <v/>
      </c>
      <c r="L906" s="48" t="str">
        <f>iferror(if(H906&lt;&gt;"Sim","", VLOOKUP(A906,'Input de Projetos'!$A$3:$F$999,5,FALSE)*F906),"")</f>
        <v/>
      </c>
      <c r="M906" s="49" t="str">
        <f t="shared" si="3"/>
        <v/>
      </c>
      <c r="N906" s="25" t="str">
        <f t="shared" si="4"/>
        <v/>
      </c>
      <c r="O906" s="50" t="str">
        <f t="shared" si="5"/>
        <v/>
      </c>
      <c r="P906" s="10"/>
      <c r="Q906" s="10"/>
    </row>
    <row r="907">
      <c r="A907" s="10"/>
      <c r="B907" s="42" t="str">
        <f>iferror(vlookup(A907,'Input de Projetos'!$A$3:$G$999,7,false),"")</f>
        <v/>
      </c>
      <c r="C907" s="43" t="str">
        <f>iferror(vlookup(A907,'Input de Projetos'!$A$3:$B$999,2,false),"")</f>
        <v/>
      </c>
      <c r="D907" s="44" t="str">
        <f>iferror(vlookup(A907,'Input de Projetos'!$A$3:$C$999,3,false),"")</f>
        <v/>
      </c>
      <c r="E907" s="45"/>
      <c r="F907" s="53"/>
      <c r="G907" s="20"/>
      <c r="H907" s="51"/>
      <c r="I907" s="51"/>
      <c r="J907" s="26" t="str">
        <f t="shared" si="8"/>
        <v>A soma das parcelas não bate com o valor total do projeto</v>
      </c>
      <c r="K907" s="48" t="str">
        <f t="shared" si="2"/>
        <v/>
      </c>
      <c r="L907" s="48" t="str">
        <f>iferror(if(H907&lt;&gt;"Sim","", VLOOKUP(A907,'Input de Projetos'!$A$3:$F$999,5,FALSE)*F907),"")</f>
        <v/>
      </c>
      <c r="M907" s="49" t="str">
        <f t="shared" si="3"/>
        <v/>
      </c>
      <c r="N907" s="25" t="str">
        <f t="shared" si="4"/>
        <v/>
      </c>
      <c r="O907" s="50" t="str">
        <f t="shared" si="5"/>
        <v/>
      </c>
      <c r="P907" s="10"/>
      <c r="Q907" s="10"/>
    </row>
    <row r="908">
      <c r="A908" s="10"/>
      <c r="B908" s="42" t="str">
        <f>iferror(vlookup(A908,'Input de Projetos'!$A$3:$G$999,7,false),"")</f>
        <v/>
      </c>
      <c r="C908" s="43" t="str">
        <f>iferror(vlookup(A908,'Input de Projetos'!$A$3:$B$999,2,false),"")</f>
        <v/>
      </c>
      <c r="D908" s="44" t="str">
        <f>iferror(vlookup(A908,'Input de Projetos'!$A$3:$C$999,3,false),"")</f>
        <v/>
      </c>
      <c r="E908" s="45"/>
      <c r="F908" s="53"/>
      <c r="G908" s="20"/>
      <c r="H908" s="51"/>
      <c r="I908" s="51"/>
      <c r="J908" s="26" t="str">
        <f t="shared" si="8"/>
        <v>A soma das parcelas não bate com o valor total do projeto</v>
      </c>
      <c r="K908" s="48" t="str">
        <f t="shared" si="2"/>
        <v/>
      </c>
      <c r="L908" s="48" t="str">
        <f>iferror(if(H908&lt;&gt;"Sim","", VLOOKUP(A908,'Input de Projetos'!$A$3:$F$999,5,FALSE)*F908),"")</f>
        <v/>
      </c>
      <c r="M908" s="49" t="str">
        <f t="shared" si="3"/>
        <v/>
      </c>
      <c r="N908" s="25" t="str">
        <f t="shared" si="4"/>
        <v/>
      </c>
      <c r="O908" s="50" t="str">
        <f t="shared" si="5"/>
        <v/>
      </c>
      <c r="P908" s="10"/>
      <c r="Q908" s="10"/>
    </row>
    <row r="909">
      <c r="A909" s="10"/>
      <c r="B909" s="42" t="str">
        <f>iferror(vlookup(A909,'Input de Projetos'!$A$3:$G$999,7,false),"")</f>
        <v/>
      </c>
      <c r="C909" s="43" t="str">
        <f>iferror(vlookup(A909,'Input de Projetos'!$A$3:$B$999,2,false),"")</f>
        <v/>
      </c>
      <c r="D909" s="44" t="str">
        <f>iferror(vlookup(A909,'Input de Projetos'!$A$3:$C$999,3,false),"")</f>
        <v/>
      </c>
      <c r="E909" s="45"/>
      <c r="F909" s="53"/>
      <c r="G909" s="20"/>
      <c r="H909" s="51"/>
      <c r="I909" s="51"/>
      <c r="J909" s="26" t="str">
        <f t="shared" si="8"/>
        <v>A soma das parcelas não bate com o valor total do projeto</v>
      </c>
      <c r="K909" s="48" t="str">
        <f t="shared" si="2"/>
        <v/>
      </c>
      <c r="L909" s="48" t="str">
        <f>iferror(if(H909&lt;&gt;"Sim","", VLOOKUP(A909,'Input de Projetos'!$A$3:$F$999,5,FALSE)*F909),"")</f>
        <v/>
      </c>
      <c r="M909" s="49" t="str">
        <f t="shared" si="3"/>
        <v/>
      </c>
      <c r="N909" s="25" t="str">
        <f t="shared" si="4"/>
        <v/>
      </c>
      <c r="O909" s="50" t="str">
        <f t="shared" si="5"/>
        <v/>
      </c>
      <c r="P909" s="10"/>
      <c r="Q909" s="10"/>
    </row>
    <row r="910">
      <c r="A910" s="10"/>
      <c r="B910" s="42" t="str">
        <f>iferror(vlookup(A910,'Input de Projetos'!$A$3:$G$999,7,false),"")</f>
        <v/>
      </c>
      <c r="C910" s="43" t="str">
        <f>iferror(vlookup(A910,'Input de Projetos'!$A$3:$B$999,2,false),"")</f>
        <v/>
      </c>
      <c r="D910" s="44" t="str">
        <f>iferror(vlookup(A910,'Input de Projetos'!$A$3:$C$999,3,false),"")</f>
        <v/>
      </c>
      <c r="E910" s="45"/>
      <c r="F910" s="53"/>
      <c r="G910" s="20"/>
      <c r="H910" s="51"/>
      <c r="I910" s="51"/>
      <c r="J910" s="26" t="str">
        <f t="shared" si="8"/>
        <v>A soma das parcelas não bate com o valor total do projeto</v>
      </c>
      <c r="K910" s="48" t="str">
        <f t="shared" si="2"/>
        <v/>
      </c>
      <c r="L910" s="48" t="str">
        <f>iferror(if(H910&lt;&gt;"Sim","", VLOOKUP(A910,'Input de Projetos'!$A$3:$F$999,5,FALSE)*F910),"")</f>
        <v/>
      </c>
      <c r="M910" s="49" t="str">
        <f t="shared" si="3"/>
        <v/>
      </c>
      <c r="N910" s="25" t="str">
        <f t="shared" si="4"/>
        <v/>
      </c>
      <c r="O910" s="50" t="str">
        <f t="shared" si="5"/>
        <v/>
      </c>
      <c r="P910" s="10"/>
      <c r="Q910" s="10"/>
    </row>
    <row r="911">
      <c r="A911" s="10"/>
      <c r="B911" s="42" t="str">
        <f>iferror(vlookup(A911,'Input de Projetos'!$A$3:$G$999,7,false),"")</f>
        <v/>
      </c>
      <c r="C911" s="43" t="str">
        <f>iferror(vlookup(A911,'Input de Projetos'!$A$3:$B$999,2,false),"")</f>
        <v/>
      </c>
      <c r="D911" s="44" t="str">
        <f>iferror(vlookup(A911,'Input de Projetos'!$A$3:$C$999,3,false),"")</f>
        <v/>
      </c>
      <c r="E911" s="45"/>
      <c r="F911" s="53"/>
      <c r="G911" s="20"/>
      <c r="H911" s="51"/>
      <c r="I911" s="51"/>
      <c r="J911" s="26" t="str">
        <f t="shared" si="8"/>
        <v>A soma das parcelas não bate com o valor total do projeto</v>
      </c>
      <c r="K911" s="48" t="str">
        <f t="shared" si="2"/>
        <v/>
      </c>
      <c r="L911" s="48" t="str">
        <f>iferror(if(H911&lt;&gt;"Sim","", VLOOKUP(A911,'Input de Projetos'!$A$3:$F$999,5,FALSE)*F911),"")</f>
        <v/>
      </c>
      <c r="M911" s="49" t="str">
        <f t="shared" si="3"/>
        <v/>
      </c>
      <c r="N911" s="25" t="str">
        <f t="shared" si="4"/>
        <v/>
      </c>
      <c r="O911" s="50" t="str">
        <f t="shared" si="5"/>
        <v/>
      </c>
      <c r="P911" s="10"/>
      <c r="Q911" s="10"/>
    </row>
    <row r="912">
      <c r="A912" s="10"/>
      <c r="B912" s="42" t="str">
        <f>iferror(vlookup(A912,'Input de Projetos'!$A$3:$G$999,7,false),"")</f>
        <v/>
      </c>
      <c r="C912" s="43" t="str">
        <f>iferror(vlookup(A912,'Input de Projetos'!$A$3:$B$999,2,false),"")</f>
        <v/>
      </c>
      <c r="D912" s="44" t="str">
        <f>iferror(vlookup(A912,'Input de Projetos'!$A$3:$C$999,3,false),"")</f>
        <v/>
      </c>
      <c r="E912" s="45"/>
      <c r="F912" s="53"/>
      <c r="G912" s="20"/>
      <c r="H912" s="51"/>
      <c r="I912" s="51"/>
      <c r="J912" s="26" t="str">
        <f t="shared" si="8"/>
        <v>A soma das parcelas não bate com o valor total do projeto</v>
      </c>
      <c r="K912" s="48" t="str">
        <f t="shared" si="2"/>
        <v/>
      </c>
      <c r="L912" s="48" t="str">
        <f>iferror(if(H912&lt;&gt;"Sim","", VLOOKUP(A912,'Input de Projetos'!$A$3:$F$999,5,FALSE)*F912),"")</f>
        <v/>
      </c>
      <c r="M912" s="49" t="str">
        <f t="shared" si="3"/>
        <v/>
      </c>
      <c r="N912" s="25" t="str">
        <f t="shared" si="4"/>
        <v/>
      </c>
      <c r="O912" s="50" t="str">
        <f t="shared" si="5"/>
        <v/>
      </c>
      <c r="P912" s="10"/>
      <c r="Q912" s="10"/>
    </row>
    <row r="913">
      <c r="A913" s="10"/>
      <c r="B913" s="42" t="str">
        <f>iferror(vlookup(A913,'Input de Projetos'!$A$3:$G$999,7,false),"")</f>
        <v/>
      </c>
      <c r="C913" s="43" t="str">
        <f>iferror(vlookup(A913,'Input de Projetos'!$A$3:$B$999,2,false),"")</f>
        <v/>
      </c>
      <c r="D913" s="44" t="str">
        <f>iferror(vlookup(A913,'Input de Projetos'!$A$3:$C$999,3,false),"")</f>
        <v/>
      </c>
      <c r="E913" s="45"/>
      <c r="F913" s="53"/>
      <c r="G913" s="20"/>
      <c r="H913" s="51"/>
      <c r="I913" s="51"/>
      <c r="J913" s="26" t="str">
        <f t="shared" si="8"/>
        <v>A soma das parcelas não bate com o valor total do projeto</v>
      </c>
      <c r="K913" s="48" t="str">
        <f t="shared" si="2"/>
        <v/>
      </c>
      <c r="L913" s="48" t="str">
        <f>iferror(if(H913&lt;&gt;"Sim","", VLOOKUP(A913,'Input de Projetos'!$A$3:$F$999,5,FALSE)*F913),"")</f>
        <v/>
      </c>
      <c r="M913" s="49" t="str">
        <f t="shared" si="3"/>
        <v/>
      </c>
      <c r="N913" s="25" t="str">
        <f t="shared" si="4"/>
        <v/>
      </c>
      <c r="O913" s="50" t="str">
        <f t="shared" si="5"/>
        <v/>
      </c>
      <c r="P913" s="10"/>
      <c r="Q913" s="10"/>
    </row>
    <row r="914">
      <c r="A914" s="10"/>
      <c r="B914" s="42" t="str">
        <f>iferror(vlookup(A914,'Input de Projetos'!$A$3:$G$999,7,false),"")</f>
        <v/>
      </c>
      <c r="C914" s="43" t="str">
        <f>iferror(vlookup(A914,'Input de Projetos'!$A$3:$B$999,2,false),"")</f>
        <v/>
      </c>
      <c r="D914" s="44" t="str">
        <f>iferror(vlookup(A914,'Input de Projetos'!$A$3:$C$999,3,false),"")</f>
        <v/>
      </c>
      <c r="E914" s="45"/>
      <c r="F914" s="53"/>
      <c r="G914" s="20"/>
      <c r="H914" s="51"/>
      <c r="I914" s="51"/>
      <c r="J914" s="26" t="str">
        <f t="shared" si="8"/>
        <v>A soma das parcelas não bate com o valor total do projeto</v>
      </c>
      <c r="K914" s="48" t="str">
        <f t="shared" si="2"/>
        <v/>
      </c>
      <c r="L914" s="48" t="str">
        <f>iferror(if(H914&lt;&gt;"Sim","", VLOOKUP(A914,'Input de Projetos'!$A$3:$F$999,5,FALSE)*F914),"")</f>
        <v/>
      </c>
      <c r="M914" s="49" t="str">
        <f t="shared" si="3"/>
        <v/>
      </c>
      <c r="N914" s="25" t="str">
        <f t="shared" si="4"/>
        <v/>
      </c>
      <c r="O914" s="50" t="str">
        <f t="shared" si="5"/>
        <v/>
      </c>
      <c r="P914" s="10"/>
      <c r="Q914" s="10"/>
    </row>
    <row r="915">
      <c r="A915" s="10"/>
      <c r="B915" s="42" t="str">
        <f>iferror(vlookup(A915,'Input de Projetos'!$A$3:$G$999,7,false),"")</f>
        <v/>
      </c>
      <c r="C915" s="43" t="str">
        <f>iferror(vlookup(A915,'Input de Projetos'!$A$3:$B$999,2,false),"")</f>
        <v/>
      </c>
      <c r="D915" s="44" t="str">
        <f>iferror(vlookup(A915,'Input de Projetos'!$A$3:$C$999,3,false),"")</f>
        <v/>
      </c>
      <c r="E915" s="45"/>
      <c r="F915" s="53"/>
      <c r="G915" s="20"/>
      <c r="H915" s="51"/>
      <c r="I915" s="51"/>
      <c r="J915" s="26" t="str">
        <f t="shared" si="8"/>
        <v>A soma das parcelas não bate com o valor total do projeto</v>
      </c>
      <c r="K915" s="48" t="str">
        <f t="shared" si="2"/>
        <v/>
      </c>
      <c r="L915" s="48" t="str">
        <f>iferror(if(H915&lt;&gt;"Sim","", VLOOKUP(A915,'Input de Projetos'!$A$3:$F$999,5,FALSE)*F915),"")</f>
        <v/>
      </c>
      <c r="M915" s="49" t="str">
        <f t="shared" si="3"/>
        <v/>
      </c>
      <c r="N915" s="25" t="str">
        <f t="shared" si="4"/>
        <v/>
      </c>
      <c r="O915" s="50" t="str">
        <f t="shared" si="5"/>
        <v/>
      </c>
      <c r="P915" s="10"/>
      <c r="Q915" s="10"/>
    </row>
    <row r="916">
      <c r="A916" s="10"/>
      <c r="B916" s="42" t="str">
        <f>iferror(vlookup(A916,'Input de Projetos'!$A$3:$G$999,7,false),"")</f>
        <v/>
      </c>
      <c r="C916" s="43" t="str">
        <f>iferror(vlookup(A916,'Input de Projetos'!$A$3:$B$999,2,false),"")</f>
        <v/>
      </c>
      <c r="D916" s="44" t="str">
        <f>iferror(vlookup(A916,'Input de Projetos'!$A$3:$C$999,3,false),"")</f>
        <v/>
      </c>
      <c r="E916" s="45"/>
      <c r="F916" s="53"/>
      <c r="G916" s="20"/>
      <c r="H916" s="51"/>
      <c r="I916" s="51"/>
      <c r="J916" s="26" t="str">
        <f t="shared" si="8"/>
        <v>A soma das parcelas não bate com o valor total do projeto</v>
      </c>
      <c r="K916" s="48" t="str">
        <f t="shared" si="2"/>
        <v/>
      </c>
      <c r="L916" s="48" t="str">
        <f>iferror(if(H916&lt;&gt;"Sim","", VLOOKUP(A916,'Input de Projetos'!$A$3:$F$999,5,FALSE)*F916),"")</f>
        <v/>
      </c>
      <c r="M916" s="49" t="str">
        <f t="shared" si="3"/>
        <v/>
      </c>
      <c r="N916" s="25" t="str">
        <f t="shared" si="4"/>
        <v/>
      </c>
      <c r="O916" s="50" t="str">
        <f t="shared" si="5"/>
        <v/>
      </c>
      <c r="P916" s="10"/>
      <c r="Q916" s="10"/>
    </row>
    <row r="917">
      <c r="A917" s="10"/>
      <c r="B917" s="42" t="str">
        <f>iferror(vlookup(A917,'Input de Projetos'!$A$3:$G$999,7,false),"")</f>
        <v/>
      </c>
      <c r="C917" s="43" t="str">
        <f>iferror(vlookup(A917,'Input de Projetos'!$A$3:$B$999,2,false),"")</f>
        <v/>
      </c>
      <c r="D917" s="44" t="str">
        <f>iferror(vlookup(A917,'Input de Projetos'!$A$3:$C$999,3,false),"")</f>
        <v/>
      </c>
      <c r="E917" s="45"/>
      <c r="F917" s="53"/>
      <c r="G917" s="20"/>
      <c r="H917" s="51"/>
      <c r="I917" s="51"/>
      <c r="J917" s="26" t="str">
        <f t="shared" si="8"/>
        <v>A soma das parcelas não bate com o valor total do projeto</v>
      </c>
      <c r="K917" s="48" t="str">
        <f t="shared" si="2"/>
        <v/>
      </c>
      <c r="L917" s="48" t="str">
        <f>iferror(if(H917&lt;&gt;"Sim","", VLOOKUP(A917,'Input de Projetos'!$A$3:$F$999,5,FALSE)*F917),"")</f>
        <v/>
      </c>
      <c r="M917" s="49" t="str">
        <f t="shared" si="3"/>
        <v/>
      </c>
      <c r="N917" s="25" t="str">
        <f t="shared" si="4"/>
        <v/>
      </c>
      <c r="O917" s="50" t="str">
        <f t="shared" si="5"/>
        <v/>
      </c>
      <c r="P917" s="10"/>
      <c r="Q917" s="10"/>
    </row>
    <row r="918">
      <c r="A918" s="10"/>
      <c r="B918" s="42" t="str">
        <f>iferror(vlookup(A918,'Input de Projetos'!$A$3:$G$999,7,false),"")</f>
        <v/>
      </c>
      <c r="C918" s="43" t="str">
        <f>iferror(vlookup(A918,'Input de Projetos'!$A$3:$B$999,2,false),"")</f>
        <v/>
      </c>
      <c r="D918" s="44" t="str">
        <f>iferror(vlookup(A918,'Input de Projetos'!$A$3:$C$999,3,false),"")</f>
        <v/>
      </c>
      <c r="E918" s="45"/>
      <c r="F918" s="53"/>
      <c r="G918" s="20"/>
      <c r="H918" s="51"/>
      <c r="I918" s="51"/>
      <c r="J918" s="26" t="str">
        <f t="shared" si="8"/>
        <v>A soma das parcelas não bate com o valor total do projeto</v>
      </c>
      <c r="K918" s="48" t="str">
        <f t="shared" si="2"/>
        <v/>
      </c>
      <c r="L918" s="48" t="str">
        <f>iferror(if(H918&lt;&gt;"Sim","", VLOOKUP(A918,'Input de Projetos'!$A$3:$F$999,5,FALSE)*F918),"")</f>
        <v/>
      </c>
      <c r="M918" s="49" t="str">
        <f t="shared" si="3"/>
        <v/>
      </c>
      <c r="N918" s="25" t="str">
        <f t="shared" si="4"/>
        <v/>
      </c>
      <c r="O918" s="50" t="str">
        <f t="shared" si="5"/>
        <v/>
      </c>
      <c r="P918" s="10"/>
      <c r="Q918" s="10"/>
    </row>
    <row r="919">
      <c r="A919" s="10"/>
      <c r="B919" s="42" t="str">
        <f>iferror(vlookup(A919,'Input de Projetos'!$A$3:$G$999,7,false),"")</f>
        <v/>
      </c>
      <c r="C919" s="43" t="str">
        <f>iferror(vlookup(A919,'Input de Projetos'!$A$3:$B$999,2,false),"")</f>
        <v/>
      </c>
      <c r="D919" s="44" t="str">
        <f>iferror(vlookup(A919,'Input de Projetos'!$A$3:$C$999,3,false),"")</f>
        <v/>
      </c>
      <c r="E919" s="45"/>
      <c r="F919" s="53"/>
      <c r="G919" s="20"/>
      <c r="H919" s="51"/>
      <c r="I919" s="51"/>
      <c r="J919" s="26" t="str">
        <f t="shared" si="8"/>
        <v>A soma das parcelas não bate com o valor total do projeto</v>
      </c>
      <c r="K919" s="48" t="str">
        <f t="shared" si="2"/>
        <v/>
      </c>
      <c r="L919" s="48" t="str">
        <f>iferror(if(H919&lt;&gt;"Sim","", VLOOKUP(A919,'Input de Projetos'!$A$3:$F$999,5,FALSE)*F919),"")</f>
        <v/>
      </c>
      <c r="M919" s="49" t="str">
        <f t="shared" si="3"/>
        <v/>
      </c>
      <c r="N919" s="25" t="str">
        <f t="shared" si="4"/>
        <v/>
      </c>
      <c r="O919" s="50" t="str">
        <f t="shared" si="5"/>
        <v/>
      </c>
      <c r="P919" s="10"/>
      <c r="Q919" s="10"/>
    </row>
    <row r="920">
      <c r="A920" s="10"/>
      <c r="B920" s="42" t="str">
        <f>iferror(vlookup(A920,'Input de Projetos'!$A$3:$G$999,7,false),"")</f>
        <v/>
      </c>
      <c r="C920" s="43" t="str">
        <f>iferror(vlookup(A920,'Input de Projetos'!$A$3:$B$999,2,false),"")</f>
        <v/>
      </c>
      <c r="D920" s="44" t="str">
        <f>iferror(vlookup(A920,'Input de Projetos'!$A$3:$C$999,3,false),"")</f>
        <v/>
      </c>
      <c r="E920" s="45"/>
      <c r="F920" s="53"/>
      <c r="G920" s="20"/>
      <c r="H920" s="51"/>
      <c r="I920" s="51"/>
      <c r="J920" s="26" t="str">
        <f t="shared" si="8"/>
        <v>A soma das parcelas não bate com o valor total do projeto</v>
      </c>
      <c r="K920" s="48" t="str">
        <f t="shared" si="2"/>
        <v/>
      </c>
      <c r="L920" s="48" t="str">
        <f>iferror(if(H920&lt;&gt;"Sim","", VLOOKUP(A920,'Input de Projetos'!$A$3:$F$999,5,FALSE)*F920),"")</f>
        <v/>
      </c>
      <c r="M920" s="49" t="str">
        <f t="shared" si="3"/>
        <v/>
      </c>
      <c r="N920" s="25" t="str">
        <f t="shared" si="4"/>
        <v/>
      </c>
      <c r="O920" s="50" t="str">
        <f t="shared" si="5"/>
        <v/>
      </c>
      <c r="P920" s="10"/>
      <c r="Q920" s="10"/>
    </row>
    <row r="921">
      <c r="A921" s="10"/>
      <c r="B921" s="42" t="str">
        <f>iferror(vlookup(A921,'Input de Projetos'!$A$3:$G$999,7,false),"")</f>
        <v/>
      </c>
      <c r="C921" s="43" t="str">
        <f>iferror(vlookup(A921,'Input de Projetos'!$A$3:$B$999,2,false),"")</f>
        <v/>
      </c>
      <c r="D921" s="44" t="str">
        <f>iferror(vlookup(A921,'Input de Projetos'!$A$3:$C$999,3,false),"")</f>
        <v/>
      </c>
      <c r="E921" s="45"/>
      <c r="F921" s="53"/>
      <c r="G921" s="20"/>
      <c r="H921" s="51"/>
      <c r="I921" s="51"/>
      <c r="J921" s="26" t="str">
        <f t="shared" si="8"/>
        <v>A soma das parcelas não bate com o valor total do projeto</v>
      </c>
      <c r="K921" s="48" t="str">
        <f t="shared" si="2"/>
        <v/>
      </c>
      <c r="L921" s="48" t="str">
        <f>iferror(if(H921&lt;&gt;"Sim","", VLOOKUP(A921,'Input de Projetos'!$A$3:$F$999,5,FALSE)*F921),"")</f>
        <v/>
      </c>
      <c r="M921" s="49" t="str">
        <f t="shared" si="3"/>
        <v/>
      </c>
      <c r="N921" s="25" t="str">
        <f t="shared" si="4"/>
        <v/>
      </c>
      <c r="O921" s="50" t="str">
        <f t="shared" si="5"/>
        <v/>
      </c>
      <c r="P921" s="10"/>
      <c r="Q921" s="10"/>
    </row>
    <row r="922">
      <c r="A922" s="10"/>
      <c r="B922" s="42" t="str">
        <f>iferror(vlookup(A922,'Input de Projetos'!$A$3:$G$999,7,false),"")</f>
        <v/>
      </c>
      <c r="C922" s="43" t="str">
        <f>iferror(vlookup(A922,'Input de Projetos'!$A$3:$B$999,2,false),"")</f>
        <v/>
      </c>
      <c r="D922" s="44" t="str">
        <f>iferror(vlookup(A922,'Input de Projetos'!$A$3:$C$999,3,false),"")</f>
        <v/>
      </c>
      <c r="E922" s="45"/>
      <c r="F922" s="53"/>
      <c r="G922" s="20"/>
      <c r="H922" s="51"/>
      <c r="I922" s="51"/>
      <c r="J922" s="26" t="str">
        <f t="shared" si="8"/>
        <v>A soma das parcelas não bate com o valor total do projeto</v>
      </c>
      <c r="K922" s="48" t="str">
        <f t="shared" si="2"/>
        <v/>
      </c>
      <c r="L922" s="48" t="str">
        <f>iferror(if(H922&lt;&gt;"Sim","", VLOOKUP(A922,'Input de Projetos'!$A$3:$F$999,5,FALSE)*F922),"")</f>
        <v/>
      </c>
      <c r="M922" s="49" t="str">
        <f t="shared" si="3"/>
        <v/>
      </c>
      <c r="N922" s="25" t="str">
        <f t="shared" si="4"/>
        <v/>
      </c>
      <c r="O922" s="50" t="str">
        <f t="shared" si="5"/>
        <v/>
      </c>
      <c r="P922" s="10"/>
      <c r="Q922" s="10"/>
    </row>
    <row r="923">
      <c r="A923" s="10"/>
      <c r="B923" s="42" t="str">
        <f>iferror(vlookup(A923,'Input de Projetos'!$A$3:$G$999,7,false),"")</f>
        <v/>
      </c>
      <c r="C923" s="43" t="str">
        <f>iferror(vlookup(A923,'Input de Projetos'!$A$3:$B$999,2,false),"")</f>
        <v/>
      </c>
      <c r="D923" s="44" t="str">
        <f>iferror(vlookup(A923,'Input de Projetos'!$A$3:$C$999,3,false),"")</f>
        <v/>
      </c>
      <c r="E923" s="45"/>
      <c r="F923" s="53"/>
      <c r="G923" s="20"/>
      <c r="H923" s="51"/>
      <c r="I923" s="51"/>
      <c r="J923" s="26" t="str">
        <f t="shared" si="8"/>
        <v>A soma das parcelas não bate com o valor total do projeto</v>
      </c>
      <c r="K923" s="48" t="str">
        <f t="shared" si="2"/>
        <v/>
      </c>
      <c r="L923" s="48" t="str">
        <f>iferror(if(H923&lt;&gt;"Sim","", VLOOKUP(A923,'Input de Projetos'!$A$3:$F$999,5,FALSE)*F923),"")</f>
        <v/>
      </c>
      <c r="M923" s="49" t="str">
        <f t="shared" si="3"/>
        <v/>
      </c>
      <c r="N923" s="25" t="str">
        <f t="shared" si="4"/>
        <v/>
      </c>
      <c r="O923" s="50" t="str">
        <f t="shared" si="5"/>
        <v/>
      </c>
      <c r="P923" s="10"/>
      <c r="Q923" s="10"/>
    </row>
    <row r="924">
      <c r="A924" s="10"/>
      <c r="B924" s="42" t="str">
        <f>iferror(vlookup(A924,'Input de Projetos'!$A$3:$G$999,7,false),"")</f>
        <v/>
      </c>
      <c r="C924" s="43" t="str">
        <f>iferror(vlookup(A924,'Input de Projetos'!$A$3:$B$999,2,false),"")</f>
        <v/>
      </c>
      <c r="D924" s="44" t="str">
        <f>iferror(vlookup(A924,'Input de Projetos'!$A$3:$C$999,3,false),"")</f>
        <v/>
      </c>
      <c r="E924" s="45"/>
      <c r="F924" s="53"/>
      <c r="G924" s="20"/>
      <c r="H924" s="51"/>
      <c r="I924" s="51"/>
      <c r="J924" s="26" t="str">
        <f t="shared" si="8"/>
        <v>A soma das parcelas não bate com o valor total do projeto</v>
      </c>
      <c r="K924" s="48" t="str">
        <f t="shared" si="2"/>
        <v/>
      </c>
      <c r="L924" s="48" t="str">
        <f>iferror(if(H924&lt;&gt;"Sim","", VLOOKUP(A924,'Input de Projetos'!$A$3:$F$999,5,FALSE)*F924),"")</f>
        <v/>
      </c>
      <c r="M924" s="49" t="str">
        <f t="shared" si="3"/>
        <v/>
      </c>
      <c r="N924" s="25" t="str">
        <f t="shared" si="4"/>
        <v/>
      </c>
      <c r="O924" s="50" t="str">
        <f t="shared" si="5"/>
        <v/>
      </c>
      <c r="P924" s="10"/>
      <c r="Q924" s="10"/>
    </row>
    <row r="925">
      <c r="A925" s="10"/>
      <c r="B925" s="42" t="str">
        <f>iferror(vlookup(A925,'Input de Projetos'!$A$3:$G$999,7,false),"")</f>
        <v/>
      </c>
      <c r="C925" s="43" t="str">
        <f>iferror(vlookup(A925,'Input de Projetos'!$A$3:$B$999,2,false),"")</f>
        <v/>
      </c>
      <c r="D925" s="44" t="str">
        <f>iferror(vlookup(A925,'Input de Projetos'!$A$3:$C$999,3,false),"")</f>
        <v/>
      </c>
      <c r="E925" s="45"/>
      <c r="F925" s="53"/>
      <c r="G925" s="20"/>
      <c r="H925" s="51"/>
      <c r="I925" s="51"/>
      <c r="J925" s="26" t="str">
        <f t="shared" si="8"/>
        <v>A soma das parcelas não bate com o valor total do projeto</v>
      </c>
      <c r="K925" s="48" t="str">
        <f t="shared" si="2"/>
        <v/>
      </c>
      <c r="L925" s="48" t="str">
        <f>iferror(if(H925&lt;&gt;"Sim","", VLOOKUP(A925,'Input de Projetos'!$A$3:$F$999,5,FALSE)*F925),"")</f>
        <v/>
      </c>
      <c r="M925" s="49" t="str">
        <f t="shared" si="3"/>
        <v/>
      </c>
      <c r="N925" s="25" t="str">
        <f t="shared" si="4"/>
        <v/>
      </c>
      <c r="O925" s="50" t="str">
        <f t="shared" si="5"/>
        <v/>
      </c>
      <c r="P925" s="10"/>
      <c r="Q925" s="10"/>
    </row>
    <row r="926">
      <c r="A926" s="10"/>
      <c r="B926" s="42" t="str">
        <f>iferror(vlookup(A926,'Input de Projetos'!$A$3:$G$999,7,false),"")</f>
        <v/>
      </c>
      <c r="C926" s="43" t="str">
        <f>iferror(vlookup(A926,'Input de Projetos'!$A$3:$B$999,2,false),"")</f>
        <v/>
      </c>
      <c r="D926" s="44" t="str">
        <f>iferror(vlookup(A926,'Input de Projetos'!$A$3:$C$999,3,false),"")</f>
        <v/>
      </c>
      <c r="E926" s="45"/>
      <c r="F926" s="53"/>
      <c r="G926" s="20"/>
      <c r="H926" s="51"/>
      <c r="I926" s="51"/>
      <c r="J926" s="26" t="str">
        <f t="shared" si="8"/>
        <v>A soma das parcelas não bate com o valor total do projeto</v>
      </c>
      <c r="K926" s="48" t="str">
        <f t="shared" si="2"/>
        <v/>
      </c>
      <c r="L926" s="48" t="str">
        <f>iferror(if(H926&lt;&gt;"Sim","", VLOOKUP(A926,'Input de Projetos'!$A$3:$F$999,5,FALSE)*F926),"")</f>
        <v/>
      </c>
      <c r="M926" s="49" t="str">
        <f t="shared" si="3"/>
        <v/>
      </c>
      <c r="N926" s="25" t="str">
        <f t="shared" si="4"/>
        <v/>
      </c>
      <c r="O926" s="50" t="str">
        <f t="shared" si="5"/>
        <v/>
      </c>
      <c r="P926" s="10"/>
      <c r="Q926" s="10"/>
    </row>
    <row r="927">
      <c r="A927" s="10"/>
      <c r="B927" s="42" t="str">
        <f>iferror(vlookup(A927,'Input de Projetos'!$A$3:$G$999,7,false),"")</f>
        <v/>
      </c>
      <c r="C927" s="43" t="str">
        <f>iferror(vlookup(A927,'Input de Projetos'!$A$3:$B$999,2,false),"")</f>
        <v/>
      </c>
      <c r="D927" s="44" t="str">
        <f>iferror(vlookup(A927,'Input de Projetos'!$A$3:$C$999,3,false),"")</f>
        <v/>
      </c>
      <c r="E927" s="45"/>
      <c r="F927" s="53"/>
      <c r="G927" s="20"/>
      <c r="H927" s="51"/>
      <c r="I927" s="51"/>
      <c r="J927" s="26" t="str">
        <f t="shared" si="8"/>
        <v>A soma das parcelas não bate com o valor total do projeto</v>
      </c>
      <c r="K927" s="48" t="str">
        <f t="shared" si="2"/>
        <v/>
      </c>
      <c r="L927" s="48" t="str">
        <f>iferror(if(H927&lt;&gt;"Sim","", VLOOKUP(A927,'Input de Projetos'!$A$3:$F$999,5,FALSE)*F927),"")</f>
        <v/>
      </c>
      <c r="M927" s="49" t="str">
        <f t="shared" si="3"/>
        <v/>
      </c>
      <c r="N927" s="25" t="str">
        <f t="shared" si="4"/>
        <v/>
      </c>
      <c r="O927" s="50" t="str">
        <f t="shared" si="5"/>
        <v/>
      </c>
      <c r="P927" s="10"/>
      <c r="Q927" s="10"/>
    </row>
    <row r="928">
      <c r="A928" s="10"/>
      <c r="B928" s="42" t="str">
        <f>iferror(vlookup(A928,'Input de Projetos'!$A$3:$G$999,7,false),"")</f>
        <v/>
      </c>
      <c r="C928" s="43" t="str">
        <f>iferror(vlookup(A928,'Input de Projetos'!$A$3:$B$999,2,false),"")</f>
        <v/>
      </c>
      <c r="D928" s="44" t="str">
        <f>iferror(vlookup(A928,'Input de Projetos'!$A$3:$C$999,3,false),"")</f>
        <v/>
      </c>
      <c r="E928" s="45"/>
      <c r="F928" s="53"/>
      <c r="G928" s="20"/>
      <c r="H928" s="51"/>
      <c r="I928" s="51"/>
      <c r="J928" s="26" t="str">
        <f t="shared" si="8"/>
        <v>A soma das parcelas não bate com o valor total do projeto</v>
      </c>
      <c r="K928" s="48" t="str">
        <f t="shared" si="2"/>
        <v/>
      </c>
      <c r="L928" s="48" t="str">
        <f>iferror(if(H928&lt;&gt;"Sim","", VLOOKUP(A928,'Input de Projetos'!$A$3:$F$999,5,FALSE)*F928),"")</f>
        <v/>
      </c>
      <c r="M928" s="49" t="str">
        <f t="shared" si="3"/>
        <v/>
      </c>
      <c r="N928" s="25" t="str">
        <f t="shared" si="4"/>
        <v/>
      </c>
      <c r="O928" s="50" t="str">
        <f t="shared" si="5"/>
        <v/>
      </c>
      <c r="P928" s="10"/>
      <c r="Q928" s="10"/>
    </row>
    <row r="929">
      <c r="A929" s="10"/>
      <c r="B929" s="42" t="str">
        <f>iferror(vlookup(A929,'Input de Projetos'!$A$3:$G$999,7,false),"")</f>
        <v/>
      </c>
      <c r="C929" s="43" t="str">
        <f>iferror(vlookup(A929,'Input de Projetos'!$A$3:$B$999,2,false),"")</f>
        <v/>
      </c>
      <c r="D929" s="44" t="str">
        <f>iferror(vlookup(A929,'Input de Projetos'!$A$3:$C$999,3,false),"")</f>
        <v/>
      </c>
      <c r="E929" s="45"/>
      <c r="F929" s="53"/>
      <c r="G929" s="20"/>
      <c r="H929" s="51"/>
      <c r="I929" s="51"/>
      <c r="J929" s="26" t="str">
        <f t="shared" si="8"/>
        <v>A soma das parcelas não bate com o valor total do projeto</v>
      </c>
      <c r="K929" s="48" t="str">
        <f t="shared" si="2"/>
        <v/>
      </c>
      <c r="L929" s="48" t="str">
        <f>iferror(if(H929&lt;&gt;"Sim","", VLOOKUP(A929,'Input de Projetos'!$A$3:$F$999,5,FALSE)*F929),"")</f>
        <v/>
      </c>
      <c r="M929" s="49" t="str">
        <f t="shared" si="3"/>
        <v/>
      </c>
      <c r="N929" s="25" t="str">
        <f t="shared" si="4"/>
        <v/>
      </c>
      <c r="O929" s="50" t="str">
        <f t="shared" si="5"/>
        <v/>
      </c>
      <c r="P929" s="10"/>
      <c r="Q929" s="10"/>
    </row>
    <row r="930">
      <c r="A930" s="10"/>
      <c r="B930" s="42" t="str">
        <f>iferror(vlookup(A930,'Input de Projetos'!$A$3:$G$999,7,false),"")</f>
        <v/>
      </c>
      <c r="C930" s="43" t="str">
        <f>iferror(vlookup(A930,'Input de Projetos'!$A$3:$B$999,2,false),"")</f>
        <v/>
      </c>
      <c r="D930" s="44" t="str">
        <f>iferror(vlookup(A930,'Input de Projetos'!$A$3:$C$999,3,false),"")</f>
        <v/>
      </c>
      <c r="E930" s="45"/>
      <c r="F930" s="53"/>
      <c r="G930" s="20"/>
      <c r="H930" s="51"/>
      <c r="I930" s="51"/>
      <c r="J930" s="26" t="str">
        <f t="shared" si="8"/>
        <v>A soma das parcelas não bate com o valor total do projeto</v>
      </c>
      <c r="K930" s="48" t="str">
        <f t="shared" si="2"/>
        <v/>
      </c>
      <c r="L930" s="48" t="str">
        <f>iferror(if(H930&lt;&gt;"Sim","", VLOOKUP(A930,'Input de Projetos'!$A$3:$F$999,5,FALSE)*F930),"")</f>
        <v/>
      </c>
      <c r="M930" s="49" t="str">
        <f t="shared" si="3"/>
        <v/>
      </c>
      <c r="N930" s="25" t="str">
        <f t="shared" si="4"/>
        <v/>
      </c>
      <c r="O930" s="50" t="str">
        <f t="shared" si="5"/>
        <v/>
      </c>
      <c r="P930" s="10"/>
      <c r="Q930" s="10"/>
    </row>
    <row r="931">
      <c r="A931" s="10"/>
      <c r="B931" s="42" t="str">
        <f>iferror(vlookup(A931,'Input de Projetos'!$A$3:$G$999,7,false),"")</f>
        <v/>
      </c>
      <c r="C931" s="43" t="str">
        <f>iferror(vlookup(A931,'Input de Projetos'!$A$3:$B$999,2,false),"")</f>
        <v/>
      </c>
      <c r="D931" s="44" t="str">
        <f>iferror(vlookup(A931,'Input de Projetos'!$A$3:$C$999,3,false),"")</f>
        <v/>
      </c>
      <c r="E931" s="45"/>
      <c r="F931" s="53"/>
      <c r="G931" s="20"/>
      <c r="H931" s="51"/>
      <c r="I931" s="51"/>
      <c r="J931" s="26" t="str">
        <f t="shared" si="8"/>
        <v>A soma das parcelas não bate com o valor total do projeto</v>
      </c>
      <c r="K931" s="48" t="str">
        <f t="shared" si="2"/>
        <v/>
      </c>
      <c r="L931" s="48" t="str">
        <f>iferror(if(H931&lt;&gt;"Sim","", VLOOKUP(A931,'Input de Projetos'!$A$3:$F$999,5,FALSE)*F931),"")</f>
        <v/>
      </c>
      <c r="M931" s="49" t="str">
        <f t="shared" si="3"/>
        <v/>
      </c>
      <c r="N931" s="25" t="str">
        <f t="shared" si="4"/>
        <v/>
      </c>
      <c r="O931" s="50" t="str">
        <f t="shared" si="5"/>
        <v/>
      </c>
      <c r="P931" s="10"/>
      <c r="Q931" s="10"/>
    </row>
    <row r="932">
      <c r="A932" s="10"/>
      <c r="B932" s="42" t="str">
        <f>iferror(vlookup(A932,'Input de Projetos'!$A$3:$G$999,7,false),"")</f>
        <v/>
      </c>
      <c r="C932" s="43" t="str">
        <f>iferror(vlookup(A932,'Input de Projetos'!$A$3:$B$999,2,false),"")</f>
        <v/>
      </c>
      <c r="D932" s="44" t="str">
        <f>iferror(vlookup(A932,'Input de Projetos'!$A$3:$C$999,3,false),"")</f>
        <v/>
      </c>
      <c r="E932" s="45"/>
      <c r="F932" s="53"/>
      <c r="G932" s="20"/>
      <c r="H932" s="51"/>
      <c r="I932" s="51"/>
      <c r="J932" s="26" t="str">
        <f t="shared" si="8"/>
        <v>A soma das parcelas não bate com o valor total do projeto</v>
      </c>
      <c r="K932" s="48" t="str">
        <f t="shared" si="2"/>
        <v/>
      </c>
      <c r="L932" s="48" t="str">
        <f>iferror(if(H932&lt;&gt;"Sim","", VLOOKUP(A932,'Input de Projetos'!$A$3:$F$999,5,FALSE)*F932),"")</f>
        <v/>
      </c>
      <c r="M932" s="49" t="str">
        <f t="shared" si="3"/>
        <v/>
      </c>
      <c r="N932" s="25" t="str">
        <f t="shared" si="4"/>
        <v/>
      </c>
      <c r="O932" s="50" t="str">
        <f t="shared" si="5"/>
        <v/>
      </c>
      <c r="P932" s="10"/>
      <c r="Q932" s="10"/>
    </row>
    <row r="933">
      <c r="A933" s="10"/>
      <c r="B933" s="42" t="str">
        <f>iferror(vlookup(A933,'Input de Projetos'!$A$3:$G$999,7,false),"")</f>
        <v/>
      </c>
      <c r="C933" s="43" t="str">
        <f>iferror(vlookup(A933,'Input de Projetos'!$A$3:$B$999,2,false),"")</f>
        <v/>
      </c>
      <c r="D933" s="44" t="str">
        <f>iferror(vlookup(A933,'Input de Projetos'!$A$3:$C$999,3,false),"")</f>
        <v/>
      </c>
      <c r="E933" s="45"/>
      <c r="F933" s="53"/>
      <c r="G933" s="20"/>
      <c r="H933" s="51"/>
      <c r="I933" s="51"/>
      <c r="J933" s="26" t="str">
        <f t="shared" si="8"/>
        <v>A soma das parcelas não bate com o valor total do projeto</v>
      </c>
      <c r="K933" s="48" t="str">
        <f t="shared" si="2"/>
        <v/>
      </c>
      <c r="L933" s="48" t="str">
        <f>iferror(if(H933&lt;&gt;"Sim","", VLOOKUP(A933,'Input de Projetos'!$A$3:$F$999,5,FALSE)*F933),"")</f>
        <v/>
      </c>
      <c r="M933" s="49" t="str">
        <f t="shared" si="3"/>
        <v/>
      </c>
      <c r="N933" s="25" t="str">
        <f t="shared" si="4"/>
        <v/>
      </c>
      <c r="O933" s="50" t="str">
        <f t="shared" si="5"/>
        <v/>
      </c>
      <c r="P933" s="10"/>
      <c r="Q933" s="10"/>
    </row>
    <row r="934">
      <c r="A934" s="10"/>
      <c r="B934" s="42" t="str">
        <f>iferror(vlookup(A934,'Input de Projetos'!$A$3:$G$999,7,false),"")</f>
        <v/>
      </c>
      <c r="C934" s="43" t="str">
        <f>iferror(vlookup(A934,'Input de Projetos'!$A$3:$B$999,2,false),"")</f>
        <v/>
      </c>
      <c r="D934" s="44" t="str">
        <f>iferror(vlookup(A934,'Input de Projetos'!$A$3:$C$999,3,false),"")</f>
        <v/>
      </c>
      <c r="E934" s="45"/>
      <c r="F934" s="53"/>
      <c r="G934" s="20"/>
      <c r="H934" s="51"/>
      <c r="I934" s="51"/>
      <c r="J934" s="26" t="str">
        <f t="shared" si="8"/>
        <v>A soma das parcelas não bate com o valor total do projeto</v>
      </c>
      <c r="K934" s="48" t="str">
        <f t="shared" si="2"/>
        <v/>
      </c>
      <c r="L934" s="48" t="str">
        <f>iferror(if(H934&lt;&gt;"Sim","", VLOOKUP(A934,'Input de Projetos'!$A$3:$F$999,5,FALSE)*F934),"")</f>
        <v/>
      </c>
      <c r="M934" s="49" t="str">
        <f t="shared" si="3"/>
        <v/>
      </c>
      <c r="N934" s="25" t="str">
        <f t="shared" si="4"/>
        <v/>
      </c>
      <c r="O934" s="50" t="str">
        <f t="shared" si="5"/>
        <v/>
      </c>
      <c r="P934" s="10"/>
      <c r="Q934" s="10"/>
    </row>
    <row r="935">
      <c r="A935" s="10"/>
      <c r="B935" s="42" t="str">
        <f>iferror(vlookup(A935,'Input de Projetos'!$A$3:$G$999,7,false),"")</f>
        <v/>
      </c>
      <c r="C935" s="43" t="str">
        <f>iferror(vlookup(A935,'Input de Projetos'!$A$3:$B$999,2,false),"")</f>
        <v/>
      </c>
      <c r="D935" s="44" t="str">
        <f>iferror(vlookup(A935,'Input de Projetos'!$A$3:$C$999,3,false),"")</f>
        <v/>
      </c>
      <c r="E935" s="45"/>
      <c r="F935" s="53"/>
      <c r="G935" s="20"/>
      <c r="H935" s="51"/>
      <c r="I935" s="51"/>
      <c r="J935" s="26" t="str">
        <f t="shared" si="8"/>
        <v>A soma das parcelas não bate com o valor total do projeto</v>
      </c>
      <c r="K935" s="48" t="str">
        <f t="shared" si="2"/>
        <v/>
      </c>
      <c r="L935" s="48" t="str">
        <f>iferror(if(H935&lt;&gt;"Sim","", VLOOKUP(A935,'Input de Projetos'!$A$3:$F$999,5,FALSE)*F935),"")</f>
        <v/>
      </c>
      <c r="M935" s="49" t="str">
        <f t="shared" si="3"/>
        <v/>
      </c>
      <c r="N935" s="25" t="str">
        <f t="shared" si="4"/>
        <v/>
      </c>
      <c r="O935" s="50" t="str">
        <f t="shared" si="5"/>
        <v/>
      </c>
      <c r="P935" s="10"/>
      <c r="Q935" s="10"/>
    </row>
    <row r="936">
      <c r="A936" s="10"/>
      <c r="B936" s="42" t="str">
        <f>iferror(vlookup(A936,'Input de Projetos'!$A$3:$G$999,7,false),"")</f>
        <v/>
      </c>
      <c r="C936" s="43" t="str">
        <f>iferror(vlookup(A936,'Input de Projetos'!$A$3:$B$999,2,false),"")</f>
        <v/>
      </c>
      <c r="D936" s="44" t="str">
        <f>iferror(vlookup(A936,'Input de Projetos'!$A$3:$C$999,3,false),"")</f>
        <v/>
      </c>
      <c r="E936" s="45"/>
      <c r="F936" s="53"/>
      <c r="G936" s="20"/>
      <c r="H936" s="51"/>
      <c r="I936" s="51"/>
      <c r="J936" s="26" t="str">
        <f t="shared" si="8"/>
        <v>A soma das parcelas não bate com o valor total do projeto</v>
      </c>
      <c r="K936" s="48" t="str">
        <f t="shared" si="2"/>
        <v/>
      </c>
      <c r="L936" s="48" t="str">
        <f>iferror(if(H936&lt;&gt;"Sim","", VLOOKUP(A936,'Input de Projetos'!$A$3:$F$999,5,FALSE)*F936),"")</f>
        <v/>
      </c>
      <c r="M936" s="49" t="str">
        <f t="shared" si="3"/>
        <v/>
      </c>
      <c r="N936" s="25" t="str">
        <f t="shared" si="4"/>
        <v/>
      </c>
      <c r="O936" s="50" t="str">
        <f t="shared" si="5"/>
        <v/>
      </c>
      <c r="P936" s="10"/>
      <c r="Q936" s="10"/>
    </row>
    <row r="937">
      <c r="A937" s="10"/>
      <c r="B937" s="42" t="str">
        <f>iferror(vlookup(A937,'Input de Projetos'!$A$3:$G$999,7,false),"")</f>
        <v/>
      </c>
      <c r="C937" s="43" t="str">
        <f>iferror(vlookup(A937,'Input de Projetos'!$A$3:$B$999,2,false),"")</f>
        <v/>
      </c>
      <c r="D937" s="44" t="str">
        <f>iferror(vlookup(A937,'Input de Projetos'!$A$3:$C$999,3,false),"")</f>
        <v/>
      </c>
      <c r="E937" s="45"/>
      <c r="F937" s="53"/>
      <c r="G937" s="20"/>
      <c r="H937" s="51"/>
      <c r="I937" s="51"/>
      <c r="J937" s="26" t="str">
        <f t="shared" si="8"/>
        <v>A soma das parcelas não bate com o valor total do projeto</v>
      </c>
      <c r="K937" s="48" t="str">
        <f t="shared" si="2"/>
        <v/>
      </c>
      <c r="L937" s="48" t="str">
        <f>iferror(if(H937&lt;&gt;"Sim","", VLOOKUP(A937,'Input de Projetos'!$A$3:$F$999,5,FALSE)*F937),"")</f>
        <v/>
      </c>
      <c r="M937" s="49" t="str">
        <f t="shared" si="3"/>
        <v/>
      </c>
      <c r="N937" s="25" t="str">
        <f t="shared" si="4"/>
        <v/>
      </c>
      <c r="O937" s="50" t="str">
        <f t="shared" si="5"/>
        <v/>
      </c>
      <c r="P937" s="10"/>
      <c r="Q937" s="10"/>
    </row>
    <row r="938">
      <c r="A938" s="10"/>
      <c r="B938" s="42" t="str">
        <f>iferror(vlookup(A938,'Input de Projetos'!$A$3:$G$999,7,false),"")</f>
        <v/>
      </c>
      <c r="C938" s="43" t="str">
        <f>iferror(vlookup(A938,'Input de Projetos'!$A$3:$B$999,2,false),"")</f>
        <v/>
      </c>
      <c r="D938" s="44" t="str">
        <f>iferror(vlookup(A938,'Input de Projetos'!$A$3:$C$999,3,false),"")</f>
        <v/>
      </c>
      <c r="E938" s="45"/>
      <c r="F938" s="53"/>
      <c r="G938" s="20"/>
      <c r="H938" s="51"/>
      <c r="I938" s="51"/>
      <c r="J938" s="26" t="str">
        <f t="shared" si="8"/>
        <v>A soma das parcelas não bate com o valor total do projeto</v>
      </c>
      <c r="K938" s="48" t="str">
        <f t="shared" si="2"/>
        <v/>
      </c>
      <c r="L938" s="48" t="str">
        <f>iferror(if(H938&lt;&gt;"Sim","", VLOOKUP(A938,'Input de Projetos'!$A$3:$F$999,5,FALSE)*F938),"")</f>
        <v/>
      </c>
      <c r="M938" s="49" t="str">
        <f t="shared" si="3"/>
        <v/>
      </c>
      <c r="N938" s="25" t="str">
        <f t="shared" si="4"/>
        <v/>
      </c>
      <c r="O938" s="50" t="str">
        <f t="shared" si="5"/>
        <v/>
      </c>
      <c r="P938" s="10"/>
      <c r="Q938" s="10"/>
    </row>
    <row r="939">
      <c r="A939" s="10"/>
      <c r="B939" s="42" t="str">
        <f>iferror(vlookup(A939,'Input de Projetos'!$A$3:$G$999,7,false),"")</f>
        <v/>
      </c>
      <c r="C939" s="43" t="str">
        <f>iferror(vlookup(A939,'Input de Projetos'!$A$3:$B$999,2,false),"")</f>
        <v/>
      </c>
      <c r="D939" s="44" t="str">
        <f>iferror(vlookup(A939,'Input de Projetos'!$A$3:$C$999,3,false),"")</f>
        <v/>
      </c>
      <c r="E939" s="45"/>
      <c r="F939" s="53"/>
      <c r="G939" s="20"/>
      <c r="H939" s="51"/>
      <c r="I939" s="51"/>
      <c r="J939" s="26" t="str">
        <f t="shared" si="8"/>
        <v>A soma das parcelas não bate com o valor total do projeto</v>
      </c>
      <c r="K939" s="48" t="str">
        <f t="shared" si="2"/>
        <v/>
      </c>
      <c r="L939" s="48" t="str">
        <f>iferror(if(H939&lt;&gt;"Sim","", VLOOKUP(A939,'Input de Projetos'!$A$3:$F$999,5,FALSE)*F939),"")</f>
        <v/>
      </c>
      <c r="M939" s="49" t="str">
        <f t="shared" si="3"/>
        <v/>
      </c>
      <c r="N939" s="25" t="str">
        <f t="shared" si="4"/>
        <v/>
      </c>
      <c r="O939" s="50" t="str">
        <f t="shared" si="5"/>
        <v/>
      </c>
      <c r="P939" s="10"/>
      <c r="Q939" s="10"/>
    </row>
    <row r="940">
      <c r="A940" s="10"/>
      <c r="B940" s="42" t="str">
        <f>iferror(vlookup(A940,'Input de Projetos'!$A$3:$G$999,7,false),"")</f>
        <v/>
      </c>
      <c r="C940" s="43" t="str">
        <f>iferror(vlookup(A940,'Input de Projetos'!$A$3:$B$999,2,false),"")</f>
        <v/>
      </c>
      <c r="D940" s="44" t="str">
        <f>iferror(vlookup(A940,'Input de Projetos'!$A$3:$C$999,3,false),"")</f>
        <v/>
      </c>
      <c r="E940" s="45"/>
      <c r="F940" s="53"/>
      <c r="G940" s="20"/>
      <c r="H940" s="51"/>
      <c r="I940" s="51"/>
      <c r="J940" s="26" t="str">
        <f t="shared" si="8"/>
        <v>A soma das parcelas não bate com o valor total do projeto</v>
      </c>
      <c r="K940" s="48" t="str">
        <f t="shared" si="2"/>
        <v/>
      </c>
      <c r="L940" s="48" t="str">
        <f>iferror(if(H940&lt;&gt;"Sim","", VLOOKUP(A940,'Input de Projetos'!$A$3:$F$999,5,FALSE)*F940),"")</f>
        <v/>
      </c>
      <c r="M940" s="49" t="str">
        <f t="shared" si="3"/>
        <v/>
      </c>
      <c r="N940" s="25" t="str">
        <f t="shared" si="4"/>
        <v/>
      </c>
      <c r="O940" s="50" t="str">
        <f t="shared" si="5"/>
        <v/>
      </c>
      <c r="P940" s="10"/>
      <c r="Q940" s="10"/>
    </row>
    <row r="941">
      <c r="A941" s="10"/>
      <c r="B941" s="42" t="str">
        <f>iferror(vlookup(A941,'Input de Projetos'!$A$3:$G$999,7,false),"")</f>
        <v/>
      </c>
      <c r="C941" s="43" t="str">
        <f>iferror(vlookup(A941,'Input de Projetos'!$A$3:$B$999,2,false),"")</f>
        <v/>
      </c>
      <c r="D941" s="44" t="str">
        <f>iferror(vlookup(A941,'Input de Projetos'!$A$3:$C$999,3,false),"")</f>
        <v/>
      </c>
      <c r="E941" s="45"/>
      <c r="F941" s="53"/>
      <c r="G941" s="20"/>
      <c r="H941" s="51"/>
      <c r="I941" s="51"/>
      <c r="J941" s="26" t="str">
        <f t="shared" si="8"/>
        <v>A soma das parcelas não bate com o valor total do projeto</v>
      </c>
      <c r="K941" s="48" t="str">
        <f t="shared" si="2"/>
        <v/>
      </c>
      <c r="L941" s="48" t="str">
        <f>iferror(if(H941&lt;&gt;"Sim","", VLOOKUP(A941,'Input de Projetos'!$A$3:$F$999,5,FALSE)*F941),"")</f>
        <v/>
      </c>
      <c r="M941" s="49" t="str">
        <f t="shared" si="3"/>
        <v/>
      </c>
      <c r="N941" s="25" t="str">
        <f t="shared" si="4"/>
        <v/>
      </c>
      <c r="O941" s="50" t="str">
        <f t="shared" si="5"/>
        <v/>
      </c>
      <c r="P941" s="10"/>
      <c r="Q941" s="10"/>
    </row>
    <row r="942">
      <c r="A942" s="10"/>
      <c r="B942" s="42" t="str">
        <f>iferror(vlookup(A942,'Input de Projetos'!$A$3:$G$999,7,false),"")</f>
        <v/>
      </c>
      <c r="C942" s="43" t="str">
        <f>iferror(vlookup(A942,'Input de Projetos'!$A$3:$B$999,2,false),"")</f>
        <v/>
      </c>
      <c r="D942" s="44" t="str">
        <f>iferror(vlookup(A942,'Input de Projetos'!$A$3:$C$999,3,false),"")</f>
        <v/>
      </c>
      <c r="E942" s="45"/>
      <c r="F942" s="53"/>
      <c r="G942" s="20"/>
      <c r="H942" s="51"/>
      <c r="I942" s="51"/>
      <c r="J942" s="26" t="str">
        <f t="shared" si="8"/>
        <v>A soma das parcelas não bate com o valor total do projeto</v>
      </c>
      <c r="K942" s="48" t="str">
        <f t="shared" si="2"/>
        <v/>
      </c>
      <c r="L942" s="48" t="str">
        <f>iferror(if(H942&lt;&gt;"Sim","", VLOOKUP(A942,'Input de Projetos'!$A$3:$F$999,5,FALSE)*F942),"")</f>
        <v/>
      </c>
      <c r="M942" s="49" t="str">
        <f t="shared" si="3"/>
        <v/>
      </c>
      <c r="N942" s="25" t="str">
        <f t="shared" si="4"/>
        <v/>
      </c>
      <c r="O942" s="50" t="str">
        <f t="shared" si="5"/>
        <v/>
      </c>
      <c r="P942" s="10"/>
      <c r="Q942" s="10"/>
    </row>
    <row r="943">
      <c r="A943" s="10"/>
      <c r="B943" s="42" t="str">
        <f>iferror(vlookup(A943,'Input de Projetos'!$A$3:$G$999,7,false),"")</f>
        <v/>
      </c>
      <c r="C943" s="43" t="str">
        <f>iferror(vlookup(A943,'Input de Projetos'!$A$3:$B$999,2,false),"")</f>
        <v/>
      </c>
      <c r="D943" s="44" t="str">
        <f>iferror(vlookup(A943,'Input de Projetos'!$A$3:$C$999,3,false),"")</f>
        <v/>
      </c>
      <c r="E943" s="45"/>
      <c r="F943" s="53"/>
      <c r="G943" s="20"/>
      <c r="H943" s="51"/>
      <c r="I943" s="51"/>
      <c r="J943" s="26" t="str">
        <f t="shared" si="8"/>
        <v>A soma das parcelas não bate com o valor total do projeto</v>
      </c>
      <c r="K943" s="48" t="str">
        <f t="shared" si="2"/>
        <v/>
      </c>
      <c r="L943" s="48" t="str">
        <f>iferror(if(H943&lt;&gt;"Sim","", VLOOKUP(A943,'Input de Projetos'!$A$3:$F$999,5,FALSE)*F943),"")</f>
        <v/>
      </c>
      <c r="M943" s="49" t="str">
        <f t="shared" si="3"/>
        <v/>
      </c>
      <c r="N943" s="25" t="str">
        <f t="shared" si="4"/>
        <v/>
      </c>
      <c r="O943" s="50" t="str">
        <f t="shared" si="5"/>
        <v/>
      </c>
      <c r="P943" s="10"/>
      <c r="Q943" s="10"/>
    </row>
    <row r="944">
      <c r="A944" s="10"/>
      <c r="B944" s="42" t="str">
        <f>iferror(vlookup(A944,'Input de Projetos'!$A$3:$G$999,7,false),"")</f>
        <v/>
      </c>
      <c r="C944" s="43" t="str">
        <f>iferror(vlookup(A944,'Input de Projetos'!$A$3:$B$999,2,false),"")</f>
        <v/>
      </c>
      <c r="D944" s="44" t="str">
        <f>iferror(vlookup(A944,'Input de Projetos'!$A$3:$C$999,3,false),"")</f>
        <v/>
      </c>
      <c r="E944" s="45"/>
      <c r="F944" s="53"/>
      <c r="G944" s="20"/>
      <c r="H944" s="51"/>
      <c r="I944" s="51"/>
      <c r="J944" s="26" t="str">
        <f t="shared" si="8"/>
        <v>A soma das parcelas não bate com o valor total do projeto</v>
      </c>
      <c r="K944" s="48" t="str">
        <f t="shared" si="2"/>
        <v/>
      </c>
      <c r="L944" s="48" t="str">
        <f>iferror(if(H944&lt;&gt;"Sim","", VLOOKUP(A944,'Input de Projetos'!$A$3:$F$999,5,FALSE)*F944),"")</f>
        <v/>
      </c>
      <c r="M944" s="49" t="str">
        <f t="shared" si="3"/>
        <v/>
      </c>
      <c r="N944" s="25" t="str">
        <f t="shared" si="4"/>
        <v/>
      </c>
      <c r="O944" s="50" t="str">
        <f t="shared" si="5"/>
        <v/>
      </c>
      <c r="P944" s="10"/>
      <c r="Q944" s="10"/>
    </row>
    <row r="945">
      <c r="A945" s="10"/>
      <c r="B945" s="42" t="str">
        <f>iferror(vlookup(A945,'Input de Projetos'!$A$3:$G$999,7,false),"")</f>
        <v/>
      </c>
      <c r="C945" s="43" t="str">
        <f>iferror(vlookup(A945,'Input de Projetos'!$A$3:$B$999,2,false),"")</f>
        <v/>
      </c>
      <c r="D945" s="44" t="str">
        <f>iferror(vlookup(A945,'Input de Projetos'!$A$3:$C$999,3,false),"")</f>
        <v/>
      </c>
      <c r="E945" s="45"/>
      <c r="F945" s="53"/>
      <c r="G945" s="20"/>
      <c r="H945" s="51"/>
      <c r="I945" s="51"/>
      <c r="J945" s="26" t="str">
        <f t="shared" si="8"/>
        <v>A soma das parcelas não bate com o valor total do projeto</v>
      </c>
      <c r="K945" s="48" t="str">
        <f t="shared" si="2"/>
        <v/>
      </c>
      <c r="L945" s="48" t="str">
        <f>iferror(if(H945&lt;&gt;"Sim","", VLOOKUP(A945,'Input de Projetos'!$A$3:$F$999,5,FALSE)*F945),"")</f>
        <v/>
      </c>
      <c r="M945" s="49" t="str">
        <f t="shared" si="3"/>
        <v/>
      </c>
      <c r="N945" s="25" t="str">
        <f t="shared" si="4"/>
        <v/>
      </c>
      <c r="O945" s="50" t="str">
        <f t="shared" si="5"/>
        <v/>
      </c>
      <c r="P945" s="10"/>
      <c r="Q945" s="10"/>
    </row>
    <row r="946">
      <c r="A946" s="10"/>
      <c r="B946" s="42" t="str">
        <f>iferror(vlookup(A946,'Input de Projetos'!$A$3:$G$999,7,false),"")</f>
        <v/>
      </c>
      <c r="C946" s="43" t="str">
        <f>iferror(vlookup(A946,'Input de Projetos'!$A$3:$B$999,2,false),"")</f>
        <v/>
      </c>
      <c r="D946" s="44" t="str">
        <f>iferror(vlookup(A946,'Input de Projetos'!$A$3:$C$999,3,false),"")</f>
        <v/>
      </c>
      <c r="E946" s="45"/>
      <c r="F946" s="53"/>
      <c r="G946" s="20"/>
      <c r="H946" s="51"/>
      <c r="I946" s="51"/>
      <c r="J946" s="26" t="str">
        <f t="shared" si="8"/>
        <v>A soma das parcelas não bate com o valor total do projeto</v>
      </c>
      <c r="K946" s="48" t="str">
        <f t="shared" si="2"/>
        <v/>
      </c>
      <c r="L946" s="48" t="str">
        <f>iferror(if(H946&lt;&gt;"Sim","", VLOOKUP(A946,'Input de Projetos'!$A$3:$F$999,5,FALSE)*F946),"")</f>
        <v/>
      </c>
      <c r="M946" s="49" t="str">
        <f t="shared" si="3"/>
        <v/>
      </c>
      <c r="N946" s="25" t="str">
        <f t="shared" si="4"/>
        <v/>
      </c>
      <c r="O946" s="50" t="str">
        <f t="shared" si="5"/>
        <v/>
      </c>
      <c r="P946" s="10"/>
      <c r="Q946" s="10"/>
    </row>
    <row r="947">
      <c r="A947" s="10"/>
      <c r="B947" s="42" t="str">
        <f>iferror(vlookup(A947,'Input de Projetos'!$A$3:$G$999,7,false),"")</f>
        <v/>
      </c>
      <c r="C947" s="43" t="str">
        <f>iferror(vlookup(A947,'Input de Projetos'!$A$3:$B$999,2,false),"")</f>
        <v/>
      </c>
      <c r="D947" s="44" t="str">
        <f>iferror(vlookup(A947,'Input de Projetos'!$A$3:$C$999,3,false),"")</f>
        <v/>
      </c>
      <c r="E947" s="45"/>
      <c r="F947" s="53"/>
      <c r="G947" s="20"/>
      <c r="H947" s="51"/>
      <c r="I947" s="51"/>
      <c r="J947" s="26" t="str">
        <f t="shared" si="8"/>
        <v>A soma das parcelas não bate com o valor total do projeto</v>
      </c>
      <c r="K947" s="48" t="str">
        <f t="shared" si="2"/>
        <v/>
      </c>
      <c r="L947" s="48" t="str">
        <f>iferror(if(H947&lt;&gt;"Sim","", VLOOKUP(A947,'Input de Projetos'!$A$3:$F$999,5,FALSE)*F947),"")</f>
        <v/>
      </c>
      <c r="M947" s="49" t="str">
        <f t="shared" si="3"/>
        <v/>
      </c>
      <c r="N947" s="25" t="str">
        <f t="shared" si="4"/>
        <v/>
      </c>
      <c r="O947" s="50" t="str">
        <f t="shared" si="5"/>
        <v/>
      </c>
      <c r="P947" s="10"/>
      <c r="Q947" s="10"/>
    </row>
    <row r="948">
      <c r="A948" s="10"/>
      <c r="B948" s="42" t="str">
        <f>iferror(vlookup(A948,'Input de Projetos'!$A$3:$G$999,7,false),"")</f>
        <v/>
      </c>
      <c r="C948" s="43" t="str">
        <f>iferror(vlookup(A948,'Input de Projetos'!$A$3:$B$999,2,false),"")</f>
        <v/>
      </c>
      <c r="D948" s="44" t="str">
        <f>iferror(vlookup(A948,'Input de Projetos'!$A$3:$C$999,3,false),"")</f>
        <v/>
      </c>
      <c r="E948" s="45"/>
      <c r="F948" s="53"/>
      <c r="G948" s="20"/>
      <c r="H948" s="51"/>
      <c r="I948" s="51"/>
      <c r="J948" s="26" t="str">
        <f t="shared" si="8"/>
        <v>A soma das parcelas não bate com o valor total do projeto</v>
      </c>
      <c r="K948" s="48" t="str">
        <f t="shared" si="2"/>
        <v/>
      </c>
      <c r="L948" s="48" t="str">
        <f>iferror(if(H948&lt;&gt;"Sim","", VLOOKUP(A948,'Input de Projetos'!$A$3:$F$999,5,FALSE)*F948),"")</f>
        <v/>
      </c>
      <c r="M948" s="49" t="str">
        <f t="shared" si="3"/>
        <v/>
      </c>
      <c r="N948" s="25" t="str">
        <f t="shared" si="4"/>
        <v/>
      </c>
      <c r="O948" s="50" t="str">
        <f t="shared" si="5"/>
        <v/>
      </c>
      <c r="P948" s="10"/>
      <c r="Q948" s="10"/>
    </row>
    <row r="949">
      <c r="A949" s="10"/>
      <c r="B949" s="42" t="str">
        <f>iferror(vlookup(A949,'Input de Projetos'!$A$3:$G$999,7,false),"")</f>
        <v/>
      </c>
      <c r="C949" s="43" t="str">
        <f>iferror(vlookup(A949,'Input de Projetos'!$A$3:$B$999,2,false),"")</f>
        <v/>
      </c>
      <c r="D949" s="44" t="str">
        <f>iferror(vlookup(A949,'Input de Projetos'!$A$3:$C$999,3,false),"")</f>
        <v/>
      </c>
      <c r="E949" s="45"/>
      <c r="F949" s="53"/>
      <c r="G949" s="20"/>
      <c r="H949" s="51"/>
      <c r="I949" s="51"/>
      <c r="J949" s="26" t="str">
        <f t="shared" si="8"/>
        <v>A soma das parcelas não bate com o valor total do projeto</v>
      </c>
      <c r="K949" s="48" t="str">
        <f t="shared" si="2"/>
        <v/>
      </c>
      <c r="L949" s="48" t="str">
        <f>iferror(if(H949&lt;&gt;"Sim","", VLOOKUP(A949,'Input de Projetos'!$A$3:$F$999,5,FALSE)*F949),"")</f>
        <v/>
      </c>
      <c r="M949" s="49" t="str">
        <f t="shared" si="3"/>
        <v/>
      </c>
      <c r="N949" s="25" t="str">
        <f t="shared" si="4"/>
        <v/>
      </c>
      <c r="O949" s="50" t="str">
        <f t="shared" si="5"/>
        <v/>
      </c>
      <c r="P949" s="10"/>
      <c r="Q949" s="10"/>
    </row>
    <row r="950">
      <c r="A950" s="10"/>
      <c r="B950" s="42" t="str">
        <f>iferror(vlookup(A950,'Input de Projetos'!$A$3:$G$999,7,false),"")</f>
        <v/>
      </c>
      <c r="C950" s="43" t="str">
        <f>iferror(vlookup(A950,'Input de Projetos'!$A$3:$B$999,2,false),"")</f>
        <v/>
      </c>
      <c r="D950" s="44" t="str">
        <f>iferror(vlookup(A950,'Input de Projetos'!$A$3:$C$999,3,false),"")</f>
        <v/>
      </c>
      <c r="E950" s="45"/>
      <c r="F950" s="53"/>
      <c r="G950" s="20"/>
      <c r="H950" s="51"/>
      <c r="I950" s="51"/>
      <c r="J950" s="26" t="str">
        <f t="shared" si="8"/>
        <v>A soma das parcelas não bate com o valor total do projeto</v>
      </c>
      <c r="K950" s="48" t="str">
        <f t="shared" si="2"/>
        <v/>
      </c>
      <c r="L950" s="48" t="str">
        <f>iferror(if(H950&lt;&gt;"Sim","", VLOOKUP(A950,'Input de Projetos'!$A$3:$F$999,5,FALSE)*F950),"")</f>
        <v/>
      </c>
      <c r="M950" s="49" t="str">
        <f t="shared" si="3"/>
        <v/>
      </c>
      <c r="N950" s="25" t="str">
        <f t="shared" si="4"/>
        <v/>
      </c>
      <c r="O950" s="50" t="str">
        <f t="shared" si="5"/>
        <v/>
      </c>
      <c r="P950" s="10"/>
      <c r="Q950" s="10"/>
    </row>
    <row r="951">
      <c r="A951" s="10"/>
      <c r="B951" s="42" t="str">
        <f>iferror(vlookup(A951,'Input de Projetos'!$A$3:$G$999,7,false),"")</f>
        <v/>
      </c>
      <c r="C951" s="43" t="str">
        <f>iferror(vlookup(A951,'Input de Projetos'!$A$3:$B$999,2,false),"")</f>
        <v/>
      </c>
      <c r="D951" s="44" t="str">
        <f>iferror(vlookup(A951,'Input de Projetos'!$A$3:$C$999,3,false),"")</f>
        <v/>
      </c>
      <c r="E951" s="45"/>
      <c r="F951" s="53"/>
      <c r="G951" s="20"/>
      <c r="H951" s="51"/>
      <c r="I951" s="51"/>
      <c r="J951" s="26" t="str">
        <f t="shared" si="8"/>
        <v>A soma das parcelas não bate com o valor total do projeto</v>
      </c>
      <c r="K951" s="48" t="str">
        <f t="shared" si="2"/>
        <v/>
      </c>
      <c r="L951" s="48" t="str">
        <f>iferror(if(H951&lt;&gt;"Sim","", VLOOKUP(A951,'Input de Projetos'!$A$3:$F$999,5,FALSE)*F951),"")</f>
        <v/>
      </c>
      <c r="M951" s="49" t="str">
        <f t="shared" si="3"/>
        <v/>
      </c>
      <c r="N951" s="25" t="str">
        <f t="shared" si="4"/>
        <v/>
      </c>
      <c r="O951" s="50" t="str">
        <f t="shared" si="5"/>
        <v/>
      </c>
      <c r="P951" s="10"/>
      <c r="Q951" s="10"/>
    </row>
    <row r="952">
      <c r="A952" s="10"/>
      <c r="B952" s="42" t="str">
        <f>iferror(vlookup(A952,'Input de Projetos'!$A$3:$G$999,7,false),"")</f>
        <v/>
      </c>
      <c r="C952" s="43" t="str">
        <f>iferror(vlookup(A952,'Input de Projetos'!$A$3:$B$999,2,false),"")</f>
        <v/>
      </c>
      <c r="D952" s="44" t="str">
        <f>iferror(vlookup(A952,'Input de Projetos'!$A$3:$C$999,3,false),"")</f>
        <v/>
      </c>
      <c r="E952" s="45"/>
      <c r="F952" s="53"/>
      <c r="G952" s="20"/>
      <c r="H952" s="51"/>
      <c r="I952" s="51"/>
      <c r="J952" s="26" t="str">
        <f t="shared" si="8"/>
        <v>A soma das parcelas não bate com o valor total do projeto</v>
      </c>
      <c r="K952" s="48" t="str">
        <f t="shared" si="2"/>
        <v/>
      </c>
      <c r="L952" s="48" t="str">
        <f>iferror(if(H952&lt;&gt;"Sim","", VLOOKUP(A952,'Input de Projetos'!$A$3:$F$999,5,FALSE)*F952),"")</f>
        <v/>
      </c>
      <c r="M952" s="49" t="str">
        <f t="shared" si="3"/>
        <v/>
      </c>
      <c r="N952" s="25" t="str">
        <f t="shared" si="4"/>
        <v/>
      </c>
      <c r="O952" s="50" t="str">
        <f t="shared" si="5"/>
        <v/>
      </c>
      <c r="P952" s="10"/>
      <c r="Q952" s="10"/>
    </row>
    <row r="953">
      <c r="A953" s="10"/>
      <c r="B953" s="42" t="str">
        <f>iferror(vlookup(A953,'Input de Projetos'!$A$3:$G$999,7,false),"")</f>
        <v/>
      </c>
      <c r="C953" s="43" t="str">
        <f>iferror(vlookup(A953,'Input de Projetos'!$A$3:$B$999,2,false),"")</f>
        <v/>
      </c>
      <c r="D953" s="44" t="str">
        <f>iferror(vlookup(A953,'Input de Projetos'!$A$3:$C$999,3,false),"")</f>
        <v/>
      </c>
      <c r="E953" s="45"/>
      <c r="F953" s="53"/>
      <c r="G953" s="20"/>
      <c r="H953" s="51"/>
      <c r="I953" s="51"/>
      <c r="J953" s="26" t="str">
        <f t="shared" si="8"/>
        <v>A soma das parcelas não bate com o valor total do projeto</v>
      </c>
      <c r="K953" s="48" t="str">
        <f t="shared" si="2"/>
        <v/>
      </c>
      <c r="L953" s="48" t="str">
        <f>iferror(if(H953&lt;&gt;"Sim","", VLOOKUP(A953,'Input de Projetos'!$A$3:$F$999,5,FALSE)*F953),"")</f>
        <v/>
      </c>
      <c r="M953" s="49" t="str">
        <f t="shared" si="3"/>
        <v/>
      </c>
      <c r="N953" s="25" t="str">
        <f t="shared" si="4"/>
        <v/>
      </c>
      <c r="O953" s="50" t="str">
        <f t="shared" si="5"/>
        <v/>
      </c>
      <c r="P953" s="10"/>
      <c r="Q953" s="10"/>
    </row>
    <row r="954">
      <c r="A954" s="10"/>
      <c r="B954" s="42" t="str">
        <f>iferror(vlookup(A954,'Input de Projetos'!$A$3:$G$999,7,false),"")</f>
        <v/>
      </c>
      <c r="C954" s="43" t="str">
        <f>iferror(vlookup(A954,'Input de Projetos'!$A$3:$B$999,2,false),"")</f>
        <v/>
      </c>
      <c r="D954" s="44" t="str">
        <f>iferror(vlookup(A954,'Input de Projetos'!$A$3:$C$999,3,false),"")</f>
        <v/>
      </c>
      <c r="E954" s="45"/>
      <c r="F954" s="53"/>
      <c r="G954" s="20"/>
      <c r="H954" s="51"/>
      <c r="I954" s="51"/>
      <c r="J954" s="26" t="str">
        <f t="shared" si="8"/>
        <v>A soma das parcelas não bate com o valor total do projeto</v>
      </c>
      <c r="K954" s="48" t="str">
        <f t="shared" si="2"/>
        <v/>
      </c>
      <c r="L954" s="48" t="str">
        <f>iferror(if(H954&lt;&gt;"Sim","", VLOOKUP(A954,'Input de Projetos'!$A$3:$F$999,5,FALSE)*F954),"")</f>
        <v/>
      </c>
      <c r="M954" s="49" t="str">
        <f t="shared" si="3"/>
        <v/>
      </c>
      <c r="N954" s="25" t="str">
        <f t="shared" si="4"/>
        <v/>
      </c>
      <c r="O954" s="50" t="str">
        <f t="shared" si="5"/>
        <v/>
      </c>
      <c r="P954" s="10"/>
      <c r="Q954" s="10"/>
    </row>
    <row r="955">
      <c r="A955" s="10"/>
      <c r="B955" s="42" t="str">
        <f>iferror(vlookup(A955,'Input de Projetos'!$A$3:$G$999,7,false),"")</f>
        <v/>
      </c>
      <c r="C955" s="43" t="str">
        <f>iferror(vlookup(A955,'Input de Projetos'!$A$3:$B$999,2,false),"")</f>
        <v/>
      </c>
      <c r="D955" s="44" t="str">
        <f>iferror(vlookup(A955,'Input de Projetos'!$A$3:$C$999,3,false),"")</f>
        <v/>
      </c>
      <c r="E955" s="45"/>
      <c r="F955" s="53"/>
      <c r="G955" s="20"/>
      <c r="H955" s="51"/>
      <c r="I955" s="51"/>
      <c r="J955" s="26" t="str">
        <f t="shared" si="8"/>
        <v>A soma das parcelas não bate com o valor total do projeto</v>
      </c>
      <c r="K955" s="48" t="str">
        <f t="shared" si="2"/>
        <v/>
      </c>
      <c r="L955" s="48" t="str">
        <f>iferror(if(H955&lt;&gt;"Sim","", VLOOKUP(A955,'Input de Projetos'!$A$3:$F$999,5,FALSE)*F955),"")</f>
        <v/>
      </c>
      <c r="M955" s="49" t="str">
        <f t="shared" si="3"/>
        <v/>
      </c>
      <c r="N955" s="25" t="str">
        <f t="shared" si="4"/>
        <v/>
      </c>
      <c r="O955" s="50" t="str">
        <f t="shared" si="5"/>
        <v/>
      </c>
      <c r="P955" s="10"/>
      <c r="Q955" s="10"/>
    </row>
    <row r="956">
      <c r="A956" s="10"/>
      <c r="B956" s="42" t="str">
        <f>iferror(vlookup(A956,'Input de Projetos'!$A$3:$G$999,7,false),"")</f>
        <v/>
      </c>
      <c r="C956" s="43" t="str">
        <f>iferror(vlookup(A956,'Input de Projetos'!$A$3:$B$999,2,false),"")</f>
        <v/>
      </c>
      <c r="D956" s="44" t="str">
        <f>iferror(vlookup(A956,'Input de Projetos'!$A$3:$C$999,3,false),"")</f>
        <v/>
      </c>
      <c r="E956" s="45"/>
      <c r="F956" s="53"/>
      <c r="G956" s="20"/>
      <c r="H956" s="51"/>
      <c r="I956" s="51"/>
      <c r="J956" s="26" t="str">
        <f t="shared" si="8"/>
        <v>A soma das parcelas não bate com o valor total do projeto</v>
      </c>
      <c r="K956" s="48" t="str">
        <f t="shared" si="2"/>
        <v/>
      </c>
      <c r="L956" s="48" t="str">
        <f>iferror(if(H956&lt;&gt;"Sim","", VLOOKUP(A956,'Input de Projetos'!$A$3:$F$999,5,FALSE)*F956),"")</f>
        <v/>
      </c>
      <c r="M956" s="49" t="str">
        <f t="shared" si="3"/>
        <v/>
      </c>
      <c r="N956" s="25" t="str">
        <f t="shared" si="4"/>
        <v/>
      </c>
      <c r="O956" s="50" t="str">
        <f t="shared" si="5"/>
        <v/>
      </c>
      <c r="P956" s="10"/>
      <c r="Q956" s="10"/>
    </row>
    <row r="957">
      <c r="A957" s="10"/>
      <c r="B957" s="42" t="str">
        <f>iferror(vlookup(A957,'Input de Projetos'!$A$3:$G$999,7,false),"")</f>
        <v/>
      </c>
      <c r="C957" s="43" t="str">
        <f>iferror(vlookup(A957,'Input de Projetos'!$A$3:$B$999,2,false),"")</f>
        <v/>
      </c>
      <c r="D957" s="44" t="str">
        <f>iferror(vlookup(A957,'Input de Projetos'!$A$3:$C$999,3,false),"")</f>
        <v/>
      </c>
      <c r="E957" s="45"/>
      <c r="F957" s="53"/>
      <c r="G957" s="20"/>
      <c r="H957" s="51"/>
      <c r="I957" s="51"/>
      <c r="J957" s="26" t="str">
        <f t="shared" si="8"/>
        <v>A soma das parcelas não bate com o valor total do projeto</v>
      </c>
      <c r="K957" s="48" t="str">
        <f t="shared" si="2"/>
        <v/>
      </c>
      <c r="L957" s="48" t="str">
        <f>iferror(if(H957&lt;&gt;"Sim","", VLOOKUP(A957,'Input de Projetos'!$A$3:$F$999,5,FALSE)*F957),"")</f>
        <v/>
      </c>
      <c r="M957" s="49" t="str">
        <f t="shared" si="3"/>
        <v/>
      </c>
      <c r="N957" s="25" t="str">
        <f t="shared" si="4"/>
        <v/>
      </c>
      <c r="O957" s="50" t="str">
        <f t="shared" si="5"/>
        <v/>
      </c>
      <c r="P957" s="10"/>
      <c r="Q957" s="10"/>
    </row>
    <row r="958">
      <c r="A958" s="10"/>
      <c r="B958" s="42" t="str">
        <f>iferror(vlookup(A958,'Input de Projetos'!$A$3:$G$999,7,false),"")</f>
        <v/>
      </c>
      <c r="C958" s="43" t="str">
        <f>iferror(vlookup(A958,'Input de Projetos'!$A$3:$B$999,2,false),"")</f>
        <v/>
      </c>
      <c r="D958" s="44" t="str">
        <f>iferror(vlookup(A958,'Input de Projetos'!$A$3:$C$999,3,false),"")</f>
        <v/>
      </c>
      <c r="E958" s="45"/>
      <c r="F958" s="53"/>
      <c r="G958" s="20"/>
      <c r="H958" s="51"/>
      <c r="I958" s="51"/>
      <c r="J958" s="26" t="str">
        <f t="shared" si="8"/>
        <v>A soma das parcelas não bate com o valor total do projeto</v>
      </c>
      <c r="K958" s="48" t="str">
        <f t="shared" si="2"/>
        <v/>
      </c>
      <c r="L958" s="48" t="str">
        <f>iferror(if(H958&lt;&gt;"Sim","", VLOOKUP(A958,'Input de Projetos'!$A$3:$F$999,5,FALSE)*F958),"")</f>
        <v/>
      </c>
      <c r="M958" s="49" t="str">
        <f t="shared" si="3"/>
        <v/>
      </c>
      <c r="N958" s="25" t="str">
        <f t="shared" si="4"/>
        <v/>
      </c>
      <c r="O958" s="50" t="str">
        <f t="shared" si="5"/>
        <v/>
      </c>
      <c r="P958" s="10"/>
      <c r="Q958" s="10"/>
    </row>
    <row r="959">
      <c r="A959" s="10"/>
      <c r="B959" s="42" t="str">
        <f>iferror(vlookup(A959,'Input de Projetos'!$A$3:$G$999,7,false),"")</f>
        <v/>
      </c>
      <c r="C959" s="43" t="str">
        <f>iferror(vlookup(A959,'Input de Projetos'!$A$3:$B$999,2,false),"")</f>
        <v/>
      </c>
      <c r="D959" s="44" t="str">
        <f>iferror(vlookup(A959,'Input de Projetos'!$A$3:$C$999,3,false),"")</f>
        <v/>
      </c>
      <c r="E959" s="45"/>
      <c r="F959" s="53"/>
      <c r="G959" s="20"/>
      <c r="H959" s="51"/>
      <c r="I959" s="51"/>
      <c r="J959" s="26" t="str">
        <f t="shared" si="8"/>
        <v>A soma das parcelas não bate com o valor total do projeto</v>
      </c>
      <c r="K959" s="48" t="str">
        <f t="shared" si="2"/>
        <v/>
      </c>
      <c r="L959" s="48" t="str">
        <f>iferror(if(H959&lt;&gt;"Sim","", VLOOKUP(A959,'Input de Projetos'!$A$3:$F$999,5,FALSE)*F959),"")</f>
        <v/>
      </c>
      <c r="M959" s="49" t="str">
        <f t="shared" si="3"/>
        <v/>
      </c>
      <c r="N959" s="25" t="str">
        <f t="shared" si="4"/>
        <v/>
      </c>
      <c r="O959" s="50" t="str">
        <f t="shared" si="5"/>
        <v/>
      </c>
      <c r="P959" s="10"/>
      <c r="Q959" s="10"/>
    </row>
    <row r="960">
      <c r="A960" s="10"/>
      <c r="B960" s="42" t="str">
        <f>iferror(vlookup(A960,'Input de Projetos'!$A$3:$G$999,7,false),"")</f>
        <v/>
      </c>
      <c r="C960" s="43" t="str">
        <f>iferror(vlookup(A960,'Input de Projetos'!$A$3:$B$999,2,false),"")</f>
        <v/>
      </c>
      <c r="D960" s="44" t="str">
        <f>iferror(vlookup(A960,'Input de Projetos'!$A$3:$C$999,3,false),"")</f>
        <v/>
      </c>
      <c r="E960" s="45"/>
      <c r="F960" s="53"/>
      <c r="G960" s="20"/>
      <c r="H960" s="51"/>
      <c r="I960" s="51"/>
      <c r="J960" s="26" t="str">
        <f t="shared" si="8"/>
        <v>A soma das parcelas não bate com o valor total do projeto</v>
      </c>
      <c r="K960" s="48" t="str">
        <f t="shared" si="2"/>
        <v/>
      </c>
      <c r="L960" s="48" t="str">
        <f>iferror(if(H960&lt;&gt;"Sim","", VLOOKUP(A960,'Input de Projetos'!$A$3:$F$999,5,FALSE)*F960),"")</f>
        <v/>
      </c>
      <c r="M960" s="49" t="str">
        <f t="shared" si="3"/>
        <v/>
      </c>
      <c r="N960" s="25" t="str">
        <f t="shared" si="4"/>
        <v/>
      </c>
      <c r="O960" s="50" t="str">
        <f t="shared" si="5"/>
        <v/>
      </c>
      <c r="P960" s="10"/>
      <c r="Q960" s="10"/>
    </row>
    <row r="961">
      <c r="A961" s="10"/>
      <c r="B961" s="42" t="str">
        <f>iferror(vlookup(A961,'Input de Projetos'!$A$3:$G$999,7,false),"")</f>
        <v/>
      </c>
      <c r="C961" s="43" t="str">
        <f>iferror(vlookup(A961,'Input de Projetos'!$A$3:$B$999,2,false),"")</f>
        <v/>
      </c>
      <c r="D961" s="44" t="str">
        <f>iferror(vlookup(A961,'Input de Projetos'!$A$3:$C$999,3,false),"")</f>
        <v/>
      </c>
      <c r="E961" s="45"/>
      <c r="F961" s="53"/>
      <c r="G961" s="20"/>
      <c r="H961" s="51"/>
      <c r="I961" s="51"/>
      <c r="J961" s="26" t="str">
        <f t="shared" si="8"/>
        <v>A soma das parcelas não bate com o valor total do projeto</v>
      </c>
      <c r="K961" s="48" t="str">
        <f t="shared" si="2"/>
        <v/>
      </c>
      <c r="L961" s="48" t="str">
        <f>iferror(if(H961&lt;&gt;"Sim","", VLOOKUP(A961,'Input de Projetos'!$A$3:$F$999,5,FALSE)*F961),"")</f>
        <v/>
      </c>
      <c r="M961" s="49" t="str">
        <f t="shared" si="3"/>
        <v/>
      </c>
      <c r="N961" s="25" t="str">
        <f t="shared" si="4"/>
        <v/>
      </c>
      <c r="O961" s="50" t="str">
        <f t="shared" si="5"/>
        <v/>
      </c>
      <c r="P961" s="10"/>
      <c r="Q961" s="10"/>
    </row>
    <row r="962">
      <c r="A962" s="10"/>
      <c r="B962" s="42" t="str">
        <f>iferror(vlookup(A962,'Input de Projetos'!$A$3:$G$999,7,false),"")</f>
        <v/>
      </c>
      <c r="C962" s="43" t="str">
        <f>iferror(vlookup(A962,'Input de Projetos'!$A$3:$B$999,2,false),"")</f>
        <v/>
      </c>
      <c r="D962" s="44" t="str">
        <f>iferror(vlookup(A962,'Input de Projetos'!$A$3:$C$999,3,false),"")</f>
        <v/>
      </c>
      <c r="E962" s="45"/>
      <c r="F962" s="53"/>
      <c r="G962" s="20"/>
      <c r="H962" s="51"/>
      <c r="I962" s="51"/>
      <c r="J962" s="26" t="str">
        <f t="shared" si="8"/>
        <v>A soma das parcelas não bate com o valor total do projeto</v>
      </c>
      <c r="K962" s="48" t="str">
        <f t="shared" si="2"/>
        <v/>
      </c>
      <c r="L962" s="48" t="str">
        <f>iferror(if(H962&lt;&gt;"Sim","", VLOOKUP(A962,'Input de Projetos'!$A$3:$F$999,5,FALSE)*F962),"")</f>
        <v/>
      </c>
      <c r="M962" s="49" t="str">
        <f t="shared" si="3"/>
        <v/>
      </c>
      <c r="N962" s="25" t="str">
        <f t="shared" si="4"/>
        <v/>
      </c>
      <c r="O962" s="50" t="str">
        <f t="shared" si="5"/>
        <v/>
      </c>
      <c r="P962" s="10"/>
      <c r="Q962" s="10"/>
    </row>
    <row r="963">
      <c r="A963" s="10"/>
      <c r="B963" s="42" t="str">
        <f>iferror(vlookup(A963,'Input de Projetos'!$A$3:$G$999,7,false),"")</f>
        <v/>
      </c>
      <c r="C963" s="43" t="str">
        <f>iferror(vlookup(A963,'Input de Projetos'!$A$3:$B$999,2,false),"")</f>
        <v/>
      </c>
      <c r="D963" s="44" t="str">
        <f>iferror(vlookup(A963,'Input de Projetos'!$A$3:$C$999,3,false),"")</f>
        <v/>
      </c>
      <c r="E963" s="45"/>
      <c r="F963" s="53"/>
      <c r="G963" s="20"/>
      <c r="H963" s="51"/>
      <c r="I963" s="51"/>
      <c r="J963" s="26" t="str">
        <f t="shared" si="8"/>
        <v>A soma das parcelas não bate com o valor total do projeto</v>
      </c>
      <c r="K963" s="48" t="str">
        <f t="shared" si="2"/>
        <v/>
      </c>
      <c r="L963" s="48" t="str">
        <f>iferror(if(H963&lt;&gt;"Sim","", VLOOKUP(A963,'Input de Projetos'!$A$3:$F$999,5,FALSE)*F963),"")</f>
        <v/>
      </c>
      <c r="M963" s="49" t="str">
        <f t="shared" si="3"/>
        <v/>
      </c>
      <c r="N963" s="25" t="str">
        <f t="shared" si="4"/>
        <v/>
      </c>
      <c r="O963" s="50" t="str">
        <f t="shared" si="5"/>
        <v/>
      </c>
      <c r="P963" s="10"/>
      <c r="Q963" s="10"/>
    </row>
    <row r="964">
      <c r="A964" s="10"/>
      <c r="B964" s="42" t="str">
        <f>iferror(vlookup(A964,'Input de Projetos'!$A$3:$G$999,7,false),"")</f>
        <v/>
      </c>
      <c r="C964" s="43" t="str">
        <f>iferror(vlookup(A964,'Input de Projetos'!$A$3:$B$999,2,false),"")</f>
        <v/>
      </c>
      <c r="D964" s="44" t="str">
        <f>iferror(vlookup(A964,'Input de Projetos'!$A$3:$C$999,3,false),"")</f>
        <v/>
      </c>
      <c r="E964" s="45"/>
      <c r="F964" s="53"/>
      <c r="G964" s="20"/>
      <c r="H964" s="51"/>
      <c r="I964" s="51"/>
      <c r="J964" s="26" t="str">
        <f t="shared" si="8"/>
        <v>A soma das parcelas não bate com o valor total do projeto</v>
      </c>
      <c r="K964" s="48" t="str">
        <f t="shared" si="2"/>
        <v/>
      </c>
      <c r="L964" s="48" t="str">
        <f>iferror(if(H964&lt;&gt;"Sim","", VLOOKUP(A964,'Input de Projetos'!$A$3:$F$999,5,FALSE)*F964),"")</f>
        <v/>
      </c>
      <c r="M964" s="49" t="str">
        <f t="shared" si="3"/>
        <v/>
      </c>
      <c r="N964" s="25" t="str">
        <f t="shared" si="4"/>
        <v/>
      </c>
      <c r="O964" s="50" t="str">
        <f t="shared" si="5"/>
        <v/>
      </c>
      <c r="P964" s="10"/>
      <c r="Q964" s="10"/>
    </row>
    <row r="965">
      <c r="A965" s="10"/>
      <c r="B965" s="42" t="str">
        <f>iferror(vlookup(A965,'Input de Projetos'!$A$3:$G$999,7,false),"")</f>
        <v/>
      </c>
      <c r="C965" s="43" t="str">
        <f>iferror(vlookup(A965,'Input de Projetos'!$A$3:$B$999,2,false),"")</f>
        <v/>
      </c>
      <c r="D965" s="44" t="str">
        <f>iferror(vlookup(A965,'Input de Projetos'!$A$3:$C$999,3,false),"")</f>
        <v/>
      </c>
      <c r="E965" s="45"/>
      <c r="F965" s="53"/>
      <c r="G965" s="20"/>
      <c r="H965" s="51"/>
      <c r="I965" s="51"/>
      <c r="J965" s="26" t="str">
        <f t="shared" si="8"/>
        <v>A soma das parcelas não bate com o valor total do projeto</v>
      </c>
      <c r="K965" s="48" t="str">
        <f t="shared" si="2"/>
        <v/>
      </c>
      <c r="L965" s="48" t="str">
        <f>iferror(if(H965&lt;&gt;"Sim","", VLOOKUP(A965,'Input de Projetos'!$A$3:$F$999,5,FALSE)*F965),"")</f>
        <v/>
      </c>
      <c r="M965" s="49" t="str">
        <f t="shared" si="3"/>
        <v/>
      </c>
      <c r="N965" s="25" t="str">
        <f t="shared" si="4"/>
        <v/>
      </c>
      <c r="O965" s="50" t="str">
        <f t="shared" si="5"/>
        <v/>
      </c>
      <c r="P965" s="10"/>
      <c r="Q965" s="10"/>
    </row>
    <row r="966">
      <c r="A966" s="10"/>
      <c r="B966" s="42" t="str">
        <f>iferror(vlookup(A966,'Input de Projetos'!$A$3:$G$999,7,false),"")</f>
        <v/>
      </c>
      <c r="C966" s="43" t="str">
        <f>iferror(vlookup(A966,'Input de Projetos'!$A$3:$B$999,2,false),"")</f>
        <v/>
      </c>
      <c r="D966" s="44" t="str">
        <f>iferror(vlookup(A966,'Input de Projetos'!$A$3:$C$999,3,false),"")</f>
        <v/>
      </c>
      <c r="E966" s="45"/>
      <c r="F966" s="53"/>
      <c r="G966" s="20"/>
      <c r="H966" s="51"/>
      <c r="I966" s="51"/>
      <c r="J966" s="26" t="str">
        <f t="shared" si="8"/>
        <v>A soma das parcelas não bate com o valor total do projeto</v>
      </c>
      <c r="K966" s="48" t="str">
        <f t="shared" si="2"/>
        <v/>
      </c>
      <c r="L966" s="48" t="str">
        <f>iferror(if(H966&lt;&gt;"Sim","", VLOOKUP(A966,'Input de Projetos'!$A$3:$F$999,5,FALSE)*F966),"")</f>
        <v/>
      </c>
      <c r="M966" s="49" t="str">
        <f t="shared" si="3"/>
        <v/>
      </c>
      <c r="N966" s="25" t="str">
        <f t="shared" si="4"/>
        <v/>
      </c>
      <c r="O966" s="50" t="str">
        <f t="shared" si="5"/>
        <v/>
      </c>
      <c r="P966" s="10"/>
      <c r="Q966" s="10"/>
    </row>
    <row r="967">
      <c r="A967" s="10"/>
      <c r="B967" s="42" t="str">
        <f>iferror(vlookup(A967,'Input de Projetos'!$A$3:$G$999,7,false),"")</f>
        <v/>
      </c>
      <c r="C967" s="43" t="str">
        <f>iferror(vlookup(A967,'Input de Projetos'!$A$3:$B$999,2,false),"")</f>
        <v/>
      </c>
      <c r="D967" s="44" t="str">
        <f>iferror(vlookup(A967,'Input de Projetos'!$A$3:$C$999,3,false),"")</f>
        <v/>
      </c>
      <c r="E967" s="45"/>
      <c r="F967" s="53"/>
      <c r="G967" s="20"/>
      <c r="H967" s="51"/>
      <c r="I967" s="51"/>
      <c r="J967" s="26" t="str">
        <f t="shared" si="8"/>
        <v>A soma das parcelas não bate com o valor total do projeto</v>
      </c>
      <c r="K967" s="48" t="str">
        <f t="shared" si="2"/>
        <v/>
      </c>
      <c r="L967" s="48" t="str">
        <f>iferror(if(H967&lt;&gt;"Sim","", VLOOKUP(A967,'Input de Projetos'!$A$3:$F$999,5,FALSE)*F967),"")</f>
        <v/>
      </c>
      <c r="M967" s="49" t="str">
        <f t="shared" si="3"/>
        <v/>
      </c>
      <c r="N967" s="25" t="str">
        <f t="shared" si="4"/>
        <v/>
      </c>
      <c r="O967" s="50" t="str">
        <f t="shared" si="5"/>
        <v/>
      </c>
      <c r="P967" s="10"/>
      <c r="Q967" s="10"/>
    </row>
    <row r="968">
      <c r="A968" s="10"/>
      <c r="B968" s="42" t="str">
        <f>iferror(vlookup(A968,'Input de Projetos'!$A$3:$G$999,7,false),"")</f>
        <v/>
      </c>
      <c r="C968" s="43" t="str">
        <f>iferror(vlookup(A968,'Input de Projetos'!$A$3:$B$999,2,false),"")</f>
        <v/>
      </c>
      <c r="D968" s="44" t="str">
        <f>iferror(vlookup(A968,'Input de Projetos'!$A$3:$C$999,3,false),"")</f>
        <v/>
      </c>
      <c r="E968" s="45"/>
      <c r="F968" s="53"/>
      <c r="G968" s="20"/>
      <c r="H968" s="51"/>
      <c r="I968" s="51"/>
      <c r="J968" s="26" t="str">
        <f t="shared" si="8"/>
        <v>A soma das parcelas não bate com o valor total do projeto</v>
      </c>
      <c r="K968" s="48" t="str">
        <f t="shared" si="2"/>
        <v/>
      </c>
      <c r="L968" s="48" t="str">
        <f>iferror(if(H968&lt;&gt;"Sim","", VLOOKUP(A968,'Input de Projetos'!$A$3:$F$999,5,FALSE)*F968),"")</f>
        <v/>
      </c>
      <c r="M968" s="49" t="str">
        <f t="shared" si="3"/>
        <v/>
      </c>
      <c r="N968" s="25" t="str">
        <f t="shared" si="4"/>
        <v/>
      </c>
      <c r="O968" s="50" t="str">
        <f t="shared" si="5"/>
        <v/>
      </c>
      <c r="P968" s="10"/>
      <c r="Q968" s="10"/>
    </row>
    <row r="969">
      <c r="A969" s="10"/>
      <c r="B969" s="42" t="str">
        <f>iferror(vlookup(A969,'Input de Projetos'!$A$3:$G$999,7,false),"")</f>
        <v/>
      </c>
      <c r="C969" s="43" t="str">
        <f>iferror(vlookup(A969,'Input de Projetos'!$A$3:$B$999,2,false),"")</f>
        <v/>
      </c>
      <c r="D969" s="44" t="str">
        <f>iferror(vlookup(A969,'Input de Projetos'!$A$3:$C$999,3,false),"")</f>
        <v/>
      </c>
      <c r="E969" s="45"/>
      <c r="F969" s="53"/>
      <c r="G969" s="20"/>
      <c r="H969" s="51"/>
      <c r="I969" s="51"/>
      <c r="J969" s="26" t="str">
        <f t="shared" si="8"/>
        <v>A soma das parcelas não bate com o valor total do projeto</v>
      </c>
      <c r="K969" s="48" t="str">
        <f t="shared" si="2"/>
        <v/>
      </c>
      <c r="L969" s="48" t="str">
        <f>iferror(if(H969&lt;&gt;"Sim","", VLOOKUP(A969,'Input de Projetos'!$A$3:$F$999,5,FALSE)*F969),"")</f>
        <v/>
      </c>
      <c r="M969" s="49" t="str">
        <f t="shared" si="3"/>
        <v/>
      </c>
      <c r="N969" s="25" t="str">
        <f t="shared" si="4"/>
        <v/>
      </c>
      <c r="O969" s="50" t="str">
        <f t="shared" si="5"/>
        <v/>
      </c>
      <c r="P969" s="10"/>
      <c r="Q969" s="10"/>
    </row>
    <row r="970">
      <c r="A970" s="10"/>
      <c r="B970" s="42" t="str">
        <f>iferror(vlookup(A970,'Input de Projetos'!$A$3:$G$999,7,false),"")</f>
        <v/>
      </c>
      <c r="C970" s="43" t="str">
        <f>iferror(vlookup(A970,'Input de Projetos'!$A$3:$B$999,2,false),"")</f>
        <v/>
      </c>
      <c r="D970" s="44" t="str">
        <f>iferror(vlookup(A970,'Input de Projetos'!$A$3:$C$999,3,false),"")</f>
        <v/>
      </c>
      <c r="E970" s="45"/>
      <c r="F970" s="53"/>
      <c r="G970" s="20"/>
      <c r="H970" s="51"/>
      <c r="I970" s="51"/>
      <c r="J970" s="26" t="str">
        <f t="shared" si="8"/>
        <v>A soma das parcelas não bate com o valor total do projeto</v>
      </c>
      <c r="K970" s="48" t="str">
        <f t="shared" si="2"/>
        <v/>
      </c>
      <c r="L970" s="48" t="str">
        <f>iferror(if(H970&lt;&gt;"Sim","", VLOOKUP(A970,'Input de Projetos'!$A$3:$F$999,5,FALSE)*F970),"")</f>
        <v/>
      </c>
      <c r="M970" s="49" t="str">
        <f t="shared" si="3"/>
        <v/>
      </c>
      <c r="N970" s="25" t="str">
        <f t="shared" si="4"/>
        <v/>
      </c>
      <c r="O970" s="50" t="str">
        <f t="shared" si="5"/>
        <v/>
      </c>
      <c r="P970" s="10"/>
      <c r="Q970" s="10"/>
    </row>
    <row r="971">
      <c r="A971" s="10"/>
      <c r="B971" s="42" t="str">
        <f>iferror(vlookup(A971,'Input de Projetos'!$A$3:$G$999,7,false),"")</f>
        <v/>
      </c>
      <c r="C971" s="43" t="str">
        <f>iferror(vlookup(A971,'Input de Projetos'!$A$3:$B$999,2,false),"")</f>
        <v/>
      </c>
      <c r="D971" s="44" t="str">
        <f>iferror(vlookup(A971,'Input de Projetos'!$A$3:$C$999,3,false),"")</f>
        <v/>
      </c>
      <c r="E971" s="45"/>
      <c r="F971" s="53"/>
      <c r="G971" s="20"/>
      <c r="H971" s="51"/>
      <c r="I971" s="51"/>
      <c r="J971" s="26" t="str">
        <f t="shared" si="8"/>
        <v>A soma das parcelas não bate com o valor total do projeto</v>
      </c>
      <c r="K971" s="48" t="str">
        <f t="shared" si="2"/>
        <v/>
      </c>
      <c r="L971" s="48" t="str">
        <f>iferror(if(H971&lt;&gt;"Sim","", VLOOKUP(A971,'Input de Projetos'!$A$3:$F$999,5,FALSE)*F971),"")</f>
        <v/>
      </c>
      <c r="M971" s="49" t="str">
        <f t="shared" si="3"/>
        <v/>
      </c>
      <c r="N971" s="25" t="str">
        <f t="shared" si="4"/>
        <v/>
      </c>
      <c r="O971" s="50" t="str">
        <f t="shared" si="5"/>
        <v/>
      </c>
      <c r="P971" s="10"/>
      <c r="Q971" s="10"/>
    </row>
    <row r="972">
      <c r="A972" s="10"/>
      <c r="B972" s="42" t="str">
        <f>iferror(vlookup(A972,'Input de Projetos'!$A$3:$G$999,7,false),"")</f>
        <v/>
      </c>
      <c r="C972" s="43" t="str">
        <f>iferror(vlookup(A972,'Input de Projetos'!$A$3:$B$999,2,false),"")</f>
        <v/>
      </c>
      <c r="D972" s="44" t="str">
        <f>iferror(vlookup(A972,'Input de Projetos'!$A$3:$C$999,3,false),"")</f>
        <v/>
      </c>
      <c r="E972" s="45"/>
      <c r="F972" s="53"/>
      <c r="G972" s="20"/>
      <c r="H972" s="51"/>
      <c r="I972" s="51"/>
      <c r="J972" s="26" t="str">
        <f t="shared" si="8"/>
        <v>A soma das parcelas não bate com o valor total do projeto</v>
      </c>
      <c r="K972" s="48" t="str">
        <f t="shared" si="2"/>
        <v/>
      </c>
      <c r="L972" s="48" t="str">
        <f>iferror(if(H972&lt;&gt;"Sim","", VLOOKUP(A972,'Input de Projetos'!$A$3:$F$999,5,FALSE)*F972),"")</f>
        <v/>
      </c>
      <c r="M972" s="49" t="str">
        <f t="shared" si="3"/>
        <v/>
      </c>
      <c r="N972" s="25" t="str">
        <f t="shared" si="4"/>
        <v/>
      </c>
      <c r="O972" s="50" t="str">
        <f t="shared" si="5"/>
        <v/>
      </c>
      <c r="P972" s="10"/>
      <c r="Q972" s="10"/>
    </row>
    <row r="973">
      <c r="A973" s="10"/>
      <c r="B973" s="42" t="str">
        <f>iferror(vlookup(A973,'Input de Projetos'!$A$3:$G$999,7,false),"")</f>
        <v/>
      </c>
      <c r="C973" s="43" t="str">
        <f>iferror(vlookup(A973,'Input de Projetos'!$A$3:$B$999,2,false),"")</f>
        <v/>
      </c>
      <c r="D973" s="44" t="str">
        <f>iferror(vlookup(A973,'Input de Projetos'!$A$3:$C$999,3,false),"")</f>
        <v/>
      </c>
      <c r="E973" s="45"/>
      <c r="F973" s="53"/>
      <c r="G973" s="20"/>
      <c r="H973" s="51"/>
      <c r="I973" s="51"/>
      <c r="J973" s="26" t="str">
        <f t="shared" si="8"/>
        <v>A soma das parcelas não bate com o valor total do projeto</v>
      </c>
      <c r="K973" s="48" t="str">
        <f t="shared" si="2"/>
        <v/>
      </c>
      <c r="L973" s="48" t="str">
        <f>iferror(if(H973&lt;&gt;"Sim","", VLOOKUP(A973,'Input de Projetos'!$A$3:$F$999,5,FALSE)*F973),"")</f>
        <v/>
      </c>
      <c r="M973" s="49" t="str">
        <f t="shared" si="3"/>
        <v/>
      </c>
      <c r="N973" s="25" t="str">
        <f t="shared" si="4"/>
        <v/>
      </c>
      <c r="O973" s="50" t="str">
        <f t="shared" si="5"/>
        <v/>
      </c>
      <c r="P973" s="10"/>
      <c r="Q973" s="10"/>
    </row>
    <row r="974">
      <c r="A974" s="10"/>
      <c r="B974" s="42" t="str">
        <f>iferror(vlookup(A974,'Input de Projetos'!$A$3:$G$999,7,false),"")</f>
        <v/>
      </c>
      <c r="C974" s="43" t="str">
        <f>iferror(vlookup(A974,'Input de Projetos'!$A$3:$B$999,2,false),"")</f>
        <v/>
      </c>
      <c r="D974" s="44" t="str">
        <f>iferror(vlookup(A974,'Input de Projetos'!$A$3:$C$999,3,false),"")</f>
        <v/>
      </c>
      <c r="E974" s="45"/>
      <c r="F974" s="53"/>
      <c r="G974" s="20"/>
      <c r="H974" s="51"/>
      <c r="I974" s="51"/>
      <c r="J974" s="26" t="str">
        <f t="shared" si="8"/>
        <v>A soma das parcelas não bate com o valor total do projeto</v>
      </c>
      <c r="K974" s="48" t="str">
        <f t="shared" si="2"/>
        <v/>
      </c>
      <c r="L974" s="48" t="str">
        <f>iferror(if(H974&lt;&gt;"Sim","", VLOOKUP(A974,'Input de Projetos'!$A$3:$F$999,5,FALSE)*F974),"")</f>
        <v/>
      </c>
      <c r="M974" s="49" t="str">
        <f t="shared" si="3"/>
        <v/>
      </c>
      <c r="N974" s="25" t="str">
        <f t="shared" si="4"/>
        <v/>
      </c>
      <c r="O974" s="50" t="str">
        <f t="shared" si="5"/>
        <v/>
      </c>
      <c r="P974" s="10"/>
      <c r="Q974" s="10"/>
    </row>
    <row r="975">
      <c r="A975" s="10"/>
      <c r="B975" s="42" t="str">
        <f>iferror(vlookup(A975,'Input de Projetos'!$A$3:$G$999,7,false),"")</f>
        <v/>
      </c>
      <c r="C975" s="43" t="str">
        <f>iferror(vlookup(A975,'Input de Projetos'!$A$3:$B$999,2,false),"")</f>
        <v/>
      </c>
      <c r="D975" s="44" t="str">
        <f>iferror(vlookup(A975,'Input de Projetos'!$A$3:$C$999,3,false),"")</f>
        <v/>
      </c>
      <c r="E975" s="45"/>
      <c r="F975" s="53"/>
      <c r="G975" s="20"/>
      <c r="H975" s="51"/>
      <c r="I975" s="51"/>
      <c r="J975" s="26" t="str">
        <f t="shared" si="8"/>
        <v>A soma das parcelas não bate com o valor total do projeto</v>
      </c>
      <c r="K975" s="48" t="str">
        <f t="shared" si="2"/>
        <v/>
      </c>
      <c r="L975" s="48" t="str">
        <f>iferror(if(H975&lt;&gt;"Sim","", VLOOKUP(A975,'Input de Projetos'!$A$3:$F$999,5,FALSE)*F975),"")</f>
        <v/>
      </c>
      <c r="M975" s="49" t="str">
        <f t="shared" si="3"/>
        <v/>
      </c>
      <c r="N975" s="25" t="str">
        <f t="shared" si="4"/>
        <v/>
      </c>
      <c r="O975" s="50" t="str">
        <f t="shared" si="5"/>
        <v/>
      </c>
      <c r="P975" s="10"/>
      <c r="Q975" s="10"/>
    </row>
    <row r="976">
      <c r="A976" s="10"/>
      <c r="B976" s="42" t="str">
        <f>iferror(vlookup(A976,'Input de Projetos'!$A$3:$G$999,7,false),"")</f>
        <v/>
      </c>
      <c r="C976" s="43" t="str">
        <f>iferror(vlookup(A976,'Input de Projetos'!$A$3:$B$999,2,false),"")</f>
        <v/>
      </c>
      <c r="D976" s="44" t="str">
        <f>iferror(vlookup(A976,'Input de Projetos'!$A$3:$C$999,3,false),"")</f>
        <v/>
      </c>
      <c r="E976" s="45"/>
      <c r="F976" s="53"/>
      <c r="G976" s="20"/>
      <c r="H976" s="51"/>
      <c r="I976" s="51"/>
      <c r="J976" s="26" t="str">
        <f t="shared" si="8"/>
        <v>A soma das parcelas não bate com o valor total do projeto</v>
      </c>
      <c r="K976" s="48" t="str">
        <f t="shared" si="2"/>
        <v/>
      </c>
      <c r="L976" s="48" t="str">
        <f>iferror(if(H976&lt;&gt;"Sim","", VLOOKUP(A976,'Input de Projetos'!$A$3:$F$999,5,FALSE)*F976),"")</f>
        <v/>
      </c>
      <c r="M976" s="49" t="str">
        <f t="shared" si="3"/>
        <v/>
      </c>
      <c r="N976" s="25" t="str">
        <f t="shared" si="4"/>
        <v/>
      </c>
      <c r="O976" s="50" t="str">
        <f t="shared" si="5"/>
        <v/>
      </c>
      <c r="P976" s="10"/>
      <c r="Q976" s="10"/>
    </row>
    <row r="977">
      <c r="A977" s="10"/>
      <c r="B977" s="42" t="str">
        <f>iferror(vlookup(A977,'Input de Projetos'!$A$3:$G$999,7,false),"")</f>
        <v/>
      </c>
      <c r="C977" s="43" t="str">
        <f>iferror(vlookup(A977,'Input de Projetos'!$A$3:$B$999,2,false),"")</f>
        <v/>
      </c>
      <c r="D977" s="44" t="str">
        <f>iferror(vlookup(A977,'Input de Projetos'!$A$3:$C$999,3,false),"")</f>
        <v/>
      </c>
      <c r="E977" s="45"/>
      <c r="F977" s="53"/>
      <c r="G977" s="20"/>
      <c r="H977" s="51"/>
      <c r="I977" s="51"/>
      <c r="J977" s="26" t="str">
        <f t="shared" si="8"/>
        <v>A soma das parcelas não bate com o valor total do projeto</v>
      </c>
      <c r="K977" s="48" t="str">
        <f t="shared" si="2"/>
        <v/>
      </c>
      <c r="L977" s="48" t="str">
        <f>iferror(if(H977&lt;&gt;"Sim","", VLOOKUP(A977,'Input de Projetos'!$A$3:$F$999,5,FALSE)*F977),"")</f>
        <v/>
      </c>
      <c r="M977" s="49" t="str">
        <f t="shared" si="3"/>
        <v/>
      </c>
      <c r="N977" s="25" t="str">
        <f t="shared" si="4"/>
        <v/>
      </c>
      <c r="O977" s="50" t="str">
        <f t="shared" si="5"/>
        <v/>
      </c>
      <c r="P977" s="10"/>
      <c r="Q977" s="10"/>
    </row>
    <row r="978">
      <c r="A978" s="10"/>
      <c r="B978" s="42" t="str">
        <f>iferror(vlookup(A978,'Input de Projetos'!$A$3:$G$999,7,false),"")</f>
        <v/>
      </c>
      <c r="C978" s="43" t="str">
        <f>iferror(vlookup(A978,'Input de Projetos'!$A$3:$B$999,2,false),"")</f>
        <v/>
      </c>
      <c r="D978" s="44" t="str">
        <f>iferror(vlookup(A978,'Input de Projetos'!$A$3:$C$999,3,false),"")</f>
        <v/>
      </c>
      <c r="E978" s="45"/>
      <c r="F978" s="53"/>
      <c r="G978" s="20"/>
      <c r="H978" s="51"/>
      <c r="I978" s="51"/>
      <c r="J978" s="26" t="str">
        <f t="shared" si="8"/>
        <v>A soma das parcelas não bate com o valor total do projeto</v>
      </c>
      <c r="K978" s="48" t="str">
        <f t="shared" si="2"/>
        <v/>
      </c>
      <c r="L978" s="48" t="str">
        <f>iferror(if(H978&lt;&gt;"Sim","", VLOOKUP(A978,'Input de Projetos'!$A$3:$F$999,5,FALSE)*F978),"")</f>
        <v/>
      </c>
      <c r="M978" s="49" t="str">
        <f t="shared" si="3"/>
        <v/>
      </c>
      <c r="N978" s="25" t="str">
        <f t="shared" si="4"/>
        <v/>
      </c>
      <c r="O978" s="50" t="str">
        <f t="shared" si="5"/>
        <v/>
      </c>
      <c r="P978" s="10"/>
      <c r="Q978" s="10"/>
    </row>
    <row r="979">
      <c r="A979" s="10"/>
      <c r="B979" s="42" t="str">
        <f>iferror(vlookup(A979,'Input de Projetos'!$A$3:$G$999,7,false),"")</f>
        <v/>
      </c>
      <c r="C979" s="43" t="str">
        <f>iferror(vlookup(A979,'Input de Projetos'!$A$3:$B$999,2,false),"")</f>
        <v/>
      </c>
      <c r="D979" s="44" t="str">
        <f>iferror(vlookup(A979,'Input de Projetos'!$A$3:$C$999,3,false),"")</f>
        <v/>
      </c>
      <c r="E979" s="45"/>
      <c r="F979" s="53"/>
      <c r="G979" s="20"/>
      <c r="H979" s="51"/>
      <c r="I979" s="51"/>
      <c r="J979" s="26" t="str">
        <f t="shared" si="8"/>
        <v>A soma das parcelas não bate com o valor total do projeto</v>
      </c>
      <c r="K979" s="48" t="str">
        <f t="shared" si="2"/>
        <v/>
      </c>
      <c r="L979" s="48" t="str">
        <f>iferror(if(H979&lt;&gt;"Sim","", VLOOKUP(A979,'Input de Projetos'!$A$3:$F$999,5,FALSE)*F979),"")</f>
        <v/>
      </c>
      <c r="M979" s="49" t="str">
        <f t="shared" si="3"/>
        <v/>
      </c>
      <c r="N979" s="25" t="str">
        <f t="shared" si="4"/>
        <v/>
      </c>
      <c r="O979" s="50" t="str">
        <f t="shared" si="5"/>
        <v/>
      </c>
      <c r="P979" s="10"/>
      <c r="Q979" s="10"/>
    </row>
    <row r="980">
      <c r="A980" s="10"/>
      <c r="B980" s="42" t="str">
        <f>iferror(vlookup(A980,'Input de Projetos'!$A$3:$G$999,7,false),"")</f>
        <v/>
      </c>
      <c r="C980" s="43" t="str">
        <f>iferror(vlookup(A980,'Input de Projetos'!$A$3:$B$999,2,false),"")</f>
        <v/>
      </c>
      <c r="D980" s="44" t="str">
        <f>iferror(vlookup(A980,'Input de Projetos'!$A$3:$C$999,3,false),"")</f>
        <v/>
      </c>
      <c r="E980" s="45"/>
      <c r="F980" s="53"/>
      <c r="G980" s="20"/>
      <c r="H980" s="51"/>
      <c r="I980" s="51"/>
      <c r="J980" s="26" t="str">
        <f t="shared" si="8"/>
        <v>A soma das parcelas não bate com o valor total do projeto</v>
      </c>
      <c r="K980" s="48" t="str">
        <f t="shared" si="2"/>
        <v/>
      </c>
      <c r="L980" s="48" t="str">
        <f>iferror(if(H980&lt;&gt;"Sim","", VLOOKUP(A980,'Input de Projetos'!$A$3:$F$999,5,FALSE)*F980),"")</f>
        <v/>
      </c>
      <c r="M980" s="49" t="str">
        <f t="shared" si="3"/>
        <v/>
      </c>
      <c r="N980" s="25" t="str">
        <f t="shared" si="4"/>
        <v/>
      </c>
      <c r="O980" s="50" t="str">
        <f t="shared" si="5"/>
        <v/>
      </c>
      <c r="P980" s="10"/>
      <c r="Q980" s="10"/>
    </row>
    <row r="981">
      <c r="A981" s="10"/>
      <c r="B981" s="42" t="str">
        <f>iferror(vlookup(A981,'Input de Projetos'!$A$3:$G$999,7,false),"")</f>
        <v/>
      </c>
      <c r="C981" s="43" t="str">
        <f>iferror(vlookup(A981,'Input de Projetos'!$A$3:$B$999,2,false),"")</f>
        <v/>
      </c>
      <c r="D981" s="44" t="str">
        <f>iferror(vlookup(A981,'Input de Projetos'!$A$3:$C$999,3,false),"")</f>
        <v/>
      </c>
      <c r="E981" s="45"/>
      <c r="F981" s="53"/>
      <c r="G981" s="20"/>
      <c r="H981" s="51"/>
      <c r="I981" s="51"/>
      <c r="J981" s="26" t="str">
        <f t="shared" si="8"/>
        <v>A soma das parcelas não bate com o valor total do projeto</v>
      </c>
      <c r="K981" s="48" t="str">
        <f t="shared" si="2"/>
        <v/>
      </c>
      <c r="L981" s="48" t="str">
        <f>iferror(if(H981&lt;&gt;"Sim","", VLOOKUP(A981,'Input de Projetos'!$A$3:$F$999,5,FALSE)*F981),"")</f>
        <v/>
      </c>
      <c r="M981" s="49" t="str">
        <f t="shared" si="3"/>
        <v/>
      </c>
      <c r="N981" s="25" t="str">
        <f t="shared" si="4"/>
        <v/>
      </c>
      <c r="O981" s="50" t="str">
        <f t="shared" si="5"/>
        <v/>
      </c>
      <c r="P981" s="10"/>
      <c r="Q981" s="10"/>
    </row>
    <row r="982">
      <c r="A982" s="10"/>
      <c r="B982" s="42" t="str">
        <f>iferror(vlookup(A982,'Input de Projetos'!$A$3:$G$999,7,false),"")</f>
        <v/>
      </c>
      <c r="C982" s="43" t="str">
        <f>iferror(vlookup(A982,'Input de Projetos'!$A$3:$B$999,2,false),"")</f>
        <v/>
      </c>
      <c r="D982" s="44" t="str">
        <f>iferror(vlookup(A982,'Input de Projetos'!$A$3:$C$999,3,false),"")</f>
        <v/>
      </c>
      <c r="E982" s="45"/>
      <c r="F982" s="53"/>
      <c r="G982" s="20"/>
      <c r="H982" s="51"/>
      <c r="I982" s="51"/>
      <c r="J982" s="26" t="str">
        <f t="shared" si="8"/>
        <v>A soma das parcelas não bate com o valor total do projeto</v>
      </c>
      <c r="K982" s="48" t="str">
        <f t="shared" si="2"/>
        <v/>
      </c>
      <c r="L982" s="48" t="str">
        <f>iferror(if(H982&lt;&gt;"Sim","", VLOOKUP(A982,'Input de Projetos'!$A$3:$F$999,5,FALSE)*F982),"")</f>
        <v/>
      </c>
      <c r="M982" s="49" t="str">
        <f t="shared" si="3"/>
        <v/>
      </c>
      <c r="N982" s="25" t="str">
        <f t="shared" si="4"/>
        <v/>
      </c>
      <c r="O982" s="50" t="str">
        <f t="shared" si="5"/>
        <v/>
      </c>
      <c r="P982" s="10"/>
      <c r="Q982" s="10"/>
    </row>
    <row r="983">
      <c r="A983" s="10"/>
      <c r="B983" s="42" t="str">
        <f>iferror(vlookup(A983,'Input de Projetos'!$A$3:$G$999,7,false),"")</f>
        <v/>
      </c>
      <c r="C983" s="43" t="str">
        <f>iferror(vlookup(A983,'Input de Projetos'!$A$3:$B$999,2,false),"")</f>
        <v/>
      </c>
      <c r="D983" s="44" t="str">
        <f>iferror(vlookup(A983,'Input de Projetos'!$A$3:$C$999,3,false),"")</f>
        <v/>
      </c>
      <c r="E983" s="45"/>
      <c r="F983" s="53"/>
      <c r="G983" s="20"/>
      <c r="H983" s="51"/>
      <c r="I983" s="51"/>
      <c r="J983" s="26" t="str">
        <f t="shared" si="8"/>
        <v>A soma das parcelas não bate com o valor total do projeto</v>
      </c>
      <c r="K983" s="48" t="str">
        <f t="shared" si="2"/>
        <v/>
      </c>
      <c r="L983" s="48" t="str">
        <f>iferror(if(H983&lt;&gt;"Sim","", VLOOKUP(A983,'Input de Projetos'!$A$3:$F$999,5,FALSE)*F983),"")</f>
        <v/>
      </c>
      <c r="M983" s="49" t="str">
        <f t="shared" si="3"/>
        <v/>
      </c>
      <c r="N983" s="25" t="str">
        <f t="shared" si="4"/>
        <v/>
      </c>
      <c r="O983" s="50" t="str">
        <f t="shared" si="5"/>
        <v/>
      </c>
      <c r="P983" s="10"/>
      <c r="Q983" s="10"/>
    </row>
    <row r="984">
      <c r="A984" s="10"/>
      <c r="B984" s="42" t="str">
        <f>iferror(vlookup(A984,'Input de Projetos'!$A$3:$G$999,7,false),"")</f>
        <v/>
      </c>
      <c r="C984" s="43" t="str">
        <f>iferror(vlookup(A984,'Input de Projetos'!$A$3:$B$999,2,false),"")</f>
        <v/>
      </c>
      <c r="D984" s="44" t="str">
        <f>iferror(vlookup(A984,'Input de Projetos'!$A$3:$C$999,3,false),"")</f>
        <v/>
      </c>
      <c r="E984" s="45"/>
      <c r="F984" s="53"/>
      <c r="G984" s="20"/>
      <c r="H984" s="51"/>
      <c r="I984" s="51"/>
      <c r="J984" s="26" t="str">
        <f t="shared" si="8"/>
        <v>A soma das parcelas não bate com o valor total do projeto</v>
      </c>
      <c r="K984" s="48" t="str">
        <f t="shared" si="2"/>
        <v/>
      </c>
      <c r="L984" s="48" t="str">
        <f>iferror(if(H984&lt;&gt;"Sim","", VLOOKUP(A984,'Input de Projetos'!$A$3:$F$999,5,FALSE)*F984),"")</f>
        <v/>
      </c>
      <c r="M984" s="49" t="str">
        <f t="shared" si="3"/>
        <v/>
      </c>
      <c r="N984" s="25" t="str">
        <f t="shared" si="4"/>
        <v/>
      </c>
      <c r="O984" s="50" t="str">
        <f t="shared" si="5"/>
        <v/>
      </c>
      <c r="P984" s="10"/>
      <c r="Q984" s="10"/>
    </row>
    <row r="985">
      <c r="A985" s="10"/>
      <c r="B985" s="42" t="str">
        <f>iferror(vlookup(A985,'Input de Projetos'!$A$3:$G$999,7,false),"")</f>
        <v/>
      </c>
      <c r="C985" s="43" t="str">
        <f>iferror(vlookup(A985,'Input de Projetos'!$A$3:$B$999,2,false),"")</f>
        <v/>
      </c>
      <c r="D985" s="44" t="str">
        <f>iferror(vlookup(A985,'Input de Projetos'!$A$3:$C$999,3,false),"")</f>
        <v/>
      </c>
      <c r="E985" s="45"/>
      <c r="F985" s="53"/>
      <c r="G985" s="20"/>
      <c r="H985" s="51"/>
      <c r="I985" s="51"/>
      <c r="J985" s="26" t="str">
        <f t="shared" si="8"/>
        <v>A soma das parcelas não bate com o valor total do projeto</v>
      </c>
      <c r="K985" s="48" t="str">
        <f t="shared" si="2"/>
        <v/>
      </c>
      <c r="L985" s="48" t="str">
        <f>iferror(if(H985&lt;&gt;"Sim","", VLOOKUP(A985,'Input de Projetos'!$A$3:$F$999,5,FALSE)*F985),"")</f>
        <v/>
      </c>
      <c r="M985" s="49" t="str">
        <f t="shared" si="3"/>
        <v/>
      </c>
      <c r="N985" s="25" t="str">
        <f t="shared" si="4"/>
        <v/>
      </c>
      <c r="O985" s="50" t="str">
        <f t="shared" si="5"/>
        <v/>
      </c>
      <c r="P985" s="10"/>
      <c r="Q985" s="10"/>
    </row>
    <row r="986">
      <c r="A986" s="10"/>
      <c r="B986" s="42" t="str">
        <f>iferror(vlookup(A986,'Input de Projetos'!$A$3:$G$999,7,false),"")</f>
        <v/>
      </c>
      <c r="C986" s="43" t="str">
        <f>iferror(vlookup(A986,'Input de Projetos'!$A$3:$B$999,2,false),"")</f>
        <v/>
      </c>
      <c r="D986" s="44" t="str">
        <f>iferror(vlookup(A986,'Input de Projetos'!$A$3:$C$999,3,false),"")</f>
        <v/>
      </c>
      <c r="E986" s="45"/>
      <c r="F986" s="53"/>
      <c r="G986" s="20"/>
      <c r="H986" s="51"/>
      <c r="I986" s="51"/>
      <c r="J986" s="26" t="str">
        <f t="shared" si="8"/>
        <v>A soma das parcelas não bate com o valor total do projeto</v>
      </c>
      <c r="K986" s="48" t="str">
        <f t="shared" si="2"/>
        <v/>
      </c>
      <c r="L986" s="48" t="str">
        <f>iferror(if(H986&lt;&gt;"Sim","", VLOOKUP(A986,'Input de Projetos'!$A$3:$F$999,5,FALSE)*F986),"")</f>
        <v/>
      </c>
      <c r="M986" s="49" t="str">
        <f t="shared" si="3"/>
        <v/>
      </c>
      <c r="N986" s="25" t="str">
        <f t="shared" si="4"/>
        <v/>
      </c>
      <c r="O986" s="50" t="str">
        <f t="shared" si="5"/>
        <v/>
      </c>
      <c r="P986" s="10"/>
      <c r="Q986" s="10"/>
    </row>
    <row r="987">
      <c r="A987" s="10"/>
      <c r="B987" s="42" t="str">
        <f>iferror(vlookup(A987,'Input de Projetos'!$A$3:$G$999,7,false),"")</f>
        <v/>
      </c>
      <c r="C987" s="43" t="str">
        <f>iferror(vlookup(A987,'Input de Projetos'!$A$3:$B$999,2,false),"")</f>
        <v/>
      </c>
      <c r="D987" s="44" t="str">
        <f>iferror(vlookup(A987,'Input de Projetos'!$A$3:$C$999,3,false),"")</f>
        <v/>
      </c>
      <c r="E987" s="45"/>
      <c r="F987" s="53"/>
      <c r="G987" s="20"/>
      <c r="H987" s="51"/>
      <c r="I987" s="51"/>
      <c r="J987" s="26" t="str">
        <f t="shared" si="8"/>
        <v>A soma das parcelas não bate com o valor total do projeto</v>
      </c>
      <c r="K987" s="48" t="str">
        <f t="shared" si="2"/>
        <v/>
      </c>
      <c r="L987" s="48" t="str">
        <f>iferror(if(H987&lt;&gt;"Sim","", VLOOKUP(A987,'Input de Projetos'!$A$3:$F$999,5,FALSE)*F987),"")</f>
        <v/>
      </c>
      <c r="M987" s="49" t="str">
        <f t="shared" si="3"/>
        <v/>
      </c>
      <c r="N987" s="25" t="str">
        <f t="shared" si="4"/>
        <v/>
      </c>
      <c r="O987" s="50" t="str">
        <f t="shared" si="5"/>
        <v/>
      </c>
      <c r="P987" s="10"/>
      <c r="Q987" s="10"/>
    </row>
    <row r="988">
      <c r="A988" s="10"/>
      <c r="B988" s="42" t="str">
        <f>iferror(vlookup(A988,'Input de Projetos'!$A$3:$G$999,7,false),"")</f>
        <v/>
      </c>
      <c r="C988" s="43" t="str">
        <f>iferror(vlookup(A988,'Input de Projetos'!$A$3:$B$999,2,false),"")</f>
        <v/>
      </c>
      <c r="D988" s="44" t="str">
        <f>iferror(vlookup(A988,'Input de Projetos'!$A$3:$C$999,3,false),"")</f>
        <v/>
      </c>
      <c r="E988" s="45"/>
      <c r="F988" s="53"/>
      <c r="G988" s="20"/>
      <c r="H988" s="51"/>
      <c r="I988" s="51"/>
      <c r="J988" s="26" t="str">
        <f t="shared" si="8"/>
        <v>A soma das parcelas não bate com o valor total do projeto</v>
      </c>
      <c r="K988" s="48" t="str">
        <f t="shared" si="2"/>
        <v/>
      </c>
      <c r="L988" s="48" t="str">
        <f>iferror(if(H988&lt;&gt;"Sim","", VLOOKUP(A988,'Input de Projetos'!$A$3:$F$999,5,FALSE)*F988),"")</f>
        <v/>
      </c>
      <c r="M988" s="49" t="str">
        <f t="shared" si="3"/>
        <v/>
      </c>
      <c r="N988" s="25" t="str">
        <f t="shared" si="4"/>
        <v/>
      </c>
      <c r="O988" s="50" t="str">
        <f t="shared" si="5"/>
        <v/>
      </c>
      <c r="P988" s="10"/>
      <c r="Q988" s="10"/>
    </row>
    <row r="989">
      <c r="A989" s="10"/>
      <c r="B989" s="42" t="str">
        <f>iferror(vlookup(A989,'Input de Projetos'!$A$3:$G$999,7,false),"")</f>
        <v/>
      </c>
      <c r="C989" s="43" t="str">
        <f>iferror(vlookup(A989,'Input de Projetos'!$A$3:$B$999,2,false),"")</f>
        <v/>
      </c>
      <c r="D989" s="44" t="str">
        <f>iferror(vlookup(A989,'Input de Projetos'!$A$3:$C$999,3,false),"")</f>
        <v/>
      </c>
      <c r="E989" s="45"/>
      <c r="F989" s="53"/>
      <c r="G989" s="20"/>
      <c r="H989" s="51"/>
      <c r="I989" s="51"/>
      <c r="J989" s="26" t="str">
        <f t="shared" si="8"/>
        <v>A soma das parcelas não bate com o valor total do projeto</v>
      </c>
      <c r="K989" s="48" t="str">
        <f t="shared" si="2"/>
        <v/>
      </c>
      <c r="L989" s="48" t="str">
        <f>iferror(if(H989&lt;&gt;"Sim","", VLOOKUP(A989,'Input de Projetos'!$A$3:$F$999,5,FALSE)*F989),"")</f>
        <v/>
      </c>
      <c r="M989" s="49" t="str">
        <f t="shared" si="3"/>
        <v/>
      </c>
      <c r="N989" s="25" t="str">
        <f t="shared" si="4"/>
        <v/>
      </c>
      <c r="O989" s="50" t="str">
        <f t="shared" si="5"/>
        <v/>
      </c>
      <c r="P989" s="10"/>
      <c r="Q989" s="10"/>
    </row>
    <row r="990">
      <c r="A990" s="10"/>
      <c r="B990" s="42" t="str">
        <f>iferror(vlookup(A990,'Input de Projetos'!$A$3:$G$999,7,false),"")</f>
        <v/>
      </c>
      <c r="C990" s="43" t="str">
        <f>iferror(vlookup(A990,'Input de Projetos'!$A$3:$B$999,2,false),"")</f>
        <v/>
      </c>
      <c r="D990" s="44" t="str">
        <f>iferror(vlookup(A990,'Input de Projetos'!$A$3:$C$999,3,false),"")</f>
        <v/>
      </c>
      <c r="E990" s="45"/>
      <c r="F990" s="53"/>
      <c r="G990" s="20"/>
      <c r="H990" s="51"/>
      <c r="I990" s="51"/>
      <c r="J990" s="26" t="str">
        <f t="shared" si="8"/>
        <v>A soma das parcelas não bate com o valor total do projeto</v>
      </c>
      <c r="K990" s="48" t="str">
        <f t="shared" si="2"/>
        <v/>
      </c>
      <c r="L990" s="48" t="str">
        <f>iferror(if(H990&lt;&gt;"Sim","", VLOOKUP(A990,'Input de Projetos'!$A$3:$F$999,5,FALSE)*F990),"")</f>
        <v/>
      </c>
      <c r="M990" s="49" t="str">
        <f t="shared" si="3"/>
        <v/>
      </c>
      <c r="N990" s="25" t="str">
        <f t="shared" si="4"/>
        <v/>
      </c>
      <c r="O990" s="50" t="str">
        <f t="shared" si="5"/>
        <v/>
      </c>
      <c r="P990" s="10"/>
      <c r="Q990" s="10"/>
    </row>
    <row r="991">
      <c r="A991" s="10"/>
      <c r="B991" s="42" t="str">
        <f>iferror(vlookup(A991,'Input de Projetos'!$A$3:$G$999,7,false),"")</f>
        <v/>
      </c>
      <c r="C991" s="43" t="str">
        <f>iferror(vlookup(A991,'Input de Projetos'!$A$3:$B$999,2,false),"")</f>
        <v/>
      </c>
      <c r="D991" s="44" t="str">
        <f>iferror(vlookup(A991,'Input de Projetos'!$A$3:$C$999,3,false),"")</f>
        <v/>
      </c>
      <c r="E991" s="45"/>
      <c r="F991" s="53"/>
      <c r="G991" s="20"/>
      <c r="H991" s="51"/>
      <c r="I991" s="51"/>
      <c r="J991" s="26" t="str">
        <f t="shared" si="8"/>
        <v>A soma das parcelas não bate com o valor total do projeto</v>
      </c>
      <c r="K991" s="48" t="str">
        <f t="shared" si="2"/>
        <v/>
      </c>
      <c r="L991" s="48" t="str">
        <f>iferror(if(H991&lt;&gt;"Sim","", VLOOKUP(A991,'Input de Projetos'!$A$3:$F$999,5,FALSE)*F991),"")</f>
        <v/>
      </c>
      <c r="M991" s="49" t="str">
        <f t="shared" si="3"/>
        <v/>
      </c>
      <c r="N991" s="25" t="str">
        <f t="shared" si="4"/>
        <v/>
      </c>
      <c r="O991" s="50" t="str">
        <f t="shared" si="5"/>
        <v/>
      </c>
      <c r="P991" s="10"/>
      <c r="Q991" s="10"/>
    </row>
    <row r="992">
      <c r="A992" s="10"/>
      <c r="B992" s="42" t="str">
        <f>iferror(vlookup(A992,'Input de Projetos'!$A$3:$G$999,7,false),"")</f>
        <v/>
      </c>
      <c r="C992" s="43" t="str">
        <f>iferror(vlookup(A992,'Input de Projetos'!$A$3:$B$999,2,false),"")</f>
        <v/>
      </c>
      <c r="D992" s="44" t="str">
        <f>iferror(vlookup(A992,'Input de Projetos'!$A$3:$C$999,3,false),"")</f>
        <v/>
      </c>
      <c r="E992" s="45"/>
      <c r="F992" s="53"/>
      <c r="G992" s="20"/>
      <c r="H992" s="51"/>
      <c r="I992" s="51"/>
      <c r="J992" s="26" t="str">
        <f t="shared" si="8"/>
        <v>A soma das parcelas não bate com o valor total do projeto</v>
      </c>
      <c r="K992" s="48" t="str">
        <f t="shared" si="2"/>
        <v/>
      </c>
      <c r="L992" s="48" t="str">
        <f>iferror(if(H992&lt;&gt;"Sim","", VLOOKUP(A992,'Input de Projetos'!$A$3:$F$999,5,FALSE)*F992),"")</f>
        <v/>
      </c>
      <c r="M992" s="49" t="str">
        <f t="shared" si="3"/>
        <v/>
      </c>
      <c r="N992" s="25" t="str">
        <f t="shared" si="4"/>
        <v/>
      </c>
      <c r="O992" s="50" t="str">
        <f t="shared" si="5"/>
        <v/>
      </c>
      <c r="P992" s="10"/>
      <c r="Q992" s="10"/>
    </row>
    <row r="993">
      <c r="A993" s="10"/>
      <c r="B993" s="42" t="str">
        <f>iferror(vlookup(A993,'Input de Projetos'!$A$3:$G$999,7,false),"")</f>
        <v/>
      </c>
      <c r="C993" s="43" t="str">
        <f>iferror(vlookup(A993,'Input de Projetos'!$A$3:$B$999,2,false),"")</f>
        <v/>
      </c>
      <c r="D993" s="44" t="str">
        <f>iferror(vlookup(A993,'Input de Projetos'!$A$3:$C$999,3,false),"")</f>
        <v/>
      </c>
      <c r="E993" s="45"/>
      <c r="F993" s="53"/>
      <c r="G993" s="20"/>
      <c r="H993" s="51"/>
      <c r="I993" s="51"/>
      <c r="J993" s="26" t="str">
        <f t="shared" si="8"/>
        <v>A soma das parcelas não bate com o valor total do projeto</v>
      </c>
      <c r="K993" s="48" t="str">
        <f t="shared" si="2"/>
        <v/>
      </c>
      <c r="L993" s="48" t="str">
        <f>iferror(if(H993&lt;&gt;"Sim","", VLOOKUP(A993,'Input de Projetos'!$A$3:$F$999,5,FALSE)*F993),"")</f>
        <v/>
      </c>
      <c r="M993" s="49" t="str">
        <f t="shared" si="3"/>
        <v/>
      </c>
      <c r="N993" s="25" t="str">
        <f t="shared" si="4"/>
        <v/>
      </c>
      <c r="O993" s="50" t="str">
        <f t="shared" si="5"/>
        <v/>
      </c>
      <c r="P993" s="10"/>
      <c r="Q993" s="10"/>
    </row>
    <row r="994">
      <c r="A994" s="10"/>
      <c r="B994" s="42" t="str">
        <f>iferror(vlookup(A994,'Input de Projetos'!$A$3:$G$999,7,false),"")</f>
        <v/>
      </c>
      <c r="C994" s="43" t="str">
        <f>iferror(vlookup(A994,'Input de Projetos'!$A$3:$B$999,2,false),"")</f>
        <v/>
      </c>
      <c r="D994" s="44" t="str">
        <f>iferror(vlookup(A994,'Input de Projetos'!$A$3:$C$999,3,false),"")</f>
        <v/>
      </c>
      <c r="E994" s="45"/>
      <c r="F994" s="53"/>
      <c r="G994" s="20"/>
      <c r="H994" s="51"/>
      <c r="I994" s="51"/>
      <c r="J994" s="26" t="str">
        <f t="shared" si="8"/>
        <v>A soma das parcelas não bate com o valor total do projeto</v>
      </c>
      <c r="K994" s="48" t="str">
        <f t="shared" si="2"/>
        <v/>
      </c>
      <c r="L994" s="48" t="str">
        <f>iferror(if(H994&lt;&gt;"Sim","", VLOOKUP(A994,'Input de Projetos'!$A$3:$F$999,5,FALSE)*F994),"")</f>
        <v/>
      </c>
      <c r="M994" s="49" t="str">
        <f t="shared" si="3"/>
        <v/>
      </c>
      <c r="N994" s="25" t="str">
        <f t="shared" si="4"/>
        <v/>
      </c>
      <c r="O994" s="50" t="str">
        <f t="shared" si="5"/>
        <v/>
      </c>
      <c r="P994" s="10"/>
      <c r="Q994" s="10"/>
    </row>
    <row r="995">
      <c r="A995" s="10"/>
      <c r="B995" s="42" t="str">
        <f>iferror(vlookup(A995,'Input de Projetos'!$A$3:$G$999,7,false),"")</f>
        <v/>
      </c>
      <c r="C995" s="43" t="str">
        <f>iferror(vlookup(A995,'Input de Projetos'!$A$3:$B$999,2,false),"")</f>
        <v/>
      </c>
      <c r="D995" s="44" t="str">
        <f>iferror(vlookup(A995,'Input de Projetos'!$A$3:$C$999,3,false),"")</f>
        <v/>
      </c>
      <c r="E995" s="45"/>
      <c r="F995" s="53"/>
      <c r="G995" s="20"/>
      <c r="H995" s="51"/>
      <c r="I995" s="51"/>
      <c r="J995" s="26" t="str">
        <f t="shared" si="8"/>
        <v>A soma das parcelas não bate com o valor total do projeto</v>
      </c>
      <c r="K995" s="48" t="str">
        <f t="shared" si="2"/>
        <v/>
      </c>
      <c r="L995" s="48" t="str">
        <f>iferror(if(H995&lt;&gt;"Sim","", VLOOKUP(A995,'Input de Projetos'!$A$3:$F$999,5,FALSE)*F995),"")</f>
        <v/>
      </c>
      <c r="M995" s="49" t="str">
        <f t="shared" si="3"/>
        <v/>
      </c>
      <c r="N995" s="25" t="str">
        <f t="shared" si="4"/>
        <v/>
      </c>
      <c r="O995" s="50" t="str">
        <f t="shared" si="5"/>
        <v/>
      </c>
      <c r="P995" s="10"/>
      <c r="Q995" s="10"/>
    </row>
    <row r="996">
      <c r="A996" s="10"/>
      <c r="B996" s="42" t="str">
        <f>iferror(vlookup(A996,'Input de Projetos'!$A$3:$G$999,7,false),"")</f>
        <v/>
      </c>
      <c r="C996" s="43" t="str">
        <f>iferror(vlookup(A996,'Input de Projetos'!$A$3:$B$999,2,false),"")</f>
        <v/>
      </c>
      <c r="D996" s="44" t="str">
        <f>iferror(vlookup(A996,'Input de Projetos'!$A$3:$C$999,3,false),"")</f>
        <v/>
      </c>
      <c r="E996" s="45"/>
      <c r="F996" s="53"/>
      <c r="G996" s="20"/>
      <c r="H996" s="51"/>
      <c r="I996" s="51"/>
      <c r="J996" s="26" t="str">
        <f t="shared" si="8"/>
        <v>A soma das parcelas não bate com o valor total do projeto</v>
      </c>
      <c r="K996" s="48" t="str">
        <f t="shared" si="2"/>
        <v/>
      </c>
      <c r="L996" s="48" t="str">
        <f>iferror(if(H996&lt;&gt;"Sim","", VLOOKUP(A996,'Input de Projetos'!$A$3:$F$999,5,FALSE)*F996),"")</f>
        <v/>
      </c>
      <c r="M996" s="49" t="str">
        <f t="shared" si="3"/>
        <v/>
      </c>
      <c r="N996" s="25" t="str">
        <f t="shared" si="4"/>
        <v/>
      </c>
      <c r="O996" s="50" t="str">
        <f t="shared" si="5"/>
        <v/>
      </c>
      <c r="P996" s="10"/>
      <c r="Q996" s="10"/>
    </row>
    <row r="997">
      <c r="A997" s="10"/>
      <c r="B997" s="42" t="str">
        <f>iferror(vlookup(A997,'Input de Projetos'!$A$3:$G$999,7,false),"")</f>
        <v/>
      </c>
      <c r="C997" s="43" t="str">
        <f>iferror(vlookup(A997,'Input de Projetos'!$A$3:$B$999,2,false),"")</f>
        <v/>
      </c>
      <c r="D997" s="44" t="str">
        <f>iferror(vlookup(A997,'Input de Projetos'!$A$3:$C$999,3,false),"")</f>
        <v/>
      </c>
      <c r="E997" s="45"/>
      <c r="F997" s="53"/>
      <c r="G997" s="20"/>
      <c r="H997" s="51"/>
      <c r="I997" s="51"/>
      <c r="J997" s="26" t="str">
        <f t="shared" si="8"/>
        <v>A soma das parcelas não bate com o valor total do projeto</v>
      </c>
      <c r="K997" s="48" t="str">
        <f t="shared" si="2"/>
        <v/>
      </c>
      <c r="L997" s="48" t="str">
        <f>iferror(if(H997&lt;&gt;"Sim","", VLOOKUP(A997,'Input de Projetos'!$A$3:$F$999,5,FALSE)*F997),"")</f>
        <v/>
      </c>
      <c r="M997" s="49" t="str">
        <f t="shared" si="3"/>
        <v/>
      </c>
      <c r="N997" s="25" t="str">
        <f t="shared" si="4"/>
        <v/>
      </c>
      <c r="O997" s="50" t="str">
        <f t="shared" si="5"/>
        <v/>
      </c>
      <c r="P997" s="10"/>
      <c r="Q997" s="10"/>
    </row>
    <row r="998">
      <c r="A998" s="10"/>
      <c r="B998" s="42" t="str">
        <f>iferror(vlookup(A998,'Input de Projetos'!$A$3:$G$999,7,false),"")</f>
        <v/>
      </c>
      <c r="C998" s="43" t="str">
        <f>iferror(vlookup(A998,'Input de Projetos'!$A$3:$B$999,2,false),"")</f>
        <v/>
      </c>
      <c r="D998" s="44" t="str">
        <f>iferror(vlookup(A998,'Input de Projetos'!$A$3:$C$999,3,false),"")</f>
        <v/>
      </c>
      <c r="E998" s="45"/>
      <c r="F998" s="53"/>
      <c r="G998" s="20"/>
      <c r="H998" s="51"/>
      <c r="I998" s="51"/>
      <c r="J998" s="26" t="str">
        <f t="shared" si="8"/>
        <v>A soma das parcelas não bate com o valor total do projeto</v>
      </c>
      <c r="K998" s="48" t="str">
        <f t="shared" si="2"/>
        <v/>
      </c>
      <c r="L998" s="48" t="str">
        <f>iferror(if(H998&lt;&gt;"Sim","", VLOOKUP(A998,'Input de Projetos'!$A$3:$F$999,5,FALSE)*F998),"")</f>
        <v/>
      </c>
      <c r="M998" s="49" t="str">
        <f t="shared" si="3"/>
        <v/>
      </c>
      <c r="N998" s="25" t="str">
        <f t="shared" si="4"/>
        <v/>
      </c>
      <c r="O998" s="50" t="str">
        <f t="shared" si="5"/>
        <v/>
      </c>
      <c r="P998" s="10"/>
      <c r="Q998" s="10"/>
    </row>
    <row r="999">
      <c r="A999" s="10"/>
      <c r="B999" s="42" t="str">
        <f>iferror(vlookup(A999,'Input de Projetos'!$A$3:$G$999,7,false),"")</f>
        <v/>
      </c>
      <c r="C999" s="43" t="str">
        <f>iferror(vlookup(A999,'Input de Projetos'!$A$3:$B$999,2,false),"")</f>
        <v/>
      </c>
      <c r="D999" s="44" t="str">
        <f>iferror(vlookup(A999,'Input de Projetos'!$A$3:$C$999,3,false),"")</f>
        <v/>
      </c>
      <c r="E999" s="45"/>
      <c r="F999" s="53"/>
      <c r="G999" s="20"/>
      <c r="H999" s="51"/>
      <c r="I999" s="51"/>
      <c r="J999" s="26" t="str">
        <f t="shared" si="8"/>
        <v>A soma das parcelas não bate com o valor total do projeto</v>
      </c>
      <c r="K999" s="48" t="str">
        <f t="shared" si="2"/>
        <v/>
      </c>
      <c r="L999" s="48" t="str">
        <f>iferror(if(H999&lt;&gt;"Sim","", VLOOKUP(A999,'Input de Projetos'!$A$3:$F$999,5,FALSE)*F999),"")</f>
        <v/>
      </c>
      <c r="M999" s="49" t="str">
        <f t="shared" si="3"/>
        <v/>
      </c>
      <c r="N999" s="25" t="str">
        <f t="shared" si="4"/>
        <v/>
      </c>
      <c r="O999" s="50" t="str">
        <f t="shared" si="5"/>
        <v/>
      </c>
      <c r="P999" s="10"/>
      <c r="Q999" s="10"/>
    </row>
    <row r="1000">
      <c r="A1000" s="10"/>
      <c r="B1000" s="42" t="str">
        <f>iferror(vlookup(A1000,'Input de Projetos'!$A$3:$G$999,7,false),"")</f>
        <v/>
      </c>
      <c r="C1000" s="43" t="str">
        <f>iferror(vlookup(A1000,'Input de Projetos'!$A$3:$B$999,2,false),"")</f>
        <v/>
      </c>
      <c r="D1000" s="44" t="str">
        <f>iferror(vlookup(A1000,'Input de Projetos'!$A$3:$C$999,3,false),"")</f>
        <v/>
      </c>
      <c r="E1000" s="45"/>
      <c r="F1000" s="53"/>
      <c r="G1000" s="20"/>
      <c r="H1000" s="51"/>
      <c r="I1000" s="51"/>
      <c r="J1000" s="26" t="str">
        <f t="shared" si="8"/>
        <v>A soma das parcelas não bate com o valor total do projeto</v>
      </c>
      <c r="K1000" s="48" t="str">
        <f t="shared" si="2"/>
        <v/>
      </c>
      <c r="L1000" s="48" t="str">
        <f>iferror(if(H1000&lt;&gt;"Sim","", VLOOKUP(A1000,'Input de Projetos'!$A$3:$F$999,5,FALSE)*F1000),"")</f>
        <v/>
      </c>
      <c r="M1000" s="49" t="str">
        <f t="shared" si="3"/>
        <v/>
      </c>
      <c r="N1000" s="25" t="str">
        <f t="shared" si="4"/>
        <v/>
      </c>
      <c r="O1000" s="50" t="str">
        <f t="shared" si="5"/>
        <v/>
      </c>
      <c r="P1000" s="10"/>
      <c r="Q1000" s="10"/>
    </row>
    <row r="1001">
      <c r="A1001" s="10"/>
      <c r="B1001" s="42" t="str">
        <f>iferror(vlookup(A1001,'Input de Projetos'!$A$3:$G$999,7,false),"")</f>
        <v/>
      </c>
      <c r="C1001" s="43" t="str">
        <f>iferror(vlookup(A1001,'Input de Projetos'!$A$3:$B$999,2,false),"")</f>
        <v/>
      </c>
      <c r="D1001" s="44" t="str">
        <f>iferror(vlookup(A1001,'Input de Projetos'!$A$3:$C$999,3,false),"")</f>
        <v/>
      </c>
      <c r="E1001" s="45"/>
      <c r="F1001" s="53"/>
      <c r="G1001" s="20"/>
      <c r="H1001" s="51"/>
      <c r="I1001" s="51"/>
      <c r="J1001" s="26" t="str">
        <f t="shared" si="8"/>
        <v>A soma das parcelas não bate com o valor total do projeto</v>
      </c>
      <c r="K1001" s="48" t="str">
        <f t="shared" si="2"/>
        <v/>
      </c>
      <c r="L1001" s="48" t="str">
        <f>iferror(if(H1001&lt;&gt;"Sim","", VLOOKUP(A1001,'Input de Projetos'!$A$3:$F$999,5,FALSE)*F1001),"")</f>
        <v/>
      </c>
      <c r="M1001" s="49" t="str">
        <f t="shared" si="3"/>
        <v/>
      </c>
      <c r="N1001" s="25" t="str">
        <f t="shared" si="4"/>
        <v/>
      </c>
      <c r="O1001" s="50" t="str">
        <f t="shared" si="5"/>
        <v/>
      </c>
      <c r="P1001" s="10"/>
      <c r="Q1001" s="10"/>
    </row>
    <row r="1002">
      <c r="A1002" s="10"/>
      <c r="B1002" s="42" t="str">
        <f>iferror(vlookup(A1002,'Input de Projetos'!$A$3:$G$999,7,false),"")</f>
        <v/>
      </c>
      <c r="C1002" s="43" t="str">
        <f>iferror(vlookup(A1002,'Input de Projetos'!$A$3:$B$999,2,false),"")</f>
        <v/>
      </c>
      <c r="D1002" s="44" t="str">
        <f>iferror(vlookup(A1002,'Input de Projetos'!$A$3:$C$999,3,false),"")</f>
        <v/>
      </c>
      <c r="E1002" s="45"/>
      <c r="F1002" s="53"/>
      <c r="G1002" s="20"/>
      <c r="H1002" s="51"/>
      <c r="I1002" s="51"/>
      <c r="J1002" s="26" t="str">
        <f t="shared" si="8"/>
        <v>A soma das parcelas não bate com o valor total do projeto</v>
      </c>
      <c r="K1002" s="48" t="str">
        <f t="shared" si="2"/>
        <v/>
      </c>
      <c r="L1002" s="48" t="str">
        <f>iferror(if(H1002&lt;&gt;"Sim","", VLOOKUP(A1002,'Input de Projetos'!$A$3:$F$999,5,FALSE)*F1002),"")</f>
        <v/>
      </c>
      <c r="M1002" s="49" t="str">
        <f t="shared" si="3"/>
        <v/>
      </c>
      <c r="N1002" s="25" t="str">
        <f t="shared" si="4"/>
        <v/>
      </c>
      <c r="O1002" s="50" t="str">
        <f t="shared" si="5"/>
        <v/>
      </c>
      <c r="P1002" s="10"/>
      <c r="Q1002" s="10"/>
    </row>
    <row r="1003">
      <c r="A1003" s="10"/>
      <c r="B1003" s="42" t="str">
        <f>iferror(vlookup(A1003,'Input de Projetos'!$A$3:$G$999,7,false),"")</f>
        <v/>
      </c>
      <c r="C1003" s="43" t="str">
        <f>iferror(vlookup(A1003,'Input de Projetos'!$A$3:$B$999,2,false),"")</f>
        <v/>
      </c>
      <c r="D1003" s="44" t="str">
        <f>iferror(vlookup(A1003,'Input de Projetos'!$A$3:$C$999,3,false),"")</f>
        <v/>
      </c>
      <c r="E1003" s="45"/>
      <c r="F1003" s="53"/>
      <c r="G1003" s="20"/>
      <c r="H1003" s="51"/>
      <c r="I1003" s="51"/>
      <c r="J1003" s="26" t="str">
        <f t="shared" si="8"/>
        <v>A soma das parcelas não bate com o valor total do projeto</v>
      </c>
      <c r="K1003" s="48" t="str">
        <f t="shared" si="2"/>
        <v/>
      </c>
      <c r="L1003" s="48" t="str">
        <f>iferror(if(H1003&lt;&gt;"Sim","", VLOOKUP(A1003,'Input de Projetos'!$A$3:$F$999,5,FALSE)*F1003),"")</f>
        <v/>
      </c>
      <c r="M1003" s="49" t="str">
        <f t="shared" si="3"/>
        <v/>
      </c>
      <c r="N1003" s="25" t="str">
        <f t="shared" si="4"/>
        <v/>
      </c>
      <c r="O1003" s="50" t="str">
        <f t="shared" si="5"/>
        <v/>
      </c>
      <c r="P1003" s="10"/>
      <c r="Q1003" s="10"/>
    </row>
    <row r="1004">
      <c r="A1004" s="10"/>
      <c r="B1004" s="42" t="str">
        <f>iferror(vlookup(A1004,'Input de Projetos'!$A$3:$G$999,7,false),"")</f>
        <v/>
      </c>
      <c r="C1004" s="43" t="str">
        <f>iferror(vlookup(A1004,'Input de Projetos'!$A$3:$B$999,2,false),"")</f>
        <v/>
      </c>
      <c r="D1004" s="44" t="str">
        <f>iferror(vlookup(A1004,'Input de Projetos'!$A$3:$C$999,3,false),"")</f>
        <v/>
      </c>
      <c r="E1004" s="45"/>
      <c r="F1004" s="53"/>
      <c r="G1004" s="20"/>
      <c r="H1004" s="51"/>
      <c r="I1004" s="51"/>
      <c r="J1004" s="26" t="str">
        <f t="shared" si="8"/>
        <v>A soma das parcelas não bate com o valor total do projeto</v>
      </c>
      <c r="K1004" s="48" t="str">
        <f t="shared" si="2"/>
        <v/>
      </c>
      <c r="L1004" s="48" t="str">
        <f>iferror(if(H1004&lt;&gt;"Sim","", VLOOKUP(A1004,'Input de Projetos'!$A$3:$F$999,5,FALSE)*F1004),"")</f>
        <v/>
      </c>
      <c r="M1004" s="49" t="str">
        <f t="shared" si="3"/>
        <v/>
      </c>
      <c r="N1004" s="25" t="str">
        <f t="shared" si="4"/>
        <v/>
      </c>
      <c r="O1004" s="50" t="str">
        <f t="shared" si="5"/>
        <v/>
      </c>
      <c r="P1004" s="10"/>
      <c r="Q1004" s="10"/>
    </row>
    <row r="1005">
      <c r="A1005" s="10"/>
      <c r="B1005" s="42" t="str">
        <f>iferror(vlookup(A1005,'Input de Projetos'!$A$3:$G$999,7,false),"")</f>
        <v/>
      </c>
      <c r="C1005" s="43" t="str">
        <f>iferror(vlookup(A1005,'Input de Projetos'!$A$3:$B$999,2,false),"")</f>
        <v/>
      </c>
      <c r="D1005" s="44" t="str">
        <f>iferror(vlookup(A1005,'Input de Projetos'!$A$3:$C$999,3,false),"")</f>
        <v/>
      </c>
      <c r="E1005" s="45"/>
      <c r="F1005" s="53"/>
      <c r="G1005" s="20"/>
      <c r="H1005" s="51"/>
      <c r="I1005" s="51"/>
      <c r="J1005" s="26" t="str">
        <f t="shared" si="8"/>
        <v>A soma das parcelas não bate com o valor total do projeto</v>
      </c>
      <c r="K1005" s="48" t="str">
        <f t="shared" si="2"/>
        <v/>
      </c>
      <c r="L1005" s="48" t="str">
        <f>iferror(if(H1005&lt;&gt;"Sim","", VLOOKUP(A1005,'Input de Projetos'!$A$3:$F$999,5,FALSE)*F1005),"")</f>
        <v/>
      </c>
      <c r="M1005" s="49" t="str">
        <f t="shared" si="3"/>
        <v/>
      </c>
      <c r="N1005" s="25" t="str">
        <f t="shared" si="4"/>
        <v/>
      </c>
      <c r="O1005" s="50" t="str">
        <f t="shared" si="5"/>
        <v/>
      </c>
      <c r="P1005" s="10"/>
      <c r="Q1005" s="10"/>
    </row>
    <row r="1006">
      <c r="A1006" s="10"/>
      <c r="B1006" s="42" t="str">
        <f>iferror(vlookup(A1006,'Input de Projetos'!$A$3:$G$999,7,false),"")</f>
        <v/>
      </c>
      <c r="C1006" s="43" t="str">
        <f>iferror(vlookup(A1006,'Input de Projetos'!$A$3:$B$999,2,false),"")</f>
        <v/>
      </c>
      <c r="D1006" s="44" t="str">
        <f>iferror(vlookup(A1006,'Input de Projetos'!$A$3:$C$999,3,false),"")</f>
        <v/>
      </c>
      <c r="E1006" s="45"/>
      <c r="F1006" s="53"/>
      <c r="G1006" s="20"/>
      <c r="H1006" s="51"/>
      <c r="I1006" s="51"/>
      <c r="J1006" s="26" t="str">
        <f t="shared" si="8"/>
        <v>A soma das parcelas não bate com o valor total do projeto</v>
      </c>
      <c r="K1006" s="48" t="str">
        <f t="shared" si="2"/>
        <v/>
      </c>
      <c r="L1006" s="48" t="str">
        <f>iferror(if(H1006&lt;&gt;"Sim","", VLOOKUP(A1006,'Input de Projetos'!$A$3:$F$999,5,FALSE)*F1006),"")</f>
        <v/>
      </c>
      <c r="M1006" s="49" t="str">
        <f t="shared" si="3"/>
        <v/>
      </c>
      <c r="N1006" s="25" t="str">
        <f t="shared" si="4"/>
        <v/>
      </c>
      <c r="O1006" s="50" t="str">
        <f t="shared" si="5"/>
        <v/>
      </c>
      <c r="P1006" s="10"/>
      <c r="Q1006" s="10"/>
    </row>
    <row r="1007">
      <c r="A1007" s="10"/>
      <c r="B1007" s="42" t="str">
        <f>iferror(vlookup(A1007,'Input de Projetos'!$A$3:$G$999,7,false),"")</f>
        <v/>
      </c>
      <c r="C1007" s="43" t="str">
        <f>iferror(vlookup(A1007,'Input de Projetos'!$A$3:$B$999,2,false),"")</f>
        <v/>
      </c>
      <c r="D1007" s="44" t="str">
        <f>iferror(vlookup(A1007,'Input de Projetos'!$A$3:$C$999,3,false),"")</f>
        <v/>
      </c>
      <c r="E1007" s="45"/>
      <c r="F1007" s="53"/>
      <c r="G1007" s="20"/>
      <c r="H1007" s="51"/>
      <c r="I1007" s="51"/>
      <c r="J1007" s="26" t="str">
        <f t="shared" si="8"/>
        <v>A soma das parcelas não bate com o valor total do projeto</v>
      </c>
      <c r="K1007" s="48" t="str">
        <f t="shared" si="2"/>
        <v/>
      </c>
      <c r="L1007" s="48" t="str">
        <f>iferror(if(H1007&lt;&gt;"Sim","", VLOOKUP(A1007,'Input de Projetos'!$A$3:$F$999,5,FALSE)*F1007),"")</f>
        <v/>
      </c>
      <c r="M1007" s="49" t="str">
        <f t="shared" si="3"/>
        <v/>
      </c>
      <c r="N1007" s="25" t="str">
        <f t="shared" si="4"/>
        <v/>
      </c>
      <c r="O1007" s="50" t="str">
        <f t="shared" si="5"/>
        <v/>
      </c>
      <c r="P1007" s="10"/>
      <c r="Q1007" s="10"/>
    </row>
    <row r="1008">
      <c r="A1008" s="10"/>
      <c r="B1008" s="42" t="str">
        <f>iferror(vlookup(A1008,'Input de Projetos'!$A$3:$G$999,7,false),"")</f>
        <v/>
      </c>
      <c r="C1008" s="43" t="str">
        <f>iferror(vlookup(A1008,'Input de Projetos'!$A$3:$B$999,2,false),"")</f>
        <v/>
      </c>
      <c r="D1008" s="44" t="str">
        <f>iferror(vlookup(A1008,'Input de Projetos'!$A$3:$C$999,3,false),"")</f>
        <v/>
      </c>
      <c r="E1008" s="45"/>
      <c r="F1008" s="53"/>
      <c r="G1008" s="20"/>
      <c r="H1008" s="51"/>
      <c r="I1008" s="51"/>
      <c r="J1008" s="26" t="str">
        <f t="shared" si="8"/>
        <v>A soma das parcelas não bate com o valor total do projeto</v>
      </c>
      <c r="K1008" s="48" t="str">
        <f t="shared" si="2"/>
        <v/>
      </c>
      <c r="L1008" s="48" t="str">
        <f>iferror(if(H1008&lt;&gt;"Sim","", VLOOKUP(A1008,'Input de Projetos'!$A$3:$F$999,5,FALSE)*F1008),"")</f>
        <v/>
      </c>
      <c r="M1008" s="49" t="str">
        <f t="shared" si="3"/>
        <v/>
      </c>
      <c r="N1008" s="25" t="str">
        <f t="shared" si="4"/>
        <v/>
      </c>
      <c r="O1008" s="50" t="str">
        <f t="shared" si="5"/>
        <v/>
      </c>
      <c r="P1008" s="10"/>
      <c r="Q1008" s="10"/>
    </row>
    <row r="1009">
      <c r="A1009" s="10"/>
      <c r="B1009" s="42" t="str">
        <f>iferror(vlookup(A1009,'Input de Projetos'!$A$3:$G$999,7,false),"")</f>
        <v/>
      </c>
      <c r="C1009" s="43" t="str">
        <f>iferror(vlookup(A1009,'Input de Projetos'!$A$3:$B$999,2,false),"")</f>
        <v/>
      </c>
      <c r="D1009" s="44" t="str">
        <f>iferror(vlookup(A1009,'Input de Projetos'!$A$3:$C$999,3,false),"")</f>
        <v/>
      </c>
      <c r="E1009" s="45"/>
      <c r="F1009" s="53"/>
      <c r="G1009" s="20"/>
      <c r="H1009" s="51"/>
      <c r="I1009" s="51"/>
      <c r="J1009" s="26" t="str">
        <f t="shared" si="8"/>
        <v>A soma das parcelas não bate com o valor total do projeto</v>
      </c>
      <c r="K1009" s="48" t="str">
        <f t="shared" si="2"/>
        <v/>
      </c>
      <c r="L1009" s="48" t="str">
        <f>iferror(if(H1009&lt;&gt;"Sim","", VLOOKUP(A1009,'Input de Projetos'!$A$3:$F$999,5,FALSE)*F1009),"")</f>
        <v/>
      </c>
      <c r="M1009" s="49" t="str">
        <f t="shared" si="3"/>
        <v/>
      </c>
      <c r="N1009" s="25" t="str">
        <f t="shared" si="4"/>
        <v/>
      </c>
      <c r="O1009" s="50" t="str">
        <f t="shared" si="5"/>
        <v/>
      </c>
      <c r="P1009" s="10"/>
      <c r="Q1009" s="10"/>
    </row>
    <row r="1010">
      <c r="A1010" s="10"/>
      <c r="B1010" s="42" t="str">
        <f>iferror(vlookup(A1010,'Input de Projetos'!$A$3:$G$999,7,false),"")</f>
        <v/>
      </c>
      <c r="C1010" s="43" t="str">
        <f>iferror(vlookup(A1010,'Input de Projetos'!$A$3:$B$999,2,false),"")</f>
        <v/>
      </c>
      <c r="D1010" s="44" t="str">
        <f>iferror(vlookup(A1010,'Input de Projetos'!$A$3:$C$999,3,false),"")</f>
        <v/>
      </c>
      <c r="E1010" s="45"/>
      <c r="F1010" s="53"/>
      <c r="G1010" s="20"/>
      <c r="H1010" s="51"/>
      <c r="I1010" s="51"/>
      <c r="J1010" s="26" t="str">
        <f t="shared" si="8"/>
        <v>A soma das parcelas não bate com o valor total do projeto</v>
      </c>
      <c r="K1010" s="48" t="str">
        <f t="shared" si="2"/>
        <v/>
      </c>
      <c r="L1010" s="48" t="str">
        <f>iferror(if(H1010&lt;&gt;"Sim","", VLOOKUP(A1010,'Input de Projetos'!$A$3:$F$999,5,FALSE)*F1010),"")</f>
        <v/>
      </c>
      <c r="M1010" s="49" t="str">
        <f t="shared" si="3"/>
        <v/>
      </c>
      <c r="N1010" s="25" t="str">
        <f t="shared" si="4"/>
        <v/>
      </c>
      <c r="O1010" s="50" t="str">
        <f t="shared" si="5"/>
        <v/>
      </c>
      <c r="P1010" s="10"/>
      <c r="Q1010" s="10"/>
    </row>
    <row r="1011">
      <c r="A1011" s="10"/>
      <c r="B1011" s="42" t="str">
        <f>iferror(vlookup(A1011,'Input de Projetos'!$A$3:$G$999,7,false),"")</f>
        <v/>
      </c>
      <c r="C1011" s="43" t="str">
        <f>iferror(vlookup(A1011,'Input de Projetos'!$A$3:$B$999,2,false),"")</f>
        <v/>
      </c>
      <c r="D1011" s="44" t="str">
        <f>iferror(vlookup(A1011,'Input de Projetos'!$A$3:$C$999,3,false),"")</f>
        <v/>
      </c>
      <c r="E1011" s="45"/>
      <c r="F1011" s="53"/>
      <c r="G1011" s="20"/>
      <c r="H1011" s="51"/>
      <c r="I1011" s="51"/>
      <c r="J1011" s="26" t="str">
        <f t="shared" si="8"/>
        <v>A soma das parcelas não bate com o valor total do projeto</v>
      </c>
      <c r="K1011" s="48" t="str">
        <f t="shared" si="2"/>
        <v/>
      </c>
      <c r="L1011" s="48" t="str">
        <f>iferror(if(H1011&lt;&gt;"Sim","", VLOOKUP(A1011,'Input de Projetos'!$A$3:$F$999,5,FALSE)*F1011),"")</f>
        <v/>
      </c>
      <c r="M1011" s="49" t="str">
        <f t="shared" si="3"/>
        <v/>
      </c>
      <c r="N1011" s="25" t="str">
        <f t="shared" si="4"/>
        <v/>
      </c>
      <c r="O1011" s="50" t="str">
        <f t="shared" si="5"/>
        <v/>
      </c>
      <c r="P1011" s="10"/>
      <c r="Q1011" s="10"/>
    </row>
    <row r="1012">
      <c r="A1012" s="10"/>
      <c r="B1012" s="42" t="str">
        <f>iferror(vlookup(A1012,'Input de Projetos'!$A$3:$G$999,7,false),"")</f>
        <v/>
      </c>
      <c r="C1012" s="43" t="str">
        <f>iferror(vlookup(A1012,'Input de Projetos'!$A$3:$B$999,2,false),"")</f>
        <v/>
      </c>
      <c r="D1012" s="44" t="str">
        <f>iferror(vlookup(A1012,'Input de Projetos'!$A$3:$C$999,3,false),"")</f>
        <v/>
      </c>
      <c r="E1012" s="45"/>
      <c r="F1012" s="53"/>
      <c r="G1012" s="20"/>
      <c r="H1012" s="51"/>
      <c r="I1012" s="51"/>
      <c r="J1012" s="26" t="str">
        <f t="shared" si="8"/>
        <v>A soma das parcelas não bate com o valor total do projeto</v>
      </c>
      <c r="K1012" s="48" t="str">
        <f t="shared" si="2"/>
        <v/>
      </c>
      <c r="L1012" s="48" t="str">
        <f>iferror(if(H1012&lt;&gt;"Sim","", VLOOKUP(A1012,'Input de Projetos'!$A$3:$F$999,5,FALSE)*F1012),"")</f>
        <v/>
      </c>
      <c r="M1012" s="49" t="str">
        <f t="shared" si="3"/>
        <v/>
      </c>
      <c r="N1012" s="25" t="str">
        <f t="shared" si="4"/>
        <v/>
      </c>
      <c r="O1012" s="50" t="str">
        <f t="shared" si="5"/>
        <v/>
      </c>
      <c r="P1012" s="10"/>
      <c r="Q1012" s="10"/>
    </row>
    <row r="1013">
      <c r="A1013" s="10"/>
      <c r="B1013" s="42" t="str">
        <f>iferror(vlookup(A1013,'Input de Projetos'!$A$3:$G$999,7,false),"")</f>
        <v/>
      </c>
      <c r="C1013" s="43" t="str">
        <f>iferror(vlookup(A1013,'Input de Projetos'!$A$3:$B$999,2,false),"")</f>
        <v/>
      </c>
      <c r="D1013" s="44" t="str">
        <f>iferror(vlookup(A1013,'Input de Projetos'!$A$3:$C$999,3,false),"")</f>
        <v/>
      </c>
      <c r="E1013" s="45"/>
      <c r="F1013" s="53"/>
      <c r="G1013" s="20"/>
      <c r="H1013" s="51"/>
      <c r="I1013" s="51"/>
      <c r="J1013" s="26" t="str">
        <f t="shared" si="8"/>
        <v>A soma das parcelas não bate com o valor total do projeto</v>
      </c>
      <c r="K1013" s="48" t="str">
        <f t="shared" si="2"/>
        <v/>
      </c>
      <c r="L1013" s="48" t="str">
        <f>iferror(if(H1013&lt;&gt;"Sim","", VLOOKUP(A1013,'Input de Projetos'!$A$3:$F$999,5,FALSE)*F1013),"")</f>
        <v/>
      </c>
      <c r="M1013" s="49" t="str">
        <f t="shared" si="3"/>
        <v/>
      </c>
      <c r="N1013" s="25" t="str">
        <f t="shared" si="4"/>
        <v/>
      </c>
      <c r="O1013" s="50" t="str">
        <f t="shared" si="5"/>
        <v/>
      </c>
      <c r="P1013" s="10"/>
      <c r="Q1013" s="10"/>
    </row>
    <row r="1014">
      <c r="A1014" s="10"/>
      <c r="B1014" s="42" t="str">
        <f>iferror(vlookup(A1014,'Input de Projetos'!$A$3:$G$999,7,false),"")</f>
        <v/>
      </c>
      <c r="C1014" s="43" t="str">
        <f>iferror(vlookup(A1014,'Input de Projetos'!$A$3:$B$999,2,false),"")</f>
        <v/>
      </c>
      <c r="D1014" s="44" t="str">
        <f>iferror(vlookup(A1014,'Input de Projetos'!$A$3:$C$999,3,false),"")</f>
        <v/>
      </c>
      <c r="E1014" s="45"/>
      <c r="F1014" s="53"/>
      <c r="G1014" s="20"/>
      <c r="H1014" s="51"/>
      <c r="I1014" s="51"/>
      <c r="J1014" s="26" t="str">
        <f t="shared" si="8"/>
        <v>A soma das parcelas não bate com o valor total do projeto</v>
      </c>
      <c r="K1014" s="48" t="str">
        <f t="shared" si="2"/>
        <v/>
      </c>
      <c r="L1014" s="48" t="str">
        <f>iferror(if(H1014&lt;&gt;"Sim","", VLOOKUP(A1014,'Input de Projetos'!$A$3:$F$999,5,FALSE)*F1014),"")</f>
        <v/>
      </c>
      <c r="M1014" s="49" t="str">
        <f t="shared" si="3"/>
        <v/>
      </c>
      <c r="N1014" s="25" t="str">
        <f t="shared" si="4"/>
        <v/>
      </c>
      <c r="O1014" s="50" t="str">
        <f t="shared" si="5"/>
        <v/>
      </c>
      <c r="P1014" s="10"/>
      <c r="Q1014" s="10"/>
    </row>
    <row r="1015">
      <c r="A1015" s="10"/>
      <c r="B1015" s="42" t="str">
        <f>iferror(vlookup(A1015,'Input de Projetos'!$A$3:$G$999,7,false),"")</f>
        <v/>
      </c>
      <c r="C1015" s="43" t="str">
        <f>iferror(vlookup(A1015,'Input de Projetos'!$A$3:$B$999,2,false),"")</f>
        <v/>
      </c>
      <c r="D1015" s="44" t="str">
        <f>iferror(vlookup(A1015,'Input de Projetos'!$A$3:$C$999,3,false),"")</f>
        <v/>
      </c>
      <c r="E1015" s="45"/>
      <c r="F1015" s="53"/>
      <c r="G1015" s="20"/>
      <c r="H1015" s="51"/>
      <c r="I1015" s="51"/>
      <c r="J1015" s="26" t="str">
        <f t="shared" si="8"/>
        <v>A soma das parcelas não bate com o valor total do projeto</v>
      </c>
      <c r="K1015" s="48" t="str">
        <f t="shared" si="2"/>
        <v/>
      </c>
      <c r="L1015" s="48" t="str">
        <f>iferror(if(H1015&lt;&gt;"Sim","", VLOOKUP(A1015,'Input de Projetos'!$A$3:$F$999,5,FALSE)*F1015),"")</f>
        <v/>
      </c>
      <c r="M1015" s="49" t="str">
        <f t="shared" si="3"/>
        <v/>
      </c>
      <c r="N1015" s="25" t="str">
        <f t="shared" si="4"/>
        <v/>
      </c>
      <c r="O1015" s="50" t="str">
        <f t="shared" si="5"/>
        <v/>
      </c>
      <c r="P1015" s="10"/>
      <c r="Q1015" s="10"/>
    </row>
    <row r="1016">
      <c r="A1016" s="10"/>
      <c r="B1016" s="42" t="str">
        <f>iferror(vlookup(A1016,'Input de Projetos'!$A$3:$G$999,7,false),"")</f>
        <v/>
      </c>
      <c r="C1016" s="43" t="str">
        <f>iferror(vlookup(A1016,'Input de Projetos'!$A$3:$B$999,2,false),"")</f>
        <v/>
      </c>
      <c r="D1016" s="44" t="str">
        <f>iferror(vlookup(A1016,'Input de Projetos'!$A$3:$C$999,3,false),"")</f>
        <v/>
      </c>
      <c r="E1016" s="45"/>
      <c r="F1016" s="53"/>
      <c r="G1016" s="20"/>
      <c r="H1016" s="51"/>
      <c r="I1016" s="51"/>
      <c r="J1016" s="26" t="str">
        <f t="shared" si="8"/>
        <v>A soma das parcelas não bate com o valor total do projeto</v>
      </c>
      <c r="K1016" s="48" t="str">
        <f t="shared" si="2"/>
        <v/>
      </c>
      <c r="L1016" s="48" t="str">
        <f>iferror(if(H1016&lt;&gt;"Sim","", VLOOKUP(A1016,'Input de Projetos'!$A$3:$F$999,5,FALSE)*F1016),"")</f>
        <v/>
      </c>
      <c r="M1016" s="49" t="str">
        <f t="shared" si="3"/>
        <v/>
      </c>
      <c r="N1016" s="25" t="str">
        <f t="shared" si="4"/>
        <v/>
      </c>
      <c r="O1016" s="50" t="str">
        <f t="shared" si="5"/>
        <v/>
      </c>
      <c r="P1016" s="10"/>
      <c r="Q1016" s="10"/>
    </row>
    <row r="1017">
      <c r="A1017" s="10"/>
      <c r="B1017" s="42" t="str">
        <f>iferror(vlookup(A1017,'Input de Projetos'!$A$3:$G$999,7,false),"")</f>
        <v/>
      </c>
      <c r="C1017" s="43" t="str">
        <f>iferror(vlookup(A1017,'Input de Projetos'!$A$3:$B$999,2,false),"")</f>
        <v/>
      </c>
      <c r="D1017" s="44" t="str">
        <f>iferror(vlookup(A1017,'Input de Projetos'!$A$3:$C$999,3,false),"")</f>
        <v/>
      </c>
      <c r="E1017" s="45"/>
      <c r="F1017" s="53"/>
      <c r="G1017" s="20"/>
      <c r="H1017" s="51"/>
      <c r="I1017" s="51"/>
      <c r="J1017" s="26" t="str">
        <f t="shared" si="8"/>
        <v>A soma das parcelas não bate com o valor total do projeto</v>
      </c>
      <c r="K1017" s="48" t="str">
        <f t="shared" si="2"/>
        <v/>
      </c>
      <c r="L1017" s="48" t="str">
        <f>iferror(if(H1017&lt;&gt;"Sim","", VLOOKUP(A1017,'Input de Projetos'!$A$3:$F$999,5,FALSE)*F1017),"")</f>
        <v/>
      </c>
      <c r="M1017" s="49" t="str">
        <f t="shared" si="3"/>
        <v/>
      </c>
      <c r="N1017" s="25" t="str">
        <f t="shared" si="4"/>
        <v/>
      </c>
      <c r="O1017" s="50" t="str">
        <f t="shared" si="5"/>
        <v/>
      </c>
      <c r="P1017" s="10"/>
      <c r="Q1017" s="10"/>
    </row>
    <row r="1018">
      <c r="A1018" s="10"/>
      <c r="B1018" s="42" t="str">
        <f>iferror(vlookup(A1018,'Input de Projetos'!$A$3:$G$999,7,false),"")</f>
        <v/>
      </c>
      <c r="C1018" s="43" t="str">
        <f>iferror(vlookup(A1018,'Input de Projetos'!$A$3:$B$999,2,false),"")</f>
        <v/>
      </c>
      <c r="D1018" s="44" t="str">
        <f>iferror(vlookup(A1018,'Input de Projetos'!$A$3:$C$999,3,false),"")</f>
        <v/>
      </c>
      <c r="E1018" s="45"/>
      <c r="F1018" s="53"/>
      <c r="G1018" s="20"/>
      <c r="H1018" s="51"/>
      <c r="I1018" s="51"/>
      <c r="J1018" s="26" t="str">
        <f t="shared" si="8"/>
        <v>A soma das parcelas não bate com o valor total do projeto</v>
      </c>
      <c r="K1018" s="48" t="str">
        <f t="shared" si="2"/>
        <v/>
      </c>
      <c r="L1018" s="48" t="str">
        <f>iferror(if(H1018&lt;&gt;"Sim","", VLOOKUP(A1018,'Input de Projetos'!$A$3:$F$999,5,FALSE)*F1018),"")</f>
        <v/>
      </c>
      <c r="M1018" s="49" t="str">
        <f t="shared" si="3"/>
        <v/>
      </c>
      <c r="N1018" s="25" t="str">
        <f t="shared" si="4"/>
        <v/>
      </c>
      <c r="O1018" s="50" t="str">
        <f t="shared" si="5"/>
        <v/>
      </c>
      <c r="P1018" s="10"/>
      <c r="Q1018" s="10"/>
    </row>
    <row r="1019">
      <c r="A1019" s="10"/>
      <c r="B1019" s="42" t="str">
        <f>iferror(vlookup(A1019,'Input de Projetos'!$A$3:$G$999,7,false),"")</f>
        <v/>
      </c>
      <c r="C1019" s="43" t="str">
        <f>iferror(vlookup(A1019,'Input de Projetos'!$A$3:$B$999,2,false),"")</f>
        <v/>
      </c>
      <c r="D1019" s="44" t="str">
        <f>iferror(vlookup(A1019,'Input de Projetos'!$A$3:$C$999,3,false),"")</f>
        <v/>
      </c>
      <c r="E1019" s="45"/>
      <c r="F1019" s="53"/>
      <c r="G1019" s="20"/>
      <c r="H1019" s="51"/>
      <c r="I1019" s="51"/>
      <c r="J1019" s="26" t="str">
        <f t="shared" si="8"/>
        <v>A soma das parcelas não bate com o valor total do projeto</v>
      </c>
      <c r="K1019" s="48" t="str">
        <f t="shared" si="2"/>
        <v/>
      </c>
      <c r="L1019" s="48" t="str">
        <f>iferror(if(H1019&lt;&gt;"Sim","", VLOOKUP(A1019,'Input de Projetos'!$A$3:$F$999,5,FALSE)*F1019),"")</f>
        <v/>
      </c>
      <c r="M1019" s="49" t="str">
        <f t="shared" si="3"/>
        <v/>
      </c>
      <c r="N1019" s="25" t="str">
        <f t="shared" si="4"/>
        <v/>
      </c>
      <c r="O1019" s="50" t="str">
        <f t="shared" si="5"/>
        <v/>
      </c>
      <c r="P1019" s="10"/>
      <c r="Q1019" s="10"/>
    </row>
    <row r="1020">
      <c r="A1020" s="10"/>
      <c r="B1020" s="42" t="str">
        <f>iferror(vlookup(A1020,'Input de Projetos'!$A$3:$G$999,7,false),"")</f>
        <v/>
      </c>
      <c r="C1020" s="43" t="str">
        <f>iferror(vlookup(A1020,'Input de Projetos'!$A$3:$B$999,2,false),"")</f>
        <v/>
      </c>
      <c r="D1020" s="44" t="str">
        <f>iferror(vlookup(A1020,'Input de Projetos'!$A$3:$C$999,3,false),"")</f>
        <v/>
      </c>
      <c r="E1020" s="45"/>
      <c r="F1020" s="53"/>
      <c r="G1020" s="20"/>
      <c r="H1020" s="51"/>
      <c r="I1020" s="51"/>
      <c r="J1020" s="26" t="str">
        <f t="shared" si="8"/>
        <v>A soma das parcelas não bate com o valor total do projeto</v>
      </c>
      <c r="K1020" s="48" t="str">
        <f t="shared" si="2"/>
        <v/>
      </c>
      <c r="L1020" s="48" t="str">
        <f>iferror(if(H1020&lt;&gt;"Sim","", VLOOKUP(A1020,'Input de Projetos'!$A$3:$F$999,5,FALSE)*F1020),"")</f>
        <v/>
      </c>
      <c r="M1020" s="49" t="str">
        <f t="shared" si="3"/>
        <v/>
      </c>
      <c r="N1020" s="25" t="str">
        <f t="shared" si="4"/>
        <v/>
      </c>
      <c r="O1020" s="50" t="str">
        <f t="shared" si="5"/>
        <v/>
      </c>
      <c r="P1020" s="10"/>
      <c r="Q1020" s="10"/>
    </row>
    <row r="1021">
      <c r="A1021" s="10"/>
      <c r="B1021" s="42" t="str">
        <f>iferror(vlookup(A1021,'Input de Projetos'!$A$3:$G$999,7,false),"")</f>
        <v/>
      </c>
      <c r="C1021" s="43" t="str">
        <f>iferror(vlookup(A1021,'Input de Projetos'!$A$3:$B$999,2,false),"")</f>
        <v/>
      </c>
      <c r="D1021" s="44" t="str">
        <f>iferror(vlookup(A1021,'Input de Projetos'!$A$3:$C$999,3,false),"")</f>
        <v/>
      </c>
      <c r="E1021" s="45"/>
      <c r="F1021" s="53"/>
      <c r="G1021" s="20"/>
      <c r="H1021" s="51"/>
      <c r="I1021" s="51"/>
      <c r="J1021" s="26" t="str">
        <f t="shared" si="8"/>
        <v>A soma das parcelas não bate com o valor total do projeto</v>
      </c>
      <c r="K1021" s="48" t="str">
        <f t="shared" si="2"/>
        <v/>
      </c>
      <c r="L1021" s="48" t="str">
        <f>iferror(if(H1021&lt;&gt;"Sim","", VLOOKUP(A1021,'Input de Projetos'!$A$3:$F$999,5,FALSE)*F1021),"")</f>
        <v/>
      </c>
      <c r="M1021" s="49" t="str">
        <f t="shared" si="3"/>
        <v/>
      </c>
      <c r="N1021" s="25" t="str">
        <f t="shared" si="4"/>
        <v/>
      </c>
      <c r="O1021" s="50" t="str">
        <f t="shared" si="5"/>
        <v/>
      </c>
      <c r="P1021" s="10"/>
      <c r="Q1021" s="10"/>
    </row>
    <row r="1022">
      <c r="A1022" s="10"/>
      <c r="B1022" s="42" t="str">
        <f>iferror(vlookup(A1022,'Input de Projetos'!$A$3:$G$999,7,false),"")</f>
        <v/>
      </c>
      <c r="C1022" s="43" t="str">
        <f>iferror(vlookup(A1022,'Input de Projetos'!$A$3:$B$999,2,false),"")</f>
        <v/>
      </c>
      <c r="D1022" s="44" t="str">
        <f>iferror(vlookup(A1022,'Input de Projetos'!$A$3:$C$999,3,false),"")</f>
        <v/>
      </c>
      <c r="E1022" s="45"/>
      <c r="F1022" s="53"/>
      <c r="G1022" s="20"/>
      <c r="H1022" s="51"/>
      <c r="I1022" s="51"/>
      <c r="J1022" s="26" t="str">
        <f t="shared" si="8"/>
        <v>A soma das parcelas não bate com o valor total do projeto</v>
      </c>
      <c r="K1022" s="48" t="str">
        <f t="shared" si="2"/>
        <v/>
      </c>
      <c r="L1022" s="48" t="str">
        <f>iferror(if(H1022&lt;&gt;"Sim","", VLOOKUP(A1022,'Input de Projetos'!$A$3:$F$999,5,FALSE)*F1022),"")</f>
        <v/>
      </c>
      <c r="M1022" s="49" t="str">
        <f t="shared" si="3"/>
        <v/>
      </c>
      <c r="N1022" s="25" t="str">
        <f t="shared" si="4"/>
        <v/>
      </c>
      <c r="O1022" s="50" t="str">
        <f t="shared" si="5"/>
        <v/>
      </c>
      <c r="P1022" s="10"/>
      <c r="Q1022" s="10"/>
    </row>
    <row r="1023">
      <c r="A1023" s="10"/>
      <c r="B1023" s="42" t="str">
        <f>iferror(vlookup(A1023,'Input de Projetos'!$A$3:$G$999,7,false),"")</f>
        <v/>
      </c>
      <c r="C1023" s="43" t="str">
        <f>iferror(vlookup(A1023,'Input de Projetos'!$A$3:$B$999,2,false),"")</f>
        <v/>
      </c>
      <c r="D1023" s="44" t="str">
        <f>iferror(vlookup(A1023,'Input de Projetos'!$A$3:$C$999,3,false),"")</f>
        <v/>
      </c>
      <c r="E1023" s="45"/>
      <c r="F1023" s="53"/>
      <c r="G1023" s="20"/>
      <c r="H1023" s="51"/>
      <c r="I1023" s="51"/>
      <c r="J1023" s="26" t="str">
        <f t="shared" si="8"/>
        <v>A soma das parcelas não bate com o valor total do projeto</v>
      </c>
      <c r="K1023" s="48" t="str">
        <f t="shared" si="2"/>
        <v/>
      </c>
      <c r="L1023" s="48" t="str">
        <f>iferror(if(H1023&lt;&gt;"Sim","", VLOOKUP(A1023,'Input de Projetos'!$A$3:$F$999,5,FALSE)*F1023),"")</f>
        <v/>
      </c>
      <c r="M1023" s="49" t="str">
        <f t="shared" si="3"/>
        <v/>
      </c>
      <c r="N1023" s="25" t="str">
        <f t="shared" si="4"/>
        <v/>
      </c>
      <c r="O1023" s="50" t="str">
        <f t="shared" si="5"/>
        <v/>
      </c>
      <c r="P1023" s="10"/>
      <c r="Q1023" s="10"/>
    </row>
    <row r="1024">
      <c r="A1024" s="10"/>
      <c r="B1024" s="42" t="str">
        <f>iferror(vlookup(A1024,'Input de Projetos'!$A$3:$G$999,7,false),"")</f>
        <v/>
      </c>
      <c r="C1024" s="43" t="str">
        <f>iferror(vlookup(A1024,'Input de Projetos'!$A$3:$B$999,2,false),"")</f>
        <v/>
      </c>
      <c r="D1024" s="44" t="str">
        <f>iferror(vlookup(A1024,'Input de Projetos'!$A$3:$C$999,3,false),"")</f>
        <v/>
      </c>
      <c r="E1024" s="45"/>
      <c r="F1024" s="53"/>
      <c r="G1024" s="20"/>
      <c r="H1024" s="51"/>
      <c r="I1024" s="51"/>
      <c r="J1024" s="26" t="str">
        <f t="shared" si="8"/>
        <v>A soma das parcelas não bate com o valor total do projeto</v>
      </c>
      <c r="K1024" s="48" t="str">
        <f t="shared" si="2"/>
        <v/>
      </c>
      <c r="L1024" s="48" t="str">
        <f>iferror(if(H1024&lt;&gt;"Sim","", VLOOKUP(A1024,'Input de Projetos'!$A$3:$F$999,5,FALSE)*F1024),"")</f>
        <v/>
      </c>
      <c r="M1024" s="49" t="str">
        <f t="shared" si="3"/>
        <v/>
      </c>
      <c r="N1024" s="25" t="str">
        <f t="shared" si="4"/>
        <v/>
      </c>
      <c r="O1024" s="50" t="str">
        <f t="shared" si="5"/>
        <v/>
      </c>
      <c r="P1024" s="10"/>
      <c r="Q1024" s="10"/>
    </row>
    <row r="1025">
      <c r="A1025" s="10"/>
      <c r="B1025" s="42" t="str">
        <f>iferror(vlookup(A1025,'Input de Projetos'!$A$3:$G$999,7,false),"")</f>
        <v/>
      </c>
      <c r="C1025" s="43" t="str">
        <f>iferror(vlookup(A1025,'Input de Projetos'!$A$3:$B$999,2,false),"")</f>
        <v/>
      </c>
      <c r="D1025" s="44" t="str">
        <f>iferror(vlookup(A1025,'Input de Projetos'!$A$3:$C$999,3,false),"")</f>
        <v/>
      </c>
      <c r="E1025" s="45"/>
      <c r="F1025" s="53"/>
      <c r="G1025" s="20"/>
      <c r="H1025" s="51"/>
      <c r="I1025" s="51"/>
      <c r="J1025" s="26" t="str">
        <f t="shared" si="8"/>
        <v>A soma das parcelas não bate com o valor total do projeto</v>
      </c>
      <c r="K1025" s="48" t="str">
        <f t="shared" si="2"/>
        <v/>
      </c>
      <c r="L1025" s="48" t="str">
        <f>iferror(if(H1025&lt;&gt;"Sim","", VLOOKUP(A1025,'Input de Projetos'!$A$3:$F$999,5,FALSE)*F1025),"")</f>
        <v/>
      </c>
      <c r="M1025" s="49" t="str">
        <f t="shared" si="3"/>
        <v/>
      </c>
      <c r="N1025" s="25" t="str">
        <f t="shared" si="4"/>
        <v/>
      </c>
      <c r="O1025" s="50" t="str">
        <f t="shared" si="5"/>
        <v/>
      </c>
      <c r="P1025" s="10"/>
      <c r="Q1025" s="10"/>
    </row>
    <row r="1026">
      <c r="A1026" s="10"/>
      <c r="B1026" s="42" t="str">
        <f>iferror(vlookup(A1026,'Input de Projetos'!$A$3:$G$999,7,false),"")</f>
        <v/>
      </c>
      <c r="C1026" s="43" t="str">
        <f>iferror(vlookup(A1026,'Input de Projetos'!$A$3:$B$999,2,false),"")</f>
        <v/>
      </c>
      <c r="D1026" s="44" t="str">
        <f>iferror(vlookup(A1026,'Input de Projetos'!$A$3:$C$999,3,false),"")</f>
        <v/>
      </c>
      <c r="E1026" s="45"/>
      <c r="F1026" s="53"/>
      <c r="G1026" s="20"/>
      <c r="H1026" s="51"/>
      <c r="I1026" s="51"/>
      <c r="J1026" s="26" t="str">
        <f t="shared" si="8"/>
        <v>A soma das parcelas não bate com o valor total do projeto</v>
      </c>
      <c r="K1026" s="48" t="str">
        <f t="shared" si="2"/>
        <v/>
      </c>
      <c r="L1026" s="48" t="str">
        <f>iferror(if(H1026&lt;&gt;"Sim","", VLOOKUP(A1026,'Input de Projetos'!$A$3:$F$999,5,FALSE)*F1026),"")</f>
        <v/>
      </c>
      <c r="M1026" s="49" t="str">
        <f t="shared" si="3"/>
        <v/>
      </c>
      <c r="N1026" s="25" t="str">
        <f t="shared" si="4"/>
        <v/>
      </c>
      <c r="O1026" s="50" t="str">
        <f t="shared" si="5"/>
        <v/>
      </c>
      <c r="P1026" s="10"/>
      <c r="Q1026" s="10"/>
    </row>
    <row r="1027">
      <c r="A1027" s="10"/>
      <c r="B1027" s="42" t="str">
        <f>iferror(vlookup(A1027,'Input de Projetos'!$A$3:$G$999,7,false),"")</f>
        <v/>
      </c>
      <c r="C1027" s="43" t="str">
        <f>iferror(vlookup(A1027,'Input de Projetos'!$A$3:$B$999,2,false),"")</f>
        <v/>
      </c>
      <c r="D1027" s="44" t="str">
        <f>iferror(vlookup(A1027,'Input de Projetos'!$A$3:$C$999,3,false),"")</f>
        <v/>
      </c>
      <c r="E1027" s="45"/>
      <c r="F1027" s="53"/>
      <c r="G1027" s="20"/>
      <c r="H1027" s="51"/>
      <c r="I1027" s="51"/>
      <c r="J1027" s="26" t="str">
        <f t="shared" si="8"/>
        <v>A soma das parcelas não bate com o valor total do projeto</v>
      </c>
      <c r="K1027" s="48" t="str">
        <f t="shared" si="2"/>
        <v/>
      </c>
      <c r="L1027" s="48" t="str">
        <f>iferror(if(H1027&lt;&gt;"Sim","", VLOOKUP(A1027,'Input de Projetos'!$A$3:$F$999,5,FALSE)*F1027),"")</f>
        <v/>
      </c>
      <c r="M1027" s="49" t="str">
        <f t="shared" si="3"/>
        <v/>
      </c>
      <c r="N1027" s="25" t="str">
        <f t="shared" si="4"/>
        <v/>
      </c>
      <c r="O1027" s="50" t="str">
        <f t="shared" si="5"/>
        <v/>
      </c>
      <c r="P1027" s="10"/>
      <c r="Q1027" s="10"/>
    </row>
    <row r="1028">
      <c r="A1028" s="10"/>
      <c r="B1028" s="42" t="str">
        <f>iferror(vlookup(A1028,'Input de Projetos'!$A$3:$G$999,7,false),"")</f>
        <v/>
      </c>
      <c r="C1028" s="43" t="str">
        <f>iferror(vlookup(A1028,'Input de Projetos'!$A$3:$B$999,2,false),"")</f>
        <v/>
      </c>
      <c r="D1028" s="44" t="str">
        <f>iferror(vlookup(A1028,'Input de Projetos'!$A$3:$C$999,3,false),"")</f>
        <v/>
      </c>
      <c r="E1028" s="45"/>
      <c r="F1028" s="53"/>
      <c r="G1028" s="20"/>
      <c r="H1028" s="51"/>
      <c r="I1028" s="51"/>
      <c r="J1028" s="26" t="str">
        <f t="shared" si="8"/>
        <v>A soma das parcelas não bate com o valor total do projeto</v>
      </c>
      <c r="K1028" s="48" t="str">
        <f t="shared" si="2"/>
        <v/>
      </c>
      <c r="L1028" s="48" t="str">
        <f>iferror(if(H1028&lt;&gt;"Sim","", VLOOKUP(A1028,'Input de Projetos'!$A$3:$F$999,5,FALSE)*F1028),"")</f>
        <v/>
      </c>
      <c r="M1028" s="49" t="str">
        <f t="shared" si="3"/>
        <v/>
      </c>
      <c r="N1028" s="25" t="str">
        <f t="shared" si="4"/>
        <v/>
      </c>
      <c r="O1028" s="50" t="str">
        <f t="shared" si="5"/>
        <v/>
      </c>
      <c r="P1028" s="10"/>
      <c r="Q1028" s="10"/>
    </row>
    <row r="1029">
      <c r="A1029" s="10"/>
      <c r="B1029" s="42" t="str">
        <f>iferror(vlookup(A1029,'Input de Projetos'!$A$3:$G$999,7,false),"")</f>
        <v/>
      </c>
      <c r="C1029" s="43" t="str">
        <f>iferror(vlookup(A1029,'Input de Projetos'!$A$3:$B$999,2,false),"")</f>
        <v/>
      </c>
      <c r="D1029" s="44" t="str">
        <f>iferror(vlookup(A1029,'Input de Projetos'!$A$3:$C$999,3,false),"")</f>
        <v/>
      </c>
      <c r="E1029" s="45"/>
      <c r="F1029" s="53"/>
      <c r="G1029" s="20"/>
      <c r="H1029" s="51"/>
      <c r="I1029" s="51"/>
      <c r="J1029" s="26" t="str">
        <f t="shared" si="8"/>
        <v>A soma das parcelas não bate com o valor total do projeto</v>
      </c>
      <c r="K1029" s="48" t="str">
        <f t="shared" si="2"/>
        <v/>
      </c>
      <c r="L1029" s="48" t="str">
        <f>iferror(if(H1029&lt;&gt;"Sim","", VLOOKUP(A1029,'Input de Projetos'!$A$3:$F$999,5,FALSE)*F1029),"")</f>
        <v/>
      </c>
      <c r="M1029" s="49" t="str">
        <f t="shared" si="3"/>
        <v/>
      </c>
      <c r="N1029" s="25" t="str">
        <f t="shared" si="4"/>
        <v/>
      </c>
      <c r="O1029" s="50" t="str">
        <f t="shared" si="5"/>
        <v/>
      </c>
      <c r="P1029" s="10"/>
      <c r="Q1029" s="10"/>
    </row>
    <row r="1030">
      <c r="A1030" s="10"/>
      <c r="B1030" s="42" t="str">
        <f>iferror(vlookup(A1030,'Input de Projetos'!$A$3:$G$999,7,false),"")</f>
        <v/>
      </c>
      <c r="C1030" s="43" t="str">
        <f>iferror(vlookup(A1030,'Input de Projetos'!$A$3:$B$999,2,false),"")</f>
        <v/>
      </c>
      <c r="D1030" s="44" t="str">
        <f>iferror(vlookup(A1030,'Input de Projetos'!$A$3:$C$999,3,false),"")</f>
        <v/>
      </c>
      <c r="E1030" s="45"/>
      <c r="F1030" s="53"/>
      <c r="G1030" s="20"/>
      <c r="H1030" s="51"/>
      <c r="I1030" s="51"/>
      <c r="J1030" s="26" t="str">
        <f t="shared" si="8"/>
        <v>A soma das parcelas não bate com o valor total do projeto</v>
      </c>
      <c r="K1030" s="48" t="str">
        <f t="shared" si="2"/>
        <v/>
      </c>
      <c r="L1030" s="48" t="str">
        <f>iferror(if(H1030&lt;&gt;"Sim","", VLOOKUP(A1030,'Input de Projetos'!$A$3:$F$999,5,FALSE)*F1030),"")</f>
        <v/>
      </c>
      <c r="M1030" s="49" t="str">
        <f t="shared" si="3"/>
        <v/>
      </c>
      <c r="N1030" s="25" t="str">
        <f t="shared" si="4"/>
        <v/>
      </c>
      <c r="O1030" s="50" t="str">
        <f t="shared" si="5"/>
        <v/>
      </c>
      <c r="P1030" s="10"/>
      <c r="Q1030" s="10"/>
    </row>
    <row r="1031">
      <c r="A1031" s="10"/>
      <c r="B1031" s="42" t="str">
        <f>iferror(vlookup(A1031,'Input de Projetos'!$A$3:$G$999,7,false),"")</f>
        <v/>
      </c>
      <c r="C1031" s="43" t="str">
        <f>iferror(vlookup(A1031,'Input de Projetos'!$A$3:$B$999,2,false),"")</f>
        <v/>
      </c>
      <c r="D1031" s="44" t="str">
        <f>iferror(vlookup(A1031,'Input de Projetos'!$A$3:$C$999,3,false),"")</f>
        <v/>
      </c>
      <c r="E1031" s="45"/>
      <c r="F1031" s="53"/>
      <c r="G1031" s="20"/>
      <c r="H1031" s="51"/>
      <c r="I1031" s="51"/>
      <c r="J1031" s="26" t="str">
        <f t="shared" si="8"/>
        <v>A soma das parcelas não bate com o valor total do projeto</v>
      </c>
      <c r="K1031" s="48" t="str">
        <f t="shared" si="2"/>
        <v/>
      </c>
      <c r="L1031" s="48" t="str">
        <f>iferror(if(H1031&lt;&gt;"Sim","", VLOOKUP(A1031,'Input de Projetos'!$A$3:$F$999,5,FALSE)*F1031),"")</f>
        <v/>
      </c>
      <c r="M1031" s="49" t="str">
        <f t="shared" si="3"/>
        <v/>
      </c>
      <c r="N1031" s="25" t="str">
        <f t="shared" si="4"/>
        <v/>
      </c>
      <c r="O1031" s="50" t="str">
        <f t="shared" si="5"/>
        <v/>
      </c>
      <c r="P1031" s="10"/>
      <c r="Q1031" s="10"/>
    </row>
    <row r="1032">
      <c r="A1032" s="10"/>
      <c r="B1032" s="42" t="str">
        <f>iferror(vlookup(A1032,'Input de Projetos'!$A$3:$G$999,7,false),"")</f>
        <v/>
      </c>
      <c r="C1032" s="43" t="str">
        <f>iferror(vlookup(A1032,'Input de Projetos'!$A$3:$B$999,2,false),"")</f>
        <v/>
      </c>
      <c r="D1032" s="44" t="str">
        <f>iferror(vlookup(A1032,'Input de Projetos'!$A$3:$C$999,3,false),"")</f>
        <v/>
      </c>
      <c r="E1032" s="45"/>
      <c r="F1032" s="53"/>
      <c r="G1032" s="20"/>
      <c r="H1032" s="51"/>
      <c r="I1032" s="51"/>
      <c r="J1032" s="26" t="str">
        <f t="shared" si="8"/>
        <v>A soma das parcelas não bate com o valor total do projeto</v>
      </c>
      <c r="K1032" s="48" t="str">
        <f t="shared" si="2"/>
        <v/>
      </c>
      <c r="L1032" s="48" t="str">
        <f>iferror(if(H1032&lt;&gt;"Sim","", VLOOKUP(A1032,'Input de Projetos'!$A$3:$F$999,5,FALSE)*F1032),"")</f>
        <v/>
      </c>
      <c r="M1032" s="49" t="str">
        <f t="shared" si="3"/>
        <v/>
      </c>
      <c r="N1032" s="25" t="str">
        <f t="shared" si="4"/>
        <v/>
      </c>
      <c r="O1032" s="50" t="str">
        <f t="shared" si="5"/>
        <v/>
      </c>
      <c r="P1032" s="10"/>
      <c r="Q1032" s="10"/>
    </row>
    <row r="1033">
      <c r="A1033" s="10"/>
      <c r="B1033" s="42" t="str">
        <f>iferror(vlookup(A1033,'Input de Projetos'!$A$3:$G$999,7,false),"")</f>
        <v/>
      </c>
      <c r="C1033" s="43" t="str">
        <f>iferror(vlookup(A1033,'Input de Projetos'!$A$3:$B$999,2,false),"")</f>
        <v/>
      </c>
      <c r="D1033" s="44" t="str">
        <f>iferror(vlookup(A1033,'Input de Projetos'!$A$3:$C$999,3,false),"")</f>
        <v/>
      </c>
      <c r="E1033" s="45"/>
      <c r="F1033" s="53"/>
      <c r="G1033" s="20"/>
      <c r="H1033" s="51"/>
      <c r="I1033" s="51"/>
      <c r="J1033" s="26" t="str">
        <f t="shared" si="8"/>
        <v>A soma das parcelas não bate com o valor total do projeto</v>
      </c>
      <c r="K1033" s="48" t="str">
        <f t="shared" si="2"/>
        <v/>
      </c>
      <c r="L1033" s="48" t="str">
        <f>iferror(if(H1033&lt;&gt;"Sim","", VLOOKUP(A1033,'Input de Projetos'!$A$3:$F$999,5,FALSE)*F1033),"")</f>
        <v/>
      </c>
      <c r="M1033" s="49" t="str">
        <f t="shared" si="3"/>
        <v/>
      </c>
      <c r="N1033" s="25" t="str">
        <f t="shared" si="4"/>
        <v/>
      </c>
      <c r="O1033" s="50" t="str">
        <f t="shared" si="5"/>
        <v/>
      </c>
      <c r="P1033" s="10"/>
      <c r="Q1033" s="10"/>
    </row>
    <row r="1034">
      <c r="A1034" s="10"/>
      <c r="B1034" s="42" t="str">
        <f>iferror(vlookup(A1034,'Input de Projetos'!$A$3:$G$999,7,false),"")</f>
        <v/>
      </c>
      <c r="C1034" s="43" t="str">
        <f>iferror(vlookup(A1034,'Input de Projetos'!$A$3:$B$999,2,false),"")</f>
        <v/>
      </c>
      <c r="D1034" s="44" t="str">
        <f>iferror(vlookup(A1034,'Input de Projetos'!$A$3:$C$999,3,false),"")</f>
        <v/>
      </c>
      <c r="E1034" s="45"/>
      <c r="F1034" s="53"/>
      <c r="G1034" s="20"/>
      <c r="H1034" s="51"/>
      <c r="I1034" s="51"/>
      <c r="J1034" s="26" t="str">
        <f t="shared" si="8"/>
        <v>A soma das parcelas não bate com o valor total do projeto</v>
      </c>
      <c r="K1034" s="48" t="str">
        <f t="shared" si="2"/>
        <v/>
      </c>
      <c r="L1034" s="48" t="str">
        <f>iferror(if(H1034&lt;&gt;"Sim","", VLOOKUP(A1034,'Input de Projetos'!$A$3:$F$999,5,FALSE)*F1034),"")</f>
        <v/>
      </c>
      <c r="M1034" s="49" t="str">
        <f t="shared" si="3"/>
        <v/>
      </c>
      <c r="N1034" s="25" t="str">
        <f t="shared" si="4"/>
        <v/>
      </c>
      <c r="O1034" s="50" t="str">
        <f t="shared" si="5"/>
        <v/>
      </c>
      <c r="P1034" s="10"/>
      <c r="Q1034" s="10"/>
    </row>
    <row r="1035">
      <c r="A1035" s="10"/>
      <c r="B1035" s="42" t="str">
        <f>iferror(vlookup(A1035,'Input de Projetos'!$A$3:$G$999,7,false),"")</f>
        <v/>
      </c>
      <c r="C1035" s="43" t="str">
        <f>iferror(vlookup(A1035,'Input de Projetos'!$A$3:$B$999,2,false),"")</f>
        <v/>
      </c>
      <c r="D1035" s="44" t="str">
        <f>iferror(vlookup(A1035,'Input de Projetos'!$A$3:$C$999,3,false),"")</f>
        <v/>
      </c>
      <c r="E1035" s="45"/>
      <c r="F1035" s="53"/>
      <c r="G1035" s="20"/>
      <c r="H1035" s="51"/>
      <c r="I1035" s="51"/>
      <c r="J1035" s="26" t="str">
        <f t="shared" si="8"/>
        <v>A soma das parcelas não bate com o valor total do projeto</v>
      </c>
      <c r="K1035" s="48" t="str">
        <f t="shared" si="2"/>
        <v/>
      </c>
      <c r="L1035" s="48" t="str">
        <f>iferror(if(H1035&lt;&gt;"Sim","", VLOOKUP(A1035,'Input de Projetos'!$A$3:$F$999,5,FALSE)*F1035),"")</f>
        <v/>
      </c>
      <c r="M1035" s="49" t="str">
        <f t="shared" si="3"/>
        <v/>
      </c>
      <c r="N1035" s="25" t="str">
        <f t="shared" si="4"/>
        <v/>
      </c>
      <c r="O1035" s="50" t="str">
        <f t="shared" si="5"/>
        <v/>
      </c>
      <c r="P1035" s="10"/>
      <c r="Q1035" s="10"/>
    </row>
    <row r="1036">
      <c r="A1036" s="10"/>
      <c r="B1036" s="42" t="str">
        <f>iferror(vlookup(A1036,'Input de Projetos'!$A$3:$G$999,7,false),"")</f>
        <v/>
      </c>
      <c r="C1036" s="43" t="str">
        <f>iferror(vlookup(A1036,'Input de Projetos'!$A$3:$B$999,2,false),"")</f>
        <v/>
      </c>
      <c r="D1036" s="44" t="str">
        <f>iferror(vlookup(A1036,'Input de Projetos'!$A$3:$C$999,3,false),"")</f>
        <v/>
      </c>
      <c r="E1036" s="45"/>
      <c r="F1036" s="53"/>
      <c r="G1036" s="20"/>
      <c r="H1036" s="51"/>
      <c r="I1036" s="51"/>
      <c r="J1036" s="26" t="str">
        <f t="shared" si="8"/>
        <v>A soma das parcelas não bate com o valor total do projeto</v>
      </c>
      <c r="K1036" s="48" t="str">
        <f t="shared" si="2"/>
        <v/>
      </c>
      <c r="L1036" s="48" t="str">
        <f>iferror(if(H1036&lt;&gt;"Sim","", VLOOKUP(A1036,'Input de Projetos'!$A$3:$F$999,5,FALSE)*F1036),"")</f>
        <v/>
      </c>
      <c r="M1036" s="49" t="str">
        <f t="shared" si="3"/>
        <v/>
      </c>
      <c r="N1036" s="25" t="str">
        <f t="shared" si="4"/>
        <v/>
      </c>
      <c r="O1036" s="50" t="str">
        <f t="shared" si="5"/>
        <v/>
      </c>
      <c r="P1036" s="10"/>
      <c r="Q1036" s="10"/>
    </row>
    <row r="1037">
      <c r="A1037" s="10"/>
      <c r="B1037" s="42" t="str">
        <f>iferror(vlookup(A1037,'Input de Projetos'!$A$3:$G$999,7,false),"")</f>
        <v/>
      </c>
      <c r="C1037" s="43" t="str">
        <f>iferror(vlookup(A1037,'Input de Projetos'!$A$3:$B$999,2,false),"")</f>
        <v/>
      </c>
      <c r="D1037" s="44" t="str">
        <f>iferror(vlookup(A1037,'Input de Projetos'!$A$3:$C$999,3,false),"")</f>
        <v/>
      </c>
      <c r="E1037" s="45"/>
      <c r="F1037" s="53"/>
      <c r="G1037" s="20"/>
      <c r="H1037" s="51"/>
      <c r="I1037" s="51"/>
      <c r="J1037" s="26" t="str">
        <f t="shared" si="8"/>
        <v>A soma das parcelas não bate com o valor total do projeto</v>
      </c>
      <c r="K1037" s="48" t="str">
        <f t="shared" si="2"/>
        <v/>
      </c>
      <c r="L1037" s="48" t="str">
        <f>iferror(if(H1037&lt;&gt;"Sim","", VLOOKUP(A1037,'Input de Projetos'!$A$3:$F$999,5,FALSE)*F1037),"")</f>
        <v/>
      </c>
      <c r="M1037" s="49" t="str">
        <f t="shared" si="3"/>
        <v/>
      </c>
      <c r="N1037" s="25" t="str">
        <f t="shared" si="4"/>
        <v/>
      </c>
      <c r="O1037" s="50" t="str">
        <f t="shared" si="5"/>
        <v/>
      </c>
      <c r="P1037" s="10"/>
      <c r="Q1037" s="10"/>
    </row>
    <row r="1038">
      <c r="A1038" s="10"/>
      <c r="B1038" s="42" t="str">
        <f>iferror(vlookup(A1038,'Input de Projetos'!$A$3:$G$999,7,false),"")</f>
        <v/>
      </c>
      <c r="C1038" s="43" t="str">
        <f>iferror(vlookup(A1038,'Input de Projetos'!$A$3:$B$999,2,false),"")</f>
        <v/>
      </c>
      <c r="D1038" s="44" t="str">
        <f>iferror(vlookup(A1038,'Input de Projetos'!$A$3:$C$999,3,false),"")</f>
        <v/>
      </c>
      <c r="E1038" s="45"/>
      <c r="F1038" s="53"/>
      <c r="G1038" s="20"/>
      <c r="H1038" s="51"/>
      <c r="I1038" s="51"/>
      <c r="J1038" s="26" t="str">
        <f t="shared" si="8"/>
        <v>A soma das parcelas não bate com o valor total do projeto</v>
      </c>
      <c r="K1038" s="48" t="str">
        <f t="shared" si="2"/>
        <v/>
      </c>
      <c r="L1038" s="48" t="str">
        <f>iferror(if(H1038&lt;&gt;"Sim","", VLOOKUP(A1038,'Input de Projetos'!$A$3:$F$999,5,FALSE)*F1038),"")</f>
        <v/>
      </c>
      <c r="M1038" s="49" t="str">
        <f t="shared" si="3"/>
        <v/>
      </c>
      <c r="N1038" s="25" t="str">
        <f t="shared" si="4"/>
        <v/>
      </c>
      <c r="O1038" s="50" t="str">
        <f t="shared" si="5"/>
        <v/>
      </c>
      <c r="P1038" s="10"/>
      <c r="Q1038" s="10"/>
    </row>
    <row r="1039">
      <c r="A1039" s="10"/>
      <c r="B1039" s="42" t="str">
        <f>iferror(vlookup(A1039,'Input de Projetos'!$A$3:$G$999,7,false),"")</f>
        <v/>
      </c>
      <c r="C1039" s="43" t="str">
        <f>iferror(vlookup(A1039,'Input de Projetos'!$A$3:$B$999,2,false),"")</f>
        <v/>
      </c>
      <c r="D1039" s="44" t="str">
        <f>iferror(vlookup(A1039,'Input de Projetos'!$A$3:$C$999,3,false),"")</f>
        <v/>
      </c>
      <c r="E1039" s="45"/>
      <c r="F1039" s="53"/>
      <c r="G1039" s="20"/>
      <c r="H1039" s="51"/>
      <c r="I1039" s="51"/>
      <c r="J1039" s="26" t="str">
        <f t="shared" si="8"/>
        <v>A soma das parcelas não bate com o valor total do projeto</v>
      </c>
      <c r="K1039" s="48" t="str">
        <f t="shared" si="2"/>
        <v/>
      </c>
      <c r="L1039" s="48" t="str">
        <f>iferror(if(H1039&lt;&gt;"Sim","", VLOOKUP(A1039,'Input de Projetos'!$A$3:$F$999,5,FALSE)*F1039),"")</f>
        <v/>
      </c>
      <c r="M1039" s="49" t="str">
        <f t="shared" si="3"/>
        <v/>
      </c>
      <c r="N1039" s="25" t="str">
        <f t="shared" si="4"/>
        <v/>
      </c>
      <c r="O1039" s="50" t="str">
        <f t="shared" si="5"/>
        <v/>
      </c>
      <c r="P1039" s="10"/>
      <c r="Q1039" s="10"/>
    </row>
    <row r="1040">
      <c r="A1040" s="10"/>
      <c r="B1040" s="42" t="str">
        <f>iferror(vlookup(A1040,'Input de Projetos'!$A$3:$G$999,7,false),"")</f>
        <v/>
      </c>
      <c r="C1040" s="43" t="str">
        <f>iferror(vlookup(A1040,'Input de Projetos'!$A$3:$B$999,2,false),"")</f>
        <v/>
      </c>
      <c r="D1040" s="44" t="str">
        <f>iferror(vlookup(A1040,'Input de Projetos'!$A$3:$C$999,3,false),"")</f>
        <v/>
      </c>
      <c r="E1040" s="45"/>
      <c r="F1040" s="53"/>
      <c r="G1040" s="20"/>
      <c r="H1040" s="51"/>
      <c r="I1040" s="51"/>
      <c r="J1040" s="26" t="str">
        <f t="shared" si="8"/>
        <v>A soma das parcelas não bate com o valor total do projeto</v>
      </c>
      <c r="K1040" s="48" t="str">
        <f t="shared" si="2"/>
        <v/>
      </c>
      <c r="L1040" s="48" t="str">
        <f>iferror(if(H1040&lt;&gt;"Sim","", VLOOKUP(A1040,'Input de Projetos'!$A$3:$F$999,5,FALSE)*F1040),"")</f>
        <v/>
      </c>
      <c r="M1040" s="49" t="str">
        <f t="shared" si="3"/>
        <v/>
      </c>
      <c r="N1040" s="25" t="str">
        <f t="shared" si="4"/>
        <v/>
      </c>
      <c r="O1040" s="50" t="str">
        <f t="shared" si="5"/>
        <v/>
      </c>
      <c r="P1040" s="10"/>
      <c r="Q1040" s="10"/>
    </row>
  </sheetData>
  <autoFilter ref="$A$2:$N$1040">
    <sortState ref="A2:N1040">
      <sortCondition ref="A2:A1040"/>
      <sortCondition ref="C2:C1040"/>
      <sortCondition ref="G2:G1040"/>
      <sortCondition ref="H2:H1040"/>
    </sortState>
  </autoFilter>
  <dataValidations>
    <dataValidation type="list" allowBlank="1" showErrorMessage="1" sqref="I3:I1040">
      <formula1>"TH,PW"</formula1>
    </dataValidation>
    <dataValidation type="list" allowBlank="1" showErrorMessage="1" sqref="A3:A1040">
      <formula1>'Input de Projetos'!$A$3:$A$999</formula1>
    </dataValidation>
    <dataValidation type="list" allowBlank="1" showErrorMessage="1" sqref="H3:H1040">
      <formula1>"Sim,Não"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3.0"/>
    <col customWidth="1" min="2" max="3" width="9.38"/>
    <col customWidth="1" min="4" max="4" width="11.5"/>
    <col customWidth="1" min="5" max="6" width="9.38"/>
    <col customWidth="1" min="7" max="7" width="11.63"/>
  </cols>
  <sheetData>
    <row r="1">
      <c r="A1" s="10"/>
      <c r="B1" s="10"/>
      <c r="C1" s="10"/>
      <c r="D1" s="36"/>
      <c r="E1" s="10"/>
      <c r="F1" s="10"/>
      <c r="G1" s="10"/>
      <c r="H1" s="10"/>
      <c r="I1" s="10"/>
      <c r="J1" s="10"/>
      <c r="K1" s="10"/>
      <c r="L1" s="36">
        <f>sumif(G3:G1039,"TH",D3:D1039)</f>
        <v>22600</v>
      </c>
      <c r="M1" s="37">
        <f>sumif(G3:G1039,"PW",D3:D1039)</f>
        <v>19250</v>
      </c>
      <c r="N1" s="10"/>
      <c r="O1" s="10"/>
    </row>
    <row r="2">
      <c r="A2" s="38" t="s">
        <v>12</v>
      </c>
      <c r="B2" s="38" t="s">
        <v>13</v>
      </c>
      <c r="C2" s="39" t="s">
        <v>61</v>
      </c>
      <c r="D2" s="60" t="s">
        <v>62</v>
      </c>
      <c r="E2" s="39" t="s">
        <v>63</v>
      </c>
      <c r="F2" s="39" t="s">
        <v>64</v>
      </c>
      <c r="G2" s="39" t="s">
        <v>65</v>
      </c>
      <c r="H2" s="38" t="s">
        <v>66</v>
      </c>
      <c r="I2" s="39" t="s">
        <v>20</v>
      </c>
      <c r="J2" s="39" t="s">
        <v>67</v>
      </c>
      <c r="K2" s="39" t="s">
        <v>68</v>
      </c>
      <c r="L2" s="9" t="s">
        <v>69</v>
      </c>
      <c r="M2" s="9" t="s">
        <v>70</v>
      </c>
      <c r="N2" s="10"/>
      <c r="O2" s="10"/>
    </row>
    <row r="3">
      <c r="A3" s="52" t="s">
        <v>35</v>
      </c>
      <c r="B3" s="20">
        <f>iferror(vlookup(A3,'Input de Projetos'!$A$3:$B$999,2,false),"")</f>
        <v>44837</v>
      </c>
      <c r="C3" s="45">
        <v>1.0</v>
      </c>
      <c r="D3" s="61">
        <v>1200.0</v>
      </c>
      <c r="E3" s="47">
        <v>45080.0</v>
      </c>
      <c r="F3" s="45" t="s">
        <v>71</v>
      </c>
      <c r="G3" s="45" t="s">
        <v>72</v>
      </c>
      <c r="H3" s="26"/>
      <c r="I3" s="48">
        <f t="shared" ref="I3:I1039" si="1">if(E3="","", year(E3)*100+month(E3))</f>
        <v>202306</v>
      </c>
      <c r="J3" s="48">
        <f>IFERROR(if(F3&lt;&gt;"Sim","", VLOOKUP(A3,'Input de Projetos'!$A$3:$F$999,5,FALSE)*D3),"")</f>
        <v>720</v>
      </c>
      <c r="K3" s="49">
        <f t="shared" ref="K3:K1039" si="2">if(F3&lt;&gt;"Sim","",D3-J3)</f>
        <v>480</v>
      </c>
      <c r="L3" s="50" t="str">
        <f t="shared" ref="L3:L1039" si="3">if(or(and(F3="",G3=""),and(F3&lt;&gt;"",G3&lt;&gt;"")),"","ERRO, Faltou preencher uma coluna")</f>
        <v/>
      </c>
      <c r="M3" s="10"/>
      <c r="N3" s="10"/>
      <c r="O3" s="10"/>
    </row>
    <row r="4">
      <c r="A4" s="52" t="s">
        <v>35</v>
      </c>
      <c r="B4" s="20">
        <f>iferror(vlookup(A4,'Input de Projetos'!$A$3:$B$999,2,false),"")</f>
        <v>44837</v>
      </c>
      <c r="C4" s="45">
        <v>2.0</v>
      </c>
      <c r="D4" s="61">
        <v>1200.0</v>
      </c>
      <c r="E4" s="47">
        <f>E3+30</f>
        <v>45110</v>
      </c>
      <c r="F4" s="45" t="s">
        <v>71</v>
      </c>
      <c r="G4" s="45" t="s">
        <v>72</v>
      </c>
      <c r="H4" s="26"/>
      <c r="I4" s="48">
        <f t="shared" si="1"/>
        <v>202307</v>
      </c>
      <c r="J4" s="48">
        <f>IFERROR(if(F4&lt;&gt;"Sim","", VLOOKUP(A4,'Input de Projetos'!$A$3:$F$999,5,FALSE)*D4),"")</f>
        <v>720</v>
      </c>
      <c r="K4" s="49">
        <f t="shared" si="2"/>
        <v>480</v>
      </c>
      <c r="L4" s="50" t="str">
        <f t="shared" si="3"/>
        <v/>
      </c>
      <c r="M4" s="10"/>
      <c r="N4" s="10"/>
      <c r="O4" s="10"/>
    </row>
    <row r="5">
      <c r="A5" s="52" t="s">
        <v>35</v>
      </c>
      <c r="B5" s="20">
        <f>iferror(vlookup(A5,'Input de Projetos'!$A$3:$B$999,2,false),"")</f>
        <v>44837</v>
      </c>
      <c r="C5" s="45">
        <v>3.0</v>
      </c>
      <c r="D5" s="61">
        <v>1200.0</v>
      </c>
      <c r="E5" s="47">
        <f>E4+31</f>
        <v>45141</v>
      </c>
      <c r="F5" s="45" t="s">
        <v>71</v>
      </c>
      <c r="G5" s="45" t="s">
        <v>72</v>
      </c>
      <c r="H5" s="26"/>
      <c r="I5" s="48">
        <f t="shared" si="1"/>
        <v>202308</v>
      </c>
      <c r="J5" s="48">
        <f>IFERROR(if(F5&lt;&gt;"Sim","", VLOOKUP(A5,'Input de Projetos'!$A$3:$F$999,5,FALSE)*D5),"")</f>
        <v>720</v>
      </c>
      <c r="K5" s="49">
        <f t="shared" si="2"/>
        <v>480</v>
      </c>
      <c r="L5" s="50" t="str">
        <f t="shared" si="3"/>
        <v/>
      </c>
      <c r="M5" s="51"/>
      <c r="N5" s="51"/>
      <c r="O5" s="51"/>
    </row>
    <row r="6">
      <c r="A6" s="41" t="s">
        <v>35</v>
      </c>
      <c r="B6" s="20">
        <f>iferror(vlookup(A6,'Input de Projetos'!$A$3:$B$999,2,false),"")</f>
        <v>44837</v>
      </c>
      <c r="C6" s="45">
        <v>4.0</v>
      </c>
      <c r="D6" s="61">
        <v>1200.0</v>
      </c>
      <c r="E6" s="47">
        <v>45170.0</v>
      </c>
      <c r="F6" s="45" t="s">
        <v>71</v>
      </c>
      <c r="G6" s="45" t="s">
        <v>72</v>
      </c>
      <c r="H6" s="26"/>
      <c r="I6" s="48">
        <f t="shared" si="1"/>
        <v>202309</v>
      </c>
      <c r="J6" s="48">
        <f>IFERROR(if(F6&lt;&gt;"Sim","", VLOOKUP(A6,'Input de Projetos'!$A$3:$F$999,5,FALSE)*D6),"")</f>
        <v>720</v>
      </c>
      <c r="K6" s="49">
        <f t="shared" si="2"/>
        <v>480</v>
      </c>
      <c r="L6" s="50" t="str">
        <f t="shared" si="3"/>
        <v/>
      </c>
      <c r="M6" s="10"/>
      <c r="N6" s="10"/>
      <c r="O6" s="10"/>
    </row>
    <row r="7">
      <c r="A7" s="41" t="s">
        <v>35</v>
      </c>
      <c r="B7" s="20">
        <f>iferror(vlookup(A7,'Input de Projetos'!$A$3:$B$999,2,false),"")</f>
        <v>44837</v>
      </c>
      <c r="C7" s="45">
        <v>5.0</v>
      </c>
      <c r="D7" s="61">
        <v>1200.0</v>
      </c>
      <c r="E7" s="47">
        <v>45200.0</v>
      </c>
      <c r="F7" s="45" t="s">
        <v>71</v>
      </c>
      <c r="G7" s="45" t="s">
        <v>72</v>
      </c>
      <c r="H7" s="26"/>
      <c r="I7" s="48">
        <f t="shared" si="1"/>
        <v>202310</v>
      </c>
      <c r="J7" s="48">
        <f>IFERROR(if(F7&lt;&gt;"Sim","", VLOOKUP(A7,'Input de Projetos'!$A$3:$F$999,5,FALSE)*D7),"")</f>
        <v>720</v>
      </c>
      <c r="K7" s="49">
        <f t="shared" si="2"/>
        <v>480</v>
      </c>
      <c r="L7" s="50" t="str">
        <f t="shared" si="3"/>
        <v/>
      </c>
      <c r="M7" s="10"/>
      <c r="N7" s="10"/>
      <c r="O7" s="10"/>
    </row>
    <row r="8">
      <c r="A8" s="41" t="s">
        <v>35</v>
      </c>
      <c r="B8" s="20">
        <f>iferror(vlookup(A8,'Input de Projetos'!$A$3:$B$999,2,false),"")</f>
        <v>44837</v>
      </c>
      <c r="C8" s="45">
        <v>6.0</v>
      </c>
      <c r="D8" s="61">
        <v>1200.0</v>
      </c>
      <c r="E8" s="47">
        <v>45231.0</v>
      </c>
      <c r="F8" s="45" t="s">
        <v>71</v>
      </c>
      <c r="G8" s="45" t="s">
        <v>72</v>
      </c>
      <c r="H8" s="26"/>
      <c r="I8" s="48">
        <f t="shared" si="1"/>
        <v>202311</v>
      </c>
      <c r="J8" s="48">
        <f>IFERROR(if(F8&lt;&gt;"Sim","", VLOOKUP(A8,'Input de Projetos'!$A$3:$F$999,5,FALSE)*D8),"")</f>
        <v>720</v>
      </c>
      <c r="K8" s="49">
        <f t="shared" si="2"/>
        <v>480</v>
      </c>
      <c r="L8" s="50" t="str">
        <f t="shared" si="3"/>
        <v/>
      </c>
      <c r="M8" s="10"/>
      <c r="N8" s="10"/>
      <c r="O8" s="10"/>
    </row>
    <row r="9">
      <c r="A9" s="41" t="s">
        <v>35</v>
      </c>
      <c r="B9" s="20">
        <f>iferror(vlookup(A9,'Input de Projetos'!$A$3:$B$999,2,false),"")</f>
        <v>44837</v>
      </c>
      <c r="C9" s="45">
        <v>7.0</v>
      </c>
      <c r="D9" s="61">
        <v>1200.0</v>
      </c>
      <c r="E9" s="47">
        <v>45260.0</v>
      </c>
      <c r="F9" s="45" t="s">
        <v>71</v>
      </c>
      <c r="G9" s="45" t="s">
        <v>72</v>
      </c>
      <c r="H9" s="26"/>
      <c r="I9" s="48">
        <f t="shared" si="1"/>
        <v>202311</v>
      </c>
      <c r="J9" s="48">
        <f>IFERROR(if(F9&lt;&gt;"Sim","", VLOOKUP(A9,'Input de Projetos'!$A$3:$F$999,5,FALSE)*D9),"")</f>
        <v>720</v>
      </c>
      <c r="K9" s="49">
        <f t="shared" si="2"/>
        <v>480</v>
      </c>
      <c r="L9" s="50" t="str">
        <f t="shared" si="3"/>
        <v/>
      </c>
      <c r="M9" s="10"/>
      <c r="N9" s="10"/>
      <c r="O9" s="10"/>
    </row>
    <row r="10">
      <c r="A10" s="41" t="s">
        <v>35</v>
      </c>
      <c r="B10" s="20">
        <f>iferror(vlookup(A10,'Input de Projetos'!$A$3:$B$999,2,false),"")</f>
        <v>44837</v>
      </c>
      <c r="C10" s="45">
        <v>8.0</v>
      </c>
      <c r="D10" s="61">
        <v>1200.0</v>
      </c>
      <c r="E10" s="47">
        <v>44927.0</v>
      </c>
      <c r="F10" s="45" t="s">
        <v>71</v>
      </c>
      <c r="G10" s="45" t="s">
        <v>72</v>
      </c>
      <c r="H10" s="26"/>
      <c r="I10" s="48">
        <f t="shared" si="1"/>
        <v>202301</v>
      </c>
      <c r="J10" s="48">
        <f>IFERROR(if(F10&lt;&gt;"Sim","", VLOOKUP(A10,'Input de Projetos'!$A$3:$F$999,5,FALSE)*D10),"")</f>
        <v>720</v>
      </c>
      <c r="K10" s="49">
        <f t="shared" si="2"/>
        <v>480</v>
      </c>
      <c r="L10" s="50" t="str">
        <f t="shared" si="3"/>
        <v/>
      </c>
      <c r="M10" s="10"/>
      <c r="N10" s="10"/>
      <c r="O10" s="10"/>
    </row>
    <row r="11">
      <c r="A11" s="41" t="s">
        <v>39</v>
      </c>
      <c r="B11" s="20">
        <f>iferror(vlookup(A11,'Input de Projetos'!$A$3:$B$999,2,false),"")</f>
        <v>44944</v>
      </c>
      <c r="C11" s="45">
        <v>1.0</v>
      </c>
      <c r="D11" s="61">
        <v>1000.0</v>
      </c>
      <c r="E11" s="47">
        <v>45166.0</v>
      </c>
      <c r="F11" s="45" t="s">
        <v>71</v>
      </c>
      <c r="G11" s="45" t="s">
        <v>72</v>
      </c>
      <c r="H11" s="26"/>
      <c r="I11" s="48">
        <f t="shared" si="1"/>
        <v>202308</v>
      </c>
      <c r="J11" s="48">
        <f>IFERROR(if(F11&lt;&gt;"Sim","", VLOOKUP(A11,'Input de Projetos'!$A$3:$F$999,5,FALSE)*D11),"")</f>
        <v>700</v>
      </c>
      <c r="K11" s="49">
        <f t="shared" si="2"/>
        <v>300</v>
      </c>
      <c r="L11" s="50" t="str">
        <f t="shared" si="3"/>
        <v/>
      </c>
      <c r="M11" s="10"/>
      <c r="N11" s="10"/>
      <c r="O11" s="10"/>
    </row>
    <row r="12">
      <c r="A12" s="41" t="s">
        <v>39</v>
      </c>
      <c r="B12" s="20">
        <f>iferror(vlookup(A12,'Input de Projetos'!$A$3:$B$999,2,false),"")</f>
        <v>44944</v>
      </c>
      <c r="C12" s="45">
        <v>2.0</v>
      </c>
      <c r="D12" s="61">
        <v>1500.0</v>
      </c>
      <c r="E12" s="47">
        <v>45198.0</v>
      </c>
      <c r="F12" s="45" t="s">
        <v>71</v>
      </c>
      <c r="G12" s="45" t="s">
        <v>72</v>
      </c>
      <c r="H12" s="26"/>
      <c r="I12" s="48">
        <f t="shared" si="1"/>
        <v>202309</v>
      </c>
      <c r="J12" s="48">
        <f>IFERROR(if(F12&lt;&gt;"Sim","", VLOOKUP(A12,'Input de Projetos'!$A$3:$F$999,5,FALSE)*D12),"")</f>
        <v>1050</v>
      </c>
      <c r="K12" s="49">
        <f t="shared" si="2"/>
        <v>450</v>
      </c>
      <c r="L12" s="50" t="str">
        <f t="shared" si="3"/>
        <v/>
      </c>
      <c r="M12" s="10"/>
      <c r="N12" s="10"/>
      <c r="O12" s="10"/>
    </row>
    <row r="13">
      <c r="A13" s="41" t="s">
        <v>39</v>
      </c>
      <c r="B13" s="20">
        <f>iferror(vlookup(A13,'Input de Projetos'!$A$3:$B$999,2,false),"")</f>
        <v>44944</v>
      </c>
      <c r="C13" s="45">
        <v>3.0</v>
      </c>
      <c r="D13" s="61">
        <v>1500.0</v>
      </c>
      <c r="E13" s="47">
        <v>45204.0</v>
      </c>
      <c r="F13" s="45" t="s">
        <v>71</v>
      </c>
      <c r="G13" s="45" t="s">
        <v>72</v>
      </c>
      <c r="H13" s="26"/>
      <c r="I13" s="48">
        <f t="shared" si="1"/>
        <v>202310</v>
      </c>
      <c r="J13" s="48">
        <f>IFERROR(if(F13&lt;&gt;"Sim","", VLOOKUP(A13,'Input de Projetos'!$A$3:$F$999,5,FALSE)*D13),"")</f>
        <v>1050</v>
      </c>
      <c r="K13" s="49">
        <f t="shared" si="2"/>
        <v>450</v>
      </c>
      <c r="L13" s="50" t="str">
        <f t="shared" si="3"/>
        <v/>
      </c>
      <c r="M13" s="10"/>
      <c r="N13" s="10"/>
      <c r="O13" s="10"/>
    </row>
    <row r="14">
      <c r="A14" s="41" t="s">
        <v>39</v>
      </c>
      <c r="B14" s="20">
        <f>iferror(vlookup(A14,'Input de Projetos'!$A$3:$B$999,2,false),"")</f>
        <v>44944</v>
      </c>
      <c r="C14" s="45">
        <v>4.0</v>
      </c>
      <c r="D14" s="61">
        <v>1500.0</v>
      </c>
      <c r="E14" s="47">
        <v>45269.0</v>
      </c>
      <c r="F14" s="45" t="s">
        <v>71</v>
      </c>
      <c r="G14" s="45" t="s">
        <v>72</v>
      </c>
      <c r="H14" s="26"/>
      <c r="I14" s="48">
        <f t="shared" si="1"/>
        <v>202312</v>
      </c>
      <c r="J14" s="48">
        <f>IFERROR(if(F14&lt;&gt;"Sim","", VLOOKUP(A14,'Input de Projetos'!$A$3:$F$999,5,FALSE)*D14),"")</f>
        <v>1050</v>
      </c>
      <c r="K14" s="49">
        <f t="shared" si="2"/>
        <v>450</v>
      </c>
      <c r="L14" s="50" t="str">
        <f t="shared" si="3"/>
        <v/>
      </c>
      <c r="M14" s="10"/>
      <c r="N14" s="10"/>
      <c r="O14" s="10"/>
    </row>
    <row r="15">
      <c r="A15" s="41" t="s">
        <v>39</v>
      </c>
      <c r="B15" s="20">
        <f>iferror(vlookup(A15,'Input de Projetos'!$A$3:$B$999,2,false),"")</f>
        <v>44944</v>
      </c>
      <c r="C15" s="45">
        <v>5.0</v>
      </c>
      <c r="D15" s="61">
        <v>1500.0</v>
      </c>
      <c r="E15" s="47">
        <v>44931.0</v>
      </c>
      <c r="F15" s="45" t="s">
        <v>71</v>
      </c>
      <c r="G15" s="45" t="s">
        <v>72</v>
      </c>
      <c r="H15" s="26"/>
      <c r="I15" s="48">
        <f t="shared" si="1"/>
        <v>202301</v>
      </c>
      <c r="J15" s="48">
        <f>IFERROR(if(F15&lt;&gt;"Sim","", VLOOKUP(A15,'Input de Projetos'!$A$3:$F$999,5,FALSE)*D15),"")</f>
        <v>1050</v>
      </c>
      <c r="K15" s="49">
        <f t="shared" si="2"/>
        <v>450</v>
      </c>
      <c r="L15" s="50" t="str">
        <f t="shared" si="3"/>
        <v/>
      </c>
      <c r="M15" s="10"/>
      <c r="N15" s="10"/>
      <c r="O15" s="10"/>
    </row>
    <row r="16">
      <c r="A16" s="41" t="s">
        <v>39</v>
      </c>
      <c r="B16" s="20">
        <f>iferror(vlookup(A16,'Input de Projetos'!$A$3:$B$999,2,false),"")</f>
        <v>44944</v>
      </c>
      <c r="C16" s="45">
        <v>6.0</v>
      </c>
      <c r="D16" s="61">
        <v>1500.0</v>
      </c>
      <c r="E16" s="47">
        <v>44962.0</v>
      </c>
      <c r="F16" s="45" t="s">
        <v>71</v>
      </c>
      <c r="G16" s="45" t="s">
        <v>72</v>
      </c>
      <c r="H16" s="26"/>
      <c r="I16" s="48">
        <f t="shared" si="1"/>
        <v>202302</v>
      </c>
      <c r="J16" s="48">
        <f>IFERROR(if(F16&lt;&gt;"Sim","", VLOOKUP(A16,'Input de Projetos'!$A$3:$F$999,5,FALSE)*D16),"")</f>
        <v>1050</v>
      </c>
      <c r="K16" s="49">
        <f t="shared" si="2"/>
        <v>450</v>
      </c>
      <c r="L16" s="50" t="str">
        <f t="shared" si="3"/>
        <v/>
      </c>
      <c r="M16" s="10"/>
      <c r="N16" s="10"/>
      <c r="O16" s="10"/>
    </row>
    <row r="17">
      <c r="A17" s="41" t="s">
        <v>39</v>
      </c>
      <c r="B17" s="20">
        <f>iferror(vlookup(A17,'Input de Projetos'!$A$3:$B$999,2,false),"")</f>
        <v>44944</v>
      </c>
      <c r="C17" s="45">
        <v>7.0</v>
      </c>
      <c r="D17" s="61">
        <v>1500.0</v>
      </c>
      <c r="E17" s="47">
        <v>44986.0</v>
      </c>
      <c r="F17" s="45" t="s">
        <v>71</v>
      </c>
      <c r="G17" s="45" t="s">
        <v>72</v>
      </c>
      <c r="H17" s="26"/>
      <c r="I17" s="48">
        <f t="shared" si="1"/>
        <v>202303</v>
      </c>
      <c r="J17" s="48">
        <f>IFERROR(if(F17&lt;&gt;"Sim","", VLOOKUP(A17,'Input de Projetos'!$A$3:$F$999,5,FALSE)*D17),"")</f>
        <v>1050</v>
      </c>
      <c r="K17" s="49">
        <f t="shared" si="2"/>
        <v>450</v>
      </c>
      <c r="L17" s="50" t="str">
        <f t="shared" si="3"/>
        <v/>
      </c>
      <c r="M17" s="10"/>
      <c r="N17" s="10"/>
      <c r="O17" s="10"/>
    </row>
    <row r="18">
      <c r="A18" s="41" t="s">
        <v>40</v>
      </c>
      <c r="B18" s="20">
        <f>iferror(vlookup(A18,'Input de Projetos'!$A$3:$B$999,2,false),"")</f>
        <v>44963</v>
      </c>
      <c r="C18" s="45">
        <v>1.0</v>
      </c>
      <c r="D18" s="61">
        <v>900.0</v>
      </c>
      <c r="E18" s="47">
        <v>45009.0</v>
      </c>
      <c r="F18" s="45" t="s">
        <v>71</v>
      </c>
      <c r="G18" s="45" t="s">
        <v>73</v>
      </c>
      <c r="H18" s="26"/>
      <c r="I18" s="48">
        <f t="shared" si="1"/>
        <v>202303</v>
      </c>
      <c r="J18" s="48">
        <f>IFERROR(if(F18&lt;&gt;"Sim","", VLOOKUP(A18,'Input de Projetos'!$A$3:$F$999,5,FALSE)*D18),"")</f>
        <v>540</v>
      </c>
      <c r="K18" s="49">
        <f t="shared" si="2"/>
        <v>360</v>
      </c>
      <c r="L18" s="50" t="str">
        <f t="shared" si="3"/>
        <v/>
      </c>
      <c r="M18" s="10"/>
      <c r="N18" s="10"/>
      <c r="O18" s="10"/>
    </row>
    <row r="19">
      <c r="A19" s="41" t="s">
        <v>40</v>
      </c>
      <c r="B19" s="20">
        <f>iferror(vlookup(A19,'Input de Projetos'!$A$3:$B$999,2,false),"")</f>
        <v>44963</v>
      </c>
      <c r="C19" s="45">
        <v>2.0</v>
      </c>
      <c r="D19" s="61">
        <v>1800.0</v>
      </c>
      <c r="E19" s="47">
        <v>45027.0</v>
      </c>
      <c r="F19" s="45" t="s">
        <v>71</v>
      </c>
      <c r="G19" s="45" t="s">
        <v>73</v>
      </c>
      <c r="H19" s="26"/>
      <c r="I19" s="48">
        <f t="shared" si="1"/>
        <v>202304</v>
      </c>
      <c r="J19" s="48">
        <f>IFERROR(if(F19&lt;&gt;"Sim","", VLOOKUP(A19,'Input de Projetos'!$A$3:$F$999,5,FALSE)*D19),"")</f>
        <v>1080</v>
      </c>
      <c r="K19" s="49">
        <f t="shared" si="2"/>
        <v>720</v>
      </c>
      <c r="L19" s="50" t="str">
        <f t="shared" si="3"/>
        <v/>
      </c>
      <c r="M19" s="10"/>
      <c r="N19" s="10"/>
      <c r="O19" s="10"/>
    </row>
    <row r="20">
      <c r="A20" s="41" t="s">
        <v>40</v>
      </c>
      <c r="B20" s="20">
        <f>iferror(vlookup(A20,'Input de Projetos'!$A$3:$B$999,2,false),"")</f>
        <v>44963</v>
      </c>
      <c r="C20" s="45">
        <v>3.0</v>
      </c>
      <c r="D20" s="61">
        <v>1800.0</v>
      </c>
      <c r="E20" s="47">
        <v>45061.0</v>
      </c>
      <c r="F20" s="45" t="s">
        <v>71</v>
      </c>
      <c r="G20" s="45" t="s">
        <v>73</v>
      </c>
      <c r="H20" s="26"/>
      <c r="I20" s="48">
        <f t="shared" si="1"/>
        <v>202305</v>
      </c>
      <c r="J20" s="48">
        <f>IFERROR(if(F20&lt;&gt;"Sim","", VLOOKUP(A20,'Input de Projetos'!$A$3:$F$999,5,FALSE)*D20),"")</f>
        <v>1080</v>
      </c>
      <c r="K20" s="49">
        <f t="shared" si="2"/>
        <v>720</v>
      </c>
      <c r="L20" s="50" t="str">
        <f t="shared" si="3"/>
        <v/>
      </c>
      <c r="M20" s="10"/>
      <c r="N20" s="10"/>
      <c r="O20" s="10"/>
    </row>
    <row r="21">
      <c r="A21" s="41" t="s">
        <v>40</v>
      </c>
      <c r="B21" s="47">
        <v>45226.0</v>
      </c>
      <c r="C21" s="45">
        <v>1.0</v>
      </c>
      <c r="D21" s="61">
        <v>350.0</v>
      </c>
      <c r="E21" s="47">
        <v>45288.0</v>
      </c>
      <c r="F21" s="45" t="s">
        <v>71</v>
      </c>
      <c r="G21" s="45" t="s">
        <v>73</v>
      </c>
      <c r="H21" s="26"/>
      <c r="I21" s="48">
        <f t="shared" si="1"/>
        <v>202312</v>
      </c>
      <c r="J21" s="48">
        <f>IFERROR(if(F21&lt;&gt;"Sim","", VLOOKUP(A21,'Input de Projetos'!$A$3:$F$999,5,FALSE)*D21),"")</f>
        <v>210</v>
      </c>
      <c r="K21" s="49">
        <f t="shared" si="2"/>
        <v>140</v>
      </c>
      <c r="L21" s="50" t="str">
        <f t="shared" si="3"/>
        <v/>
      </c>
      <c r="M21" s="10"/>
      <c r="N21" s="10"/>
      <c r="O21" s="10"/>
    </row>
    <row r="22">
      <c r="A22" s="41" t="s">
        <v>38</v>
      </c>
      <c r="B22" s="20">
        <f>iferror(vlookup(A22,'Input de Projetos'!$A$3:$B$999,2,false),"")</f>
        <v>44938</v>
      </c>
      <c r="C22" s="45">
        <v>1.0</v>
      </c>
      <c r="D22" s="61">
        <v>1800.0</v>
      </c>
      <c r="E22" s="47">
        <v>45143.0</v>
      </c>
      <c r="F22" s="45" t="s">
        <v>71</v>
      </c>
      <c r="G22" s="45" t="s">
        <v>73</v>
      </c>
      <c r="H22" s="26"/>
      <c r="I22" s="48">
        <f t="shared" si="1"/>
        <v>202308</v>
      </c>
      <c r="J22" s="48">
        <f>IFERROR(if(F22&lt;&gt;"Sim","", VLOOKUP(A22,'Input de Projetos'!$A$3:$F$999,5,FALSE)*D22),"")</f>
        <v>1260</v>
      </c>
      <c r="K22" s="49">
        <f t="shared" si="2"/>
        <v>540</v>
      </c>
      <c r="L22" s="50" t="str">
        <f t="shared" si="3"/>
        <v/>
      </c>
      <c r="M22" s="10"/>
      <c r="N22" s="10"/>
      <c r="O22" s="10"/>
    </row>
    <row r="23">
      <c r="A23" s="41" t="s">
        <v>38</v>
      </c>
      <c r="B23" s="20">
        <f>iferror(vlookup(A23,'Input de Projetos'!$A$3:$B$999,2,false),"")</f>
        <v>44938</v>
      </c>
      <c r="C23" s="45">
        <v>2.0</v>
      </c>
      <c r="D23" s="61">
        <v>1800.0</v>
      </c>
      <c r="E23" s="47">
        <v>45189.0</v>
      </c>
      <c r="F23" s="45" t="s">
        <v>71</v>
      </c>
      <c r="G23" s="45" t="s">
        <v>73</v>
      </c>
      <c r="H23" s="26"/>
      <c r="I23" s="48">
        <f t="shared" si="1"/>
        <v>202309</v>
      </c>
      <c r="J23" s="48">
        <f>IFERROR(if(F23&lt;&gt;"Sim","", VLOOKUP(A23,'Input de Projetos'!$A$3:$F$999,5,FALSE)*D23),"")</f>
        <v>1260</v>
      </c>
      <c r="K23" s="49">
        <f t="shared" si="2"/>
        <v>540</v>
      </c>
      <c r="L23" s="50" t="str">
        <f t="shared" si="3"/>
        <v/>
      </c>
      <c r="M23" s="10"/>
      <c r="N23" s="10"/>
      <c r="O23" s="10"/>
    </row>
    <row r="24">
      <c r="A24" s="41" t="s">
        <v>38</v>
      </c>
      <c r="B24" s="20">
        <f>iferror(vlookup(A24,'Input de Projetos'!$A$3:$B$999,2,false),"")</f>
        <v>44938</v>
      </c>
      <c r="C24" s="45">
        <v>3.0</v>
      </c>
      <c r="D24" s="61">
        <v>1800.0</v>
      </c>
      <c r="E24" s="47">
        <v>45204.0</v>
      </c>
      <c r="F24" s="45" t="s">
        <v>71</v>
      </c>
      <c r="G24" s="45" t="s">
        <v>73</v>
      </c>
      <c r="H24" s="26"/>
      <c r="I24" s="48">
        <f t="shared" si="1"/>
        <v>202310</v>
      </c>
      <c r="J24" s="48">
        <f>IFERROR(if(F24&lt;&gt;"Sim","", VLOOKUP(A24,'Input de Projetos'!$A$3:$F$999,5,FALSE)*D24),"")</f>
        <v>1260</v>
      </c>
      <c r="K24" s="49">
        <f t="shared" si="2"/>
        <v>540</v>
      </c>
      <c r="L24" s="50" t="str">
        <f t="shared" si="3"/>
        <v/>
      </c>
      <c r="M24" s="10"/>
      <c r="N24" s="10"/>
      <c r="O24" s="10"/>
    </row>
    <row r="25">
      <c r="A25" s="41" t="s">
        <v>38</v>
      </c>
      <c r="B25" s="20">
        <f>iferror(vlookup(A25,'Input de Projetos'!$A$3:$B$999,2,false),"")</f>
        <v>44938</v>
      </c>
      <c r="C25" s="45">
        <v>4.0</v>
      </c>
      <c r="D25" s="61">
        <v>1800.0</v>
      </c>
      <c r="E25" s="47">
        <v>45235.0</v>
      </c>
      <c r="F25" s="45" t="s">
        <v>71</v>
      </c>
      <c r="G25" s="45" t="s">
        <v>73</v>
      </c>
      <c r="H25" s="26"/>
      <c r="I25" s="48">
        <f t="shared" si="1"/>
        <v>202311</v>
      </c>
      <c r="J25" s="48">
        <f>IFERROR(if(F25&lt;&gt;"Sim","", VLOOKUP(A25,'Input de Projetos'!$A$3:$F$999,5,FALSE)*D25),"")</f>
        <v>1260</v>
      </c>
      <c r="K25" s="49">
        <f t="shared" si="2"/>
        <v>540</v>
      </c>
      <c r="L25" s="50" t="str">
        <f t="shared" si="3"/>
        <v/>
      </c>
      <c r="M25" s="10"/>
      <c r="N25" s="10"/>
      <c r="O25" s="10"/>
    </row>
    <row r="26">
      <c r="A26" s="41" t="s">
        <v>38</v>
      </c>
      <c r="B26" s="20">
        <f>iferror(vlookup(A26,'Input de Projetos'!$A$3:$B$999,2,false),"")</f>
        <v>44938</v>
      </c>
      <c r="C26" s="45">
        <v>5.0</v>
      </c>
      <c r="D26" s="61">
        <v>1800.0</v>
      </c>
      <c r="E26" s="47">
        <v>45275.0</v>
      </c>
      <c r="F26" s="45" t="s">
        <v>71</v>
      </c>
      <c r="G26" s="45" t="s">
        <v>73</v>
      </c>
      <c r="H26" s="26"/>
      <c r="I26" s="48">
        <f t="shared" si="1"/>
        <v>202312</v>
      </c>
      <c r="J26" s="48">
        <f>IFERROR(if(F26&lt;&gt;"Sim","", VLOOKUP(A26,'Input de Projetos'!$A$3:$F$999,5,FALSE)*D26),"")</f>
        <v>1260</v>
      </c>
      <c r="K26" s="49">
        <f t="shared" si="2"/>
        <v>540</v>
      </c>
      <c r="L26" s="50" t="str">
        <f t="shared" si="3"/>
        <v/>
      </c>
      <c r="M26" s="10"/>
      <c r="N26" s="10"/>
      <c r="O26" s="10"/>
    </row>
    <row r="27">
      <c r="A27" s="41" t="s">
        <v>38</v>
      </c>
      <c r="B27" s="20">
        <f>iferror(vlookup(A27,'Input de Projetos'!$A$3:$B$999,2,false),"")</f>
        <v>44938</v>
      </c>
      <c r="C27" s="45">
        <v>6.0</v>
      </c>
      <c r="D27" s="61">
        <v>1800.0</v>
      </c>
      <c r="E27" s="47">
        <v>45315.0</v>
      </c>
      <c r="F27" s="45" t="s">
        <v>71</v>
      </c>
      <c r="G27" s="45" t="s">
        <v>73</v>
      </c>
      <c r="H27" s="26"/>
      <c r="I27" s="48">
        <f t="shared" si="1"/>
        <v>202401</v>
      </c>
      <c r="J27" s="48">
        <f>IFERROR(if(F27&lt;&gt;"Sim","", VLOOKUP(A27,'Input de Projetos'!$A$3:$F$999,5,FALSE)*D27),"")</f>
        <v>1260</v>
      </c>
      <c r="K27" s="49">
        <f t="shared" si="2"/>
        <v>540</v>
      </c>
      <c r="L27" s="50" t="str">
        <f t="shared" si="3"/>
        <v/>
      </c>
      <c r="M27" s="10"/>
      <c r="N27" s="10"/>
      <c r="O27" s="10"/>
    </row>
    <row r="28">
      <c r="A28" s="41" t="s">
        <v>38</v>
      </c>
      <c r="B28" s="20">
        <f>iferror(vlookup(A28,'Input de Projetos'!$A$3:$B$999,2,false),"")</f>
        <v>44938</v>
      </c>
      <c r="C28" s="45">
        <v>7.0</v>
      </c>
      <c r="D28" s="61">
        <v>1800.0</v>
      </c>
      <c r="E28" s="47">
        <v>45359.0</v>
      </c>
      <c r="F28" s="45" t="s">
        <v>71</v>
      </c>
      <c r="G28" s="45" t="s">
        <v>73</v>
      </c>
      <c r="H28" s="26"/>
      <c r="I28" s="48">
        <f t="shared" si="1"/>
        <v>202403</v>
      </c>
      <c r="J28" s="48">
        <f>IFERROR(if(F28&lt;&gt;"Sim","", VLOOKUP(A28,'Input de Projetos'!$A$3:$F$999,5,FALSE)*D28),"")</f>
        <v>1260</v>
      </c>
      <c r="K28" s="49">
        <f t="shared" si="2"/>
        <v>540</v>
      </c>
      <c r="L28" s="50" t="str">
        <f t="shared" si="3"/>
        <v/>
      </c>
      <c r="M28" s="10"/>
      <c r="N28" s="10"/>
      <c r="O28" s="10"/>
    </row>
    <row r="29">
      <c r="A29" s="41" t="s">
        <v>39</v>
      </c>
      <c r="B29" s="20">
        <f>iferror(vlookup(A29,'Input de Projetos'!$A$3:$B$999,2,false),"")</f>
        <v>44944</v>
      </c>
      <c r="C29" s="45">
        <v>8.0</v>
      </c>
      <c r="D29" s="61">
        <v>1500.0</v>
      </c>
      <c r="E29" s="47">
        <v>45384.0</v>
      </c>
      <c r="F29" s="45" t="s">
        <v>71</v>
      </c>
      <c r="G29" s="45" t="s">
        <v>72</v>
      </c>
      <c r="H29" s="26"/>
      <c r="I29" s="48">
        <f t="shared" si="1"/>
        <v>202404</v>
      </c>
      <c r="J29" s="48">
        <f>IFERROR(if(F29&lt;&gt;"Sim","", VLOOKUP(A29,'Input de Projetos'!$A$3:$F$999,5,FALSE)*D29),"")</f>
        <v>1050</v>
      </c>
      <c r="K29" s="49">
        <f t="shared" si="2"/>
        <v>450</v>
      </c>
      <c r="L29" s="50" t="str">
        <f t="shared" si="3"/>
        <v/>
      </c>
      <c r="M29" s="10"/>
      <c r="N29" s="10"/>
      <c r="O29" s="10"/>
    </row>
    <row r="30">
      <c r="A30" s="41" t="s">
        <v>38</v>
      </c>
      <c r="B30" s="20">
        <f>iferror(vlookup(A30,'Input de Projetos'!$A$3:$B$999,2,false),"")</f>
        <v>44938</v>
      </c>
      <c r="C30" s="45">
        <v>8.0</v>
      </c>
      <c r="D30" s="61">
        <v>1800.0</v>
      </c>
      <c r="E30" s="47">
        <v>45359.0</v>
      </c>
      <c r="F30" s="45" t="s">
        <v>71</v>
      </c>
      <c r="G30" s="45" t="s">
        <v>73</v>
      </c>
      <c r="H30" s="26"/>
      <c r="I30" s="48">
        <f t="shared" si="1"/>
        <v>202403</v>
      </c>
      <c r="J30" s="48">
        <f>IFERROR(if(F30&lt;&gt;"Sim","", VLOOKUP(A30,'Input de Projetos'!$A$3:$F$999,5,FALSE)*D30),"")</f>
        <v>1260</v>
      </c>
      <c r="K30" s="49">
        <f t="shared" si="2"/>
        <v>540</v>
      </c>
      <c r="L30" s="50" t="str">
        <f t="shared" si="3"/>
        <v/>
      </c>
      <c r="M30" s="10"/>
      <c r="N30" s="10"/>
      <c r="O30" s="10"/>
    </row>
    <row r="31">
      <c r="A31" s="41" t="s">
        <v>39</v>
      </c>
      <c r="B31" s="20">
        <f>iferror(vlookup(A31,'Input de Projetos'!$A$3:$B$999,2,false),"")</f>
        <v>44944</v>
      </c>
      <c r="C31" s="45">
        <v>8.0</v>
      </c>
      <c r="D31" s="61">
        <v>1500.0</v>
      </c>
      <c r="E31" s="47">
        <v>45408.0</v>
      </c>
      <c r="F31" s="45" t="s">
        <v>71</v>
      </c>
      <c r="G31" s="45" t="s">
        <v>72</v>
      </c>
      <c r="H31" s="26"/>
      <c r="I31" s="48">
        <f t="shared" si="1"/>
        <v>202404</v>
      </c>
      <c r="J31" s="48">
        <f>IFERROR(if(F31&lt;&gt;"Sim","", VLOOKUP(A31,'Input de Projetos'!$A$3:$F$999,5,FALSE)*D31),"")</f>
        <v>1050</v>
      </c>
      <c r="K31" s="49">
        <f t="shared" si="2"/>
        <v>450</v>
      </c>
      <c r="L31" s="50" t="str">
        <f t="shared" si="3"/>
        <v/>
      </c>
      <c r="M31" s="10"/>
      <c r="N31" s="10"/>
      <c r="O31" s="10"/>
    </row>
    <row r="32">
      <c r="A32" s="41"/>
      <c r="B32" s="20" t="str">
        <f>iferror(vlookup(A32,'Input de Projetos'!$A$3:$B$999,2,false),"")</f>
        <v/>
      </c>
      <c r="C32" s="51"/>
      <c r="D32" s="62"/>
      <c r="E32" s="20"/>
      <c r="F32" s="51"/>
      <c r="G32" s="51"/>
      <c r="H32" s="26"/>
      <c r="I32" s="48" t="str">
        <f t="shared" si="1"/>
        <v/>
      </c>
      <c r="J32" s="48" t="str">
        <f>IFERROR(if(F32&lt;&gt;"Sim","", VLOOKUP(A32,'Input de Projetos'!$A$3:$F$999,5,FALSE)*D32),"")</f>
        <v/>
      </c>
      <c r="K32" s="49" t="str">
        <f t="shared" si="2"/>
        <v/>
      </c>
      <c r="L32" s="50" t="str">
        <f t="shared" si="3"/>
        <v/>
      </c>
      <c r="M32" s="10"/>
      <c r="N32" s="10"/>
      <c r="O32" s="10"/>
    </row>
    <row r="33">
      <c r="A33" s="41"/>
      <c r="B33" s="20" t="str">
        <f>iferror(vlookup(A33,'Input de Projetos'!$A$3:$B$999,2,false),"")</f>
        <v/>
      </c>
      <c r="C33" s="51"/>
      <c r="D33" s="62"/>
      <c r="E33" s="20"/>
      <c r="F33" s="51"/>
      <c r="G33" s="51"/>
      <c r="H33" s="26"/>
      <c r="I33" s="48" t="str">
        <f t="shared" si="1"/>
        <v/>
      </c>
      <c r="J33" s="48" t="str">
        <f>IFERROR(if(F33&lt;&gt;"Sim","", VLOOKUP(A33,'Input de Projetos'!$A$3:$F$999,5,FALSE)*D33),"")</f>
        <v/>
      </c>
      <c r="K33" s="49" t="str">
        <f t="shared" si="2"/>
        <v/>
      </c>
      <c r="L33" s="50" t="str">
        <f t="shared" si="3"/>
        <v/>
      </c>
      <c r="M33" s="10"/>
      <c r="N33" s="10"/>
      <c r="O33" s="10"/>
    </row>
    <row r="34">
      <c r="A34" s="41"/>
      <c r="B34" s="20" t="str">
        <f>iferror(vlookup(A34,'Input de Projetos'!$A$3:$B$999,2,false),"")</f>
        <v/>
      </c>
      <c r="C34" s="51"/>
      <c r="D34" s="62"/>
      <c r="E34" s="20"/>
      <c r="F34" s="51"/>
      <c r="G34" s="51"/>
      <c r="H34" s="26"/>
      <c r="I34" s="48" t="str">
        <f t="shared" si="1"/>
        <v/>
      </c>
      <c r="J34" s="48" t="str">
        <f>IFERROR(if(F34&lt;&gt;"Sim","", VLOOKUP(A34,'Input de Projetos'!$A$3:$F$999,5,FALSE)*D34),"")</f>
        <v/>
      </c>
      <c r="K34" s="49" t="str">
        <f t="shared" si="2"/>
        <v/>
      </c>
      <c r="L34" s="50" t="str">
        <f t="shared" si="3"/>
        <v/>
      </c>
      <c r="M34" s="10"/>
      <c r="N34" s="10"/>
      <c r="O34" s="10"/>
    </row>
    <row r="35">
      <c r="A35" s="41"/>
      <c r="B35" s="20" t="str">
        <f>iferror(vlookup(A35,'Input de Projetos'!$A$3:$B$999,2,false),"")</f>
        <v/>
      </c>
      <c r="C35" s="51"/>
      <c r="D35" s="62"/>
      <c r="E35" s="20"/>
      <c r="F35" s="51"/>
      <c r="G35" s="51"/>
      <c r="H35" s="26"/>
      <c r="I35" s="48" t="str">
        <f t="shared" si="1"/>
        <v/>
      </c>
      <c r="J35" s="48" t="str">
        <f>IFERROR(if(F35&lt;&gt;"Sim","", VLOOKUP(A35,'Input de Projetos'!$A$3:$F$999,5,FALSE)*D35),"")</f>
        <v/>
      </c>
      <c r="K35" s="49" t="str">
        <f t="shared" si="2"/>
        <v/>
      </c>
      <c r="L35" s="50" t="str">
        <f t="shared" si="3"/>
        <v/>
      </c>
      <c r="M35" s="10"/>
      <c r="N35" s="10"/>
      <c r="O35" s="10"/>
    </row>
    <row r="36">
      <c r="A36" s="41"/>
      <c r="B36" s="20" t="str">
        <f>iferror(vlookup(A36,'Input de Projetos'!$A$3:$B$999,2,false),"")</f>
        <v/>
      </c>
      <c r="C36" s="51"/>
      <c r="D36" s="62"/>
      <c r="E36" s="20"/>
      <c r="F36" s="51"/>
      <c r="G36" s="51"/>
      <c r="H36" s="26"/>
      <c r="I36" s="48" t="str">
        <f t="shared" si="1"/>
        <v/>
      </c>
      <c r="J36" s="48" t="str">
        <f>IFERROR(if(F36&lt;&gt;"Sim","", VLOOKUP(A36,'Input de Projetos'!$A$3:$F$999,5,FALSE)*D36),"")</f>
        <v/>
      </c>
      <c r="K36" s="49" t="str">
        <f t="shared" si="2"/>
        <v/>
      </c>
      <c r="L36" s="50" t="str">
        <f t="shared" si="3"/>
        <v/>
      </c>
      <c r="M36" s="10"/>
      <c r="N36" s="10"/>
      <c r="O36" s="10"/>
    </row>
    <row r="37">
      <c r="A37" s="41"/>
      <c r="B37" s="20" t="str">
        <f>iferror(vlookup(A37,'Input de Projetos'!$A$3:$B$999,2,false),"")</f>
        <v/>
      </c>
      <c r="C37" s="51"/>
      <c r="D37" s="62"/>
      <c r="E37" s="20"/>
      <c r="F37" s="51"/>
      <c r="G37" s="51"/>
      <c r="H37" s="26"/>
      <c r="I37" s="48" t="str">
        <f t="shared" si="1"/>
        <v/>
      </c>
      <c r="J37" s="48" t="str">
        <f>IFERROR(if(F37&lt;&gt;"Sim","", VLOOKUP(A37,'Input de Projetos'!$A$3:$F$999,5,FALSE)*D37),"")</f>
        <v/>
      </c>
      <c r="K37" s="49" t="str">
        <f t="shared" si="2"/>
        <v/>
      </c>
      <c r="L37" s="50" t="str">
        <f t="shared" si="3"/>
        <v/>
      </c>
      <c r="M37" s="10"/>
      <c r="N37" s="10"/>
      <c r="O37" s="10"/>
    </row>
    <row r="38">
      <c r="A38" s="41"/>
      <c r="B38" s="20" t="str">
        <f>iferror(vlookup(A38,'Input de Projetos'!$A$3:$B$999,2,false),"")</f>
        <v/>
      </c>
      <c r="C38" s="51"/>
      <c r="D38" s="62"/>
      <c r="E38" s="20"/>
      <c r="F38" s="51"/>
      <c r="G38" s="51"/>
      <c r="H38" s="26"/>
      <c r="I38" s="48" t="str">
        <f t="shared" si="1"/>
        <v/>
      </c>
      <c r="J38" s="48" t="str">
        <f>IFERROR(if(F38&lt;&gt;"Sim","", VLOOKUP(A38,'Input de Projetos'!$A$3:$F$999,5,FALSE)*D38),"")</f>
        <v/>
      </c>
      <c r="K38" s="49" t="str">
        <f t="shared" si="2"/>
        <v/>
      </c>
      <c r="L38" s="50" t="str">
        <f t="shared" si="3"/>
        <v/>
      </c>
      <c r="M38" s="10"/>
      <c r="N38" s="10"/>
      <c r="O38" s="10"/>
    </row>
    <row r="39">
      <c r="A39" s="41"/>
      <c r="B39" s="20" t="str">
        <f>iferror(vlookup(A39,'Input de Projetos'!$A$3:$B$999,2,false),"")</f>
        <v/>
      </c>
      <c r="C39" s="51"/>
      <c r="D39" s="62"/>
      <c r="E39" s="20"/>
      <c r="F39" s="51"/>
      <c r="G39" s="51"/>
      <c r="H39" s="26"/>
      <c r="I39" s="48" t="str">
        <f t="shared" si="1"/>
        <v/>
      </c>
      <c r="J39" s="48" t="str">
        <f>IFERROR(if(F39&lt;&gt;"Sim","", VLOOKUP(A39,'Input de Projetos'!$A$3:$F$999,5,FALSE)*D39),"")</f>
        <v/>
      </c>
      <c r="K39" s="49" t="str">
        <f t="shared" si="2"/>
        <v/>
      </c>
      <c r="L39" s="50" t="str">
        <f t="shared" si="3"/>
        <v/>
      </c>
      <c r="M39" s="10"/>
      <c r="N39" s="10"/>
      <c r="O39" s="10"/>
    </row>
    <row r="40">
      <c r="A40" s="41"/>
      <c r="B40" s="20" t="str">
        <f>iferror(vlookup(A40,'Input de Projetos'!$A$3:$B$999,2,false),"")</f>
        <v/>
      </c>
      <c r="C40" s="51"/>
      <c r="D40" s="62"/>
      <c r="E40" s="20"/>
      <c r="F40" s="51"/>
      <c r="G40" s="51"/>
      <c r="H40" s="26"/>
      <c r="I40" s="48" t="str">
        <f t="shared" si="1"/>
        <v/>
      </c>
      <c r="J40" s="48" t="str">
        <f>IFERROR(if(F40&lt;&gt;"Sim","", VLOOKUP(A40,'Input de Projetos'!$A$3:$F$999,5,FALSE)*D40),"")</f>
        <v/>
      </c>
      <c r="K40" s="49" t="str">
        <f t="shared" si="2"/>
        <v/>
      </c>
      <c r="L40" s="50" t="str">
        <f t="shared" si="3"/>
        <v/>
      </c>
      <c r="M40" s="10"/>
      <c r="N40" s="10"/>
      <c r="O40" s="10"/>
    </row>
    <row r="41">
      <c r="A41" s="41"/>
      <c r="B41" s="20" t="str">
        <f>iferror(vlookup(A41,'Input de Projetos'!$A$3:$B$999,2,false),"")</f>
        <v/>
      </c>
      <c r="C41" s="51"/>
      <c r="D41" s="62"/>
      <c r="E41" s="20"/>
      <c r="F41" s="51"/>
      <c r="G41" s="51"/>
      <c r="H41" s="26"/>
      <c r="I41" s="48" t="str">
        <f t="shared" si="1"/>
        <v/>
      </c>
      <c r="J41" s="48" t="str">
        <f>IFERROR(if(F41&lt;&gt;"Sim","", VLOOKUP(A41,'Input de Projetos'!$A$3:$F$999,5,FALSE)*D41),"")</f>
        <v/>
      </c>
      <c r="K41" s="49" t="str">
        <f t="shared" si="2"/>
        <v/>
      </c>
      <c r="L41" s="50" t="str">
        <f t="shared" si="3"/>
        <v/>
      </c>
      <c r="M41" s="10"/>
      <c r="N41" s="10"/>
      <c r="O41" s="10"/>
    </row>
    <row r="42">
      <c r="A42" s="41"/>
      <c r="B42" s="20" t="str">
        <f>iferror(vlookup(A42,'Input de Projetos'!$A$3:$B$999,2,false),"")</f>
        <v/>
      </c>
      <c r="C42" s="51"/>
      <c r="D42" s="62"/>
      <c r="E42" s="20"/>
      <c r="F42" s="51"/>
      <c r="G42" s="51"/>
      <c r="H42" s="26"/>
      <c r="I42" s="48" t="str">
        <f t="shared" si="1"/>
        <v/>
      </c>
      <c r="J42" s="48" t="str">
        <f>IFERROR(if(F42&lt;&gt;"Sim","", VLOOKUP(A42,'Input de Projetos'!$A$3:$F$999,5,FALSE)*D42),"")</f>
        <v/>
      </c>
      <c r="K42" s="49" t="str">
        <f t="shared" si="2"/>
        <v/>
      </c>
      <c r="L42" s="50" t="str">
        <f t="shared" si="3"/>
        <v/>
      </c>
      <c r="M42" s="10"/>
      <c r="N42" s="10"/>
      <c r="O42" s="10"/>
    </row>
    <row r="43">
      <c r="A43" s="41"/>
      <c r="B43" s="20" t="str">
        <f>iferror(vlookup(A43,'Input de Projetos'!$A$3:$B$999,2,false),"")</f>
        <v/>
      </c>
      <c r="C43" s="51"/>
      <c r="D43" s="62"/>
      <c r="E43" s="20"/>
      <c r="F43" s="51"/>
      <c r="G43" s="51"/>
      <c r="H43" s="26"/>
      <c r="I43" s="48" t="str">
        <f t="shared" si="1"/>
        <v/>
      </c>
      <c r="J43" s="48" t="str">
        <f>IFERROR(if(F43&lt;&gt;"Sim","", VLOOKUP(A43,'Input de Projetos'!$A$3:$F$999,5,FALSE)*D43),"")</f>
        <v/>
      </c>
      <c r="K43" s="49" t="str">
        <f t="shared" si="2"/>
        <v/>
      </c>
      <c r="L43" s="50" t="str">
        <f t="shared" si="3"/>
        <v/>
      </c>
      <c r="M43" s="10"/>
      <c r="N43" s="10"/>
      <c r="O43" s="10"/>
    </row>
    <row r="44">
      <c r="A44" s="41"/>
      <c r="B44" s="20" t="str">
        <f>iferror(vlookup(A44,'Input de Projetos'!$A$3:$B$999,2,false),"")</f>
        <v/>
      </c>
      <c r="C44" s="51"/>
      <c r="D44" s="62"/>
      <c r="E44" s="20"/>
      <c r="F44" s="51"/>
      <c r="G44" s="51"/>
      <c r="H44" s="26"/>
      <c r="I44" s="48" t="str">
        <f t="shared" si="1"/>
        <v/>
      </c>
      <c r="J44" s="48" t="str">
        <f>IFERROR(if(F44&lt;&gt;"Sim","", VLOOKUP(A44,'Input de Projetos'!$A$3:$F$999,5,FALSE)*D44),"")</f>
        <v/>
      </c>
      <c r="K44" s="49" t="str">
        <f t="shared" si="2"/>
        <v/>
      </c>
      <c r="L44" s="50" t="str">
        <f t="shared" si="3"/>
        <v/>
      </c>
      <c r="M44" s="10"/>
      <c r="N44" s="10"/>
      <c r="O44" s="10"/>
    </row>
    <row r="45">
      <c r="A45" s="41"/>
      <c r="B45" s="20" t="str">
        <f>iferror(vlookup(A45,'Input de Projetos'!$A$3:$B$999,2,false),"")</f>
        <v/>
      </c>
      <c r="C45" s="51"/>
      <c r="D45" s="62"/>
      <c r="E45" s="20"/>
      <c r="F45" s="51"/>
      <c r="G45" s="51"/>
      <c r="H45" s="26"/>
      <c r="I45" s="48" t="str">
        <f t="shared" si="1"/>
        <v/>
      </c>
      <c r="J45" s="48" t="str">
        <f>IFERROR(if(F45&lt;&gt;"Sim","", VLOOKUP(A45,'Input de Projetos'!$A$3:$F$999,5,FALSE)*D45),"")</f>
        <v/>
      </c>
      <c r="K45" s="49" t="str">
        <f t="shared" si="2"/>
        <v/>
      </c>
      <c r="L45" s="50" t="str">
        <f t="shared" si="3"/>
        <v/>
      </c>
      <c r="M45" s="10"/>
      <c r="N45" s="10"/>
      <c r="O45" s="10"/>
    </row>
    <row r="46">
      <c r="A46" s="41"/>
      <c r="B46" s="20" t="str">
        <f>iferror(vlookup(A46,'Input de Projetos'!$A$3:$B$999,2,false),"")</f>
        <v/>
      </c>
      <c r="C46" s="51"/>
      <c r="D46" s="62"/>
      <c r="E46" s="20"/>
      <c r="F46" s="51"/>
      <c r="G46" s="51"/>
      <c r="H46" s="26"/>
      <c r="I46" s="48" t="str">
        <f t="shared" si="1"/>
        <v/>
      </c>
      <c r="J46" s="48" t="str">
        <f>IFERROR(if(F46&lt;&gt;"Sim","", VLOOKUP(A46,'Input de Projetos'!$A$3:$F$999,5,FALSE)*D46),"")</f>
        <v/>
      </c>
      <c r="K46" s="49" t="str">
        <f t="shared" si="2"/>
        <v/>
      </c>
      <c r="L46" s="50" t="str">
        <f t="shared" si="3"/>
        <v/>
      </c>
      <c r="M46" s="10"/>
      <c r="N46" s="10"/>
      <c r="O46" s="10"/>
    </row>
    <row r="47">
      <c r="A47" s="41"/>
      <c r="B47" s="20" t="str">
        <f>iferror(vlookup(A47,'Input de Projetos'!$A$3:$B$999,2,false),"")</f>
        <v/>
      </c>
      <c r="C47" s="51"/>
      <c r="D47" s="62"/>
      <c r="E47" s="20"/>
      <c r="F47" s="51"/>
      <c r="G47" s="51"/>
      <c r="H47" s="26"/>
      <c r="I47" s="48" t="str">
        <f t="shared" si="1"/>
        <v/>
      </c>
      <c r="J47" s="48" t="str">
        <f>IFERROR(if(F47&lt;&gt;"Sim","", VLOOKUP(A47,'Input de Projetos'!$A$3:$F$999,5,FALSE)*D47),"")</f>
        <v/>
      </c>
      <c r="K47" s="49" t="str">
        <f t="shared" si="2"/>
        <v/>
      </c>
      <c r="L47" s="50" t="str">
        <f t="shared" si="3"/>
        <v/>
      </c>
      <c r="M47" s="10"/>
      <c r="N47" s="10"/>
      <c r="O47" s="10"/>
    </row>
    <row r="48">
      <c r="A48" s="41"/>
      <c r="B48" s="20" t="str">
        <f>iferror(vlookup(A48,'Input de Projetos'!$A$3:$B$999,2,false),"")</f>
        <v/>
      </c>
      <c r="C48" s="51"/>
      <c r="D48" s="62"/>
      <c r="E48" s="20"/>
      <c r="F48" s="51"/>
      <c r="G48" s="51"/>
      <c r="H48" s="26"/>
      <c r="I48" s="48" t="str">
        <f t="shared" si="1"/>
        <v/>
      </c>
      <c r="J48" s="48" t="str">
        <f>IFERROR(if(F48&lt;&gt;"Sim","", VLOOKUP(A48,'Input de Projetos'!$A$3:$F$999,5,FALSE)*D48),"")</f>
        <v/>
      </c>
      <c r="K48" s="49" t="str">
        <f t="shared" si="2"/>
        <v/>
      </c>
      <c r="L48" s="50" t="str">
        <f t="shared" si="3"/>
        <v/>
      </c>
      <c r="M48" s="10"/>
      <c r="N48" s="10"/>
      <c r="O48" s="10"/>
    </row>
    <row r="49">
      <c r="A49" s="41"/>
      <c r="B49" s="20" t="str">
        <f>iferror(vlookup(A49,'Input de Projetos'!$A$3:$B$999,2,false),"")</f>
        <v/>
      </c>
      <c r="C49" s="51"/>
      <c r="D49" s="62"/>
      <c r="E49" s="20"/>
      <c r="F49" s="51"/>
      <c r="G49" s="51"/>
      <c r="H49" s="26"/>
      <c r="I49" s="48" t="str">
        <f t="shared" si="1"/>
        <v/>
      </c>
      <c r="J49" s="48" t="str">
        <f>IFERROR(if(F49&lt;&gt;"Sim","", VLOOKUP(A49,'Input de Projetos'!$A$3:$F$999,5,FALSE)*D49),"")</f>
        <v/>
      </c>
      <c r="K49" s="49" t="str">
        <f t="shared" si="2"/>
        <v/>
      </c>
      <c r="L49" s="50" t="str">
        <f t="shared" si="3"/>
        <v/>
      </c>
      <c r="M49" s="10"/>
      <c r="N49" s="10"/>
      <c r="O49" s="10"/>
    </row>
    <row r="50">
      <c r="A50" s="41"/>
      <c r="B50" s="20" t="str">
        <f>iferror(vlookup(A50,'Input de Projetos'!$A$3:$B$999,2,false),"")</f>
        <v/>
      </c>
      <c r="C50" s="51"/>
      <c r="D50" s="62"/>
      <c r="E50" s="20"/>
      <c r="F50" s="51"/>
      <c r="G50" s="51"/>
      <c r="H50" s="26"/>
      <c r="I50" s="48" t="str">
        <f t="shared" si="1"/>
        <v/>
      </c>
      <c r="J50" s="48" t="str">
        <f>IFERROR(if(F50&lt;&gt;"Sim","", VLOOKUP(A50,'Input de Projetos'!$A$3:$F$999,5,FALSE)*D50),"")</f>
        <v/>
      </c>
      <c r="K50" s="49" t="str">
        <f t="shared" si="2"/>
        <v/>
      </c>
      <c r="L50" s="50" t="str">
        <f t="shared" si="3"/>
        <v/>
      </c>
      <c r="M50" s="10"/>
      <c r="N50" s="10"/>
      <c r="O50" s="10"/>
    </row>
    <row r="51">
      <c r="A51" s="41"/>
      <c r="B51" s="20" t="str">
        <f>iferror(vlookup(A51,'Input de Projetos'!$A$3:$B$999,2,false),"")</f>
        <v/>
      </c>
      <c r="C51" s="51"/>
      <c r="D51" s="62"/>
      <c r="E51" s="20"/>
      <c r="F51" s="51"/>
      <c r="G51" s="51"/>
      <c r="H51" s="26"/>
      <c r="I51" s="48" t="str">
        <f t="shared" si="1"/>
        <v/>
      </c>
      <c r="J51" s="48" t="str">
        <f>IFERROR(if(F51&lt;&gt;"Sim","", VLOOKUP(A51,'Input de Projetos'!$A$3:$F$999,5,FALSE)*D51),"")</f>
        <v/>
      </c>
      <c r="K51" s="49" t="str">
        <f t="shared" si="2"/>
        <v/>
      </c>
      <c r="L51" s="50" t="str">
        <f t="shared" si="3"/>
        <v/>
      </c>
      <c r="M51" s="10"/>
      <c r="N51" s="10"/>
      <c r="O51" s="10"/>
    </row>
    <row r="52">
      <c r="A52" s="41"/>
      <c r="B52" s="20" t="str">
        <f>iferror(vlookup(A52,'Input de Projetos'!$A$3:$B$999,2,false),"")</f>
        <v/>
      </c>
      <c r="C52" s="51"/>
      <c r="D52" s="62"/>
      <c r="E52" s="20"/>
      <c r="F52" s="51"/>
      <c r="G52" s="51"/>
      <c r="H52" s="26"/>
      <c r="I52" s="48" t="str">
        <f t="shared" si="1"/>
        <v/>
      </c>
      <c r="J52" s="48" t="str">
        <f>IFERROR(if(F52&lt;&gt;"Sim","", VLOOKUP(A52,'Input de Projetos'!$A$3:$F$999,5,FALSE)*D52),"")</f>
        <v/>
      </c>
      <c r="K52" s="49" t="str">
        <f t="shared" si="2"/>
        <v/>
      </c>
      <c r="L52" s="50" t="str">
        <f t="shared" si="3"/>
        <v/>
      </c>
      <c r="M52" s="10"/>
      <c r="N52" s="10"/>
      <c r="O52" s="10"/>
    </row>
    <row r="53">
      <c r="A53" s="41"/>
      <c r="B53" s="20" t="str">
        <f>iferror(vlookup(A53,'Input de Projetos'!$A$3:$B$999,2,false),"")</f>
        <v/>
      </c>
      <c r="C53" s="51"/>
      <c r="D53" s="62"/>
      <c r="E53" s="20"/>
      <c r="F53" s="51"/>
      <c r="G53" s="51"/>
      <c r="H53" s="26"/>
      <c r="I53" s="48" t="str">
        <f t="shared" si="1"/>
        <v/>
      </c>
      <c r="J53" s="48" t="str">
        <f>IFERROR(if(F53&lt;&gt;"Sim","", VLOOKUP(A53,'Input de Projetos'!$A$3:$F$999,5,FALSE)*D53),"")</f>
        <v/>
      </c>
      <c r="K53" s="49" t="str">
        <f t="shared" si="2"/>
        <v/>
      </c>
      <c r="L53" s="50" t="str">
        <f t="shared" si="3"/>
        <v/>
      </c>
      <c r="M53" s="10"/>
      <c r="N53" s="10"/>
      <c r="O53" s="10"/>
    </row>
    <row r="54">
      <c r="A54" s="63"/>
      <c r="B54" s="20" t="str">
        <f>iferror(vlookup(A54,'Input de Projetos'!$A$3:$B$999,2,false),"")</f>
        <v/>
      </c>
      <c r="C54" s="51"/>
      <c r="D54" s="62"/>
      <c r="E54" s="20"/>
      <c r="F54" s="51"/>
      <c r="G54" s="51"/>
      <c r="H54" s="26"/>
      <c r="I54" s="48" t="str">
        <f t="shared" si="1"/>
        <v/>
      </c>
      <c r="J54" s="48" t="str">
        <f>IFERROR(if(F54&lt;&gt;"Sim","", VLOOKUP(A54,'Input de Projetos'!$A$3:$F$999,5,FALSE)*D54),"")</f>
        <v/>
      </c>
      <c r="K54" s="49" t="str">
        <f t="shared" si="2"/>
        <v/>
      </c>
      <c r="L54" s="50" t="str">
        <f t="shared" si="3"/>
        <v/>
      </c>
      <c r="M54" s="10"/>
      <c r="N54" s="10"/>
      <c r="O54" s="10"/>
    </row>
    <row r="55">
      <c r="A55" s="63"/>
      <c r="B55" s="20" t="str">
        <f>iferror(vlookup(A55,'Input de Projetos'!$A$3:$B$999,2,false),"")</f>
        <v/>
      </c>
      <c r="C55" s="51"/>
      <c r="D55" s="62"/>
      <c r="E55" s="20"/>
      <c r="F55" s="51"/>
      <c r="G55" s="51"/>
      <c r="H55" s="26"/>
      <c r="I55" s="48" t="str">
        <f t="shared" si="1"/>
        <v/>
      </c>
      <c r="J55" s="48" t="str">
        <f>IFERROR(if(F55&lt;&gt;"Sim","", VLOOKUP(A55,'Input de Projetos'!$A$3:$F$999,5,FALSE)*D55),"")</f>
        <v/>
      </c>
      <c r="K55" s="49" t="str">
        <f t="shared" si="2"/>
        <v/>
      </c>
      <c r="L55" s="50" t="str">
        <f t="shared" si="3"/>
        <v/>
      </c>
      <c r="M55" s="10"/>
      <c r="N55" s="10"/>
      <c r="O55" s="10"/>
    </row>
    <row r="56">
      <c r="A56" s="63"/>
      <c r="B56" s="20" t="str">
        <f>iferror(vlookup(A56,'Input de Projetos'!$A$3:$B$999,2,false),"")</f>
        <v/>
      </c>
      <c r="C56" s="51"/>
      <c r="D56" s="62"/>
      <c r="E56" s="20"/>
      <c r="F56" s="51"/>
      <c r="G56" s="51"/>
      <c r="H56" s="26"/>
      <c r="I56" s="48" t="str">
        <f t="shared" si="1"/>
        <v/>
      </c>
      <c r="J56" s="48" t="str">
        <f>IFERROR(if(F56&lt;&gt;"Sim","", VLOOKUP(A56,'Input de Projetos'!$A$3:$F$999,5,FALSE)*D56),"")</f>
        <v/>
      </c>
      <c r="K56" s="49" t="str">
        <f t="shared" si="2"/>
        <v/>
      </c>
      <c r="L56" s="50" t="str">
        <f t="shared" si="3"/>
        <v/>
      </c>
      <c r="M56" s="10"/>
      <c r="N56" s="10"/>
      <c r="O56" s="10"/>
    </row>
    <row r="57">
      <c r="A57" s="52"/>
      <c r="B57" s="20" t="str">
        <f>iferror(vlookup(A57,'Input de Projetos'!$A$3:$B$999,2,false),"")</f>
        <v/>
      </c>
      <c r="C57" s="51"/>
      <c r="D57" s="62"/>
      <c r="E57" s="20"/>
      <c r="F57" s="51"/>
      <c r="G57" s="51"/>
      <c r="H57" s="26"/>
      <c r="I57" s="48" t="str">
        <f t="shared" si="1"/>
        <v/>
      </c>
      <c r="J57" s="48" t="str">
        <f>IFERROR(if(F57&lt;&gt;"Sim","", VLOOKUP(A57,'Input de Projetos'!$A$3:$F$999,5,FALSE)*D57),"")</f>
        <v/>
      </c>
      <c r="K57" s="49" t="str">
        <f t="shared" si="2"/>
        <v/>
      </c>
      <c r="L57" s="50" t="str">
        <f t="shared" si="3"/>
        <v/>
      </c>
      <c r="M57" s="10"/>
      <c r="N57" s="10"/>
      <c r="O57" s="10"/>
    </row>
    <row r="58">
      <c r="A58" s="52"/>
      <c r="B58" s="20" t="str">
        <f>iferror(vlookup(A58,'Input de Projetos'!$A$3:$B$999,2,false),"")</f>
        <v/>
      </c>
      <c r="C58" s="51"/>
      <c r="D58" s="62"/>
      <c r="E58" s="20"/>
      <c r="F58" s="51"/>
      <c r="G58" s="51"/>
      <c r="H58" s="26"/>
      <c r="I58" s="48" t="str">
        <f t="shared" si="1"/>
        <v/>
      </c>
      <c r="J58" s="48" t="str">
        <f>IFERROR(if(F58&lt;&gt;"Sim","", VLOOKUP(A58,'Input de Projetos'!$A$3:$F$999,5,FALSE)*D58),"")</f>
        <v/>
      </c>
      <c r="K58" s="49" t="str">
        <f t="shared" si="2"/>
        <v/>
      </c>
      <c r="L58" s="50" t="str">
        <f t="shared" si="3"/>
        <v/>
      </c>
      <c r="M58" s="10"/>
      <c r="N58" s="10"/>
      <c r="O58" s="10"/>
    </row>
    <row r="59">
      <c r="A59" s="52"/>
      <c r="B59" s="20" t="str">
        <f>iferror(vlookup(A59,'Input de Projetos'!$A$3:$B$999,2,false),"")</f>
        <v/>
      </c>
      <c r="C59" s="51"/>
      <c r="D59" s="62"/>
      <c r="E59" s="20"/>
      <c r="F59" s="51"/>
      <c r="G59" s="51"/>
      <c r="H59" s="26"/>
      <c r="I59" s="48" t="str">
        <f t="shared" si="1"/>
        <v/>
      </c>
      <c r="J59" s="48" t="str">
        <f>IFERROR(if(F59&lt;&gt;"Sim","", VLOOKUP(A59,'Input de Projetos'!$A$3:$F$999,5,FALSE)*D59),"")</f>
        <v/>
      </c>
      <c r="K59" s="49" t="str">
        <f t="shared" si="2"/>
        <v/>
      </c>
      <c r="L59" s="50" t="str">
        <f t="shared" si="3"/>
        <v/>
      </c>
      <c r="M59" s="10"/>
      <c r="N59" s="10"/>
      <c r="O59" s="10"/>
    </row>
    <row r="60">
      <c r="A60" s="52"/>
      <c r="B60" s="20" t="str">
        <f>iferror(vlookup(A60,'Input de Projetos'!$A$3:$B$999,2,false),"")</f>
        <v/>
      </c>
      <c r="C60" s="51"/>
      <c r="D60" s="62"/>
      <c r="E60" s="20"/>
      <c r="F60" s="51"/>
      <c r="G60" s="51"/>
      <c r="H60" s="26"/>
      <c r="I60" s="48" t="str">
        <f t="shared" si="1"/>
        <v/>
      </c>
      <c r="J60" s="48" t="str">
        <f>IFERROR(if(F60&lt;&gt;"Sim","", VLOOKUP(A60,'Input de Projetos'!$A$3:$F$999,5,FALSE)*D60),"")</f>
        <v/>
      </c>
      <c r="K60" s="49" t="str">
        <f t="shared" si="2"/>
        <v/>
      </c>
      <c r="L60" s="50" t="str">
        <f t="shared" si="3"/>
        <v/>
      </c>
      <c r="M60" s="10"/>
      <c r="N60" s="10"/>
      <c r="O60" s="10"/>
    </row>
    <row r="61">
      <c r="A61" s="52"/>
      <c r="B61" s="20" t="str">
        <f>iferror(vlookup(A61,'Input de Projetos'!$A$3:$B$999,2,false),"")</f>
        <v/>
      </c>
      <c r="C61" s="51"/>
      <c r="D61" s="62"/>
      <c r="E61" s="20"/>
      <c r="F61" s="51"/>
      <c r="G61" s="51"/>
      <c r="H61" s="26"/>
      <c r="I61" s="48" t="str">
        <f t="shared" si="1"/>
        <v/>
      </c>
      <c r="J61" s="48" t="str">
        <f>IFERROR(if(F61&lt;&gt;"Sim","", VLOOKUP(A61,'Input de Projetos'!$A$3:$F$999,5,FALSE)*D61),"")</f>
        <v/>
      </c>
      <c r="K61" s="49" t="str">
        <f t="shared" si="2"/>
        <v/>
      </c>
      <c r="L61" s="50" t="str">
        <f t="shared" si="3"/>
        <v/>
      </c>
      <c r="M61" s="10"/>
      <c r="N61" s="10"/>
      <c r="O61" s="10"/>
    </row>
    <row r="62">
      <c r="A62" s="52"/>
      <c r="B62" s="20" t="str">
        <f>iferror(vlookup(A62,'Input de Projetos'!$A$3:$B$999,2,false),"")</f>
        <v/>
      </c>
      <c r="C62" s="51"/>
      <c r="D62" s="62"/>
      <c r="E62" s="20"/>
      <c r="F62" s="51"/>
      <c r="G62" s="51"/>
      <c r="H62" s="26"/>
      <c r="I62" s="48" t="str">
        <f t="shared" si="1"/>
        <v/>
      </c>
      <c r="J62" s="48" t="str">
        <f>IFERROR(if(F62&lt;&gt;"Sim","", VLOOKUP(A62,'Input de Projetos'!$A$3:$F$999,5,FALSE)*D62),"")</f>
        <v/>
      </c>
      <c r="K62" s="49" t="str">
        <f t="shared" si="2"/>
        <v/>
      </c>
      <c r="L62" s="50" t="str">
        <f t="shared" si="3"/>
        <v/>
      </c>
      <c r="M62" s="10"/>
      <c r="N62" s="10"/>
      <c r="O62" s="10"/>
    </row>
    <row r="63">
      <c r="A63" s="52"/>
      <c r="B63" s="20" t="str">
        <f>iferror(vlookup(A63,'Input de Projetos'!$A$3:$B$999,2,false),"")</f>
        <v/>
      </c>
      <c r="C63" s="51"/>
      <c r="D63" s="62"/>
      <c r="E63" s="20"/>
      <c r="F63" s="51"/>
      <c r="G63" s="51"/>
      <c r="H63" s="26"/>
      <c r="I63" s="48" t="str">
        <f t="shared" si="1"/>
        <v/>
      </c>
      <c r="J63" s="48" t="str">
        <f>IFERROR(if(F63&lt;&gt;"Sim","", VLOOKUP(A63,'Input de Projetos'!$A$3:$F$999,5,FALSE)*D63),"")</f>
        <v/>
      </c>
      <c r="K63" s="49" t="str">
        <f t="shared" si="2"/>
        <v/>
      </c>
      <c r="L63" s="50" t="str">
        <f t="shared" si="3"/>
        <v/>
      </c>
      <c r="M63" s="10"/>
      <c r="N63" s="10"/>
      <c r="O63" s="10"/>
    </row>
    <row r="64">
      <c r="A64" s="52"/>
      <c r="B64" s="20" t="str">
        <f>iferror(vlookup(A64,'Input de Projetos'!$A$3:$B$999,2,false),"")</f>
        <v/>
      </c>
      <c r="C64" s="51"/>
      <c r="D64" s="62"/>
      <c r="E64" s="20"/>
      <c r="F64" s="51"/>
      <c r="G64" s="51"/>
      <c r="H64" s="26"/>
      <c r="I64" s="48" t="str">
        <f t="shared" si="1"/>
        <v/>
      </c>
      <c r="J64" s="48" t="str">
        <f>IFERROR(if(F64&lt;&gt;"Sim","", VLOOKUP(A64,'Input de Projetos'!$A$3:$F$999,5,FALSE)*D64),"")</f>
        <v/>
      </c>
      <c r="K64" s="49" t="str">
        <f t="shared" si="2"/>
        <v/>
      </c>
      <c r="L64" s="50" t="str">
        <f t="shared" si="3"/>
        <v/>
      </c>
      <c r="M64" s="10"/>
      <c r="N64" s="10"/>
      <c r="O64" s="10"/>
    </row>
    <row r="65">
      <c r="A65" s="52"/>
      <c r="B65" s="20" t="str">
        <f>iferror(vlookup(A65,'Input de Projetos'!$A$3:$B$999,2,false),"")</f>
        <v/>
      </c>
      <c r="C65" s="51"/>
      <c r="D65" s="62"/>
      <c r="E65" s="20"/>
      <c r="F65" s="51"/>
      <c r="G65" s="51"/>
      <c r="H65" s="26"/>
      <c r="I65" s="48" t="str">
        <f t="shared" si="1"/>
        <v/>
      </c>
      <c r="J65" s="48" t="str">
        <f>IFERROR(if(F65&lt;&gt;"Sim","", VLOOKUP(A65,'Input de Projetos'!$A$3:$F$999,5,FALSE)*D65),"")</f>
        <v/>
      </c>
      <c r="K65" s="49" t="str">
        <f t="shared" si="2"/>
        <v/>
      </c>
      <c r="L65" s="50" t="str">
        <f t="shared" si="3"/>
        <v/>
      </c>
      <c r="M65" s="10"/>
      <c r="N65" s="10"/>
      <c r="O65" s="10"/>
    </row>
    <row r="66">
      <c r="A66" s="52"/>
      <c r="B66" s="20" t="str">
        <f>iferror(vlookup(A66,'Input de Projetos'!$A$3:$B$999,2,false),"")</f>
        <v/>
      </c>
      <c r="C66" s="51"/>
      <c r="D66" s="62"/>
      <c r="E66" s="20"/>
      <c r="F66" s="51"/>
      <c r="G66" s="51"/>
      <c r="H66" s="26"/>
      <c r="I66" s="48" t="str">
        <f t="shared" si="1"/>
        <v/>
      </c>
      <c r="J66" s="48" t="str">
        <f>IFERROR(if(F66&lt;&gt;"Sim","", VLOOKUP(A66,'Input de Projetos'!$A$3:$F$999,5,FALSE)*D66),"")</f>
        <v/>
      </c>
      <c r="K66" s="49" t="str">
        <f t="shared" si="2"/>
        <v/>
      </c>
      <c r="L66" s="50" t="str">
        <f t="shared" si="3"/>
        <v/>
      </c>
      <c r="M66" s="10"/>
      <c r="N66" s="10"/>
      <c r="O66" s="10"/>
    </row>
    <row r="67">
      <c r="A67" s="52"/>
      <c r="B67" s="20" t="str">
        <f>iferror(vlookup(A67,'Input de Projetos'!$A$3:$B$999,2,false),"")</f>
        <v/>
      </c>
      <c r="C67" s="51"/>
      <c r="D67" s="62"/>
      <c r="E67" s="20"/>
      <c r="F67" s="51"/>
      <c r="G67" s="51"/>
      <c r="H67" s="26"/>
      <c r="I67" s="48" t="str">
        <f t="shared" si="1"/>
        <v/>
      </c>
      <c r="J67" s="48" t="str">
        <f>IFERROR(if(F67&lt;&gt;"Sim","", VLOOKUP(A67,'Input de Projetos'!$A$3:$F$999,5,FALSE)*D67),"")</f>
        <v/>
      </c>
      <c r="K67" s="49" t="str">
        <f t="shared" si="2"/>
        <v/>
      </c>
      <c r="L67" s="50" t="str">
        <f t="shared" si="3"/>
        <v/>
      </c>
      <c r="M67" s="10"/>
      <c r="N67" s="10"/>
      <c r="O67" s="10"/>
    </row>
    <row r="68">
      <c r="A68" s="52"/>
      <c r="B68" s="20" t="str">
        <f>iferror(vlookup(A68,'Input de Projetos'!$A$3:$B$999,2,false),"")</f>
        <v/>
      </c>
      <c r="C68" s="51"/>
      <c r="D68" s="62"/>
      <c r="E68" s="20"/>
      <c r="F68" s="51"/>
      <c r="G68" s="51"/>
      <c r="H68" s="26"/>
      <c r="I68" s="48" t="str">
        <f t="shared" si="1"/>
        <v/>
      </c>
      <c r="J68" s="48" t="str">
        <f>IFERROR(if(F68&lt;&gt;"Sim","", VLOOKUP(A68,'Input de Projetos'!$A$3:$F$999,5,FALSE)*D68),"")</f>
        <v/>
      </c>
      <c r="K68" s="49" t="str">
        <f t="shared" si="2"/>
        <v/>
      </c>
      <c r="L68" s="50" t="str">
        <f t="shared" si="3"/>
        <v/>
      </c>
      <c r="M68" s="10"/>
      <c r="N68" s="10"/>
      <c r="O68" s="10"/>
    </row>
    <row r="69">
      <c r="A69" s="52"/>
      <c r="B69" s="20" t="str">
        <f>iferror(vlookup(A69,'Input de Projetos'!$A$3:$B$999,2,false),"")</f>
        <v/>
      </c>
      <c r="C69" s="51"/>
      <c r="D69" s="62"/>
      <c r="E69" s="20"/>
      <c r="F69" s="51"/>
      <c r="G69" s="51"/>
      <c r="H69" s="26"/>
      <c r="I69" s="48" t="str">
        <f t="shared" si="1"/>
        <v/>
      </c>
      <c r="J69" s="48" t="str">
        <f>IFERROR(if(F69&lt;&gt;"Sim","", VLOOKUP(A69,'Input de Projetos'!$A$3:$F$999,5,FALSE)*D69),"")</f>
        <v/>
      </c>
      <c r="K69" s="49" t="str">
        <f t="shared" si="2"/>
        <v/>
      </c>
      <c r="L69" s="50" t="str">
        <f t="shared" si="3"/>
        <v/>
      </c>
      <c r="M69" s="10"/>
      <c r="N69" s="10"/>
      <c r="O69" s="10"/>
    </row>
    <row r="70">
      <c r="A70" s="52"/>
      <c r="B70" s="20" t="str">
        <f>iferror(vlookup(A70,'Input de Projetos'!$A$3:$B$999,2,false),"")</f>
        <v/>
      </c>
      <c r="C70" s="51"/>
      <c r="D70" s="62"/>
      <c r="E70" s="20"/>
      <c r="F70" s="51"/>
      <c r="G70" s="51"/>
      <c r="H70" s="26"/>
      <c r="I70" s="48" t="str">
        <f t="shared" si="1"/>
        <v/>
      </c>
      <c r="J70" s="48" t="str">
        <f>IFERROR(if(F70&lt;&gt;"Sim","", VLOOKUP(A70,'Input de Projetos'!$A$3:$F$999,5,FALSE)*D70),"")</f>
        <v/>
      </c>
      <c r="K70" s="49" t="str">
        <f t="shared" si="2"/>
        <v/>
      </c>
      <c r="L70" s="50" t="str">
        <f t="shared" si="3"/>
        <v/>
      </c>
      <c r="M70" s="10"/>
      <c r="N70" s="10"/>
      <c r="O70" s="10"/>
    </row>
    <row r="71">
      <c r="A71" s="52"/>
      <c r="B71" s="20" t="str">
        <f>iferror(vlookup(A71,'Input de Projetos'!$A$3:$B$999,2,false),"")</f>
        <v/>
      </c>
      <c r="C71" s="51"/>
      <c r="D71" s="62"/>
      <c r="E71" s="20"/>
      <c r="F71" s="51"/>
      <c r="G71" s="51"/>
      <c r="H71" s="26"/>
      <c r="I71" s="48" t="str">
        <f t="shared" si="1"/>
        <v/>
      </c>
      <c r="J71" s="48" t="str">
        <f>IFERROR(if(F71&lt;&gt;"Sim","", VLOOKUP(A71,'Input de Projetos'!$A$3:$F$999,5,FALSE)*D71),"")</f>
        <v/>
      </c>
      <c r="K71" s="49" t="str">
        <f t="shared" si="2"/>
        <v/>
      </c>
      <c r="L71" s="50" t="str">
        <f t="shared" si="3"/>
        <v/>
      </c>
      <c r="M71" s="10"/>
      <c r="N71" s="10"/>
      <c r="O71" s="10"/>
    </row>
    <row r="72">
      <c r="A72" s="52"/>
      <c r="B72" s="20" t="str">
        <f>iferror(vlookup(A72,'Input de Projetos'!$A$3:$B$999,2,false),"")</f>
        <v/>
      </c>
      <c r="C72" s="51"/>
      <c r="D72" s="62"/>
      <c r="E72" s="20"/>
      <c r="F72" s="51"/>
      <c r="G72" s="51"/>
      <c r="H72" s="26"/>
      <c r="I72" s="48" t="str">
        <f t="shared" si="1"/>
        <v/>
      </c>
      <c r="J72" s="48" t="str">
        <f>IFERROR(if(F72&lt;&gt;"Sim","", VLOOKUP(A72,'Input de Projetos'!$A$3:$F$999,5,FALSE)*D72),"")</f>
        <v/>
      </c>
      <c r="K72" s="49" t="str">
        <f t="shared" si="2"/>
        <v/>
      </c>
      <c r="L72" s="50" t="str">
        <f t="shared" si="3"/>
        <v/>
      </c>
      <c r="M72" s="10"/>
      <c r="N72" s="10"/>
      <c r="O72" s="10"/>
    </row>
    <row r="73">
      <c r="A73" s="10"/>
      <c r="B73" s="20" t="str">
        <f>iferror(vlookup(A73,'Input de Projetos'!$A$3:$B$999,2,false),"")</f>
        <v/>
      </c>
      <c r="C73" s="51"/>
      <c r="D73" s="62"/>
      <c r="E73" s="20"/>
      <c r="F73" s="51"/>
      <c r="G73" s="51"/>
      <c r="H73" s="26"/>
      <c r="I73" s="48" t="str">
        <f t="shared" si="1"/>
        <v/>
      </c>
      <c r="J73" s="48" t="str">
        <f>IFERROR(if(F73&lt;&gt;"Sim","", VLOOKUP(A73,'Input de Projetos'!$A$3:$F$999,5,FALSE)*D73),"")</f>
        <v/>
      </c>
      <c r="K73" s="49" t="str">
        <f t="shared" si="2"/>
        <v/>
      </c>
      <c r="L73" s="50" t="str">
        <f t="shared" si="3"/>
        <v/>
      </c>
      <c r="M73" s="10"/>
      <c r="N73" s="10"/>
      <c r="O73" s="10"/>
    </row>
    <row r="74">
      <c r="A74" s="10"/>
      <c r="B74" s="20" t="str">
        <f>iferror(vlookup(A74,'Input de Projetos'!$A$3:$B$999,2,false),"")</f>
        <v/>
      </c>
      <c r="C74" s="51"/>
      <c r="D74" s="62"/>
      <c r="E74" s="20"/>
      <c r="F74" s="51"/>
      <c r="G74" s="51"/>
      <c r="H74" s="26"/>
      <c r="I74" s="48" t="str">
        <f t="shared" si="1"/>
        <v/>
      </c>
      <c r="J74" s="48" t="str">
        <f>IFERROR(if(F74&lt;&gt;"Sim","", VLOOKUP(A74,'Input de Projetos'!$A$3:$F$999,5,FALSE)*D74),"")</f>
        <v/>
      </c>
      <c r="K74" s="49" t="str">
        <f t="shared" si="2"/>
        <v/>
      </c>
      <c r="L74" s="50" t="str">
        <f t="shared" si="3"/>
        <v/>
      </c>
      <c r="M74" s="10"/>
      <c r="N74" s="10"/>
      <c r="O74" s="10"/>
    </row>
    <row r="75">
      <c r="A75" s="10"/>
      <c r="B75" s="20" t="str">
        <f>iferror(vlookup(A75,'Input de Projetos'!$A$3:$B$999,2,false),"")</f>
        <v/>
      </c>
      <c r="C75" s="51"/>
      <c r="D75" s="62"/>
      <c r="E75" s="20"/>
      <c r="F75" s="51"/>
      <c r="G75" s="51"/>
      <c r="H75" s="26"/>
      <c r="I75" s="48" t="str">
        <f t="shared" si="1"/>
        <v/>
      </c>
      <c r="J75" s="48" t="str">
        <f>IFERROR(if(F75&lt;&gt;"Sim","", VLOOKUP(A75,'Input de Projetos'!$A$3:$F$999,5,FALSE)*D75),"")</f>
        <v/>
      </c>
      <c r="K75" s="49" t="str">
        <f t="shared" si="2"/>
        <v/>
      </c>
      <c r="L75" s="50" t="str">
        <f t="shared" si="3"/>
        <v/>
      </c>
      <c r="M75" s="10"/>
      <c r="N75" s="10"/>
      <c r="O75" s="10"/>
    </row>
    <row r="76">
      <c r="A76" s="10"/>
      <c r="B76" s="20" t="str">
        <f>iferror(vlookup(A76,'Input de Projetos'!$A$3:$B$999,2,false),"")</f>
        <v/>
      </c>
      <c r="C76" s="51"/>
      <c r="D76" s="62"/>
      <c r="E76" s="20"/>
      <c r="F76" s="51"/>
      <c r="G76" s="51"/>
      <c r="H76" s="26"/>
      <c r="I76" s="48" t="str">
        <f t="shared" si="1"/>
        <v/>
      </c>
      <c r="J76" s="48" t="str">
        <f>IFERROR(if(F76&lt;&gt;"Sim","", VLOOKUP(A76,'Input de Projetos'!$A$3:$F$999,5,FALSE)*D76),"")</f>
        <v/>
      </c>
      <c r="K76" s="49" t="str">
        <f t="shared" si="2"/>
        <v/>
      </c>
      <c r="L76" s="50" t="str">
        <f t="shared" si="3"/>
        <v/>
      </c>
      <c r="M76" s="10"/>
      <c r="N76" s="10"/>
      <c r="O76" s="10"/>
    </row>
    <row r="77">
      <c r="A77" s="10"/>
      <c r="B77" s="20" t="str">
        <f>iferror(vlookup(A77,'Input de Projetos'!$A$3:$B$999,2,false),"")</f>
        <v/>
      </c>
      <c r="C77" s="51"/>
      <c r="D77" s="62"/>
      <c r="E77" s="20"/>
      <c r="F77" s="51"/>
      <c r="G77" s="51"/>
      <c r="H77" s="26"/>
      <c r="I77" s="48" t="str">
        <f t="shared" si="1"/>
        <v/>
      </c>
      <c r="J77" s="48" t="str">
        <f>IFERROR(if(F77&lt;&gt;"Sim","", VLOOKUP(A77,'Input de Projetos'!$A$3:$F$999,5,FALSE)*D77),"")</f>
        <v/>
      </c>
      <c r="K77" s="49" t="str">
        <f t="shared" si="2"/>
        <v/>
      </c>
      <c r="L77" s="50" t="str">
        <f t="shared" si="3"/>
        <v/>
      </c>
      <c r="M77" s="10"/>
      <c r="N77" s="10"/>
      <c r="O77" s="10"/>
    </row>
    <row r="78">
      <c r="A78" s="10"/>
      <c r="B78" s="20" t="str">
        <f>iferror(vlookup(A78,'Input de Projetos'!$A$3:$B$999,2,false),"")</f>
        <v/>
      </c>
      <c r="C78" s="51"/>
      <c r="D78" s="62"/>
      <c r="E78" s="20"/>
      <c r="F78" s="51"/>
      <c r="G78" s="51"/>
      <c r="H78" s="26"/>
      <c r="I78" s="48" t="str">
        <f t="shared" si="1"/>
        <v/>
      </c>
      <c r="J78" s="48" t="str">
        <f>IFERROR(if(F78&lt;&gt;"Sim","", VLOOKUP(A78,'Input de Projetos'!$A$3:$F$999,5,FALSE)*D78),"")</f>
        <v/>
      </c>
      <c r="K78" s="49" t="str">
        <f t="shared" si="2"/>
        <v/>
      </c>
      <c r="L78" s="50" t="str">
        <f t="shared" si="3"/>
        <v/>
      </c>
      <c r="M78" s="10"/>
      <c r="N78" s="10"/>
      <c r="O78" s="10"/>
    </row>
    <row r="79">
      <c r="A79" s="10"/>
      <c r="B79" s="20" t="str">
        <f>iferror(vlookup(A79,'Input de Projetos'!$A$3:$B$999,2,false),"")</f>
        <v/>
      </c>
      <c r="C79" s="51"/>
      <c r="D79" s="62"/>
      <c r="E79" s="20"/>
      <c r="F79" s="51"/>
      <c r="G79" s="51"/>
      <c r="H79" s="26"/>
      <c r="I79" s="48" t="str">
        <f t="shared" si="1"/>
        <v/>
      </c>
      <c r="J79" s="48" t="str">
        <f>IFERROR(if(F79&lt;&gt;"Sim","", VLOOKUP(A79,'Input de Projetos'!$A$3:$F$999,5,FALSE)*D79),"")</f>
        <v/>
      </c>
      <c r="K79" s="49" t="str">
        <f t="shared" si="2"/>
        <v/>
      </c>
      <c r="L79" s="50" t="str">
        <f t="shared" si="3"/>
        <v/>
      </c>
      <c r="M79" s="10"/>
      <c r="N79" s="10"/>
      <c r="O79" s="10"/>
    </row>
    <row r="80">
      <c r="A80" s="10"/>
      <c r="B80" s="20" t="str">
        <f>iferror(vlookup(A80,'Input de Projetos'!$A$3:$B$999,2,false),"")</f>
        <v/>
      </c>
      <c r="C80" s="51"/>
      <c r="D80" s="62"/>
      <c r="E80" s="20"/>
      <c r="F80" s="51"/>
      <c r="G80" s="51"/>
      <c r="H80" s="26"/>
      <c r="I80" s="48" t="str">
        <f t="shared" si="1"/>
        <v/>
      </c>
      <c r="J80" s="48" t="str">
        <f>IFERROR(if(F80&lt;&gt;"Sim","", VLOOKUP(A80,'Input de Projetos'!$A$3:$F$999,5,FALSE)*D80),"")</f>
        <v/>
      </c>
      <c r="K80" s="49" t="str">
        <f t="shared" si="2"/>
        <v/>
      </c>
      <c r="L80" s="50" t="str">
        <f t="shared" si="3"/>
        <v/>
      </c>
      <c r="M80" s="10"/>
      <c r="N80" s="10"/>
      <c r="O80" s="10"/>
    </row>
    <row r="81">
      <c r="A81" s="10"/>
      <c r="B81" s="20" t="str">
        <f>iferror(vlookup(A81,'Input de Projetos'!$A$3:$B$999,2,false),"")</f>
        <v/>
      </c>
      <c r="C81" s="51"/>
      <c r="D81" s="62"/>
      <c r="E81" s="20"/>
      <c r="F81" s="51"/>
      <c r="G81" s="51"/>
      <c r="H81" s="26"/>
      <c r="I81" s="48" t="str">
        <f t="shared" si="1"/>
        <v/>
      </c>
      <c r="J81" s="48" t="str">
        <f>IFERROR(if(F81&lt;&gt;"Sim","", VLOOKUP(A81,'Input de Projetos'!$A$3:$F$999,5,FALSE)*D81),"")</f>
        <v/>
      </c>
      <c r="K81" s="49" t="str">
        <f t="shared" si="2"/>
        <v/>
      </c>
      <c r="L81" s="50" t="str">
        <f t="shared" si="3"/>
        <v/>
      </c>
      <c r="M81" s="10"/>
      <c r="N81" s="10"/>
      <c r="O81" s="10"/>
    </row>
    <row r="82">
      <c r="A82" s="10"/>
      <c r="B82" s="20" t="str">
        <f>iferror(vlookup(A82,'Input de Projetos'!$A$3:$B$999,2,false),"")</f>
        <v/>
      </c>
      <c r="C82" s="51"/>
      <c r="D82" s="62"/>
      <c r="E82" s="20"/>
      <c r="F82" s="51"/>
      <c r="G82" s="51"/>
      <c r="H82" s="26"/>
      <c r="I82" s="48" t="str">
        <f t="shared" si="1"/>
        <v/>
      </c>
      <c r="J82" s="48" t="str">
        <f>IFERROR(if(F82&lt;&gt;"Sim","", VLOOKUP(A82,'Input de Projetos'!$A$3:$F$999,5,FALSE)*D82),"")</f>
        <v/>
      </c>
      <c r="K82" s="49" t="str">
        <f t="shared" si="2"/>
        <v/>
      </c>
      <c r="L82" s="50" t="str">
        <f t="shared" si="3"/>
        <v/>
      </c>
      <c r="M82" s="10"/>
      <c r="N82" s="10"/>
      <c r="O82" s="10"/>
    </row>
    <row r="83">
      <c r="A83" s="10"/>
      <c r="B83" s="20" t="str">
        <f>iferror(vlookup(A83,'Input de Projetos'!$A$3:$B$999,2,false),"")</f>
        <v/>
      </c>
      <c r="C83" s="51"/>
      <c r="D83" s="62"/>
      <c r="E83" s="20"/>
      <c r="F83" s="51"/>
      <c r="G83" s="51"/>
      <c r="H83" s="26"/>
      <c r="I83" s="48" t="str">
        <f t="shared" si="1"/>
        <v/>
      </c>
      <c r="J83" s="48" t="str">
        <f>IFERROR(if(F83&lt;&gt;"Sim","", VLOOKUP(A83,'Input de Projetos'!$A$3:$F$999,5,FALSE)*D83),"")</f>
        <v/>
      </c>
      <c r="K83" s="49" t="str">
        <f t="shared" si="2"/>
        <v/>
      </c>
      <c r="L83" s="50" t="str">
        <f t="shared" si="3"/>
        <v/>
      </c>
      <c r="M83" s="10"/>
      <c r="N83" s="10"/>
      <c r="O83" s="10"/>
    </row>
    <row r="84">
      <c r="A84" s="10"/>
      <c r="B84" s="20" t="str">
        <f>iferror(vlookup(A84,'Input de Projetos'!$A$3:$B$999,2,false),"")</f>
        <v/>
      </c>
      <c r="C84" s="51"/>
      <c r="D84" s="62"/>
      <c r="E84" s="20"/>
      <c r="F84" s="51"/>
      <c r="G84" s="51"/>
      <c r="H84" s="26"/>
      <c r="I84" s="48" t="str">
        <f t="shared" si="1"/>
        <v/>
      </c>
      <c r="J84" s="48" t="str">
        <f>IFERROR(if(F84&lt;&gt;"Sim","", VLOOKUP(A84,'Input de Projetos'!$A$3:$F$999,5,FALSE)*D84),"")</f>
        <v/>
      </c>
      <c r="K84" s="49" t="str">
        <f t="shared" si="2"/>
        <v/>
      </c>
      <c r="L84" s="50" t="str">
        <f t="shared" si="3"/>
        <v/>
      </c>
      <c r="M84" s="10"/>
      <c r="N84" s="10"/>
      <c r="O84" s="10"/>
    </row>
    <row r="85">
      <c r="A85" s="10"/>
      <c r="B85" s="20" t="str">
        <f>iferror(vlookup(A85,'Input de Projetos'!$A$3:$B$999,2,false),"")</f>
        <v/>
      </c>
      <c r="C85" s="51"/>
      <c r="D85" s="62"/>
      <c r="E85" s="20"/>
      <c r="F85" s="51"/>
      <c r="G85" s="51"/>
      <c r="H85" s="26"/>
      <c r="I85" s="48" t="str">
        <f t="shared" si="1"/>
        <v/>
      </c>
      <c r="J85" s="48" t="str">
        <f>IFERROR(if(F85&lt;&gt;"Sim","", VLOOKUP(A85,'Input de Projetos'!$A$3:$F$999,5,FALSE)*D85),"")</f>
        <v/>
      </c>
      <c r="K85" s="49" t="str">
        <f t="shared" si="2"/>
        <v/>
      </c>
      <c r="L85" s="50" t="str">
        <f t="shared" si="3"/>
        <v/>
      </c>
      <c r="M85" s="10"/>
      <c r="N85" s="10"/>
      <c r="O85" s="10"/>
    </row>
    <row r="86">
      <c r="A86" s="10"/>
      <c r="B86" s="20" t="str">
        <f>iferror(vlookup(A86,'Input de Projetos'!$A$3:$B$999,2,false),"")</f>
        <v/>
      </c>
      <c r="C86" s="51"/>
      <c r="D86" s="62"/>
      <c r="E86" s="20"/>
      <c r="F86" s="51"/>
      <c r="G86" s="51"/>
      <c r="H86" s="26"/>
      <c r="I86" s="48" t="str">
        <f t="shared" si="1"/>
        <v/>
      </c>
      <c r="J86" s="48" t="str">
        <f>IFERROR(if(F86&lt;&gt;"Sim","", VLOOKUP(A86,'Input de Projetos'!$A$3:$F$999,5,FALSE)*D86),"")</f>
        <v/>
      </c>
      <c r="K86" s="49" t="str">
        <f t="shared" si="2"/>
        <v/>
      </c>
      <c r="L86" s="50" t="str">
        <f t="shared" si="3"/>
        <v/>
      </c>
      <c r="M86" s="10"/>
      <c r="N86" s="10"/>
      <c r="O86" s="10"/>
    </row>
    <row r="87">
      <c r="A87" s="10"/>
      <c r="B87" s="20" t="str">
        <f>iferror(vlookup(A87,'Input de Projetos'!$A$3:$B$999,2,false),"")</f>
        <v/>
      </c>
      <c r="C87" s="51"/>
      <c r="D87" s="62"/>
      <c r="E87" s="20"/>
      <c r="F87" s="51"/>
      <c r="G87" s="51"/>
      <c r="H87" s="26"/>
      <c r="I87" s="48" t="str">
        <f t="shared" si="1"/>
        <v/>
      </c>
      <c r="J87" s="48" t="str">
        <f>IFERROR(if(F87&lt;&gt;"Sim","", VLOOKUP(A87,'Input de Projetos'!$A$3:$F$999,5,FALSE)*D87),"")</f>
        <v/>
      </c>
      <c r="K87" s="49" t="str">
        <f t="shared" si="2"/>
        <v/>
      </c>
      <c r="L87" s="50" t="str">
        <f t="shared" si="3"/>
        <v/>
      </c>
      <c r="M87" s="10"/>
      <c r="N87" s="10"/>
      <c r="O87" s="10"/>
    </row>
    <row r="88">
      <c r="A88" s="10"/>
      <c r="B88" s="20" t="str">
        <f>iferror(vlookup(A88,'Input de Projetos'!$A$3:$B$999,2,false),"")</f>
        <v/>
      </c>
      <c r="C88" s="51"/>
      <c r="D88" s="62"/>
      <c r="E88" s="20"/>
      <c r="F88" s="51"/>
      <c r="G88" s="51"/>
      <c r="H88" s="26"/>
      <c r="I88" s="48" t="str">
        <f t="shared" si="1"/>
        <v/>
      </c>
      <c r="J88" s="48" t="str">
        <f>IFERROR(if(F88&lt;&gt;"Sim","", VLOOKUP(A88,'Input de Projetos'!$A$3:$F$999,5,FALSE)*D88),"")</f>
        <v/>
      </c>
      <c r="K88" s="49" t="str">
        <f t="shared" si="2"/>
        <v/>
      </c>
      <c r="L88" s="50" t="str">
        <f t="shared" si="3"/>
        <v/>
      </c>
      <c r="M88" s="10"/>
      <c r="N88" s="10"/>
      <c r="O88" s="10"/>
    </row>
    <row r="89">
      <c r="A89" s="10"/>
      <c r="B89" s="20" t="str">
        <f>iferror(vlookup(A89,'Input de Projetos'!$A$3:$B$999,2,false),"")</f>
        <v/>
      </c>
      <c r="C89" s="51"/>
      <c r="D89" s="62"/>
      <c r="E89" s="20"/>
      <c r="F89" s="51"/>
      <c r="G89" s="51"/>
      <c r="H89" s="26"/>
      <c r="I89" s="48" t="str">
        <f t="shared" si="1"/>
        <v/>
      </c>
      <c r="J89" s="48" t="str">
        <f>IFERROR(if(F89&lt;&gt;"Sim","", VLOOKUP(A89,'Input de Projetos'!$A$3:$F$999,5,FALSE)*D89),"")</f>
        <v/>
      </c>
      <c r="K89" s="49" t="str">
        <f t="shared" si="2"/>
        <v/>
      </c>
      <c r="L89" s="50" t="str">
        <f t="shared" si="3"/>
        <v/>
      </c>
      <c r="M89" s="10"/>
      <c r="N89" s="10"/>
      <c r="O89" s="10"/>
    </row>
    <row r="90">
      <c r="A90" s="10"/>
      <c r="B90" s="20" t="str">
        <f>iferror(vlookup(A90,'Input de Projetos'!$A$3:$B$999,2,false),"")</f>
        <v/>
      </c>
      <c r="C90" s="51"/>
      <c r="D90" s="62"/>
      <c r="E90" s="20"/>
      <c r="F90" s="51"/>
      <c r="G90" s="51"/>
      <c r="H90" s="26"/>
      <c r="I90" s="48" t="str">
        <f t="shared" si="1"/>
        <v/>
      </c>
      <c r="J90" s="48" t="str">
        <f>IFERROR(if(F90&lt;&gt;"Sim","", VLOOKUP(A90,'Input de Projetos'!$A$3:$F$999,5,FALSE)*D90),"")</f>
        <v/>
      </c>
      <c r="K90" s="49" t="str">
        <f t="shared" si="2"/>
        <v/>
      </c>
      <c r="L90" s="50" t="str">
        <f t="shared" si="3"/>
        <v/>
      </c>
      <c r="M90" s="10"/>
      <c r="N90" s="10"/>
      <c r="O90" s="10"/>
    </row>
    <row r="91">
      <c r="A91" s="10"/>
      <c r="B91" s="20" t="str">
        <f>iferror(vlookup(A91,'Input de Projetos'!$A$3:$B$999,2,false),"")</f>
        <v/>
      </c>
      <c r="C91" s="51"/>
      <c r="D91" s="62"/>
      <c r="E91" s="20"/>
      <c r="F91" s="51"/>
      <c r="G91" s="51"/>
      <c r="H91" s="26"/>
      <c r="I91" s="48" t="str">
        <f t="shared" si="1"/>
        <v/>
      </c>
      <c r="J91" s="48" t="str">
        <f>IFERROR(if(F91&lt;&gt;"Sim","", VLOOKUP(A91,'Input de Projetos'!$A$3:$F$999,5,FALSE)*D91),"")</f>
        <v/>
      </c>
      <c r="K91" s="49" t="str">
        <f t="shared" si="2"/>
        <v/>
      </c>
      <c r="L91" s="50" t="str">
        <f t="shared" si="3"/>
        <v/>
      </c>
      <c r="M91" s="10"/>
      <c r="N91" s="10"/>
      <c r="O91" s="10"/>
    </row>
    <row r="92">
      <c r="A92" s="10"/>
      <c r="B92" s="20" t="str">
        <f>iferror(vlookup(A92,'Input de Projetos'!$A$3:$B$999,2,false),"")</f>
        <v/>
      </c>
      <c r="C92" s="51"/>
      <c r="D92" s="62"/>
      <c r="E92" s="20"/>
      <c r="F92" s="51"/>
      <c r="G92" s="51"/>
      <c r="H92" s="26"/>
      <c r="I92" s="48" t="str">
        <f t="shared" si="1"/>
        <v/>
      </c>
      <c r="J92" s="48" t="str">
        <f>IFERROR(if(F92&lt;&gt;"Sim","", VLOOKUP(A92,'Input de Projetos'!$A$3:$F$999,5,FALSE)*D92),"")</f>
        <v/>
      </c>
      <c r="K92" s="49" t="str">
        <f t="shared" si="2"/>
        <v/>
      </c>
      <c r="L92" s="50" t="str">
        <f t="shared" si="3"/>
        <v/>
      </c>
      <c r="M92" s="10"/>
      <c r="N92" s="10"/>
      <c r="O92" s="10"/>
    </row>
    <row r="93">
      <c r="A93" s="10"/>
      <c r="B93" s="20" t="str">
        <f>iferror(vlookup(A93,'Input de Projetos'!$A$3:$B$999,2,false),"")</f>
        <v/>
      </c>
      <c r="C93" s="51"/>
      <c r="D93" s="62"/>
      <c r="E93" s="20"/>
      <c r="F93" s="51"/>
      <c r="G93" s="51"/>
      <c r="H93" s="26"/>
      <c r="I93" s="48" t="str">
        <f t="shared" si="1"/>
        <v/>
      </c>
      <c r="J93" s="48" t="str">
        <f>IFERROR(if(F93&lt;&gt;"Sim","", VLOOKUP(A93,'Input de Projetos'!$A$3:$F$999,5,FALSE)*D93),"")</f>
        <v/>
      </c>
      <c r="K93" s="49" t="str">
        <f t="shared" si="2"/>
        <v/>
      </c>
      <c r="L93" s="50" t="str">
        <f t="shared" si="3"/>
        <v/>
      </c>
      <c r="M93" s="10"/>
      <c r="N93" s="10"/>
      <c r="O93" s="10"/>
    </row>
    <row r="94">
      <c r="A94" s="10"/>
      <c r="B94" s="20" t="str">
        <f>iferror(vlookup(A94,'Input de Projetos'!$A$3:$B$999,2,false),"")</f>
        <v/>
      </c>
      <c r="C94" s="51"/>
      <c r="D94" s="62"/>
      <c r="E94" s="20"/>
      <c r="F94" s="51"/>
      <c r="G94" s="51"/>
      <c r="H94" s="26"/>
      <c r="I94" s="48" t="str">
        <f t="shared" si="1"/>
        <v/>
      </c>
      <c r="J94" s="48" t="str">
        <f>IFERROR(if(F94&lt;&gt;"Sim","", VLOOKUP(A94,'Input de Projetos'!$A$3:$F$999,5,FALSE)*D94),"")</f>
        <v/>
      </c>
      <c r="K94" s="49" t="str">
        <f t="shared" si="2"/>
        <v/>
      </c>
      <c r="L94" s="50" t="str">
        <f t="shared" si="3"/>
        <v/>
      </c>
      <c r="M94" s="10"/>
      <c r="N94" s="10"/>
      <c r="O94" s="10"/>
    </row>
    <row r="95">
      <c r="A95" s="10"/>
      <c r="B95" s="20" t="str">
        <f>iferror(vlookup(A95,'Input de Projetos'!$A$3:$B$999,2,false),"")</f>
        <v/>
      </c>
      <c r="C95" s="51"/>
      <c r="D95" s="62"/>
      <c r="E95" s="20"/>
      <c r="F95" s="51"/>
      <c r="G95" s="51"/>
      <c r="H95" s="26"/>
      <c r="I95" s="48" t="str">
        <f t="shared" si="1"/>
        <v/>
      </c>
      <c r="J95" s="48" t="str">
        <f>IFERROR(if(F95&lt;&gt;"Sim","", VLOOKUP(A95,'Input de Projetos'!$A$3:$F$999,5,FALSE)*D95),"")</f>
        <v/>
      </c>
      <c r="K95" s="49" t="str">
        <f t="shared" si="2"/>
        <v/>
      </c>
      <c r="L95" s="50" t="str">
        <f t="shared" si="3"/>
        <v/>
      </c>
      <c r="M95" s="10"/>
      <c r="N95" s="10"/>
      <c r="O95" s="10"/>
    </row>
    <row r="96">
      <c r="A96" s="10"/>
      <c r="B96" s="20" t="str">
        <f>iferror(vlookup(A96,'Input de Projetos'!$A$3:$B$999,2,false),"")</f>
        <v/>
      </c>
      <c r="C96" s="51"/>
      <c r="D96" s="62"/>
      <c r="E96" s="20"/>
      <c r="F96" s="51"/>
      <c r="G96" s="51"/>
      <c r="H96" s="26"/>
      <c r="I96" s="48" t="str">
        <f t="shared" si="1"/>
        <v/>
      </c>
      <c r="J96" s="48" t="str">
        <f>IFERROR(if(F96&lt;&gt;"Sim","", VLOOKUP(A96,'Input de Projetos'!$A$3:$F$999,5,FALSE)*D96),"")</f>
        <v/>
      </c>
      <c r="K96" s="49" t="str">
        <f t="shared" si="2"/>
        <v/>
      </c>
      <c r="L96" s="50" t="str">
        <f t="shared" si="3"/>
        <v/>
      </c>
      <c r="M96" s="10"/>
      <c r="N96" s="10"/>
      <c r="O96" s="10"/>
    </row>
    <row r="97">
      <c r="A97" s="10"/>
      <c r="B97" s="20" t="str">
        <f>iferror(vlookup(A97,'Input de Projetos'!$A$3:$B$999,2,false),"")</f>
        <v/>
      </c>
      <c r="C97" s="51"/>
      <c r="D97" s="62"/>
      <c r="E97" s="20"/>
      <c r="F97" s="51"/>
      <c r="G97" s="51"/>
      <c r="H97" s="26"/>
      <c r="I97" s="48" t="str">
        <f t="shared" si="1"/>
        <v/>
      </c>
      <c r="J97" s="48" t="str">
        <f>IFERROR(if(F97&lt;&gt;"Sim","", VLOOKUP(A97,'Input de Projetos'!$A$3:$F$999,5,FALSE)*D97),"")</f>
        <v/>
      </c>
      <c r="K97" s="49" t="str">
        <f t="shared" si="2"/>
        <v/>
      </c>
      <c r="L97" s="50" t="str">
        <f t="shared" si="3"/>
        <v/>
      </c>
      <c r="M97" s="10"/>
      <c r="N97" s="10"/>
      <c r="O97" s="10"/>
    </row>
    <row r="98">
      <c r="A98" s="10"/>
      <c r="B98" s="20" t="str">
        <f>iferror(vlookup(A98,'Input de Projetos'!$A$3:$B$999,2,false),"")</f>
        <v/>
      </c>
      <c r="C98" s="51"/>
      <c r="D98" s="62"/>
      <c r="E98" s="20"/>
      <c r="F98" s="51"/>
      <c r="G98" s="51"/>
      <c r="H98" s="26"/>
      <c r="I98" s="48" t="str">
        <f t="shared" si="1"/>
        <v/>
      </c>
      <c r="J98" s="48" t="str">
        <f>IFERROR(if(F98&lt;&gt;"Sim","", VLOOKUP(A98,'Input de Projetos'!$A$3:$F$999,5,FALSE)*D98),"")</f>
        <v/>
      </c>
      <c r="K98" s="49" t="str">
        <f t="shared" si="2"/>
        <v/>
      </c>
      <c r="L98" s="50" t="str">
        <f t="shared" si="3"/>
        <v/>
      </c>
      <c r="M98" s="10"/>
      <c r="N98" s="10"/>
      <c r="O98" s="10"/>
    </row>
    <row r="99">
      <c r="A99" s="10"/>
      <c r="B99" s="20" t="str">
        <f>iferror(vlookup(A99,'Input de Projetos'!$A$3:$B$999,2,false),"")</f>
        <v/>
      </c>
      <c r="C99" s="51"/>
      <c r="D99" s="62"/>
      <c r="E99" s="20"/>
      <c r="F99" s="51"/>
      <c r="G99" s="51"/>
      <c r="H99" s="26"/>
      <c r="I99" s="48" t="str">
        <f t="shared" si="1"/>
        <v/>
      </c>
      <c r="J99" s="48" t="str">
        <f>IFERROR(if(F99&lt;&gt;"Sim","", VLOOKUP(A99,'Input de Projetos'!$A$3:$F$999,5,FALSE)*D99),"")</f>
        <v/>
      </c>
      <c r="K99" s="49" t="str">
        <f t="shared" si="2"/>
        <v/>
      </c>
      <c r="L99" s="50" t="str">
        <f t="shared" si="3"/>
        <v/>
      </c>
      <c r="M99" s="10"/>
      <c r="N99" s="10"/>
      <c r="O99" s="10"/>
    </row>
    <row r="100">
      <c r="A100" s="10"/>
      <c r="B100" s="20" t="str">
        <f>iferror(vlookup(A100,'Input de Projetos'!$A$3:$B$999,2,false),"")</f>
        <v/>
      </c>
      <c r="C100" s="51"/>
      <c r="D100" s="62"/>
      <c r="E100" s="20"/>
      <c r="F100" s="51"/>
      <c r="G100" s="51"/>
      <c r="H100" s="26"/>
      <c r="I100" s="48" t="str">
        <f t="shared" si="1"/>
        <v/>
      </c>
      <c r="J100" s="48" t="str">
        <f>IFERROR(if(F100&lt;&gt;"Sim","", VLOOKUP(A100,'Input de Projetos'!$A$3:$F$999,5,FALSE)*D100),"")</f>
        <v/>
      </c>
      <c r="K100" s="49" t="str">
        <f t="shared" si="2"/>
        <v/>
      </c>
      <c r="L100" s="50" t="str">
        <f t="shared" si="3"/>
        <v/>
      </c>
      <c r="M100" s="10"/>
      <c r="N100" s="10"/>
      <c r="O100" s="10"/>
    </row>
    <row r="101">
      <c r="A101" s="10"/>
      <c r="B101" s="20" t="str">
        <f>iferror(vlookup(A101,'Input de Projetos'!$A$3:$B$999,2,false),"")</f>
        <v/>
      </c>
      <c r="C101" s="51"/>
      <c r="D101" s="62"/>
      <c r="E101" s="20"/>
      <c r="F101" s="51"/>
      <c r="G101" s="51"/>
      <c r="H101" s="26"/>
      <c r="I101" s="48" t="str">
        <f t="shared" si="1"/>
        <v/>
      </c>
      <c r="J101" s="48" t="str">
        <f>IFERROR(if(F101&lt;&gt;"Sim","", VLOOKUP(A101,'Input de Projetos'!$A$3:$F$999,5,FALSE)*D101),"")</f>
        <v/>
      </c>
      <c r="K101" s="49" t="str">
        <f t="shared" si="2"/>
        <v/>
      </c>
      <c r="L101" s="50" t="str">
        <f t="shared" si="3"/>
        <v/>
      </c>
      <c r="M101" s="10"/>
      <c r="N101" s="10"/>
      <c r="O101" s="10"/>
    </row>
    <row r="102">
      <c r="A102" s="10"/>
      <c r="B102" s="20" t="str">
        <f>iferror(vlookup(A102,'Input de Projetos'!$A$3:$B$999,2,false),"")</f>
        <v/>
      </c>
      <c r="C102" s="51"/>
      <c r="D102" s="62"/>
      <c r="E102" s="20"/>
      <c r="F102" s="51"/>
      <c r="G102" s="51"/>
      <c r="H102" s="26"/>
      <c r="I102" s="48" t="str">
        <f t="shared" si="1"/>
        <v/>
      </c>
      <c r="J102" s="48" t="str">
        <f>IFERROR(if(F102&lt;&gt;"Sim","", VLOOKUP(A102,'Input de Projetos'!$A$3:$F$999,5,FALSE)*D102),"")</f>
        <v/>
      </c>
      <c r="K102" s="49" t="str">
        <f t="shared" si="2"/>
        <v/>
      </c>
      <c r="L102" s="50" t="str">
        <f t="shared" si="3"/>
        <v/>
      </c>
      <c r="M102" s="10"/>
      <c r="N102" s="10"/>
      <c r="O102" s="10"/>
    </row>
    <row r="103">
      <c r="A103" s="10"/>
      <c r="B103" s="20" t="str">
        <f>iferror(vlookup(A103,'Input de Projetos'!$A$3:$B$999,2,false),"")</f>
        <v/>
      </c>
      <c r="C103" s="51"/>
      <c r="D103" s="62"/>
      <c r="E103" s="20"/>
      <c r="F103" s="51"/>
      <c r="G103" s="51"/>
      <c r="H103" s="26"/>
      <c r="I103" s="48" t="str">
        <f t="shared" si="1"/>
        <v/>
      </c>
      <c r="J103" s="48" t="str">
        <f>IFERROR(if(F103&lt;&gt;"Sim","", VLOOKUP(A103,'Input de Projetos'!$A$3:$F$999,5,FALSE)*D103),"")</f>
        <v/>
      </c>
      <c r="K103" s="49" t="str">
        <f t="shared" si="2"/>
        <v/>
      </c>
      <c r="L103" s="50" t="str">
        <f t="shared" si="3"/>
        <v/>
      </c>
      <c r="M103" s="10"/>
      <c r="N103" s="10"/>
      <c r="O103" s="10"/>
    </row>
    <row r="104">
      <c r="A104" s="10"/>
      <c r="B104" s="20" t="str">
        <f>iferror(vlookup(A104,'Input de Projetos'!$A$3:$B$999,2,false),"")</f>
        <v/>
      </c>
      <c r="C104" s="51"/>
      <c r="D104" s="62"/>
      <c r="E104" s="20"/>
      <c r="F104" s="51"/>
      <c r="G104" s="51"/>
      <c r="H104" s="26"/>
      <c r="I104" s="48" t="str">
        <f t="shared" si="1"/>
        <v/>
      </c>
      <c r="J104" s="48" t="str">
        <f>IFERROR(if(F104&lt;&gt;"Sim","", VLOOKUP(A104,'Input de Projetos'!$A$3:$F$999,5,FALSE)*D104),"")</f>
        <v/>
      </c>
      <c r="K104" s="49" t="str">
        <f t="shared" si="2"/>
        <v/>
      </c>
      <c r="L104" s="50" t="str">
        <f t="shared" si="3"/>
        <v/>
      </c>
      <c r="M104" s="10"/>
      <c r="N104" s="10"/>
      <c r="O104" s="10"/>
    </row>
    <row r="105">
      <c r="A105" s="10"/>
      <c r="B105" s="20" t="str">
        <f>iferror(vlookup(A105,'Input de Projetos'!$A$3:$B$999,2,false),"")</f>
        <v/>
      </c>
      <c r="C105" s="51"/>
      <c r="D105" s="62"/>
      <c r="E105" s="20"/>
      <c r="F105" s="51"/>
      <c r="G105" s="51"/>
      <c r="H105" s="26"/>
      <c r="I105" s="48" t="str">
        <f t="shared" si="1"/>
        <v/>
      </c>
      <c r="J105" s="48" t="str">
        <f>IFERROR(if(F105&lt;&gt;"Sim","", VLOOKUP(A105,'Input de Projetos'!$A$3:$F$999,5,FALSE)*D105),"")</f>
        <v/>
      </c>
      <c r="K105" s="49" t="str">
        <f t="shared" si="2"/>
        <v/>
      </c>
      <c r="L105" s="50" t="str">
        <f t="shared" si="3"/>
        <v/>
      </c>
      <c r="M105" s="10"/>
      <c r="N105" s="10"/>
      <c r="O105" s="10"/>
    </row>
    <row r="106">
      <c r="A106" s="10"/>
      <c r="B106" s="20" t="str">
        <f>iferror(vlookup(A106,'Input de Projetos'!$A$3:$B$999,2,false),"")</f>
        <v/>
      </c>
      <c r="C106" s="51"/>
      <c r="D106" s="62"/>
      <c r="E106" s="20"/>
      <c r="F106" s="51"/>
      <c r="G106" s="51"/>
      <c r="H106" s="26"/>
      <c r="I106" s="48" t="str">
        <f t="shared" si="1"/>
        <v/>
      </c>
      <c r="J106" s="48" t="str">
        <f>IFERROR(if(F106&lt;&gt;"Sim","", VLOOKUP(A106,'Input de Projetos'!$A$3:$F$999,5,FALSE)*D106),"")</f>
        <v/>
      </c>
      <c r="K106" s="49" t="str">
        <f t="shared" si="2"/>
        <v/>
      </c>
      <c r="L106" s="50" t="str">
        <f t="shared" si="3"/>
        <v/>
      </c>
      <c r="M106" s="10"/>
      <c r="N106" s="10"/>
      <c r="O106" s="10"/>
    </row>
    <row r="107">
      <c r="A107" s="10"/>
      <c r="B107" s="20" t="str">
        <f>iferror(vlookup(A107,'Input de Projetos'!$A$3:$B$999,2,false),"")</f>
        <v/>
      </c>
      <c r="C107" s="51"/>
      <c r="D107" s="62"/>
      <c r="E107" s="20"/>
      <c r="F107" s="51"/>
      <c r="G107" s="51"/>
      <c r="H107" s="26"/>
      <c r="I107" s="48" t="str">
        <f t="shared" si="1"/>
        <v/>
      </c>
      <c r="J107" s="48" t="str">
        <f>IFERROR(if(F107&lt;&gt;"Sim","", VLOOKUP(A107,'Input de Projetos'!$A$3:$F$999,5,FALSE)*D107),"")</f>
        <v/>
      </c>
      <c r="K107" s="49" t="str">
        <f t="shared" si="2"/>
        <v/>
      </c>
      <c r="L107" s="50" t="str">
        <f t="shared" si="3"/>
        <v/>
      </c>
      <c r="M107" s="10"/>
      <c r="N107" s="10"/>
      <c r="O107" s="10"/>
    </row>
    <row r="108">
      <c r="A108" s="10"/>
      <c r="B108" s="20" t="str">
        <f>iferror(vlookup(A108,'Input de Projetos'!$A$3:$B$999,2,false),"")</f>
        <v/>
      </c>
      <c r="C108" s="51"/>
      <c r="D108" s="62"/>
      <c r="E108" s="20"/>
      <c r="F108" s="51"/>
      <c r="G108" s="51"/>
      <c r="H108" s="26"/>
      <c r="I108" s="48" t="str">
        <f t="shared" si="1"/>
        <v/>
      </c>
      <c r="J108" s="48" t="str">
        <f>IFERROR(if(F108&lt;&gt;"Sim","", VLOOKUP(A108,'Input de Projetos'!$A$3:$F$999,5,FALSE)*D108),"")</f>
        <v/>
      </c>
      <c r="K108" s="49" t="str">
        <f t="shared" si="2"/>
        <v/>
      </c>
      <c r="L108" s="50" t="str">
        <f t="shared" si="3"/>
        <v/>
      </c>
      <c r="M108" s="10"/>
      <c r="N108" s="10"/>
      <c r="O108" s="10"/>
    </row>
    <row r="109">
      <c r="A109" s="10"/>
      <c r="B109" s="20" t="str">
        <f>iferror(vlookup(A109,'Input de Projetos'!$A$3:$B$999,2,false),"")</f>
        <v/>
      </c>
      <c r="C109" s="51"/>
      <c r="D109" s="62"/>
      <c r="E109" s="20"/>
      <c r="F109" s="51"/>
      <c r="G109" s="51"/>
      <c r="H109" s="26"/>
      <c r="I109" s="48" t="str">
        <f t="shared" si="1"/>
        <v/>
      </c>
      <c r="J109" s="48" t="str">
        <f>IFERROR(if(F109&lt;&gt;"Sim","", VLOOKUP(A109,'Input de Projetos'!$A$3:$F$999,5,FALSE)*D109),"")</f>
        <v/>
      </c>
      <c r="K109" s="49" t="str">
        <f t="shared" si="2"/>
        <v/>
      </c>
      <c r="L109" s="50" t="str">
        <f t="shared" si="3"/>
        <v/>
      </c>
      <c r="M109" s="10"/>
      <c r="N109" s="10"/>
      <c r="O109" s="10"/>
    </row>
    <row r="110">
      <c r="A110" s="10"/>
      <c r="B110" s="20" t="str">
        <f>iferror(vlookup(A110,'Input de Projetos'!$A$3:$B$999,2,false),"")</f>
        <v/>
      </c>
      <c r="C110" s="51"/>
      <c r="D110" s="62"/>
      <c r="E110" s="20"/>
      <c r="F110" s="51"/>
      <c r="G110" s="51"/>
      <c r="H110" s="26"/>
      <c r="I110" s="48" t="str">
        <f t="shared" si="1"/>
        <v/>
      </c>
      <c r="J110" s="48" t="str">
        <f>IFERROR(if(F110&lt;&gt;"Sim","", VLOOKUP(A110,'Input de Projetos'!$A$3:$F$999,5,FALSE)*D110),"")</f>
        <v/>
      </c>
      <c r="K110" s="49" t="str">
        <f t="shared" si="2"/>
        <v/>
      </c>
      <c r="L110" s="50" t="str">
        <f t="shared" si="3"/>
        <v/>
      </c>
      <c r="M110" s="10"/>
      <c r="N110" s="10"/>
      <c r="O110" s="10"/>
    </row>
    <row r="111">
      <c r="A111" s="10"/>
      <c r="B111" s="20" t="str">
        <f>iferror(vlookup(A111,'Input de Projetos'!$A$3:$B$999,2,false),"")</f>
        <v/>
      </c>
      <c r="C111" s="51"/>
      <c r="D111" s="62"/>
      <c r="E111" s="20"/>
      <c r="F111" s="51"/>
      <c r="G111" s="51"/>
      <c r="H111" s="26"/>
      <c r="I111" s="48" t="str">
        <f t="shared" si="1"/>
        <v/>
      </c>
      <c r="J111" s="48" t="str">
        <f>IFERROR(if(F111&lt;&gt;"Sim","", VLOOKUP(A111,'Input de Projetos'!$A$3:$F$999,5,FALSE)*D111),"")</f>
        <v/>
      </c>
      <c r="K111" s="49" t="str">
        <f t="shared" si="2"/>
        <v/>
      </c>
      <c r="L111" s="50" t="str">
        <f t="shared" si="3"/>
        <v/>
      </c>
      <c r="M111" s="10"/>
      <c r="N111" s="10"/>
      <c r="O111" s="10"/>
    </row>
    <row r="112">
      <c r="A112" s="10"/>
      <c r="B112" s="20" t="str">
        <f>iferror(vlookup(A112,'Input de Projetos'!$A$3:$B$999,2,false),"")</f>
        <v/>
      </c>
      <c r="C112" s="51"/>
      <c r="D112" s="62"/>
      <c r="E112" s="20"/>
      <c r="F112" s="51"/>
      <c r="G112" s="51"/>
      <c r="H112" s="26"/>
      <c r="I112" s="48" t="str">
        <f t="shared" si="1"/>
        <v/>
      </c>
      <c r="J112" s="48" t="str">
        <f>IFERROR(if(F112&lt;&gt;"Sim","", VLOOKUP(A112,'Input de Projetos'!$A$3:$F$999,5,FALSE)*D112),"")</f>
        <v/>
      </c>
      <c r="K112" s="49" t="str">
        <f t="shared" si="2"/>
        <v/>
      </c>
      <c r="L112" s="50" t="str">
        <f t="shared" si="3"/>
        <v/>
      </c>
      <c r="M112" s="10"/>
      <c r="N112" s="10"/>
      <c r="O112" s="10"/>
    </row>
    <row r="113">
      <c r="A113" s="10"/>
      <c r="B113" s="20" t="str">
        <f>iferror(vlookup(A113,'Input de Projetos'!$A$3:$B$999,2,false),"")</f>
        <v/>
      </c>
      <c r="C113" s="51"/>
      <c r="D113" s="62"/>
      <c r="E113" s="20"/>
      <c r="F113" s="51"/>
      <c r="G113" s="51"/>
      <c r="H113" s="26"/>
      <c r="I113" s="48" t="str">
        <f t="shared" si="1"/>
        <v/>
      </c>
      <c r="J113" s="48" t="str">
        <f>IFERROR(if(F113&lt;&gt;"Sim","", VLOOKUP(A113,'Input de Projetos'!$A$3:$F$999,5,FALSE)*D113),"")</f>
        <v/>
      </c>
      <c r="K113" s="49" t="str">
        <f t="shared" si="2"/>
        <v/>
      </c>
      <c r="L113" s="50" t="str">
        <f t="shared" si="3"/>
        <v/>
      </c>
      <c r="M113" s="10"/>
      <c r="N113" s="10"/>
      <c r="O113" s="10"/>
    </row>
    <row r="114">
      <c r="A114" s="10"/>
      <c r="B114" s="20" t="str">
        <f>iferror(vlookup(A114,'Input de Projetos'!$A$3:$B$999,2,false),"")</f>
        <v/>
      </c>
      <c r="C114" s="51"/>
      <c r="D114" s="62"/>
      <c r="E114" s="20"/>
      <c r="F114" s="51"/>
      <c r="G114" s="51"/>
      <c r="H114" s="26"/>
      <c r="I114" s="48" t="str">
        <f t="shared" si="1"/>
        <v/>
      </c>
      <c r="J114" s="48" t="str">
        <f>IFERROR(if(F114&lt;&gt;"Sim","", VLOOKUP(A114,'Input de Projetos'!$A$3:$F$999,5,FALSE)*D114),"")</f>
        <v/>
      </c>
      <c r="K114" s="49" t="str">
        <f t="shared" si="2"/>
        <v/>
      </c>
      <c r="L114" s="50" t="str">
        <f t="shared" si="3"/>
        <v/>
      </c>
      <c r="M114" s="10"/>
      <c r="N114" s="10"/>
      <c r="O114" s="10"/>
    </row>
    <row r="115">
      <c r="A115" s="10"/>
      <c r="B115" s="20" t="str">
        <f>iferror(vlookup(A115,'Input de Projetos'!$A$3:$B$999,2,false),"")</f>
        <v/>
      </c>
      <c r="C115" s="51"/>
      <c r="D115" s="62"/>
      <c r="E115" s="20"/>
      <c r="F115" s="51"/>
      <c r="G115" s="51"/>
      <c r="H115" s="26"/>
      <c r="I115" s="48" t="str">
        <f t="shared" si="1"/>
        <v/>
      </c>
      <c r="J115" s="48" t="str">
        <f>IFERROR(if(F115&lt;&gt;"Sim","", VLOOKUP(A115,'Input de Projetos'!$A$3:$F$999,5,FALSE)*D115),"")</f>
        <v/>
      </c>
      <c r="K115" s="49" t="str">
        <f t="shared" si="2"/>
        <v/>
      </c>
      <c r="L115" s="50" t="str">
        <f t="shared" si="3"/>
        <v/>
      </c>
      <c r="M115" s="10"/>
      <c r="N115" s="10"/>
      <c r="O115" s="10"/>
    </row>
    <row r="116">
      <c r="A116" s="10"/>
      <c r="B116" s="20" t="str">
        <f>iferror(vlookup(A116,'Input de Projetos'!$A$3:$B$999,2,false),"")</f>
        <v/>
      </c>
      <c r="C116" s="51"/>
      <c r="D116" s="62"/>
      <c r="E116" s="20"/>
      <c r="F116" s="51"/>
      <c r="G116" s="51"/>
      <c r="H116" s="26"/>
      <c r="I116" s="48" t="str">
        <f t="shared" si="1"/>
        <v/>
      </c>
      <c r="J116" s="48" t="str">
        <f>IFERROR(if(F116&lt;&gt;"Sim","", VLOOKUP(A116,'Input de Projetos'!$A$3:$F$999,5,FALSE)*D116),"")</f>
        <v/>
      </c>
      <c r="K116" s="49" t="str">
        <f t="shared" si="2"/>
        <v/>
      </c>
      <c r="L116" s="50" t="str">
        <f t="shared" si="3"/>
        <v/>
      </c>
      <c r="M116" s="10"/>
      <c r="N116" s="10"/>
      <c r="O116" s="10"/>
    </row>
    <row r="117">
      <c r="A117" s="10"/>
      <c r="B117" s="20" t="str">
        <f>iferror(vlookup(A117,'Input de Projetos'!$A$3:$B$999,2,false),"")</f>
        <v/>
      </c>
      <c r="C117" s="51"/>
      <c r="D117" s="62"/>
      <c r="E117" s="20"/>
      <c r="F117" s="51"/>
      <c r="G117" s="51"/>
      <c r="H117" s="26"/>
      <c r="I117" s="48" t="str">
        <f t="shared" si="1"/>
        <v/>
      </c>
      <c r="J117" s="48" t="str">
        <f>IFERROR(if(F117&lt;&gt;"Sim","", VLOOKUP(A117,'Input de Projetos'!$A$3:$F$999,5,FALSE)*D117),"")</f>
        <v/>
      </c>
      <c r="K117" s="49" t="str">
        <f t="shared" si="2"/>
        <v/>
      </c>
      <c r="L117" s="50" t="str">
        <f t="shared" si="3"/>
        <v/>
      </c>
      <c r="M117" s="10"/>
      <c r="N117" s="10"/>
      <c r="O117" s="10"/>
    </row>
    <row r="118">
      <c r="A118" s="10"/>
      <c r="B118" s="20" t="str">
        <f>iferror(vlookup(A118,'Input de Projetos'!$A$3:$B$999,2,false),"")</f>
        <v/>
      </c>
      <c r="C118" s="51"/>
      <c r="D118" s="62"/>
      <c r="E118" s="20"/>
      <c r="F118" s="51"/>
      <c r="G118" s="51"/>
      <c r="H118" s="26"/>
      <c r="I118" s="48" t="str">
        <f t="shared" si="1"/>
        <v/>
      </c>
      <c r="J118" s="48" t="str">
        <f>IFERROR(if(F118&lt;&gt;"Sim","", VLOOKUP(A118,'Input de Projetos'!$A$3:$F$999,5,FALSE)*D118),"")</f>
        <v/>
      </c>
      <c r="K118" s="49" t="str">
        <f t="shared" si="2"/>
        <v/>
      </c>
      <c r="L118" s="50" t="str">
        <f t="shared" si="3"/>
        <v/>
      </c>
      <c r="M118" s="10"/>
      <c r="N118" s="10"/>
      <c r="O118" s="10"/>
    </row>
    <row r="119">
      <c r="A119" s="10"/>
      <c r="B119" s="20" t="str">
        <f>iferror(vlookup(A119,'Input de Projetos'!$A$3:$B$999,2,false),"")</f>
        <v/>
      </c>
      <c r="C119" s="51"/>
      <c r="D119" s="62"/>
      <c r="E119" s="20"/>
      <c r="F119" s="51"/>
      <c r="G119" s="51"/>
      <c r="H119" s="26"/>
      <c r="I119" s="48" t="str">
        <f t="shared" si="1"/>
        <v/>
      </c>
      <c r="J119" s="48" t="str">
        <f>IFERROR(if(F119&lt;&gt;"Sim","", VLOOKUP(A119,'Input de Projetos'!$A$3:$F$999,5,FALSE)*D119),"")</f>
        <v/>
      </c>
      <c r="K119" s="49" t="str">
        <f t="shared" si="2"/>
        <v/>
      </c>
      <c r="L119" s="50" t="str">
        <f t="shared" si="3"/>
        <v/>
      </c>
      <c r="M119" s="10"/>
      <c r="N119" s="10"/>
      <c r="O119" s="10"/>
    </row>
    <row r="120">
      <c r="A120" s="10"/>
      <c r="B120" s="20" t="str">
        <f>iferror(vlookup(A120,'Input de Projetos'!$A$3:$B$999,2,false),"")</f>
        <v/>
      </c>
      <c r="C120" s="51"/>
      <c r="D120" s="62"/>
      <c r="E120" s="20"/>
      <c r="F120" s="51"/>
      <c r="G120" s="51"/>
      <c r="H120" s="26"/>
      <c r="I120" s="48" t="str">
        <f t="shared" si="1"/>
        <v/>
      </c>
      <c r="J120" s="48" t="str">
        <f>IFERROR(if(F120&lt;&gt;"Sim","", VLOOKUP(A120,'Input de Projetos'!$A$3:$F$999,5,FALSE)*D120),"")</f>
        <v/>
      </c>
      <c r="K120" s="49" t="str">
        <f t="shared" si="2"/>
        <v/>
      </c>
      <c r="L120" s="50" t="str">
        <f t="shared" si="3"/>
        <v/>
      </c>
      <c r="M120" s="10"/>
      <c r="N120" s="10"/>
      <c r="O120" s="10"/>
    </row>
    <row r="121">
      <c r="A121" s="10"/>
      <c r="B121" s="20" t="str">
        <f>iferror(vlookup(A121,'Input de Projetos'!$A$3:$B$999,2,false),"")</f>
        <v/>
      </c>
      <c r="C121" s="51"/>
      <c r="D121" s="62"/>
      <c r="E121" s="20"/>
      <c r="F121" s="51"/>
      <c r="G121" s="51"/>
      <c r="H121" s="26"/>
      <c r="I121" s="48" t="str">
        <f t="shared" si="1"/>
        <v/>
      </c>
      <c r="J121" s="48" t="str">
        <f>IFERROR(if(F121&lt;&gt;"Sim","", VLOOKUP(A121,'Input de Projetos'!$A$3:$F$999,5,FALSE)*D121),"")</f>
        <v/>
      </c>
      <c r="K121" s="49" t="str">
        <f t="shared" si="2"/>
        <v/>
      </c>
      <c r="L121" s="50" t="str">
        <f t="shared" si="3"/>
        <v/>
      </c>
      <c r="M121" s="10"/>
      <c r="N121" s="10"/>
      <c r="O121" s="10"/>
    </row>
    <row r="122">
      <c r="A122" s="10"/>
      <c r="B122" s="20" t="str">
        <f>iferror(vlookup(A122,'Input de Projetos'!$A$3:$B$999,2,false),"")</f>
        <v/>
      </c>
      <c r="C122" s="51"/>
      <c r="D122" s="62"/>
      <c r="E122" s="20"/>
      <c r="F122" s="51"/>
      <c r="G122" s="51"/>
      <c r="H122" s="26"/>
      <c r="I122" s="48" t="str">
        <f t="shared" si="1"/>
        <v/>
      </c>
      <c r="J122" s="48" t="str">
        <f>IFERROR(if(F122&lt;&gt;"Sim","", VLOOKUP(A122,'Input de Projetos'!$A$3:$F$999,5,FALSE)*D122),"")</f>
        <v/>
      </c>
      <c r="K122" s="49" t="str">
        <f t="shared" si="2"/>
        <v/>
      </c>
      <c r="L122" s="50" t="str">
        <f t="shared" si="3"/>
        <v/>
      </c>
      <c r="M122" s="10"/>
      <c r="N122" s="10"/>
      <c r="O122" s="10"/>
    </row>
    <row r="123">
      <c r="A123" s="10"/>
      <c r="B123" s="20" t="str">
        <f>iferror(vlookup(A123,'Input de Projetos'!$A$3:$B$999,2,false),"")</f>
        <v/>
      </c>
      <c r="C123" s="51"/>
      <c r="D123" s="62"/>
      <c r="E123" s="20"/>
      <c r="F123" s="51"/>
      <c r="G123" s="51"/>
      <c r="H123" s="26"/>
      <c r="I123" s="48" t="str">
        <f t="shared" si="1"/>
        <v/>
      </c>
      <c r="J123" s="48" t="str">
        <f>IFERROR(if(F123&lt;&gt;"Sim","", VLOOKUP(A123,'Input de Projetos'!$A$3:$F$999,5,FALSE)*D123),"")</f>
        <v/>
      </c>
      <c r="K123" s="49" t="str">
        <f t="shared" si="2"/>
        <v/>
      </c>
      <c r="L123" s="50" t="str">
        <f t="shared" si="3"/>
        <v/>
      </c>
      <c r="M123" s="10"/>
      <c r="N123" s="10"/>
      <c r="O123" s="10"/>
    </row>
    <row r="124">
      <c r="A124" s="10"/>
      <c r="B124" s="20" t="str">
        <f>iferror(vlookup(A124,'Input de Projetos'!$A$3:$B$999,2,false),"")</f>
        <v/>
      </c>
      <c r="C124" s="51"/>
      <c r="D124" s="62"/>
      <c r="E124" s="20"/>
      <c r="F124" s="51"/>
      <c r="G124" s="51"/>
      <c r="H124" s="26"/>
      <c r="I124" s="48" t="str">
        <f t="shared" si="1"/>
        <v/>
      </c>
      <c r="J124" s="48" t="str">
        <f>IFERROR(if(F124&lt;&gt;"Sim","", VLOOKUP(A124,'Input de Projetos'!$A$3:$F$999,5,FALSE)*D124),"")</f>
        <v/>
      </c>
      <c r="K124" s="49" t="str">
        <f t="shared" si="2"/>
        <v/>
      </c>
      <c r="L124" s="50" t="str">
        <f t="shared" si="3"/>
        <v/>
      </c>
      <c r="M124" s="10"/>
      <c r="N124" s="10"/>
      <c r="O124" s="10"/>
    </row>
    <row r="125">
      <c r="A125" s="10"/>
      <c r="B125" s="20" t="str">
        <f>iferror(vlookup(A125,'Input de Projetos'!$A$3:$B$999,2,false),"")</f>
        <v/>
      </c>
      <c r="C125" s="51"/>
      <c r="D125" s="62"/>
      <c r="E125" s="20"/>
      <c r="F125" s="51"/>
      <c r="G125" s="51"/>
      <c r="H125" s="26"/>
      <c r="I125" s="48" t="str">
        <f t="shared" si="1"/>
        <v/>
      </c>
      <c r="J125" s="48" t="str">
        <f>IFERROR(if(F125&lt;&gt;"Sim","", VLOOKUP(A125,'Input de Projetos'!$A$3:$F$999,5,FALSE)*D125),"")</f>
        <v/>
      </c>
      <c r="K125" s="49" t="str">
        <f t="shared" si="2"/>
        <v/>
      </c>
      <c r="L125" s="50" t="str">
        <f t="shared" si="3"/>
        <v/>
      </c>
      <c r="M125" s="10"/>
      <c r="N125" s="10"/>
      <c r="O125" s="10"/>
    </row>
    <row r="126">
      <c r="A126" s="10"/>
      <c r="B126" s="20" t="str">
        <f>iferror(vlookup(A126,'Input de Projetos'!$A$3:$B$999,2,false),"")</f>
        <v/>
      </c>
      <c r="C126" s="51"/>
      <c r="D126" s="62"/>
      <c r="E126" s="20"/>
      <c r="F126" s="51"/>
      <c r="G126" s="51"/>
      <c r="H126" s="26"/>
      <c r="I126" s="48" t="str">
        <f t="shared" si="1"/>
        <v/>
      </c>
      <c r="J126" s="48" t="str">
        <f>IFERROR(if(F126&lt;&gt;"Sim","", VLOOKUP(A126,'Input de Projetos'!$A$3:$F$999,5,FALSE)*D126),"")</f>
        <v/>
      </c>
      <c r="K126" s="49" t="str">
        <f t="shared" si="2"/>
        <v/>
      </c>
      <c r="L126" s="50" t="str">
        <f t="shared" si="3"/>
        <v/>
      </c>
      <c r="M126" s="10"/>
      <c r="N126" s="10"/>
      <c r="O126" s="10"/>
    </row>
    <row r="127">
      <c r="A127" s="10"/>
      <c r="B127" s="20" t="str">
        <f>iferror(vlookup(A127,'Input de Projetos'!$A$3:$B$999,2,false),"")</f>
        <v/>
      </c>
      <c r="C127" s="51"/>
      <c r="D127" s="62"/>
      <c r="E127" s="20"/>
      <c r="F127" s="51"/>
      <c r="G127" s="51"/>
      <c r="H127" s="26"/>
      <c r="I127" s="48" t="str">
        <f t="shared" si="1"/>
        <v/>
      </c>
      <c r="J127" s="48" t="str">
        <f>IFERROR(if(F127&lt;&gt;"Sim","", VLOOKUP(A127,'Input de Projetos'!$A$3:$F$999,5,FALSE)*D127),"")</f>
        <v/>
      </c>
      <c r="K127" s="49" t="str">
        <f t="shared" si="2"/>
        <v/>
      </c>
      <c r="L127" s="50" t="str">
        <f t="shared" si="3"/>
        <v/>
      </c>
      <c r="M127" s="10"/>
      <c r="N127" s="10"/>
      <c r="O127" s="10"/>
    </row>
    <row r="128">
      <c r="A128" s="10"/>
      <c r="B128" s="20" t="str">
        <f>iferror(vlookup(A128,'Input de Projetos'!$A$3:$B$999,2,false),"")</f>
        <v/>
      </c>
      <c r="C128" s="51"/>
      <c r="D128" s="62"/>
      <c r="E128" s="20"/>
      <c r="F128" s="51"/>
      <c r="G128" s="51"/>
      <c r="H128" s="26"/>
      <c r="I128" s="48" t="str">
        <f t="shared" si="1"/>
        <v/>
      </c>
      <c r="J128" s="48" t="str">
        <f>IFERROR(if(F128&lt;&gt;"Sim","", VLOOKUP(A128,'Input de Projetos'!$A$3:$F$999,5,FALSE)*D128),"")</f>
        <v/>
      </c>
      <c r="K128" s="49" t="str">
        <f t="shared" si="2"/>
        <v/>
      </c>
      <c r="L128" s="50" t="str">
        <f t="shared" si="3"/>
        <v/>
      </c>
      <c r="M128" s="10"/>
      <c r="N128" s="10"/>
      <c r="O128" s="10"/>
    </row>
    <row r="129">
      <c r="A129" s="10"/>
      <c r="B129" s="20" t="str">
        <f>iferror(vlookup(A129,'Input de Projetos'!$A$3:$B$999,2,false),"")</f>
        <v/>
      </c>
      <c r="C129" s="51"/>
      <c r="D129" s="62"/>
      <c r="E129" s="20"/>
      <c r="F129" s="51"/>
      <c r="G129" s="51"/>
      <c r="H129" s="26"/>
      <c r="I129" s="48" t="str">
        <f t="shared" si="1"/>
        <v/>
      </c>
      <c r="J129" s="48" t="str">
        <f>IFERROR(if(F129&lt;&gt;"Sim","", VLOOKUP(A129,'Input de Projetos'!$A$3:$F$999,5,FALSE)*D129),"")</f>
        <v/>
      </c>
      <c r="K129" s="49" t="str">
        <f t="shared" si="2"/>
        <v/>
      </c>
      <c r="L129" s="50" t="str">
        <f t="shared" si="3"/>
        <v/>
      </c>
      <c r="M129" s="10"/>
      <c r="N129" s="10"/>
      <c r="O129" s="10"/>
    </row>
    <row r="130">
      <c r="A130" s="10"/>
      <c r="B130" s="20" t="str">
        <f>iferror(vlookup(A130,'Input de Projetos'!$A$3:$B$999,2,false),"")</f>
        <v/>
      </c>
      <c r="C130" s="51"/>
      <c r="D130" s="62"/>
      <c r="E130" s="20"/>
      <c r="F130" s="51"/>
      <c r="G130" s="51"/>
      <c r="H130" s="26"/>
      <c r="I130" s="48" t="str">
        <f t="shared" si="1"/>
        <v/>
      </c>
      <c r="J130" s="48" t="str">
        <f>IFERROR(if(F130&lt;&gt;"Sim","", VLOOKUP(A130,'Input de Projetos'!$A$3:$F$999,5,FALSE)*D130),"")</f>
        <v/>
      </c>
      <c r="K130" s="49" t="str">
        <f t="shared" si="2"/>
        <v/>
      </c>
      <c r="L130" s="50" t="str">
        <f t="shared" si="3"/>
        <v/>
      </c>
      <c r="M130" s="10"/>
      <c r="N130" s="10"/>
      <c r="O130" s="10"/>
    </row>
    <row r="131">
      <c r="A131" s="10"/>
      <c r="B131" s="20" t="str">
        <f>iferror(vlookup(A131,'Input de Projetos'!$A$3:$B$999,2,false),"")</f>
        <v/>
      </c>
      <c r="C131" s="51"/>
      <c r="D131" s="62"/>
      <c r="E131" s="20"/>
      <c r="F131" s="51"/>
      <c r="G131" s="51"/>
      <c r="H131" s="26"/>
      <c r="I131" s="48" t="str">
        <f t="shared" si="1"/>
        <v/>
      </c>
      <c r="J131" s="48" t="str">
        <f>IFERROR(if(F131&lt;&gt;"Sim","", VLOOKUP(A131,'Input de Projetos'!$A$3:$F$999,5,FALSE)*D131),"")</f>
        <v/>
      </c>
      <c r="K131" s="49" t="str">
        <f t="shared" si="2"/>
        <v/>
      </c>
      <c r="L131" s="50" t="str">
        <f t="shared" si="3"/>
        <v/>
      </c>
      <c r="M131" s="10"/>
      <c r="N131" s="10"/>
      <c r="O131" s="10"/>
    </row>
    <row r="132">
      <c r="A132" s="10"/>
      <c r="B132" s="20" t="str">
        <f>iferror(vlookup(A132,'Input de Projetos'!$A$3:$B$999,2,false),"")</f>
        <v/>
      </c>
      <c r="C132" s="51"/>
      <c r="D132" s="62"/>
      <c r="E132" s="20"/>
      <c r="F132" s="51"/>
      <c r="G132" s="51"/>
      <c r="H132" s="26"/>
      <c r="I132" s="48" t="str">
        <f t="shared" si="1"/>
        <v/>
      </c>
      <c r="J132" s="48" t="str">
        <f>IFERROR(if(F132&lt;&gt;"Sim","", VLOOKUP(A132,'Input de Projetos'!$A$3:$F$999,5,FALSE)*D132),"")</f>
        <v/>
      </c>
      <c r="K132" s="49" t="str">
        <f t="shared" si="2"/>
        <v/>
      </c>
      <c r="L132" s="50" t="str">
        <f t="shared" si="3"/>
        <v/>
      </c>
      <c r="M132" s="10"/>
      <c r="N132" s="10"/>
      <c r="O132" s="10"/>
    </row>
    <row r="133">
      <c r="A133" s="10"/>
      <c r="B133" s="20" t="str">
        <f>iferror(vlookup(A133,'Input de Projetos'!$A$3:$B$999,2,false),"")</f>
        <v/>
      </c>
      <c r="C133" s="51"/>
      <c r="D133" s="62"/>
      <c r="E133" s="20"/>
      <c r="F133" s="51"/>
      <c r="G133" s="51"/>
      <c r="H133" s="26"/>
      <c r="I133" s="48" t="str">
        <f t="shared" si="1"/>
        <v/>
      </c>
      <c r="J133" s="48" t="str">
        <f>IFERROR(if(F133&lt;&gt;"Sim","", VLOOKUP(A133,'Input de Projetos'!$A$3:$F$999,5,FALSE)*D133),"")</f>
        <v/>
      </c>
      <c r="K133" s="49" t="str">
        <f t="shared" si="2"/>
        <v/>
      </c>
      <c r="L133" s="50" t="str">
        <f t="shared" si="3"/>
        <v/>
      </c>
      <c r="M133" s="10"/>
      <c r="N133" s="10"/>
      <c r="O133" s="10"/>
    </row>
    <row r="134">
      <c r="A134" s="10"/>
      <c r="B134" s="20" t="str">
        <f>iferror(vlookup(A134,'Input de Projetos'!$A$3:$B$999,2,false),"")</f>
        <v/>
      </c>
      <c r="C134" s="51"/>
      <c r="D134" s="62"/>
      <c r="E134" s="20"/>
      <c r="F134" s="51"/>
      <c r="G134" s="51"/>
      <c r="H134" s="26"/>
      <c r="I134" s="48" t="str">
        <f t="shared" si="1"/>
        <v/>
      </c>
      <c r="J134" s="48" t="str">
        <f>IFERROR(if(F134&lt;&gt;"Sim","", VLOOKUP(A134,'Input de Projetos'!$A$3:$F$999,5,FALSE)*D134),"")</f>
        <v/>
      </c>
      <c r="K134" s="49" t="str">
        <f t="shared" si="2"/>
        <v/>
      </c>
      <c r="L134" s="50" t="str">
        <f t="shared" si="3"/>
        <v/>
      </c>
      <c r="M134" s="10"/>
      <c r="N134" s="10"/>
      <c r="O134" s="10"/>
    </row>
    <row r="135">
      <c r="A135" s="10"/>
      <c r="B135" s="20" t="str">
        <f>iferror(vlookup(A135,'Input de Projetos'!$A$3:$B$999,2,false),"")</f>
        <v/>
      </c>
      <c r="C135" s="51"/>
      <c r="D135" s="62"/>
      <c r="E135" s="20"/>
      <c r="F135" s="51"/>
      <c r="G135" s="51"/>
      <c r="H135" s="26"/>
      <c r="I135" s="48" t="str">
        <f t="shared" si="1"/>
        <v/>
      </c>
      <c r="J135" s="48" t="str">
        <f>IFERROR(if(F135&lt;&gt;"Sim","", VLOOKUP(A135,'Input de Projetos'!$A$3:$F$999,5,FALSE)*D135),"")</f>
        <v/>
      </c>
      <c r="K135" s="49" t="str">
        <f t="shared" si="2"/>
        <v/>
      </c>
      <c r="L135" s="50" t="str">
        <f t="shared" si="3"/>
        <v/>
      </c>
      <c r="M135" s="10"/>
      <c r="N135" s="10"/>
      <c r="O135" s="10"/>
    </row>
    <row r="136">
      <c r="A136" s="10"/>
      <c r="B136" s="20" t="str">
        <f>iferror(vlookup(A136,'Input de Projetos'!$A$3:$B$999,2,false),"")</f>
        <v/>
      </c>
      <c r="C136" s="51"/>
      <c r="D136" s="62"/>
      <c r="E136" s="20"/>
      <c r="F136" s="51"/>
      <c r="G136" s="51"/>
      <c r="H136" s="26"/>
      <c r="I136" s="48" t="str">
        <f t="shared" si="1"/>
        <v/>
      </c>
      <c r="J136" s="48" t="str">
        <f>IFERROR(if(F136&lt;&gt;"Sim","", VLOOKUP(A136,'Input de Projetos'!$A$3:$F$999,5,FALSE)*D136),"")</f>
        <v/>
      </c>
      <c r="K136" s="49" t="str">
        <f t="shared" si="2"/>
        <v/>
      </c>
      <c r="L136" s="50" t="str">
        <f t="shared" si="3"/>
        <v/>
      </c>
      <c r="M136" s="10"/>
      <c r="N136" s="10"/>
      <c r="O136" s="10"/>
    </row>
    <row r="137">
      <c r="A137" s="10"/>
      <c r="B137" s="20" t="str">
        <f>iferror(vlookup(A137,'Input de Projetos'!$A$3:$B$999,2,false),"")</f>
        <v/>
      </c>
      <c r="C137" s="51"/>
      <c r="D137" s="62"/>
      <c r="E137" s="20"/>
      <c r="F137" s="51"/>
      <c r="G137" s="51"/>
      <c r="H137" s="26"/>
      <c r="I137" s="48" t="str">
        <f t="shared" si="1"/>
        <v/>
      </c>
      <c r="J137" s="48" t="str">
        <f>IFERROR(if(F137&lt;&gt;"Sim","", VLOOKUP(A137,'Input de Projetos'!$A$3:$F$999,5,FALSE)*D137),"")</f>
        <v/>
      </c>
      <c r="K137" s="49" t="str">
        <f t="shared" si="2"/>
        <v/>
      </c>
      <c r="L137" s="50" t="str">
        <f t="shared" si="3"/>
        <v/>
      </c>
      <c r="M137" s="10"/>
      <c r="N137" s="10"/>
      <c r="O137" s="10"/>
    </row>
    <row r="138">
      <c r="A138" s="10"/>
      <c r="B138" s="20" t="str">
        <f>iferror(vlookup(A138,'Input de Projetos'!$A$3:$B$999,2,false),"")</f>
        <v/>
      </c>
      <c r="C138" s="51"/>
      <c r="D138" s="62"/>
      <c r="E138" s="20"/>
      <c r="F138" s="51"/>
      <c r="G138" s="51"/>
      <c r="H138" s="26"/>
      <c r="I138" s="48" t="str">
        <f t="shared" si="1"/>
        <v/>
      </c>
      <c r="J138" s="48" t="str">
        <f>IFERROR(if(F138&lt;&gt;"Sim","", VLOOKUP(A138,'Input de Projetos'!$A$3:$F$999,5,FALSE)*D138),"")</f>
        <v/>
      </c>
      <c r="K138" s="49" t="str">
        <f t="shared" si="2"/>
        <v/>
      </c>
      <c r="L138" s="50" t="str">
        <f t="shared" si="3"/>
        <v/>
      </c>
      <c r="M138" s="10"/>
      <c r="N138" s="10"/>
      <c r="O138" s="10"/>
    </row>
    <row r="139">
      <c r="A139" s="10"/>
      <c r="B139" s="20" t="str">
        <f>iferror(vlookup(A139,'Input de Projetos'!$A$3:$B$999,2,false),"")</f>
        <v/>
      </c>
      <c r="C139" s="51"/>
      <c r="D139" s="62"/>
      <c r="E139" s="20"/>
      <c r="F139" s="51"/>
      <c r="G139" s="51"/>
      <c r="H139" s="26"/>
      <c r="I139" s="48" t="str">
        <f t="shared" si="1"/>
        <v/>
      </c>
      <c r="J139" s="48" t="str">
        <f>IFERROR(if(F139&lt;&gt;"Sim","", VLOOKUP(A139,'Input de Projetos'!$A$3:$F$999,5,FALSE)*D139),"")</f>
        <v/>
      </c>
      <c r="K139" s="49" t="str">
        <f t="shared" si="2"/>
        <v/>
      </c>
      <c r="L139" s="50" t="str">
        <f t="shared" si="3"/>
        <v/>
      </c>
      <c r="M139" s="10"/>
      <c r="N139" s="10"/>
      <c r="O139" s="10"/>
    </row>
    <row r="140">
      <c r="A140" s="10"/>
      <c r="B140" s="20" t="str">
        <f>iferror(vlookup(A140,'Input de Projetos'!$A$3:$B$999,2,false),"")</f>
        <v/>
      </c>
      <c r="C140" s="51"/>
      <c r="D140" s="62"/>
      <c r="E140" s="20"/>
      <c r="F140" s="51"/>
      <c r="G140" s="51"/>
      <c r="H140" s="26"/>
      <c r="I140" s="48" t="str">
        <f t="shared" si="1"/>
        <v/>
      </c>
      <c r="J140" s="48" t="str">
        <f>IFERROR(if(F140&lt;&gt;"Sim","", VLOOKUP(A140,'Input de Projetos'!$A$3:$F$999,5,FALSE)*D140),"")</f>
        <v/>
      </c>
      <c r="K140" s="49" t="str">
        <f t="shared" si="2"/>
        <v/>
      </c>
      <c r="L140" s="50" t="str">
        <f t="shared" si="3"/>
        <v/>
      </c>
      <c r="M140" s="10"/>
      <c r="N140" s="10"/>
      <c r="O140" s="10"/>
    </row>
    <row r="141">
      <c r="A141" s="10"/>
      <c r="B141" s="20" t="str">
        <f>iferror(vlookup(A141,'Input de Projetos'!$A$3:$B$999,2,false),"")</f>
        <v/>
      </c>
      <c r="C141" s="51"/>
      <c r="D141" s="62"/>
      <c r="E141" s="20"/>
      <c r="F141" s="51"/>
      <c r="G141" s="51"/>
      <c r="H141" s="26"/>
      <c r="I141" s="48" t="str">
        <f t="shared" si="1"/>
        <v/>
      </c>
      <c r="J141" s="48" t="str">
        <f>IFERROR(if(F141&lt;&gt;"Sim","", VLOOKUP(A141,'Input de Projetos'!$A$3:$F$999,5,FALSE)*D141),"")</f>
        <v/>
      </c>
      <c r="K141" s="49" t="str">
        <f t="shared" si="2"/>
        <v/>
      </c>
      <c r="L141" s="50" t="str">
        <f t="shared" si="3"/>
        <v/>
      </c>
      <c r="M141" s="10"/>
      <c r="N141" s="10"/>
      <c r="O141" s="10"/>
    </row>
    <row r="142">
      <c r="A142" s="10"/>
      <c r="B142" s="20" t="str">
        <f>iferror(vlookup(A142,'Input de Projetos'!$A$3:$B$999,2,false),"")</f>
        <v/>
      </c>
      <c r="C142" s="51"/>
      <c r="D142" s="62"/>
      <c r="E142" s="20"/>
      <c r="F142" s="51"/>
      <c r="G142" s="51"/>
      <c r="H142" s="26"/>
      <c r="I142" s="48" t="str">
        <f t="shared" si="1"/>
        <v/>
      </c>
      <c r="J142" s="48" t="str">
        <f>IFERROR(if(F142&lt;&gt;"Sim","", VLOOKUP(A142,'Input de Projetos'!$A$3:$F$999,5,FALSE)*D142),"")</f>
        <v/>
      </c>
      <c r="K142" s="49" t="str">
        <f t="shared" si="2"/>
        <v/>
      </c>
      <c r="L142" s="50" t="str">
        <f t="shared" si="3"/>
        <v/>
      </c>
      <c r="M142" s="10"/>
      <c r="N142" s="10"/>
      <c r="O142" s="10"/>
    </row>
    <row r="143">
      <c r="A143" s="10"/>
      <c r="B143" s="20" t="str">
        <f>iferror(vlookup(A143,'Input de Projetos'!$A$3:$B$999,2,false),"")</f>
        <v/>
      </c>
      <c r="C143" s="51"/>
      <c r="D143" s="62"/>
      <c r="E143" s="20"/>
      <c r="F143" s="51"/>
      <c r="G143" s="51"/>
      <c r="H143" s="26"/>
      <c r="I143" s="48" t="str">
        <f t="shared" si="1"/>
        <v/>
      </c>
      <c r="J143" s="48" t="str">
        <f>IFERROR(if(F143&lt;&gt;"Sim","", VLOOKUP(A143,'Input de Projetos'!$A$3:$F$999,5,FALSE)*D143),"")</f>
        <v/>
      </c>
      <c r="K143" s="49" t="str">
        <f t="shared" si="2"/>
        <v/>
      </c>
      <c r="L143" s="50" t="str">
        <f t="shared" si="3"/>
        <v/>
      </c>
      <c r="M143" s="10"/>
      <c r="N143" s="10"/>
      <c r="O143" s="10"/>
    </row>
    <row r="144">
      <c r="A144" s="10"/>
      <c r="B144" s="20" t="str">
        <f>iferror(vlookup(A144,'Input de Projetos'!$A$3:$B$999,2,false),"")</f>
        <v/>
      </c>
      <c r="C144" s="51"/>
      <c r="D144" s="62"/>
      <c r="E144" s="20"/>
      <c r="F144" s="51"/>
      <c r="G144" s="51"/>
      <c r="H144" s="26"/>
      <c r="I144" s="48" t="str">
        <f t="shared" si="1"/>
        <v/>
      </c>
      <c r="J144" s="48" t="str">
        <f>IFERROR(if(F144&lt;&gt;"Sim","", VLOOKUP(A144,'Input de Projetos'!$A$3:$F$999,5,FALSE)*D144),"")</f>
        <v/>
      </c>
      <c r="K144" s="49" t="str">
        <f t="shared" si="2"/>
        <v/>
      </c>
      <c r="L144" s="50" t="str">
        <f t="shared" si="3"/>
        <v/>
      </c>
      <c r="M144" s="10"/>
      <c r="N144" s="10"/>
      <c r="O144" s="10"/>
    </row>
    <row r="145">
      <c r="A145" s="10"/>
      <c r="B145" s="20" t="str">
        <f>iferror(vlookup(A145,'Input de Projetos'!$A$3:$B$999,2,false),"")</f>
        <v/>
      </c>
      <c r="C145" s="51"/>
      <c r="D145" s="62"/>
      <c r="E145" s="20"/>
      <c r="F145" s="51"/>
      <c r="G145" s="51"/>
      <c r="H145" s="26"/>
      <c r="I145" s="48" t="str">
        <f t="shared" si="1"/>
        <v/>
      </c>
      <c r="J145" s="48" t="str">
        <f>IFERROR(if(F145&lt;&gt;"Sim","", VLOOKUP(A145,'Input de Projetos'!$A$3:$F$999,5,FALSE)*D145),"")</f>
        <v/>
      </c>
      <c r="K145" s="49" t="str">
        <f t="shared" si="2"/>
        <v/>
      </c>
      <c r="L145" s="50" t="str">
        <f t="shared" si="3"/>
        <v/>
      </c>
      <c r="M145" s="10"/>
      <c r="N145" s="10"/>
      <c r="O145" s="10"/>
    </row>
    <row r="146">
      <c r="A146" s="10"/>
      <c r="B146" s="20" t="str">
        <f>iferror(vlookup(A146,'Input de Projetos'!$A$3:$B$999,2,false),"")</f>
        <v/>
      </c>
      <c r="C146" s="51"/>
      <c r="D146" s="62"/>
      <c r="E146" s="20"/>
      <c r="F146" s="51"/>
      <c r="G146" s="51"/>
      <c r="H146" s="26"/>
      <c r="I146" s="48" t="str">
        <f t="shared" si="1"/>
        <v/>
      </c>
      <c r="J146" s="48" t="str">
        <f>IFERROR(if(F146&lt;&gt;"Sim","", VLOOKUP(A146,'Input de Projetos'!$A$3:$F$999,5,FALSE)*D146),"")</f>
        <v/>
      </c>
      <c r="K146" s="49" t="str">
        <f t="shared" si="2"/>
        <v/>
      </c>
      <c r="L146" s="50" t="str">
        <f t="shared" si="3"/>
        <v/>
      </c>
      <c r="M146" s="10"/>
      <c r="N146" s="10"/>
      <c r="O146" s="10"/>
    </row>
    <row r="147">
      <c r="A147" s="10"/>
      <c r="B147" s="20" t="str">
        <f>iferror(vlookup(A147,'Input de Projetos'!$A$3:$B$999,2,false),"")</f>
        <v/>
      </c>
      <c r="C147" s="51"/>
      <c r="D147" s="62"/>
      <c r="E147" s="20"/>
      <c r="F147" s="51"/>
      <c r="G147" s="51"/>
      <c r="H147" s="26"/>
      <c r="I147" s="48" t="str">
        <f t="shared" si="1"/>
        <v/>
      </c>
      <c r="J147" s="48" t="str">
        <f>IFERROR(if(F147&lt;&gt;"Sim","", VLOOKUP(A147,'Input de Projetos'!$A$3:$F$999,5,FALSE)*D147),"")</f>
        <v/>
      </c>
      <c r="K147" s="49" t="str">
        <f t="shared" si="2"/>
        <v/>
      </c>
      <c r="L147" s="50" t="str">
        <f t="shared" si="3"/>
        <v/>
      </c>
      <c r="M147" s="10"/>
      <c r="N147" s="10"/>
      <c r="O147" s="10"/>
    </row>
    <row r="148">
      <c r="A148" s="10"/>
      <c r="B148" s="20" t="str">
        <f>iferror(vlookup(A148,'Input de Projetos'!$A$3:$B$999,2,false),"")</f>
        <v/>
      </c>
      <c r="C148" s="51"/>
      <c r="D148" s="62"/>
      <c r="E148" s="20"/>
      <c r="F148" s="51"/>
      <c r="G148" s="51"/>
      <c r="H148" s="26"/>
      <c r="I148" s="48" t="str">
        <f t="shared" si="1"/>
        <v/>
      </c>
      <c r="J148" s="48" t="str">
        <f>IFERROR(if(F148&lt;&gt;"Sim","", VLOOKUP(A148,'Input de Projetos'!$A$3:$F$999,5,FALSE)*D148),"")</f>
        <v/>
      </c>
      <c r="K148" s="49" t="str">
        <f t="shared" si="2"/>
        <v/>
      </c>
      <c r="L148" s="50" t="str">
        <f t="shared" si="3"/>
        <v/>
      </c>
      <c r="M148" s="10"/>
      <c r="N148" s="10"/>
      <c r="O148" s="10"/>
    </row>
    <row r="149">
      <c r="A149" s="10"/>
      <c r="B149" s="20" t="str">
        <f>iferror(vlookup(A149,'Input de Projetos'!$A$3:$B$999,2,false),"")</f>
        <v/>
      </c>
      <c r="C149" s="51"/>
      <c r="D149" s="62"/>
      <c r="E149" s="20"/>
      <c r="F149" s="51"/>
      <c r="G149" s="51"/>
      <c r="H149" s="26"/>
      <c r="I149" s="48" t="str">
        <f t="shared" si="1"/>
        <v/>
      </c>
      <c r="J149" s="48" t="str">
        <f>IFERROR(if(F149&lt;&gt;"Sim","", VLOOKUP(A149,'Input de Projetos'!$A$3:$F$999,5,FALSE)*D149),"")</f>
        <v/>
      </c>
      <c r="K149" s="49" t="str">
        <f t="shared" si="2"/>
        <v/>
      </c>
      <c r="L149" s="50" t="str">
        <f t="shared" si="3"/>
        <v/>
      </c>
      <c r="M149" s="10"/>
      <c r="N149" s="10"/>
      <c r="O149" s="10"/>
    </row>
    <row r="150">
      <c r="A150" s="10"/>
      <c r="B150" s="20" t="str">
        <f>iferror(vlookup(A150,'Input de Projetos'!$A$3:$B$999,2,false),"")</f>
        <v/>
      </c>
      <c r="C150" s="51"/>
      <c r="D150" s="62"/>
      <c r="E150" s="20"/>
      <c r="F150" s="51"/>
      <c r="G150" s="51"/>
      <c r="H150" s="26"/>
      <c r="I150" s="48" t="str">
        <f t="shared" si="1"/>
        <v/>
      </c>
      <c r="J150" s="48" t="str">
        <f>IFERROR(if(F150&lt;&gt;"Sim","", VLOOKUP(A150,'Input de Projetos'!$A$3:$F$999,5,FALSE)*D150),"")</f>
        <v/>
      </c>
      <c r="K150" s="49" t="str">
        <f t="shared" si="2"/>
        <v/>
      </c>
      <c r="L150" s="50" t="str">
        <f t="shared" si="3"/>
        <v/>
      </c>
      <c r="M150" s="10"/>
      <c r="N150" s="10"/>
      <c r="O150" s="10"/>
    </row>
    <row r="151">
      <c r="A151" s="10"/>
      <c r="B151" s="20" t="str">
        <f>iferror(vlookup(A151,'Input de Projetos'!$A$3:$B$999,2,false),"")</f>
        <v/>
      </c>
      <c r="C151" s="51"/>
      <c r="D151" s="62"/>
      <c r="E151" s="20"/>
      <c r="F151" s="51"/>
      <c r="G151" s="51"/>
      <c r="H151" s="26"/>
      <c r="I151" s="48" t="str">
        <f t="shared" si="1"/>
        <v/>
      </c>
      <c r="J151" s="48" t="str">
        <f>IFERROR(if(F151&lt;&gt;"Sim","", VLOOKUP(A151,'Input de Projetos'!$A$3:$F$999,5,FALSE)*D151),"")</f>
        <v/>
      </c>
      <c r="K151" s="49" t="str">
        <f t="shared" si="2"/>
        <v/>
      </c>
      <c r="L151" s="50" t="str">
        <f t="shared" si="3"/>
        <v/>
      </c>
      <c r="M151" s="10"/>
      <c r="N151" s="10"/>
      <c r="O151" s="10"/>
    </row>
    <row r="152">
      <c r="A152" s="10"/>
      <c r="B152" s="20" t="str">
        <f>iferror(vlookup(A152,'Input de Projetos'!$A$3:$B$999,2,false),"")</f>
        <v/>
      </c>
      <c r="C152" s="51"/>
      <c r="D152" s="62"/>
      <c r="E152" s="20"/>
      <c r="F152" s="51"/>
      <c r="G152" s="51"/>
      <c r="H152" s="26"/>
      <c r="I152" s="48" t="str">
        <f t="shared" si="1"/>
        <v/>
      </c>
      <c r="J152" s="48" t="str">
        <f>IFERROR(if(F152&lt;&gt;"Sim","", VLOOKUP(A152,'Input de Projetos'!$A$3:$F$999,5,FALSE)*D152),"")</f>
        <v/>
      </c>
      <c r="K152" s="49" t="str">
        <f t="shared" si="2"/>
        <v/>
      </c>
      <c r="L152" s="50" t="str">
        <f t="shared" si="3"/>
        <v/>
      </c>
      <c r="M152" s="10"/>
      <c r="N152" s="10"/>
      <c r="O152" s="10"/>
    </row>
    <row r="153">
      <c r="A153" s="10"/>
      <c r="B153" s="20" t="str">
        <f>iferror(vlookup(A153,'Input de Projetos'!$A$3:$B$999,2,false),"")</f>
        <v/>
      </c>
      <c r="C153" s="51"/>
      <c r="D153" s="62"/>
      <c r="E153" s="20"/>
      <c r="F153" s="51"/>
      <c r="G153" s="51"/>
      <c r="H153" s="26"/>
      <c r="I153" s="48" t="str">
        <f t="shared" si="1"/>
        <v/>
      </c>
      <c r="J153" s="48" t="str">
        <f>IFERROR(if(F153&lt;&gt;"Sim","", VLOOKUP(A153,'Input de Projetos'!$A$3:$F$999,5,FALSE)*D153),"")</f>
        <v/>
      </c>
      <c r="K153" s="49" t="str">
        <f t="shared" si="2"/>
        <v/>
      </c>
      <c r="L153" s="50" t="str">
        <f t="shared" si="3"/>
        <v/>
      </c>
      <c r="M153" s="10"/>
      <c r="N153" s="10"/>
      <c r="O153" s="10"/>
    </row>
    <row r="154">
      <c r="A154" s="10"/>
      <c r="B154" s="20" t="str">
        <f>iferror(vlookup(A154,'Input de Projetos'!$A$3:$B$999,2,false),"")</f>
        <v/>
      </c>
      <c r="C154" s="51"/>
      <c r="D154" s="62"/>
      <c r="E154" s="20"/>
      <c r="F154" s="51"/>
      <c r="G154" s="51"/>
      <c r="H154" s="26"/>
      <c r="I154" s="48" t="str">
        <f t="shared" si="1"/>
        <v/>
      </c>
      <c r="J154" s="48" t="str">
        <f>IFERROR(if(F154&lt;&gt;"Sim","", VLOOKUP(A154,'Input de Projetos'!$A$3:$F$999,5,FALSE)*D154),"")</f>
        <v/>
      </c>
      <c r="K154" s="49" t="str">
        <f t="shared" si="2"/>
        <v/>
      </c>
      <c r="L154" s="50" t="str">
        <f t="shared" si="3"/>
        <v/>
      </c>
      <c r="M154" s="10"/>
      <c r="N154" s="10"/>
      <c r="O154" s="10"/>
    </row>
    <row r="155">
      <c r="A155" s="10"/>
      <c r="B155" s="20" t="str">
        <f>iferror(vlookup(A155,'Input de Projetos'!$A$3:$B$999,2,false),"")</f>
        <v/>
      </c>
      <c r="C155" s="51"/>
      <c r="D155" s="62"/>
      <c r="E155" s="20"/>
      <c r="F155" s="51"/>
      <c r="G155" s="51"/>
      <c r="H155" s="26"/>
      <c r="I155" s="48" t="str">
        <f t="shared" si="1"/>
        <v/>
      </c>
      <c r="J155" s="48" t="str">
        <f>IFERROR(if(F155&lt;&gt;"Sim","", VLOOKUP(A155,'Input de Projetos'!$A$3:$F$999,5,FALSE)*D155),"")</f>
        <v/>
      </c>
      <c r="K155" s="49" t="str">
        <f t="shared" si="2"/>
        <v/>
      </c>
      <c r="L155" s="50" t="str">
        <f t="shared" si="3"/>
        <v/>
      </c>
      <c r="M155" s="10"/>
      <c r="N155" s="10"/>
      <c r="O155" s="10"/>
    </row>
    <row r="156">
      <c r="A156" s="10"/>
      <c r="B156" s="20" t="str">
        <f>iferror(vlookup(A156,'Input de Projetos'!$A$3:$B$999,2,false),"")</f>
        <v/>
      </c>
      <c r="C156" s="51"/>
      <c r="D156" s="62"/>
      <c r="E156" s="20"/>
      <c r="F156" s="51"/>
      <c r="G156" s="51"/>
      <c r="H156" s="26"/>
      <c r="I156" s="48" t="str">
        <f t="shared" si="1"/>
        <v/>
      </c>
      <c r="J156" s="48" t="str">
        <f>IFERROR(if(F156&lt;&gt;"Sim","", VLOOKUP(A156,'Input de Projetos'!$A$3:$F$999,5,FALSE)*D156),"")</f>
        <v/>
      </c>
      <c r="K156" s="49" t="str">
        <f t="shared" si="2"/>
        <v/>
      </c>
      <c r="L156" s="50" t="str">
        <f t="shared" si="3"/>
        <v/>
      </c>
      <c r="M156" s="10"/>
      <c r="N156" s="10"/>
      <c r="O156" s="10"/>
    </row>
    <row r="157">
      <c r="A157" s="10"/>
      <c r="B157" s="20" t="str">
        <f>iferror(vlookup(A157,'Input de Projetos'!$A$3:$B$999,2,false),"")</f>
        <v/>
      </c>
      <c r="C157" s="51"/>
      <c r="D157" s="62"/>
      <c r="E157" s="20"/>
      <c r="F157" s="51"/>
      <c r="G157" s="51"/>
      <c r="H157" s="26"/>
      <c r="I157" s="48" t="str">
        <f t="shared" si="1"/>
        <v/>
      </c>
      <c r="J157" s="48" t="str">
        <f>IFERROR(if(F157&lt;&gt;"Sim","", VLOOKUP(A157,'Input de Projetos'!$A$3:$F$999,5,FALSE)*D157),"")</f>
        <v/>
      </c>
      <c r="K157" s="49" t="str">
        <f t="shared" si="2"/>
        <v/>
      </c>
      <c r="L157" s="50" t="str">
        <f t="shared" si="3"/>
        <v/>
      </c>
      <c r="M157" s="10"/>
      <c r="N157" s="10"/>
      <c r="O157" s="10"/>
    </row>
    <row r="158">
      <c r="A158" s="10"/>
      <c r="B158" s="20" t="str">
        <f>iferror(vlookup(A158,'Input de Projetos'!$A$3:$B$999,2,false),"")</f>
        <v/>
      </c>
      <c r="C158" s="51"/>
      <c r="D158" s="62"/>
      <c r="E158" s="20"/>
      <c r="F158" s="51"/>
      <c r="G158" s="51"/>
      <c r="H158" s="26"/>
      <c r="I158" s="48" t="str">
        <f t="shared" si="1"/>
        <v/>
      </c>
      <c r="J158" s="48" t="str">
        <f>IFERROR(if(F158&lt;&gt;"Sim","", VLOOKUP(A158,'Input de Projetos'!$A$3:$F$999,5,FALSE)*D158),"")</f>
        <v/>
      </c>
      <c r="K158" s="49" t="str">
        <f t="shared" si="2"/>
        <v/>
      </c>
      <c r="L158" s="50" t="str">
        <f t="shared" si="3"/>
        <v/>
      </c>
      <c r="M158" s="10"/>
      <c r="N158" s="10"/>
      <c r="O158" s="10"/>
    </row>
    <row r="159">
      <c r="A159" s="10"/>
      <c r="B159" s="20" t="str">
        <f>iferror(vlookup(A159,'Input de Projetos'!$A$3:$B$999,2,false),"")</f>
        <v/>
      </c>
      <c r="C159" s="51"/>
      <c r="D159" s="62"/>
      <c r="E159" s="20"/>
      <c r="F159" s="51"/>
      <c r="G159" s="51"/>
      <c r="H159" s="26"/>
      <c r="I159" s="48" t="str">
        <f t="shared" si="1"/>
        <v/>
      </c>
      <c r="J159" s="48" t="str">
        <f>IFERROR(if(F159&lt;&gt;"Sim","", VLOOKUP(A159,'Input de Projetos'!$A$3:$F$999,5,FALSE)*D159),"")</f>
        <v/>
      </c>
      <c r="K159" s="49" t="str">
        <f t="shared" si="2"/>
        <v/>
      </c>
      <c r="L159" s="50" t="str">
        <f t="shared" si="3"/>
        <v/>
      </c>
      <c r="M159" s="10"/>
      <c r="N159" s="10"/>
      <c r="O159" s="10"/>
    </row>
    <row r="160">
      <c r="A160" s="10"/>
      <c r="B160" s="20" t="str">
        <f>iferror(vlookup(A160,'Input de Projetos'!$A$3:$B$999,2,false),"")</f>
        <v/>
      </c>
      <c r="C160" s="51"/>
      <c r="D160" s="62"/>
      <c r="E160" s="20"/>
      <c r="F160" s="51"/>
      <c r="G160" s="51"/>
      <c r="H160" s="26"/>
      <c r="I160" s="48" t="str">
        <f t="shared" si="1"/>
        <v/>
      </c>
      <c r="J160" s="48" t="str">
        <f>IFERROR(if(F160&lt;&gt;"Sim","", VLOOKUP(A160,'Input de Projetos'!$A$3:$F$999,5,FALSE)*D160),"")</f>
        <v/>
      </c>
      <c r="K160" s="49" t="str">
        <f t="shared" si="2"/>
        <v/>
      </c>
      <c r="L160" s="50" t="str">
        <f t="shared" si="3"/>
        <v/>
      </c>
      <c r="M160" s="10"/>
      <c r="N160" s="10"/>
      <c r="O160" s="10"/>
    </row>
    <row r="161">
      <c r="A161" s="10"/>
      <c r="B161" s="20" t="str">
        <f>iferror(vlookup(A161,'Input de Projetos'!$A$3:$B$999,2,false),"")</f>
        <v/>
      </c>
      <c r="C161" s="51"/>
      <c r="D161" s="62"/>
      <c r="E161" s="20"/>
      <c r="F161" s="51"/>
      <c r="G161" s="51"/>
      <c r="H161" s="26"/>
      <c r="I161" s="48" t="str">
        <f t="shared" si="1"/>
        <v/>
      </c>
      <c r="J161" s="48" t="str">
        <f>IFERROR(if(F161&lt;&gt;"Sim","", VLOOKUP(A161,'Input de Projetos'!$A$3:$F$999,5,FALSE)*D161),"")</f>
        <v/>
      </c>
      <c r="K161" s="49" t="str">
        <f t="shared" si="2"/>
        <v/>
      </c>
      <c r="L161" s="50" t="str">
        <f t="shared" si="3"/>
        <v/>
      </c>
      <c r="M161" s="10"/>
      <c r="N161" s="10"/>
      <c r="O161" s="10"/>
    </row>
    <row r="162">
      <c r="A162" s="10"/>
      <c r="B162" s="20" t="str">
        <f>iferror(vlookup(A162,'Input de Projetos'!$A$3:$B$999,2,false),"")</f>
        <v/>
      </c>
      <c r="C162" s="51"/>
      <c r="D162" s="62"/>
      <c r="E162" s="20"/>
      <c r="F162" s="51"/>
      <c r="G162" s="51"/>
      <c r="H162" s="26"/>
      <c r="I162" s="48" t="str">
        <f t="shared" si="1"/>
        <v/>
      </c>
      <c r="J162" s="48" t="str">
        <f>IFERROR(if(F162&lt;&gt;"Sim","", VLOOKUP(A162,'Input de Projetos'!$A$3:$F$999,5,FALSE)*D162),"")</f>
        <v/>
      </c>
      <c r="K162" s="49" t="str">
        <f t="shared" si="2"/>
        <v/>
      </c>
      <c r="L162" s="50" t="str">
        <f t="shared" si="3"/>
        <v/>
      </c>
      <c r="M162" s="10"/>
      <c r="N162" s="10"/>
      <c r="O162" s="10"/>
    </row>
    <row r="163">
      <c r="A163" s="10"/>
      <c r="B163" s="20" t="str">
        <f>iferror(vlookup(A163,'Input de Projetos'!$A$3:$B$999,2,false),"")</f>
        <v/>
      </c>
      <c r="C163" s="51"/>
      <c r="D163" s="62"/>
      <c r="E163" s="20"/>
      <c r="F163" s="51"/>
      <c r="G163" s="51"/>
      <c r="H163" s="26"/>
      <c r="I163" s="48" t="str">
        <f t="shared" si="1"/>
        <v/>
      </c>
      <c r="J163" s="48" t="str">
        <f>IFERROR(if(F163&lt;&gt;"Sim","", VLOOKUP(A163,'Input de Projetos'!$A$3:$F$999,5,FALSE)*D163),"")</f>
        <v/>
      </c>
      <c r="K163" s="49" t="str">
        <f t="shared" si="2"/>
        <v/>
      </c>
      <c r="L163" s="50" t="str">
        <f t="shared" si="3"/>
        <v/>
      </c>
      <c r="M163" s="10"/>
      <c r="N163" s="10"/>
      <c r="O163" s="10"/>
    </row>
    <row r="164">
      <c r="A164" s="10"/>
      <c r="B164" s="20" t="str">
        <f>iferror(vlookup(A164,'Input de Projetos'!$A$3:$B$999,2,false),"")</f>
        <v/>
      </c>
      <c r="C164" s="51"/>
      <c r="D164" s="62"/>
      <c r="E164" s="20"/>
      <c r="F164" s="51"/>
      <c r="G164" s="51"/>
      <c r="H164" s="26"/>
      <c r="I164" s="48" t="str">
        <f t="shared" si="1"/>
        <v/>
      </c>
      <c r="J164" s="48" t="str">
        <f>IFERROR(if(F164&lt;&gt;"Sim","", VLOOKUP(A164,'Input de Projetos'!$A$3:$F$999,5,FALSE)*D164),"")</f>
        <v/>
      </c>
      <c r="K164" s="49" t="str">
        <f t="shared" si="2"/>
        <v/>
      </c>
      <c r="L164" s="50" t="str">
        <f t="shared" si="3"/>
        <v/>
      </c>
      <c r="M164" s="10"/>
      <c r="N164" s="10"/>
      <c r="O164" s="10"/>
    </row>
    <row r="165">
      <c r="A165" s="10"/>
      <c r="B165" s="20" t="str">
        <f>iferror(vlookup(A165,'Input de Projetos'!$A$3:$B$999,2,false),"")</f>
        <v/>
      </c>
      <c r="C165" s="51"/>
      <c r="D165" s="62"/>
      <c r="E165" s="20"/>
      <c r="F165" s="51"/>
      <c r="G165" s="51"/>
      <c r="H165" s="26"/>
      <c r="I165" s="48" t="str">
        <f t="shared" si="1"/>
        <v/>
      </c>
      <c r="J165" s="48" t="str">
        <f>IFERROR(if(F165&lt;&gt;"Sim","", VLOOKUP(A165,'Input de Projetos'!$A$3:$F$999,5,FALSE)*D165),"")</f>
        <v/>
      </c>
      <c r="K165" s="49" t="str">
        <f t="shared" si="2"/>
        <v/>
      </c>
      <c r="L165" s="50" t="str">
        <f t="shared" si="3"/>
        <v/>
      </c>
      <c r="M165" s="10"/>
      <c r="N165" s="10"/>
      <c r="O165" s="10"/>
    </row>
    <row r="166">
      <c r="A166" s="10"/>
      <c r="B166" s="20" t="str">
        <f>iferror(vlookup(A166,'Input de Projetos'!$A$3:$B$999,2,false),"")</f>
        <v/>
      </c>
      <c r="C166" s="51"/>
      <c r="D166" s="62"/>
      <c r="E166" s="20"/>
      <c r="F166" s="51"/>
      <c r="G166" s="51"/>
      <c r="H166" s="26"/>
      <c r="I166" s="48" t="str">
        <f t="shared" si="1"/>
        <v/>
      </c>
      <c r="J166" s="48" t="str">
        <f>IFERROR(if(F166&lt;&gt;"Sim","", VLOOKUP(A166,'Input de Projetos'!$A$3:$F$999,5,FALSE)*D166),"")</f>
        <v/>
      </c>
      <c r="K166" s="49" t="str">
        <f t="shared" si="2"/>
        <v/>
      </c>
      <c r="L166" s="50" t="str">
        <f t="shared" si="3"/>
        <v/>
      </c>
      <c r="M166" s="10"/>
      <c r="N166" s="10"/>
      <c r="O166" s="10"/>
    </row>
    <row r="167">
      <c r="A167" s="10"/>
      <c r="B167" s="20" t="str">
        <f>iferror(vlookup(A167,'Input de Projetos'!$A$3:$B$999,2,false),"")</f>
        <v/>
      </c>
      <c r="C167" s="51"/>
      <c r="D167" s="62"/>
      <c r="E167" s="20"/>
      <c r="F167" s="51"/>
      <c r="G167" s="51"/>
      <c r="H167" s="26"/>
      <c r="I167" s="48" t="str">
        <f t="shared" si="1"/>
        <v/>
      </c>
      <c r="J167" s="48" t="str">
        <f>IFERROR(if(F167&lt;&gt;"Sim","", VLOOKUP(A167,'Input de Projetos'!$A$3:$F$999,5,FALSE)*D167),"")</f>
        <v/>
      </c>
      <c r="K167" s="49" t="str">
        <f t="shared" si="2"/>
        <v/>
      </c>
      <c r="L167" s="50" t="str">
        <f t="shared" si="3"/>
        <v/>
      </c>
      <c r="M167" s="10"/>
      <c r="N167" s="10"/>
      <c r="O167" s="10"/>
    </row>
    <row r="168">
      <c r="A168" s="10"/>
      <c r="B168" s="20" t="str">
        <f>iferror(vlookup(A168,'Input de Projetos'!$A$3:$B$999,2,false),"")</f>
        <v/>
      </c>
      <c r="C168" s="51"/>
      <c r="D168" s="62"/>
      <c r="E168" s="20"/>
      <c r="F168" s="51"/>
      <c r="G168" s="51"/>
      <c r="H168" s="26"/>
      <c r="I168" s="48" t="str">
        <f t="shared" si="1"/>
        <v/>
      </c>
      <c r="J168" s="48" t="str">
        <f>IFERROR(if(F168&lt;&gt;"Sim","", VLOOKUP(A168,'Input de Projetos'!$A$3:$F$999,5,FALSE)*D168),"")</f>
        <v/>
      </c>
      <c r="K168" s="49" t="str">
        <f t="shared" si="2"/>
        <v/>
      </c>
      <c r="L168" s="50" t="str">
        <f t="shared" si="3"/>
        <v/>
      </c>
      <c r="M168" s="10"/>
      <c r="N168" s="10"/>
      <c r="O168" s="10"/>
    </row>
    <row r="169">
      <c r="A169" s="10"/>
      <c r="B169" s="20" t="str">
        <f>iferror(vlookup(A169,'Input de Projetos'!$A$3:$B$999,2,false),"")</f>
        <v/>
      </c>
      <c r="C169" s="51"/>
      <c r="D169" s="62"/>
      <c r="E169" s="20"/>
      <c r="F169" s="51"/>
      <c r="G169" s="51"/>
      <c r="H169" s="26"/>
      <c r="I169" s="48" t="str">
        <f t="shared" si="1"/>
        <v/>
      </c>
      <c r="J169" s="48" t="str">
        <f>IFERROR(if(F169&lt;&gt;"Sim","", VLOOKUP(A169,'Input de Projetos'!$A$3:$F$999,5,FALSE)*D169),"")</f>
        <v/>
      </c>
      <c r="K169" s="49" t="str">
        <f t="shared" si="2"/>
        <v/>
      </c>
      <c r="L169" s="50" t="str">
        <f t="shared" si="3"/>
        <v/>
      </c>
      <c r="M169" s="10"/>
      <c r="N169" s="10"/>
      <c r="O169" s="10"/>
    </row>
    <row r="170">
      <c r="A170" s="10"/>
      <c r="B170" s="20" t="str">
        <f>iferror(vlookup(A170,'Input de Projetos'!$A$3:$B$999,2,false),"")</f>
        <v/>
      </c>
      <c r="C170" s="51"/>
      <c r="D170" s="62"/>
      <c r="E170" s="20"/>
      <c r="F170" s="51"/>
      <c r="G170" s="51"/>
      <c r="H170" s="26"/>
      <c r="I170" s="48" t="str">
        <f t="shared" si="1"/>
        <v/>
      </c>
      <c r="J170" s="48" t="str">
        <f>IFERROR(if(F170&lt;&gt;"Sim","", VLOOKUP(A170,'Input de Projetos'!$A$3:$F$999,5,FALSE)*D170),"")</f>
        <v/>
      </c>
      <c r="K170" s="49" t="str">
        <f t="shared" si="2"/>
        <v/>
      </c>
      <c r="L170" s="50" t="str">
        <f t="shared" si="3"/>
        <v/>
      </c>
      <c r="M170" s="10"/>
      <c r="N170" s="10"/>
      <c r="O170" s="10"/>
    </row>
    <row r="171">
      <c r="A171" s="10"/>
      <c r="B171" s="20" t="str">
        <f>iferror(vlookup(A171,'Input de Projetos'!$A$3:$B$999,2,false),"")</f>
        <v/>
      </c>
      <c r="C171" s="51"/>
      <c r="D171" s="62"/>
      <c r="E171" s="20"/>
      <c r="F171" s="51"/>
      <c r="G171" s="51"/>
      <c r="H171" s="26"/>
      <c r="I171" s="48" t="str">
        <f t="shared" si="1"/>
        <v/>
      </c>
      <c r="J171" s="48" t="str">
        <f>IFERROR(if(F171&lt;&gt;"Sim","", VLOOKUP(A171,'Input de Projetos'!$A$3:$F$999,5,FALSE)*D171),"")</f>
        <v/>
      </c>
      <c r="K171" s="49" t="str">
        <f t="shared" si="2"/>
        <v/>
      </c>
      <c r="L171" s="50" t="str">
        <f t="shared" si="3"/>
        <v/>
      </c>
      <c r="M171" s="10"/>
      <c r="N171" s="10"/>
      <c r="O171" s="10"/>
    </row>
    <row r="172">
      <c r="A172" s="10"/>
      <c r="B172" s="20" t="str">
        <f>iferror(vlookup(A172,'Input de Projetos'!$A$3:$B$999,2,false),"")</f>
        <v/>
      </c>
      <c r="C172" s="51"/>
      <c r="D172" s="62"/>
      <c r="E172" s="20"/>
      <c r="F172" s="51"/>
      <c r="G172" s="51"/>
      <c r="H172" s="26"/>
      <c r="I172" s="48" t="str">
        <f t="shared" si="1"/>
        <v/>
      </c>
      <c r="J172" s="48" t="str">
        <f>IFERROR(if(F172&lt;&gt;"Sim","", VLOOKUP(A172,'Input de Projetos'!$A$3:$F$999,5,FALSE)*D172),"")</f>
        <v/>
      </c>
      <c r="K172" s="49" t="str">
        <f t="shared" si="2"/>
        <v/>
      </c>
      <c r="L172" s="50" t="str">
        <f t="shared" si="3"/>
        <v/>
      </c>
      <c r="M172" s="10"/>
      <c r="N172" s="10"/>
      <c r="O172" s="10"/>
    </row>
    <row r="173">
      <c r="A173" s="10"/>
      <c r="B173" s="20" t="str">
        <f>iferror(vlookup(A173,'Input de Projetos'!$A$3:$B$999,2,false),"")</f>
        <v/>
      </c>
      <c r="C173" s="51"/>
      <c r="D173" s="62"/>
      <c r="E173" s="20"/>
      <c r="F173" s="51"/>
      <c r="G173" s="51"/>
      <c r="H173" s="26"/>
      <c r="I173" s="48" t="str">
        <f t="shared" si="1"/>
        <v/>
      </c>
      <c r="J173" s="48" t="str">
        <f>IFERROR(if(F173&lt;&gt;"Sim","", VLOOKUP(A173,'Input de Projetos'!$A$3:$F$999,5,FALSE)*D173),"")</f>
        <v/>
      </c>
      <c r="K173" s="49" t="str">
        <f t="shared" si="2"/>
        <v/>
      </c>
      <c r="L173" s="50" t="str">
        <f t="shared" si="3"/>
        <v/>
      </c>
      <c r="M173" s="10"/>
      <c r="N173" s="10"/>
      <c r="O173" s="10"/>
    </row>
    <row r="174">
      <c r="A174" s="10"/>
      <c r="B174" s="20" t="str">
        <f>iferror(vlookup(A174,'Input de Projetos'!$A$3:$B$999,2,false),"")</f>
        <v/>
      </c>
      <c r="C174" s="51"/>
      <c r="D174" s="62"/>
      <c r="E174" s="20"/>
      <c r="F174" s="51"/>
      <c r="G174" s="51"/>
      <c r="H174" s="26"/>
      <c r="I174" s="48" t="str">
        <f t="shared" si="1"/>
        <v/>
      </c>
      <c r="J174" s="48" t="str">
        <f>IFERROR(if(F174&lt;&gt;"Sim","", VLOOKUP(A174,'Input de Projetos'!$A$3:$F$999,5,FALSE)*D174),"")</f>
        <v/>
      </c>
      <c r="K174" s="49" t="str">
        <f t="shared" si="2"/>
        <v/>
      </c>
      <c r="L174" s="50" t="str">
        <f t="shared" si="3"/>
        <v/>
      </c>
      <c r="M174" s="10"/>
      <c r="N174" s="10"/>
      <c r="O174" s="10"/>
    </row>
    <row r="175">
      <c r="A175" s="10"/>
      <c r="B175" s="20" t="str">
        <f>iferror(vlookup(A175,'Input de Projetos'!$A$3:$B$999,2,false),"")</f>
        <v/>
      </c>
      <c r="C175" s="51"/>
      <c r="D175" s="62"/>
      <c r="E175" s="20"/>
      <c r="F175" s="51"/>
      <c r="G175" s="51"/>
      <c r="H175" s="26"/>
      <c r="I175" s="48" t="str">
        <f t="shared" si="1"/>
        <v/>
      </c>
      <c r="J175" s="48" t="str">
        <f>IFERROR(if(F175&lt;&gt;"Sim","", VLOOKUP(A175,'Input de Projetos'!$A$3:$F$999,5,FALSE)*D175),"")</f>
        <v/>
      </c>
      <c r="K175" s="49" t="str">
        <f t="shared" si="2"/>
        <v/>
      </c>
      <c r="L175" s="50" t="str">
        <f t="shared" si="3"/>
        <v/>
      </c>
      <c r="M175" s="10"/>
      <c r="N175" s="10"/>
      <c r="O175" s="10"/>
    </row>
    <row r="176">
      <c r="A176" s="10"/>
      <c r="B176" s="20" t="str">
        <f>iferror(vlookup(A176,'Input de Projetos'!$A$3:$B$999,2,false),"")</f>
        <v/>
      </c>
      <c r="C176" s="51"/>
      <c r="D176" s="62"/>
      <c r="E176" s="20"/>
      <c r="F176" s="51"/>
      <c r="G176" s="51"/>
      <c r="H176" s="26"/>
      <c r="I176" s="48" t="str">
        <f t="shared" si="1"/>
        <v/>
      </c>
      <c r="J176" s="48" t="str">
        <f>IFERROR(if(F176&lt;&gt;"Sim","", VLOOKUP(A176,'Input de Projetos'!$A$3:$F$999,5,FALSE)*D176),"")</f>
        <v/>
      </c>
      <c r="K176" s="49" t="str">
        <f t="shared" si="2"/>
        <v/>
      </c>
      <c r="L176" s="50" t="str">
        <f t="shared" si="3"/>
        <v/>
      </c>
      <c r="M176" s="10"/>
      <c r="N176" s="10"/>
      <c r="O176" s="10"/>
    </row>
    <row r="177">
      <c r="A177" s="10"/>
      <c r="B177" s="20" t="str">
        <f>iferror(vlookup(A177,'Input de Projetos'!$A$3:$B$999,2,false),"")</f>
        <v/>
      </c>
      <c r="C177" s="51"/>
      <c r="D177" s="62"/>
      <c r="E177" s="20"/>
      <c r="F177" s="51"/>
      <c r="G177" s="51"/>
      <c r="H177" s="26"/>
      <c r="I177" s="48" t="str">
        <f t="shared" si="1"/>
        <v/>
      </c>
      <c r="J177" s="48" t="str">
        <f>IFERROR(if(F177&lt;&gt;"Sim","", VLOOKUP(A177,'Input de Projetos'!$A$3:$F$999,5,FALSE)*D177),"")</f>
        <v/>
      </c>
      <c r="K177" s="49" t="str">
        <f t="shared" si="2"/>
        <v/>
      </c>
      <c r="L177" s="50" t="str">
        <f t="shared" si="3"/>
        <v/>
      </c>
      <c r="M177" s="10"/>
      <c r="N177" s="10"/>
      <c r="O177" s="10"/>
    </row>
    <row r="178">
      <c r="A178" s="10"/>
      <c r="B178" s="20" t="str">
        <f>iferror(vlookup(A178,'Input de Projetos'!$A$3:$B$999,2,false),"")</f>
        <v/>
      </c>
      <c r="C178" s="51"/>
      <c r="D178" s="62"/>
      <c r="E178" s="20"/>
      <c r="F178" s="51"/>
      <c r="G178" s="51"/>
      <c r="H178" s="26"/>
      <c r="I178" s="48" t="str">
        <f t="shared" si="1"/>
        <v/>
      </c>
      <c r="J178" s="48" t="str">
        <f>IFERROR(if(F178&lt;&gt;"Sim","", VLOOKUP(A178,'Input de Projetos'!$A$3:$F$999,5,FALSE)*D178),"")</f>
        <v/>
      </c>
      <c r="K178" s="49" t="str">
        <f t="shared" si="2"/>
        <v/>
      </c>
      <c r="L178" s="50" t="str">
        <f t="shared" si="3"/>
        <v/>
      </c>
      <c r="M178" s="10"/>
      <c r="N178" s="10"/>
      <c r="O178" s="10"/>
    </row>
    <row r="179">
      <c r="A179" s="10"/>
      <c r="B179" s="20" t="str">
        <f>iferror(vlookup(A179,'Input de Projetos'!$A$3:$B$999,2,false),"")</f>
        <v/>
      </c>
      <c r="C179" s="51"/>
      <c r="D179" s="62"/>
      <c r="E179" s="20"/>
      <c r="F179" s="51"/>
      <c r="G179" s="51"/>
      <c r="H179" s="26"/>
      <c r="I179" s="48" t="str">
        <f t="shared" si="1"/>
        <v/>
      </c>
      <c r="J179" s="48" t="str">
        <f>IFERROR(if(F179&lt;&gt;"Sim","", VLOOKUP(A179,'Input de Projetos'!$A$3:$F$999,5,FALSE)*D179),"")</f>
        <v/>
      </c>
      <c r="K179" s="49" t="str">
        <f t="shared" si="2"/>
        <v/>
      </c>
      <c r="L179" s="50" t="str">
        <f t="shared" si="3"/>
        <v/>
      </c>
      <c r="M179" s="10"/>
      <c r="N179" s="10"/>
      <c r="O179" s="10"/>
    </row>
    <row r="180">
      <c r="A180" s="10"/>
      <c r="B180" s="20" t="str">
        <f>iferror(vlookup(A180,'Input de Projetos'!$A$3:$B$999,2,false),"")</f>
        <v/>
      </c>
      <c r="C180" s="51"/>
      <c r="D180" s="62"/>
      <c r="E180" s="20"/>
      <c r="F180" s="51"/>
      <c r="G180" s="51"/>
      <c r="H180" s="26"/>
      <c r="I180" s="48" t="str">
        <f t="shared" si="1"/>
        <v/>
      </c>
      <c r="J180" s="48" t="str">
        <f>IFERROR(if(F180&lt;&gt;"Sim","", VLOOKUP(A180,'Input de Projetos'!$A$3:$F$999,5,FALSE)*D180),"")</f>
        <v/>
      </c>
      <c r="K180" s="49" t="str">
        <f t="shared" si="2"/>
        <v/>
      </c>
      <c r="L180" s="50" t="str">
        <f t="shared" si="3"/>
        <v/>
      </c>
      <c r="M180" s="10"/>
      <c r="N180" s="10"/>
      <c r="O180" s="10"/>
    </row>
    <row r="181">
      <c r="A181" s="10"/>
      <c r="B181" s="20" t="str">
        <f>iferror(vlookup(A181,'Input de Projetos'!$A$3:$B$999,2,false),"")</f>
        <v/>
      </c>
      <c r="C181" s="51"/>
      <c r="D181" s="62"/>
      <c r="E181" s="20"/>
      <c r="F181" s="51"/>
      <c r="G181" s="51"/>
      <c r="H181" s="26"/>
      <c r="I181" s="48" t="str">
        <f t="shared" si="1"/>
        <v/>
      </c>
      <c r="J181" s="48" t="str">
        <f>IFERROR(if(F181&lt;&gt;"Sim","", VLOOKUP(A181,'Input de Projetos'!$A$3:$F$999,5,FALSE)*D181),"")</f>
        <v/>
      </c>
      <c r="K181" s="49" t="str">
        <f t="shared" si="2"/>
        <v/>
      </c>
      <c r="L181" s="50" t="str">
        <f t="shared" si="3"/>
        <v/>
      </c>
      <c r="M181" s="10"/>
      <c r="N181" s="10"/>
      <c r="O181" s="10"/>
    </row>
    <row r="182">
      <c r="A182" s="10"/>
      <c r="B182" s="20" t="str">
        <f>iferror(vlookup(A182,'Input de Projetos'!$A$3:$B$999,2,false),"")</f>
        <v/>
      </c>
      <c r="C182" s="51"/>
      <c r="D182" s="62"/>
      <c r="E182" s="20"/>
      <c r="F182" s="51"/>
      <c r="G182" s="51"/>
      <c r="H182" s="26"/>
      <c r="I182" s="48" t="str">
        <f t="shared" si="1"/>
        <v/>
      </c>
      <c r="J182" s="48" t="str">
        <f>IFERROR(if(F182&lt;&gt;"Sim","", VLOOKUP(A182,'Input de Projetos'!$A$3:$F$999,5,FALSE)*D182),"")</f>
        <v/>
      </c>
      <c r="K182" s="49" t="str">
        <f t="shared" si="2"/>
        <v/>
      </c>
      <c r="L182" s="50" t="str">
        <f t="shared" si="3"/>
        <v/>
      </c>
      <c r="M182" s="10"/>
      <c r="N182" s="10"/>
      <c r="O182" s="10"/>
    </row>
    <row r="183">
      <c r="A183" s="10"/>
      <c r="B183" s="20" t="str">
        <f>iferror(vlookup(A183,'Input de Projetos'!$A$3:$B$999,2,false),"")</f>
        <v/>
      </c>
      <c r="C183" s="51"/>
      <c r="D183" s="62"/>
      <c r="E183" s="20"/>
      <c r="F183" s="51"/>
      <c r="G183" s="51"/>
      <c r="H183" s="26"/>
      <c r="I183" s="48" t="str">
        <f t="shared" si="1"/>
        <v/>
      </c>
      <c r="J183" s="48" t="str">
        <f>IFERROR(if(F183&lt;&gt;"Sim","", VLOOKUP(A183,'Input de Projetos'!$A$3:$F$999,5,FALSE)*D183),"")</f>
        <v/>
      </c>
      <c r="K183" s="49" t="str">
        <f t="shared" si="2"/>
        <v/>
      </c>
      <c r="L183" s="50" t="str">
        <f t="shared" si="3"/>
        <v/>
      </c>
      <c r="M183" s="10"/>
      <c r="N183" s="10"/>
      <c r="O183" s="10"/>
    </row>
    <row r="184">
      <c r="A184" s="10"/>
      <c r="B184" s="20" t="str">
        <f>iferror(vlookup(A184,'Input de Projetos'!$A$3:$B$999,2,false),"")</f>
        <v/>
      </c>
      <c r="C184" s="51"/>
      <c r="D184" s="62"/>
      <c r="E184" s="20"/>
      <c r="F184" s="51"/>
      <c r="G184" s="51"/>
      <c r="H184" s="26"/>
      <c r="I184" s="48" t="str">
        <f t="shared" si="1"/>
        <v/>
      </c>
      <c r="J184" s="48" t="str">
        <f>IFERROR(if(F184&lt;&gt;"Sim","", VLOOKUP(A184,'Input de Projetos'!$A$3:$F$999,5,FALSE)*D184),"")</f>
        <v/>
      </c>
      <c r="K184" s="49" t="str">
        <f t="shared" si="2"/>
        <v/>
      </c>
      <c r="L184" s="50" t="str">
        <f t="shared" si="3"/>
        <v/>
      </c>
      <c r="M184" s="10"/>
      <c r="N184" s="10"/>
      <c r="O184" s="10"/>
    </row>
    <row r="185">
      <c r="A185" s="10"/>
      <c r="B185" s="20" t="str">
        <f>iferror(vlookup(A185,'Input de Projetos'!$A$3:$B$999,2,false),"")</f>
        <v/>
      </c>
      <c r="C185" s="51"/>
      <c r="D185" s="62"/>
      <c r="E185" s="20"/>
      <c r="F185" s="51"/>
      <c r="G185" s="51"/>
      <c r="H185" s="26"/>
      <c r="I185" s="48" t="str">
        <f t="shared" si="1"/>
        <v/>
      </c>
      <c r="J185" s="48" t="str">
        <f>IFERROR(if(F185&lt;&gt;"Sim","", VLOOKUP(A185,'Input de Projetos'!$A$3:$F$999,5,FALSE)*D185),"")</f>
        <v/>
      </c>
      <c r="K185" s="49" t="str">
        <f t="shared" si="2"/>
        <v/>
      </c>
      <c r="L185" s="50" t="str">
        <f t="shared" si="3"/>
        <v/>
      </c>
      <c r="M185" s="10"/>
      <c r="N185" s="10"/>
      <c r="O185" s="10"/>
    </row>
    <row r="186">
      <c r="A186" s="10"/>
      <c r="B186" s="20" t="str">
        <f>iferror(vlookup(A186,'Input de Projetos'!$A$3:$B$999,2,false),"")</f>
        <v/>
      </c>
      <c r="C186" s="51"/>
      <c r="D186" s="62"/>
      <c r="E186" s="20"/>
      <c r="F186" s="51"/>
      <c r="G186" s="51"/>
      <c r="H186" s="26"/>
      <c r="I186" s="48" t="str">
        <f t="shared" si="1"/>
        <v/>
      </c>
      <c r="J186" s="48" t="str">
        <f>IFERROR(if(F186&lt;&gt;"Sim","", VLOOKUP(A186,'Input de Projetos'!$A$3:$F$999,5,FALSE)*D186),"")</f>
        <v/>
      </c>
      <c r="K186" s="49" t="str">
        <f t="shared" si="2"/>
        <v/>
      </c>
      <c r="L186" s="50" t="str">
        <f t="shared" si="3"/>
        <v/>
      </c>
      <c r="M186" s="10"/>
      <c r="N186" s="10"/>
      <c r="O186" s="10"/>
    </row>
    <row r="187">
      <c r="A187" s="10"/>
      <c r="B187" s="20" t="str">
        <f>iferror(vlookup(A187,'Input de Projetos'!$A$3:$B$999,2,false),"")</f>
        <v/>
      </c>
      <c r="C187" s="51"/>
      <c r="D187" s="62"/>
      <c r="E187" s="20"/>
      <c r="F187" s="51"/>
      <c r="G187" s="51"/>
      <c r="H187" s="26"/>
      <c r="I187" s="48" t="str">
        <f t="shared" si="1"/>
        <v/>
      </c>
      <c r="J187" s="48" t="str">
        <f>IFERROR(if(F187&lt;&gt;"Sim","", VLOOKUP(A187,'Input de Projetos'!$A$3:$F$999,5,FALSE)*D187),"")</f>
        <v/>
      </c>
      <c r="K187" s="49" t="str">
        <f t="shared" si="2"/>
        <v/>
      </c>
      <c r="L187" s="50" t="str">
        <f t="shared" si="3"/>
        <v/>
      </c>
      <c r="M187" s="10"/>
      <c r="N187" s="10"/>
      <c r="O187" s="10"/>
    </row>
    <row r="188">
      <c r="A188" s="10"/>
      <c r="B188" s="20" t="str">
        <f>iferror(vlookup(A188,'Input de Projetos'!$A$3:$B$999,2,false),"")</f>
        <v/>
      </c>
      <c r="C188" s="51"/>
      <c r="D188" s="62"/>
      <c r="E188" s="20"/>
      <c r="F188" s="51"/>
      <c r="G188" s="51"/>
      <c r="H188" s="26"/>
      <c r="I188" s="48" t="str">
        <f t="shared" si="1"/>
        <v/>
      </c>
      <c r="J188" s="48" t="str">
        <f>IFERROR(if(F188&lt;&gt;"Sim","", VLOOKUP(A188,'Input de Projetos'!$A$3:$F$999,5,FALSE)*D188),"")</f>
        <v/>
      </c>
      <c r="K188" s="49" t="str">
        <f t="shared" si="2"/>
        <v/>
      </c>
      <c r="L188" s="50" t="str">
        <f t="shared" si="3"/>
        <v/>
      </c>
      <c r="M188" s="10"/>
      <c r="N188" s="10"/>
      <c r="O188" s="10"/>
    </row>
    <row r="189">
      <c r="A189" s="10"/>
      <c r="B189" s="20" t="str">
        <f>iferror(vlookup(A189,'Input de Projetos'!$A$3:$B$999,2,false),"")</f>
        <v/>
      </c>
      <c r="C189" s="51"/>
      <c r="D189" s="62"/>
      <c r="E189" s="20"/>
      <c r="F189" s="51"/>
      <c r="G189" s="51"/>
      <c r="H189" s="26"/>
      <c r="I189" s="48" t="str">
        <f t="shared" si="1"/>
        <v/>
      </c>
      <c r="J189" s="48" t="str">
        <f>IFERROR(if(F189&lt;&gt;"Sim","", VLOOKUP(A189,'Input de Projetos'!$A$3:$F$999,5,FALSE)*D189),"")</f>
        <v/>
      </c>
      <c r="K189" s="49" t="str">
        <f t="shared" si="2"/>
        <v/>
      </c>
      <c r="L189" s="50" t="str">
        <f t="shared" si="3"/>
        <v/>
      </c>
      <c r="M189" s="10"/>
      <c r="N189" s="10"/>
      <c r="O189" s="10"/>
    </row>
    <row r="190">
      <c r="A190" s="10"/>
      <c r="B190" s="20" t="str">
        <f>iferror(vlookup(A190,'Input de Projetos'!$A$3:$B$999,2,false),"")</f>
        <v/>
      </c>
      <c r="C190" s="51"/>
      <c r="D190" s="62"/>
      <c r="E190" s="20"/>
      <c r="F190" s="51"/>
      <c r="G190" s="51"/>
      <c r="H190" s="26"/>
      <c r="I190" s="48" t="str">
        <f t="shared" si="1"/>
        <v/>
      </c>
      <c r="J190" s="48" t="str">
        <f>IFERROR(if(F190&lt;&gt;"Sim","", VLOOKUP(A190,'Input de Projetos'!$A$3:$F$999,5,FALSE)*D190),"")</f>
        <v/>
      </c>
      <c r="K190" s="49" t="str">
        <f t="shared" si="2"/>
        <v/>
      </c>
      <c r="L190" s="50" t="str">
        <f t="shared" si="3"/>
        <v/>
      </c>
      <c r="M190" s="10"/>
      <c r="N190" s="10"/>
      <c r="O190" s="10"/>
    </row>
    <row r="191">
      <c r="A191" s="10"/>
      <c r="B191" s="20" t="str">
        <f>iferror(vlookup(A191,'Input de Projetos'!$A$3:$B$999,2,false),"")</f>
        <v/>
      </c>
      <c r="C191" s="51"/>
      <c r="D191" s="62"/>
      <c r="E191" s="20"/>
      <c r="F191" s="51"/>
      <c r="G191" s="51"/>
      <c r="H191" s="26"/>
      <c r="I191" s="48" t="str">
        <f t="shared" si="1"/>
        <v/>
      </c>
      <c r="J191" s="48" t="str">
        <f>IFERROR(if(F191&lt;&gt;"Sim","", VLOOKUP(A191,'Input de Projetos'!$A$3:$F$999,5,FALSE)*D191),"")</f>
        <v/>
      </c>
      <c r="K191" s="49" t="str">
        <f t="shared" si="2"/>
        <v/>
      </c>
      <c r="L191" s="50" t="str">
        <f t="shared" si="3"/>
        <v/>
      </c>
      <c r="M191" s="10"/>
      <c r="N191" s="10"/>
      <c r="O191" s="10"/>
    </row>
    <row r="192">
      <c r="A192" s="10"/>
      <c r="B192" s="20" t="str">
        <f>iferror(vlookup(A192,'Input de Projetos'!$A$3:$B$999,2,false),"")</f>
        <v/>
      </c>
      <c r="C192" s="51"/>
      <c r="D192" s="62"/>
      <c r="E192" s="20"/>
      <c r="F192" s="51"/>
      <c r="G192" s="51"/>
      <c r="H192" s="26"/>
      <c r="I192" s="48" t="str">
        <f t="shared" si="1"/>
        <v/>
      </c>
      <c r="J192" s="48" t="str">
        <f>IFERROR(if(F192&lt;&gt;"Sim","", VLOOKUP(A192,'Input de Projetos'!$A$3:$F$999,5,FALSE)*D192),"")</f>
        <v/>
      </c>
      <c r="K192" s="49" t="str">
        <f t="shared" si="2"/>
        <v/>
      </c>
      <c r="L192" s="50" t="str">
        <f t="shared" si="3"/>
        <v/>
      </c>
      <c r="M192" s="10"/>
      <c r="N192" s="10"/>
      <c r="O192" s="10"/>
    </row>
    <row r="193">
      <c r="A193" s="10"/>
      <c r="B193" s="20" t="str">
        <f>iferror(vlookup(A193,'Input de Projetos'!$A$3:$B$999,2,false),"")</f>
        <v/>
      </c>
      <c r="C193" s="51"/>
      <c r="D193" s="62"/>
      <c r="E193" s="20"/>
      <c r="F193" s="51"/>
      <c r="G193" s="51"/>
      <c r="H193" s="26"/>
      <c r="I193" s="48" t="str">
        <f t="shared" si="1"/>
        <v/>
      </c>
      <c r="J193" s="48" t="str">
        <f>IFERROR(if(F193&lt;&gt;"Sim","", VLOOKUP(A193,'Input de Projetos'!$A$3:$F$999,5,FALSE)*D193),"")</f>
        <v/>
      </c>
      <c r="K193" s="49" t="str">
        <f t="shared" si="2"/>
        <v/>
      </c>
      <c r="L193" s="50" t="str">
        <f t="shared" si="3"/>
        <v/>
      </c>
      <c r="M193" s="10"/>
      <c r="N193" s="10"/>
      <c r="O193" s="10"/>
    </row>
    <row r="194">
      <c r="A194" s="10"/>
      <c r="B194" s="20" t="str">
        <f>iferror(vlookup(A194,'Input de Projetos'!$A$3:$B$999,2,false),"")</f>
        <v/>
      </c>
      <c r="C194" s="51"/>
      <c r="D194" s="62"/>
      <c r="E194" s="20"/>
      <c r="F194" s="51"/>
      <c r="G194" s="51"/>
      <c r="H194" s="26"/>
      <c r="I194" s="48" t="str">
        <f t="shared" si="1"/>
        <v/>
      </c>
      <c r="J194" s="48" t="str">
        <f>IFERROR(if(F194&lt;&gt;"Sim","", VLOOKUP(A194,'Input de Projetos'!$A$3:$F$999,5,FALSE)*D194),"")</f>
        <v/>
      </c>
      <c r="K194" s="49" t="str">
        <f t="shared" si="2"/>
        <v/>
      </c>
      <c r="L194" s="50" t="str">
        <f t="shared" si="3"/>
        <v/>
      </c>
      <c r="M194" s="10"/>
      <c r="N194" s="10"/>
      <c r="O194" s="10"/>
    </row>
    <row r="195">
      <c r="A195" s="10"/>
      <c r="B195" s="20" t="str">
        <f>iferror(vlookup(A195,'Input de Projetos'!$A$3:$B$999,2,false),"")</f>
        <v/>
      </c>
      <c r="C195" s="51"/>
      <c r="D195" s="62"/>
      <c r="E195" s="20"/>
      <c r="F195" s="51"/>
      <c r="G195" s="51"/>
      <c r="H195" s="26"/>
      <c r="I195" s="48" t="str">
        <f t="shared" si="1"/>
        <v/>
      </c>
      <c r="J195" s="48" t="str">
        <f>IFERROR(if(F195&lt;&gt;"Sim","", VLOOKUP(A195,'Input de Projetos'!$A$3:$F$999,5,FALSE)*D195),"")</f>
        <v/>
      </c>
      <c r="K195" s="49" t="str">
        <f t="shared" si="2"/>
        <v/>
      </c>
      <c r="L195" s="50" t="str">
        <f t="shared" si="3"/>
        <v/>
      </c>
      <c r="M195" s="10"/>
      <c r="N195" s="10"/>
      <c r="O195" s="10"/>
    </row>
    <row r="196">
      <c r="A196" s="10"/>
      <c r="B196" s="20" t="str">
        <f>iferror(vlookup(A196,'Input de Projetos'!$A$3:$B$999,2,false),"")</f>
        <v/>
      </c>
      <c r="C196" s="51"/>
      <c r="D196" s="62"/>
      <c r="E196" s="20"/>
      <c r="F196" s="51"/>
      <c r="G196" s="51"/>
      <c r="H196" s="26"/>
      <c r="I196" s="48" t="str">
        <f t="shared" si="1"/>
        <v/>
      </c>
      <c r="J196" s="48" t="str">
        <f>IFERROR(if(F196&lt;&gt;"Sim","", VLOOKUP(A196,'Input de Projetos'!$A$3:$F$999,5,FALSE)*D196),"")</f>
        <v/>
      </c>
      <c r="K196" s="49" t="str">
        <f t="shared" si="2"/>
        <v/>
      </c>
      <c r="L196" s="50" t="str">
        <f t="shared" si="3"/>
        <v/>
      </c>
      <c r="M196" s="10"/>
      <c r="N196" s="10"/>
      <c r="O196" s="10"/>
    </row>
    <row r="197">
      <c r="A197" s="10"/>
      <c r="B197" s="20" t="str">
        <f>iferror(vlookup(A197,'Input de Projetos'!$A$3:$B$999,2,false),"")</f>
        <v/>
      </c>
      <c r="C197" s="51"/>
      <c r="D197" s="62"/>
      <c r="E197" s="20"/>
      <c r="F197" s="51"/>
      <c r="G197" s="51"/>
      <c r="H197" s="26"/>
      <c r="I197" s="48" t="str">
        <f t="shared" si="1"/>
        <v/>
      </c>
      <c r="J197" s="48" t="str">
        <f>IFERROR(if(F197&lt;&gt;"Sim","", VLOOKUP(A197,'Input de Projetos'!$A$3:$F$999,5,FALSE)*D197),"")</f>
        <v/>
      </c>
      <c r="K197" s="49" t="str">
        <f t="shared" si="2"/>
        <v/>
      </c>
      <c r="L197" s="50" t="str">
        <f t="shared" si="3"/>
        <v/>
      </c>
      <c r="M197" s="10"/>
      <c r="N197" s="10"/>
      <c r="O197" s="10"/>
    </row>
    <row r="198">
      <c r="A198" s="10"/>
      <c r="B198" s="20" t="str">
        <f>iferror(vlookup(A198,'Input de Projetos'!$A$3:$B$999,2,false),"")</f>
        <v/>
      </c>
      <c r="C198" s="51"/>
      <c r="D198" s="62"/>
      <c r="E198" s="20"/>
      <c r="F198" s="51"/>
      <c r="G198" s="51"/>
      <c r="H198" s="26"/>
      <c r="I198" s="48" t="str">
        <f t="shared" si="1"/>
        <v/>
      </c>
      <c r="J198" s="48" t="str">
        <f>IFERROR(if(F198&lt;&gt;"Sim","", VLOOKUP(A198,'Input de Projetos'!$A$3:$F$999,5,FALSE)*D198),"")</f>
        <v/>
      </c>
      <c r="K198" s="49" t="str">
        <f t="shared" si="2"/>
        <v/>
      </c>
      <c r="L198" s="50" t="str">
        <f t="shared" si="3"/>
        <v/>
      </c>
      <c r="M198" s="10"/>
      <c r="N198" s="10"/>
      <c r="O198" s="10"/>
    </row>
    <row r="199">
      <c r="A199" s="10"/>
      <c r="B199" s="20" t="str">
        <f>iferror(vlookup(A199,'Input de Projetos'!$A$3:$B$999,2,false),"")</f>
        <v/>
      </c>
      <c r="C199" s="51"/>
      <c r="D199" s="62"/>
      <c r="E199" s="20"/>
      <c r="F199" s="51"/>
      <c r="G199" s="51"/>
      <c r="H199" s="26"/>
      <c r="I199" s="48" t="str">
        <f t="shared" si="1"/>
        <v/>
      </c>
      <c r="J199" s="48" t="str">
        <f>IFERROR(if(F199&lt;&gt;"Sim","", VLOOKUP(A199,'Input de Projetos'!$A$3:$F$999,5,FALSE)*D199),"")</f>
        <v/>
      </c>
      <c r="K199" s="49" t="str">
        <f t="shared" si="2"/>
        <v/>
      </c>
      <c r="L199" s="50" t="str">
        <f t="shared" si="3"/>
        <v/>
      </c>
      <c r="M199" s="10"/>
      <c r="N199" s="10"/>
      <c r="O199" s="10"/>
    </row>
    <row r="200">
      <c r="A200" s="10"/>
      <c r="B200" s="20" t="str">
        <f>iferror(vlookup(A200,'Input de Projetos'!$A$3:$B$999,2,false),"")</f>
        <v/>
      </c>
      <c r="C200" s="51"/>
      <c r="D200" s="62"/>
      <c r="E200" s="20"/>
      <c r="F200" s="51"/>
      <c r="G200" s="51"/>
      <c r="H200" s="26"/>
      <c r="I200" s="48" t="str">
        <f t="shared" si="1"/>
        <v/>
      </c>
      <c r="J200" s="48" t="str">
        <f>IFERROR(if(F200&lt;&gt;"Sim","", VLOOKUP(A200,'Input de Projetos'!$A$3:$F$999,5,FALSE)*D200),"")</f>
        <v/>
      </c>
      <c r="K200" s="49" t="str">
        <f t="shared" si="2"/>
        <v/>
      </c>
      <c r="L200" s="50" t="str">
        <f t="shared" si="3"/>
        <v/>
      </c>
      <c r="M200" s="10"/>
      <c r="N200" s="10"/>
      <c r="O200" s="10"/>
    </row>
    <row r="201">
      <c r="A201" s="10"/>
      <c r="B201" s="20" t="str">
        <f>iferror(vlookup(A201,'Input de Projetos'!$A$3:$B$999,2,false),"")</f>
        <v/>
      </c>
      <c r="C201" s="51"/>
      <c r="D201" s="62"/>
      <c r="E201" s="20"/>
      <c r="F201" s="51"/>
      <c r="G201" s="51"/>
      <c r="H201" s="26"/>
      <c r="I201" s="48" t="str">
        <f t="shared" si="1"/>
        <v/>
      </c>
      <c r="J201" s="48" t="str">
        <f>IFERROR(if(F201&lt;&gt;"Sim","", VLOOKUP(A201,'Input de Projetos'!$A$3:$F$999,5,FALSE)*D201),"")</f>
        <v/>
      </c>
      <c r="K201" s="49" t="str">
        <f t="shared" si="2"/>
        <v/>
      </c>
      <c r="L201" s="50" t="str">
        <f t="shared" si="3"/>
        <v/>
      </c>
      <c r="M201" s="10"/>
      <c r="N201" s="10"/>
      <c r="O201" s="10"/>
    </row>
    <row r="202">
      <c r="A202" s="10"/>
      <c r="B202" s="20" t="str">
        <f>iferror(vlookup(A202,'Input de Projetos'!$A$3:$B$999,2,false),"")</f>
        <v/>
      </c>
      <c r="C202" s="51"/>
      <c r="D202" s="62"/>
      <c r="E202" s="20"/>
      <c r="F202" s="51"/>
      <c r="G202" s="51"/>
      <c r="H202" s="26"/>
      <c r="I202" s="48" t="str">
        <f t="shared" si="1"/>
        <v/>
      </c>
      <c r="J202" s="48" t="str">
        <f>IFERROR(if(F202&lt;&gt;"Sim","", VLOOKUP(A202,'Input de Projetos'!$A$3:$F$999,5,FALSE)*D202),"")</f>
        <v/>
      </c>
      <c r="K202" s="49" t="str">
        <f t="shared" si="2"/>
        <v/>
      </c>
      <c r="L202" s="50" t="str">
        <f t="shared" si="3"/>
        <v/>
      </c>
      <c r="M202" s="10"/>
      <c r="N202" s="10"/>
      <c r="O202" s="10"/>
    </row>
    <row r="203">
      <c r="A203" s="10"/>
      <c r="B203" s="20" t="str">
        <f>iferror(vlookup(A203,'Input de Projetos'!$A$3:$B$999,2,false),"")</f>
        <v/>
      </c>
      <c r="C203" s="51"/>
      <c r="D203" s="62"/>
      <c r="E203" s="20"/>
      <c r="F203" s="51"/>
      <c r="G203" s="51"/>
      <c r="H203" s="26"/>
      <c r="I203" s="48" t="str">
        <f t="shared" si="1"/>
        <v/>
      </c>
      <c r="J203" s="48" t="str">
        <f>IFERROR(if(F203&lt;&gt;"Sim","", VLOOKUP(A203,'Input de Projetos'!$A$3:$F$999,5,FALSE)*D203),"")</f>
        <v/>
      </c>
      <c r="K203" s="49" t="str">
        <f t="shared" si="2"/>
        <v/>
      </c>
      <c r="L203" s="50" t="str">
        <f t="shared" si="3"/>
        <v/>
      </c>
      <c r="M203" s="10"/>
      <c r="N203" s="10"/>
      <c r="O203" s="10"/>
    </row>
    <row r="204">
      <c r="A204" s="10"/>
      <c r="B204" s="20" t="str">
        <f>iferror(vlookup(A204,'Input de Projetos'!$A$3:$B$999,2,false),"")</f>
        <v/>
      </c>
      <c r="C204" s="51"/>
      <c r="D204" s="62"/>
      <c r="E204" s="20"/>
      <c r="F204" s="51"/>
      <c r="G204" s="51"/>
      <c r="H204" s="26"/>
      <c r="I204" s="48" t="str">
        <f t="shared" si="1"/>
        <v/>
      </c>
      <c r="J204" s="48" t="str">
        <f>IFERROR(if(F204&lt;&gt;"Sim","", VLOOKUP(A204,'Input de Projetos'!$A$3:$F$999,5,FALSE)*D204),"")</f>
        <v/>
      </c>
      <c r="K204" s="49" t="str">
        <f t="shared" si="2"/>
        <v/>
      </c>
      <c r="L204" s="50" t="str">
        <f t="shared" si="3"/>
        <v/>
      </c>
      <c r="M204" s="10"/>
      <c r="N204" s="10"/>
      <c r="O204" s="10"/>
    </row>
    <row r="205">
      <c r="A205" s="10"/>
      <c r="B205" s="20" t="str">
        <f>iferror(vlookup(A205,'Input de Projetos'!$A$3:$B$999,2,false),"")</f>
        <v/>
      </c>
      <c r="C205" s="51"/>
      <c r="D205" s="62"/>
      <c r="E205" s="20"/>
      <c r="F205" s="51"/>
      <c r="G205" s="51"/>
      <c r="H205" s="26"/>
      <c r="I205" s="48" t="str">
        <f t="shared" si="1"/>
        <v/>
      </c>
      <c r="J205" s="48" t="str">
        <f>IFERROR(if(F205&lt;&gt;"Sim","", VLOOKUP(A205,'Input de Projetos'!$A$3:$F$999,5,FALSE)*D205),"")</f>
        <v/>
      </c>
      <c r="K205" s="49" t="str">
        <f t="shared" si="2"/>
        <v/>
      </c>
      <c r="L205" s="50" t="str">
        <f t="shared" si="3"/>
        <v/>
      </c>
      <c r="M205" s="10"/>
      <c r="N205" s="10"/>
      <c r="O205" s="10"/>
    </row>
    <row r="206">
      <c r="A206" s="10"/>
      <c r="B206" s="20" t="str">
        <f>iferror(vlookup(A206,'Input de Projetos'!$A$3:$B$999,2,false),"")</f>
        <v/>
      </c>
      <c r="C206" s="51"/>
      <c r="D206" s="62"/>
      <c r="E206" s="20"/>
      <c r="F206" s="51"/>
      <c r="G206" s="51"/>
      <c r="H206" s="26"/>
      <c r="I206" s="48" t="str">
        <f t="shared" si="1"/>
        <v/>
      </c>
      <c r="J206" s="48" t="str">
        <f>IFERROR(if(F206&lt;&gt;"Sim","", VLOOKUP(A206,'Input de Projetos'!$A$3:$F$999,5,FALSE)*D206),"")</f>
        <v/>
      </c>
      <c r="K206" s="49" t="str">
        <f t="shared" si="2"/>
        <v/>
      </c>
      <c r="L206" s="50" t="str">
        <f t="shared" si="3"/>
        <v/>
      </c>
      <c r="M206" s="10"/>
      <c r="N206" s="10"/>
      <c r="O206" s="10"/>
    </row>
    <row r="207">
      <c r="A207" s="10"/>
      <c r="B207" s="20" t="str">
        <f>iferror(vlookup(A207,'Input de Projetos'!$A$3:$B$999,2,false),"")</f>
        <v/>
      </c>
      <c r="C207" s="51"/>
      <c r="D207" s="62"/>
      <c r="E207" s="20"/>
      <c r="F207" s="51"/>
      <c r="G207" s="51"/>
      <c r="H207" s="26"/>
      <c r="I207" s="48" t="str">
        <f t="shared" si="1"/>
        <v/>
      </c>
      <c r="J207" s="48" t="str">
        <f>IFERROR(if(F207&lt;&gt;"Sim","", VLOOKUP(A207,'Input de Projetos'!$A$3:$F$999,5,FALSE)*D207),"")</f>
        <v/>
      </c>
      <c r="K207" s="49" t="str">
        <f t="shared" si="2"/>
        <v/>
      </c>
      <c r="L207" s="50" t="str">
        <f t="shared" si="3"/>
        <v/>
      </c>
      <c r="M207" s="10"/>
      <c r="N207" s="10"/>
      <c r="O207" s="10"/>
    </row>
    <row r="208">
      <c r="A208" s="10"/>
      <c r="B208" s="20" t="str">
        <f>iferror(vlookup(A208,'Input de Projetos'!$A$3:$B$999,2,false),"")</f>
        <v/>
      </c>
      <c r="C208" s="51"/>
      <c r="D208" s="62"/>
      <c r="E208" s="20"/>
      <c r="F208" s="51"/>
      <c r="G208" s="51"/>
      <c r="H208" s="26"/>
      <c r="I208" s="48" t="str">
        <f t="shared" si="1"/>
        <v/>
      </c>
      <c r="J208" s="48" t="str">
        <f>IFERROR(if(F208&lt;&gt;"Sim","", VLOOKUP(A208,'Input de Projetos'!$A$3:$F$999,5,FALSE)*D208),"")</f>
        <v/>
      </c>
      <c r="K208" s="49" t="str">
        <f t="shared" si="2"/>
        <v/>
      </c>
      <c r="L208" s="50" t="str">
        <f t="shared" si="3"/>
        <v/>
      </c>
      <c r="M208" s="10"/>
      <c r="N208" s="10"/>
      <c r="O208" s="10"/>
    </row>
    <row r="209">
      <c r="A209" s="10"/>
      <c r="B209" s="20" t="str">
        <f>iferror(vlookup(A209,'Input de Projetos'!$A$3:$B$999,2,false),"")</f>
        <v/>
      </c>
      <c r="C209" s="51"/>
      <c r="D209" s="62"/>
      <c r="E209" s="20"/>
      <c r="F209" s="51"/>
      <c r="G209" s="51"/>
      <c r="H209" s="26"/>
      <c r="I209" s="48" t="str">
        <f t="shared" si="1"/>
        <v/>
      </c>
      <c r="J209" s="48" t="str">
        <f>IFERROR(if(F209&lt;&gt;"Sim","", VLOOKUP(A209,'Input de Projetos'!$A$3:$F$999,5,FALSE)*D209),"")</f>
        <v/>
      </c>
      <c r="K209" s="49" t="str">
        <f t="shared" si="2"/>
        <v/>
      </c>
      <c r="L209" s="50" t="str">
        <f t="shared" si="3"/>
        <v/>
      </c>
      <c r="M209" s="10"/>
      <c r="N209" s="10"/>
      <c r="O209" s="10"/>
    </row>
    <row r="210">
      <c r="A210" s="10"/>
      <c r="B210" s="20" t="str">
        <f>iferror(vlookup(A210,'Input de Projetos'!$A$3:$B$999,2,false),"")</f>
        <v/>
      </c>
      <c r="C210" s="51"/>
      <c r="D210" s="62"/>
      <c r="E210" s="20"/>
      <c r="F210" s="51"/>
      <c r="G210" s="51"/>
      <c r="H210" s="26"/>
      <c r="I210" s="48" t="str">
        <f t="shared" si="1"/>
        <v/>
      </c>
      <c r="J210" s="48" t="str">
        <f>IFERROR(if(F210&lt;&gt;"Sim","", VLOOKUP(A210,'Input de Projetos'!$A$3:$F$999,5,FALSE)*D210),"")</f>
        <v/>
      </c>
      <c r="K210" s="49" t="str">
        <f t="shared" si="2"/>
        <v/>
      </c>
      <c r="L210" s="50" t="str">
        <f t="shared" si="3"/>
        <v/>
      </c>
      <c r="M210" s="10"/>
      <c r="N210" s="10"/>
      <c r="O210" s="10"/>
    </row>
    <row r="211">
      <c r="A211" s="10"/>
      <c r="B211" s="20" t="str">
        <f>iferror(vlookup(A211,'Input de Projetos'!$A$3:$B$999,2,false),"")</f>
        <v/>
      </c>
      <c r="C211" s="51"/>
      <c r="D211" s="62"/>
      <c r="E211" s="20"/>
      <c r="F211" s="51"/>
      <c r="G211" s="51"/>
      <c r="H211" s="26"/>
      <c r="I211" s="48" t="str">
        <f t="shared" si="1"/>
        <v/>
      </c>
      <c r="J211" s="48" t="str">
        <f>IFERROR(if(F211&lt;&gt;"Sim","", VLOOKUP(A211,'Input de Projetos'!$A$3:$F$999,5,FALSE)*D211),"")</f>
        <v/>
      </c>
      <c r="K211" s="49" t="str">
        <f t="shared" si="2"/>
        <v/>
      </c>
      <c r="L211" s="50" t="str">
        <f t="shared" si="3"/>
        <v/>
      </c>
      <c r="M211" s="10"/>
      <c r="N211" s="10"/>
      <c r="O211" s="10"/>
    </row>
    <row r="212">
      <c r="A212" s="10"/>
      <c r="B212" s="20" t="str">
        <f>iferror(vlookup(A212,'Input de Projetos'!$A$3:$B$999,2,false),"")</f>
        <v/>
      </c>
      <c r="C212" s="51"/>
      <c r="D212" s="62"/>
      <c r="E212" s="20"/>
      <c r="F212" s="51"/>
      <c r="G212" s="51"/>
      <c r="H212" s="26"/>
      <c r="I212" s="48" t="str">
        <f t="shared" si="1"/>
        <v/>
      </c>
      <c r="J212" s="48" t="str">
        <f>IFERROR(if(F212&lt;&gt;"Sim","", VLOOKUP(A212,'Input de Projetos'!$A$3:$F$999,5,FALSE)*D212),"")</f>
        <v/>
      </c>
      <c r="K212" s="49" t="str">
        <f t="shared" si="2"/>
        <v/>
      </c>
      <c r="L212" s="50" t="str">
        <f t="shared" si="3"/>
        <v/>
      </c>
      <c r="M212" s="10"/>
      <c r="N212" s="10"/>
      <c r="O212" s="10"/>
    </row>
    <row r="213">
      <c r="A213" s="10"/>
      <c r="B213" s="20" t="str">
        <f>iferror(vlookup(A213,'Input de Projetos'!$A$3:$B$999,2,false),"")</f>
        <v/>
      </c>
      <c r="C213" s="51"/>
      <c r="D213" s="62"/>
      <c r="E213" s="20"/>
      <c r="F213" s="51"/>
      <c r="G213" s="51"/>
      <c r="H213" s="26"/>
      <c r="I213" s="48" t="str">
        <f t="shared" si="1"/>
        <v/>
      </c>
      <c r="J213" s="48" t="str">
        <f>IFERROR(if(F213&lt;&gt;"Sim","", VLOOKUP(A213,'Input de Projetos'!$A$3:$F$999,5,FALSE)*D213),"")</f>
        <v/>
      </c>
      <c r="K213" s="49" t="str">
        <f t="shared" si="2"/>
        <v/>
      </c>
      <c r="L213" s="50" t="str">
        <f t="shared" si="3"/>
        <v/>
      </c>
      <c r="M213" s="10"/>
      <c r="N213" s="10"/>
      <c r="O213" s="10"/>
    </row>
    <row r="214">
      <c r="A214" s="10"/>
      <c r="B214" s="20" t="str">
        <f>iferror(vlookup(A214,'Input de Projetos'!$A$3:$B$999,2,false),"")</f>
        <v/>
      </c>
      <c r="C214" s="51"/>
      <c r="D214" s="62"/>
      <c r="E214" s="20"/>
      <c r="F214" s="51"/>
      <c r="G214" s="51"/>
      <c r="H214" s="26"/>
      <c r="I214" s="48" t="str">
        <f t="shared" si="1"/>
        <v/>
      </c>
      <c r="J214" s="48" t="str">
        <f>IFERROR(if(F214&lt;&gt;"Sim","", VLOOKUP(A214,'Input de Projetos'!$A$3:$F$999,5,FALSE)*D214),"")</f>
        <v/>
      </c>
      <c r="K214" s="49" t="str">
        <f t="shared" si="2"/>
        <v/>
      </c>
      <c r="L214" s="50" t="str">
        <f t="shared" si="3"/>
        <v/>
      </c>
      <c r="M214" s="10"/>
      <c r="N214" s="10"/>
      <c r="O214" s="10"/>
    </row>
    <row r="215">
      <c r="A215" s="10"/>
      <c r="B215" s="20" t="str">
        <f>iferror(vlookup(A215,'Input de Projetos'!$A$3:$B$999,2,false),"")</f>
        <v/>
      </c>
      <c r="C215" s="51"/>
      <c r="D215" s="62"/>
      <c r="E215" s="20"/>
      <c r="F215" s="51"/>
      <c r="G215" s="51"/>
      <c r="H215" s="26"/>
      <c r="I215" s="48" t="str">
        <f t="shared" si="1"/>
        <v/>
      </c>
      <c r="J215" s="48" t="str">
        <f>IFERROR(if(F215&lt;&gt;"Sim","", VLOOKUP(A215,'Input de Projetos'!$A$3:$F$999,5,FALSE)*D215),"")</f>
        <v/>
      </c>
      <c r="K215" s="49" t="str">
        <f t="shared" si="2"/>
        <v/>
      </c>
      <c r="L215" s="50" t="str">
        <f t="shared" si="3"/>
        <v/>
      </c>
      <c r="M215" s="10"/>
      <c r="N215" s="10"/>
      <c r="O215" s="10"/>
    </row>
    <row r="216">
      <c r="A216" s="10"/>
      <c r="B216" s="20" t="str">
        <f>iferror(vlookup(A216,'Input de Projetos'!$A$3:$B$999,2,false),"")</f>
        <v/>
      </c>
      <c r="C216" s="51"/>
      <c r="D216" s="62"/>
      <c r="E216" s="20"/>
      <c r="F216" s="51"/>
      <c r="G216" s="51"/>
      <c r="H216" s="26"/>
      <c r="I216" s="48" t="str">
        <f t="shared" si="1"/>
        <v/>
      </c>
      <c r="J216" s="48" t="str">
        <f>IFERROR(if(F216&lt;&gt;"Sim","", VLOOKUP(A216,'Input de Projetos'!$A$3:$F$999,5,FALSE)*D216),"")</f>
        <v/>
      </c>
      <c r="K216" s="49" t="str">
        <f t="shared" si="2"/>
        <v/>
      </c>
      <c r="L216" s="50" t="str">
        <f t="shared" si="3"/>
        <v/>
      </c>
      <c r="M216" s="10"/>
      <c r="N216" s="10"/>
      <c r="O216" s="10"/>
    </row>
    <row r="217">
      <c r="A217" s="10"/>
      <c r="B217" s="20" t="str">
        <f>iferror(vlookup(A217,'Input de Projetos'!$A$3:$B$999,2,false),"")</f>
        <v/>
      </c>
      <c r="C217" s="51"/>
      <c r="D217" s="62"/>
      <c r="E217" s="20"/>
      <c r="F217" s="51"/>
      <c r="G217" s="51"/>
      <c r="H217" s="26"/>
      <c r="I217" s="48" t="str">
        <f t="shared" si="1"/>
        <v/>
      </c>
      <c r="J217" s="48" t="str">
        <f>IFERROR(if(F217&lt;&gt;"Sim","", VLOOKUP(A217,'Input de Projetos'!$A$3:$F$999,5,FALSE)*D217),"")</f>
        <v/>
      </c>
      <c r="K217" s="49" t="str">
        <f t="shared" si="2"/>
        <v/>
      </c>
      <c r="L217" s="50" t="str">
        <f t="shared" si="3"/>
        <v/>
      </c>
      <c r="M217" s="10"/>
      <c r="N217" s="10"/>
      <c r="O217" s="10"/>
    </row>
    <row r="218">
      <c r="A218" s="10"/>
      <c r="B218" s="20" t="str">
        <f>iferror(vlookup(A218,'Input de Projetos'!$A$3:$B$999,2,false),"")</f>
        <v/>
      </c>
      <c r="C218" s="51"/>
      <c r="D218" s="62"/>
      <c r="E218" s="20"/>
      <c r="F218" s="51"/>
      <c r="G218" s="51"/>
      <c r="H218" s="26"/>
      <c r="I218" s="48" t="str">
        <f t="shared" si="1"/>
        <v/>
      </c>
      <c r="J218" s="48" t="str">
        <f>IFERROR(if(F218&lt;&gt;"Sim","", VLOOKUP(A218,'Input de Projetos'!$A$3:$F$999,5,FALSE)*D218),"")</f>
        <v/>
      </c>
      <c r="K218" s="49" t="str">
        <f t="shared" si="2"/>
        <v/>
      </c>
      <c r="L218" s="50" t="str">
        <f t="shared" si="3"/>
        <v/>
      </c>
      <c r="M218" s="10"/>
      <c r="N218" s="10"/>
      <c r="O218" s="10"/>
    </row>
    <row r="219">
      <c r="A219" s="10"/>
      <c r="B219" s="20" t="str">
        <f>iferror(vlookup(A219,'Input de Projetos'!$A$3:$B$999,2,false),"")</f>
        <v/>
      </c>
      <c r="C219" s="51"/>
      <c r="D219" s="62"/>
      <c r="E219" s="20"/>
      <c r="F219" s="51"/>
      <c r="G219" s="51"/>
      <c r="H219" s="26"/>
      <c r="I219" s="48" t="str">
        <f t="shared" si="1"/>
        <v/>
      </c>
      <c r="J219" s="48" t="str">
        <f>IFERROR(if(F219&lt;&gt;"Sim","", VLOOKUP(A219,'Input de Projetos'!$A$3:$F$999,5,FALSE)*D219),"")</f>
        <v/>
      </c>
      <c r="K219" s="49" t="str">
        <f t="shared" si="2"/>
        <v/>
      </c>
      <c r="L219" s="50" t="str">
        <f t="shared" si="3"/>
        <v/>
      </c>
      <c r="M219" s="10"/>
      <c r="N219" s="10"/>
      <c r="O219" s="10"/>
    </row>
    <row r="220">
      <c r="A220" s="10"/>
      <c r="B220" s="20" t="str">
        <f>iferror(vlookup(A220,'Input de Projetos'!$A$3:$B$999,2,false),"")</f>
        <v/>
      </c>
      <c r="C220" s="51"/>
      <c r="D220" s="62"/>
      <c r="E220" s="20"/>
      <c r="F220" s="51"/>
      <c r="G220" s="51"/>
      <c r="H220" s="26"/>
      <c r="I220" s="48" t="str">
        <f t="shared" si="1"/>
        <v/>
      </c>
      <c r="J220" s="48" t="str">
        <f>IFERROR(if(F220&lt;&gt;"Sim","", VLOOKUP(A220,'Input de Projetos'!$A$3:$F$999,5,FALSE)*D220),"")</f>
        <v/>
      </c>
      <c r="K220" s="49" t="str">
        <f t="shared" si="2"/>
        <v/>
      </c>
      <c r="L220" s="50" t="str">
        <f t="shared" si="3"/>
        <v/>
      </c>
      <c r="M220" s="10"/>
      <c r="N220" s="10"/>
      <c r="O220" s="10"/>
    </row>
    <row r="221">
      <c r="A221" s="10"/>
      <c r="B221" s="20" t="str">
        <f>iferror(vlookup(A221,'Input de Projetos'!$A$3:$B$999,2,false),"")</f>
        <v/>
      </c>
      <c r="C221" s="51"/>
      <c r="D221" s="62"/>
      <c r="E221" s="20"/>
      <c r="F221" s="51"/>
      <c r="G221" s="51"/>
      <c r="H221" s="26"/>
      <c r="I221" s="48" t="str">
        <f t="shared" si="1"/>
        <v/>
      </c>
      <c r="J221" s="48" t="str">
        <f>IFERROR(if(F221&lt;&gt;"Sim","", VLOOKUP(A221,'Input de Projetos'!$A$3:$F$999,5,FALSE)*D221),"")</f>
        <v/>
      </c>
      <c r="K221" s="49" t="str">
        <f t="shared" si="2"/>
        <v/>
      </c>
      <c r="L221" s="50" t="str">
        <f t="shared" si="3"/>
        <v/>
      </c>
      <c r="M221" s="10"/>
      <c r="N221" s="10"/>
      <c r="O221" s="10"/>
    </row>
    <row r="222">
      <c r="A222" s="10"/>
      <c r="B222" s="20" t="str">
        <f>iferror(vlookup(A222,'Input de Projetos'!$A$3:$B$999,2,false),"")</f>
        <v/>
      </c>
      <c r="C222" s="51"/>
      <c r="D222" s="62"/>
      <c r="E222" s="20"/>
      <c r="F222" s="51"/>
      <c r="G222" s="51"/>
      <c r="H222" s="26"/>
      <c r="I222" s="48" t="str">
        <f t="shared" si="1"/>
        <v/>
      </c>
      <c r="J222" s="48" t="str">
        <f>IFERROR(if(F222&lt;&gt;"Sim","", VLOOKUP(A222,'Input de Projetos'!$A$3:$F$999,5,FALSE)*D222),"")</f>
        <v/>
      </c>
      <c r="K222" s="49" t="str">
        <f t="shared" si="2"/>
        <v/>
      </c>
      <c r="L222" s="50" t="str">
        <f t="shared" si="3"/>
        <v/>
      </c>
      <c r="M222" s="10"/>
      <c r="N222" s="10"/>
      <c r="O222" s="10"/>
    </row>
    <row r="223">
      <c r="A223" s="10"/>
      <c r="B223" s="20" t="str">
        <f>iferror(vlookup(A223,'Input de Projetos'!$A$3:$B$999,2,false),"")</f>
        <v/>
      </c>
      <c r="C223" s="51"/>
      <c r="D223" s="62"/>
      <c r="E223" s="20"/>
      <c r="F223" s="51"/>
      <c r="G223" s="51"/>
      <c r="H223" s="26"/>
      <c r="I223" s="48" t="str">
        <f t="shared" si="1"/>
        <v/>
      </c>
      <c r="J223" s="48" t="str">
        <f>IFERROR(if(F223&lt;&gt;"Sim","", VLOOKUP(A223,'Input de Projetos'!$A$3:$F$999,5,FALSE)*D223),"")</f>
        <v/>
      </c>
      <c r="K223" s="49" t="str">
        <f t="shared" si="2"/>
        <v/>
      </c>
      <c r="L223" s="50" t="str">
        <f t="shared" si="3"/>
        <v/>
      </c>
      <c r="M223" s="10"/>
      <c r="N223" s="10"/>
      <c r="O223" s="10"/>
    </row>
    <row r="224">
      <c r="A224" s="10"/>
      <c r="B224" s="20" t="str">
        <f>iferror(vlookup(A224,'Input de Projetos'!$A$3:$B$999,2,false),"")</f>
        <v/>
      </c>
      <c r="C224" s="51"/>
      <c r="D224" s="62"/>
      <c r="E224" s="20"/>
      <c r="F224" s="51"/>
      <c r="G224" s="51"/>
      <c r="H224" s="26"/>
      <c r="I224" s="48" t="str">
        <f t="shared" si="1"/>
        <v/>
      </c>
      <c r="J224" s="48" t="str">
        <f>IFERROR(if(F224&lt;&gt;"Sim","", VLOOKUP(A224,'Input de Projetos'!$A$3:$F$999,5,FALSE)*D224),"")</f>
        <v/>
      </c>
      <c r="K224" s="49" t="str">
        <f t="shared" si="2"/>
        <v/>
      </c>
      <c r="L224" s="50" t="str">
        <f t="shared" si="3"/>
        <v/>
      </c>
      <c r="M224" s="10"/>
      <c r="N224" s="10"/>
      <c r="O224" s="10"/>
    </row>
    <row r="225">
      <c r="A225" s="10"/>
      <c r="B225" s="20" t="str">
        <f>iferror(vlookup(A225,'Input de Projetos'!$A$3:$B$999,2,false),"")</f>
        <v/>
      </c>
      <c r="C225" s="51"/>
      <c r="D225" s="62"/>
      <c r="E225" s="20"/>
      <c r="F225" s="51"/>
      <c r="G225" s="51"/>
      <c r="H225" s="26"/>
      <c r="I225" s="48" t="str">
        <f t="shared" si="1"/>
        <v/>
      </c>
      <c r="J225" s="48" t="str">
        <f>IFERROR(if(F225&lt;&gt;"Sim","", VLOOKUP(A225,'Input de Projetos'!$A$3:$F$999,5,FALSE)*D225),"")</f>
        <v/>
      </c>
      <c r="K225" s="49" t="str">
        <f t="shared" si="2"/>
        <v/>
      </c>
      <c r="L225" s="50" t="str">
        <f t="shared" si="3"/>
        <v/>
      </c>
      <c r="M225" s="10"/>
      <c r="N225" s="10"/>
      <c r="O225" s="10"/>
    </row>
    <row r="226">
      <c r="A226" s="10"/>
      <c r="B226" s="20" t="str">
        <f>iferror(vlookup(A226,'Input de Projetos'!$A$3:$B$999,2,false),"")</f>
        <v/>
      </c>
      <c r="C226" s="51"/>
      <c r="D226" s="62"/>
      <c r="E226" s="20"/>
      <c r="F226" s="51"/>
      <c r="G226" s="51"/>
      <c r="H226" s="26"/>
      <c r="I226" s="48" t="str">
        <f t="shared" si="1"/>
        <v/>
      </c>
      <c r="J226" s="48" t="str">
        <f>IFERROR(if(F226&lt;&gt;"Sim","", VLOOKUP(A226,'Input de Projetos'!$A$3:$F$999,5,FALSE)*D226),"")</f>
        <v/>
      </c>
      <c r="K226" s="49" t="str">
        <f t="shared" si="2"/>
        <v/>
      </c>
      <c r="L226" s="50" t="str">
        <f t="shared" si="3"/>
        <v/>
      </c>
      <c r="M226" s="10"/>
      <c r="N226" s="10"/>
      <c r="O226" s="10"/>
    </row>
    <row r="227">
      <c r="A227" s="10"/>
      <c r="B227" s="20" t="str">
        <f>iferror(vlookup(A227,'Input de Projetos'!$A$3:$B$999,2,false),"")</f>
        <v/>
      </c>
      <c r="C227" s="51"/>
      <c r="D227" s="62"/>
      <c r="E227" s="20"/>
      <c r="F227" s="51"/>
      <c r="G227" s="51"/>
      <c r="H227" s="26"/>
      <c r="I227" s="48" t="str">
        <f t="shared" si="1"/>
        <v/>
      </c>
      <c r="J227" s="48" t="str">
        <f>IFERROR(if(F227&lt;&gt;"Sim","", VLOOKUP(A227,'Input de Projetos'!$A$3:$F$999,5,FALSE)*D227),"")</f>
        <v/>
      </c>
      <c r="K227" s="49" t="str">
        <f t="shared" si="2"/>
        <v/>
      </c>
      <c r="L227" s="50" t="str">
        <f t="shared" si="3"/>
        <v/>
      </c>
      <c r="M227" s="10"/>
      <c r="N227" s="10"/>
      <c r="O227" s="10"/>
    </row>
    <row r="228">
      <c r="A228" s="10"/>
      <c r="B228" s="20" t="str">
        <f>iferror(vlookup(A228,'Input de Projetos'!$A$3:$B$999,2,false),"")</f>
        <v/>
      </c>
      <c r="C228" s="51"/>
      <c r="D228" s="62"/>
      <c r="E228" s="20"/>
      <c r="F228" s="51"/>
      <c r="G228" s="51"/>
      <c r="H228" s="26"/>
      <c r="I228" s="48" t="str">
        <f t="shared" si="1"/>
        <v/>
      </c>
      <c r="J228" s="48" t="str">
        <f>IFERROR(if(F228&lt;&gt;"Sim","", VLOOKUP(A228,'Input de Projetos'!$A$3:$F$999,5,FALSE)*D228),"")</f>
        <v/>
      </c>
      <c r="K228" s="49" t="str">
        <f t="shared" si="2"/>
        <v/>
      </c>
      <c r="L228" s="50" t="str">
        <f t="shared" si="3"/>
        <v/>
      </c>
      <c r="M228" s="10"/>
      <c r="N228" s="10"/>
      <c r="O228" s="10"/>
    </row>
    <row r="229">
      <c r="A229" s="10"/>
      <c r="B229" s="20" t="str">
        <f>iferror(vlookup(A229,'Input de Projetos'!$A$3:$B$999,2,false),"")</f>
        <v/>
      </c>
      <c r="C229" s="51"/>
      <c r="D229" s="62"/>
      <c r="E229" s="20"/>
      <c r="F229" s="51"/>
      <c r="G229" s="51"/>
      <c r="H229" s="26"/>
      <c r="I229" s="48" t="str">
        <f t="shared" si="1"/>
        <v/>
      </c>
      <c r="J229" s="48" t="str">
        <f>IFERROR(if(F229&lt;&gt;"Sim","", VLOOKUP(A229,'Input de Projetos'!$A$3:$F$999,5,FALSE)*D229),"")</f>
        <v/>
      </c>
      <c r="K229" s="49" t="str">
        <f t="shared" si="2"/>
        <v/>
      </c>
      <c r="L229" s="50" t="str">
        <f t="shared" si="3"/>
        <v/>
      </c>
      <c r="M229" s="10"/>
      <c r="N229" s="10"/>
      <c r="O229" s="10"/>
    </row>
    <row r="230">
      <c r="A230" s="10"/>
      <c r="B230" s="20" t="str">
        <f>iferror(vlookup(A230,'Input de Projetos'!$A$3:$B$999,2,false),"")</f>
        <v/>
      </c>
      <c r="C230" s="51"/>
      <c r="D230" s="62"/>
      <c r="E230" s="20"/>
      <c r="F230" s="51"/>
      <c r="G230" s="51"/>
      <c r="H230" s="26"/>
      <c r="I230" s="48" t="str">
        <f t="shared" si="1"/>
        <v/>
      </c>
      <c r="J230" s="48" t="str">
        <f>IFERROR(if(F230&lt;&gt;"Sim","", VLOOKUP(A230,'Input de Projetos'!$A$3:$F$999,5,FALSE)*D230),"")</f>
        <v/>
      </c>
      <c r="K230" s="49" t="str">
        <f t="shared" si="2"/>
        <v/>
      </c>
      <c r="L230" s="50" t="str">
        <f t="shared" si="3"/>
        <v/>
      </c>
      <c r="M230" s="10"/>
      <c r="N230" s="10"/>
      <c r="O230" s="10"/>
    </row>
    <row r="231">
      <c r="A231" s="10"/>
      <c r="B231" s="20" t="str">
        <f>iferror(vlookup(A231,'Input de Projetos'!$A$3:$B$999,2,false),"")</f>
        <v/>
      </c>
      <c r="C231" s="51"/>
      <c r="D231" s="62"/>
      <c r="E231" s="20"/>
      <c r="F231" s="51"/>
      <c r="G231" s="51"/>
      <c r="H231" s="26"/>
      <c r="I231" s="48" t="str">
        <f t="shared" si="1"/>
        <v/>
      </c>
      <c r="J231" s="48" t="str">
        <f>IFERROR(if(F231&lt;&gt;"Sim","", VLOOKUP(A231,'Input de Projetos'!$A$3:$F$999,5,FALSE)*D231),"")</f>
        <v/>
      </c>
      <c r="K231" s="49" t="str">
        <f t="shared" si="2"/>
        <v/>
      </c>
      <c r="L231" s="50" t="str">
        <f t="shared" si="3"/>
        <v/>
      </c>
      <c r="M231" s="10"/>
      <c r="N231" s="10"/>
      <c r="O231" s="10"/>
    </row>
    <row r="232">
      <c r="A232" s="10"/>
      <c r="B232" s="20" t="str">
        <f>iferror(vlookup(A232,'Input de Projetos'!$A$3:$B$999,2,false),"")</f>
        <v/>
      </c>
      <c r="C232" s="51"/>
      <c r="D232" s="62"/>
      <c r="E232" s="20"/>
      <c r="F232" s="51"/>
      <c r="G232" s="51"/>
      <c r="H232" s="26"/>
      <c r="I232" s="48" t="str">
        <f t="shared" si="1"/>
        <v/>
      </c>
      <c r="J232" s="48" t="str">
        <f>IFERROR(if(F232&lt;&gt;"Sim","", VLOOKUP(A232,'Input de Projetos'!$A$3:$F$999,5,FALSE)*D232),"")</f>
        <v/>
      </c>
      <c r="K232" s="49" t="str">
        <f t="shared" si="2"/>
        <v/>
      </c>
      <c r="L232" s="50" t="str">
        <f t="shared" si="3"/>
        <v/>
      </c>
      <c r="M232" s="10"/>
      <c r="N232" s="10"/>
      <c r="O232" s="10"/>
    </row>
    <row r="233">
      <c r="A233" s="10"/>
      <c r="B233" s="20" t="str">
        <f>iferror(vlookup(A233,'Input de Projetos'!$A$3:$B$999,2,false),"")</f>
        <v/>
      </c>
      <c r="C233" s="51"/>
      <c r="D233" s="62"/>
      <c r="E233" s="20"/>
      <c r="F233" s="51"/>
      <c r="G233" s="51"/>
      <c r="H233" s="26"/>
      <c r="I233" s="48" t="str">
        <f t="shared" si="1"/>
        <v/>
      </c>
      <c r="J233" s="48" t="str">
        <f>IFERROR(if(F233&lt;&gt;"Sim","", VLOOKUP(A233,'Input de Projetos'!$A$3:$F$999,5,FALSE)*D233),"")</f>
        <v/>
      </c>
      <c r="K233" s="49" t="str">
        <f t="shared" si="2"/>
        <v/>
      </c>
      <c r="L233" s="50" t="str">
        <f t="shared" si="3"/>
        <v/>
      </c>
      <c r="M233" s="10"/>
      <c r="N233" s="10"/>
      <c r="O233" s="10"/>
    </row>
    <row r="234">
      <c r="A234" s="10"/>
      <c r="B234" s="20" t="str">
        <f>iferror(vlookup(A234,'Input de Projetos'!$A$3:$B$999,2,false),"")</f>
        <v/>
      </c>
      <c r="C234" s="51"/>
      <c r="D234" s="62"/>
      <c r="E234" s="20"/>
      <c r="F234" s="51"/>
      <c r="G234" s="51"/>
      <c r="H234" s="26"/>
      <c r="I234" s="48" t="str">
        <f t="shared" si="1"/>
        <v/>
      </c>
      <c r="J234" s="48" t="str">
        <f>IFERROR(if(F234&lt;&gt;"Sim","", VLOOKUP(A234,'Input de Projetos'!$A$3:$F$999,5,FALSE)*D234),"")</f>
        <v/>
      </c>
      <c r="K234" s="49" t="str">
        <f t="shared" si="2"/>
        <v/>
      </c>
      <c r="L234" s="50" t="str">
        <f t="shared" si="3"/>
        <v/>
      </c>
      <c r="M234" s="10"/>
      <c r="N234" s="10"/>
      <c r="O234" s="10"/>
    </row>
    <row r="235">
      <c r="A235" s="10"/>
      <c r="B235" s="20" t="str">
        <f>iferror(vlookup(A235,'Input de Projetos'!$A$3:$B$999,2,false),"")</f>
        <v/>
      </c>
      <c r="C235" s="51"/>
      <c r="D235" s="62"/>
      <c r="E235" s="20"/>
      <c r="F235" s="51"/>
      <c r="G235" s="51"/>
      <c r="H235" s="26"/>
      <c r="I235" s="48" t="str">
        <f t="shared" si="1"/>
        <v/>
      </c>
      <c r="J235" s="48" t="str">
        <f>IFERROR(if(F235&lt;&gt;"Sim","", VLOOKUP(A235,'Input de Projetos'!$A$3:$F$999,5,FALSE)*D235),"")</f>
        <v/>
      </c>
      <c r="K235" s="49" t="str">
        <f t="shared" si="2"/>
        <v/>
      </c>
      <c r="L235" s="50" t="str">
        <f t="shared" si="3"/>
        <v/>
      </c>
      <c r="M235" s="10"/>
      <c r="N235" s="10"/>
      <c r="O235" s="10"/>
    </row>
    <row r="236">
      <c r="A236" s="10"/>
      <c r="B236" s="20" t="str">
        <f>iferror(vlookup(A236,'Input de Projetos'!$A$3:$B$999,2,false),"")</f>
        <v/>
      </c>
      <c r="C236" s="51"/>
      <c r="D236" s="62"/>
      <c r="E236" s="20"/>
      <c r="F236" s="51"/>
      <c r="G236" s="51"/>
      <c r="H236" s="26"/>
      <c r="I236" s="48" t="str">
        <f t="shared" si="1"/>
        <v/>
      </c>
      <c r="J236" s="48" t="str">
        <f>IFERROR(if(F236&lt;&gt;"Sim","", VLOOKUP(A236,'Input de Projetos'!$A$3:$F$999,5,FALSE)*D236),"")</f>
        <v/>
      </c>
      <c r="K236" s="49" t="str">
        <f t="shared" si="2"/>
        <v/>
      </c>
      <c r="L236" s="50" t="str">
        <f t="shared" si="3"/>
        <v/>
      </c>
      <c r="M236" s="10"/>
      <c r="N236" s="10"/>
      <c r="O236" s="10"/>
    </row>
    <row r="237">
      <c r="A237" s="10"/>
      <c r="B237" s="20" t="str">
        <f>iferror(vlookup(A237,'Input de Projetos'!$A$3:$B$999,2,false),"")</f>
        <v/>
      </c>
      <c r="C237" s="51"/>
      <c r="D237" s="62"/>
      <c r="E237" s="20"/>
      <c r="F237" s="51"/>
      <c r="G237" s="51"/>
      <c r="H237" s="26"/>
      <c r="I237" s="48" t="str">
        <f t="shared" si="1"/>
        <v/>
      </c>
      <c r="J237" s="48" t="str">
        <f>IFERROR(if(F237&lt;&gt;"Sim","", VLOOKUP(A237,'Input de Projetos'!$A$3:$F$999,5,FALSE)*D237),"")</f>
        <v/>
      </c>
      <c r="K237" s="49" t="str">
        <f t="shared" si="2"/>
        <v/>
      </c>
      <c r="L237" s="50" t="str">
        <f t="shared" si="3"/>
        <v/>
      </c>
      <c r="M237" s="10"/>
      <c r="N237" s="10"/>
      <c r="O237" s="10"/>
    </row>
    <row r="238">
      <c r="A238" s="10"/>
      <c r="B238" s="20" t="str">
        <f>iferror(vlookup(A238,'Input de Projetos'!$A$3:$B$999,2,false),"")</f>
        <v/>
      </c>
      <c r="C238" s="51"/>
      <c r="D238" s="62"/>
      <c r="E238" s="20"/>
      <c r="F238" s="51"/>
      <c r="G238" s="51"/>
      <c r="H238" s="26"/>
      <c r="I238" s="48" t="str">
        <f t="shared" si="1"/>
        <v/>
      </c>
      <c r="J238" s="48" t="str">
        <f>IFERROR(if(F238&lt;&gt;"Sim","", VLOOKUP(A238,'Input de Projetos'!$A$3:$F$999,5,FALSE)*D238),"")</f>
        <v/>
      </c>
      <c r="K238" s="49" t="str">
        <f t="shared" si="2"/>
        <v/>
      </c>
      <c r="L238" s="50" t="str">
        <f t="shared" si="3"/>
        <v/>
      </c>
      <c r="M238" s="10"/>
      <c r="N238" s="10"/>
      <c r="O238" s="10"/>
    </row>
    <row r="239">
      <c r="A239" s="10"/>
      <c r="B239" s="20" t="str">
        <f>iferror(vlookup(A239,'Input de Projetos'!$A$3:$B$999,2,false),"")</f>
        <v/>
      </c>
      <c r="C239" s="51"/>
      <c r="D239" s="62"/>
      <c r="E239" s="20"/>
      <c r="F239" s="51"/>
      <c r="G239" s="51"/>
      <c r="H239" s="26"/>
      <c r="I239" s="48" t="str">
        <f t="shared" si="1"/>
        <v/>
      </c>
      <c r="J239" s="48" t="str">
        <f>IFERROR(if(F239&lt;&gt;"Sim","", VLOOKUP(A239,'Input de Projetos'!$A$3:$F$999,5,FALSE)*D239),"")</f>
        <v/>
      </c>
      <c r="K239" s="49" t="str">
        <f t="shared" si="2"/>
        <v/>
      </c>
      <c r="L239" s="50" t="str">
        <f t="shared" si="3"/>
        <v/>
      </c>
      <c r="M239" s="10"/>
      <c r="N239" s="10"/>
      <c r="O239" s="10"/>
    </row>
    <row r="240">
      <c r="A240" s="10"/>
      <c r="B240" s="20" t="str">
        <f>iferror(vlookup(A240,'Input de Projetos'!$A$3:$B$999,2,false),"")</f>
        <v/>
      </c>
      <c r="C240" s="51"/>
      <c r="D240" s="62"/>
      <c r="E240" s="20"/>
      <c r="F240" s="51"/>
      <c r="G240" s="51"/>
      <c r="H240" s="26"/>
      <c r="I240" s="48" t="str">
        <f t="shared" si="1"/>
        <v/>
      </c>
      <c r="J240" s="48" t="str">
        <f>IFERROR(if(F240&lt;&gt;"Sim","", VLOOKUP(A240,'Input de Projetos'!$A$3:$F$999,5,FALSE)*D240),"")</f>
        <v/>
      </c>
      <c r="K240" s="49" t="str">
        <f t="shared" si="2"/>
        <v/>
      </c>
      <c r="L240" s="50" t="str">
        <f t="shared" si="3"/>
        <v/>
      </c>
      <c r="M240" s="10"/>
      <c r="N240" s="10"/>
      <c r="O240" s="10"/>
    </row>
    <row r="241">
      <c r="A241" s="10"/>
      <c r="B241" s="20" t="str">
        <f>iferror(vlookup(A241,'Input de Projetos'!$A$3:$B$999,2,false),"")</f>
        <v/>
      </c>
      <c r="C241" s="51"/>
      <c r="D241" s="62"/>
      <c r="E241" s="20"/>
      <c r="F241" s="51"/>
      <c r="G241" s="51"/>
      <c r="H241" s="26"/>
      <c r="I241" s="48" t="str">
        <f t="shared" si="1"/>
        <v/>
      </c>
      <c r="J241" s="48" t="str">
        <f>IFERROR(if(F241&lt;&gt;"Sim","", VLOOKUP(A241,'Input de Projetos'!$A$3:$F$999,5,FALSE)*D241),"")</f>
        <v/>
      </c>
      <c r="K241" s="49" t="str">
        <f t="shared" si="2"/>
        <v/>
      </c>
      <c r="L241" s="50" t="str">
        <f t="shared" si="3"/>
        <v/>
      </c>
      <c r="M241" s="10"/>
      <c r="N241" s="10"/>
      <c r="O241" s="10"/>
    </row>
    <row r="242">
      <c r="A242" s="10"/>
      <c r="B242" s="20" t="str">
        <f>iferror(vlookup(A242,'Input de Projetos'!$A$3:$B$999,2,false),"")</f>
        <v/>
      </c>
      <c r="C242" s="51"/>
      <c r="D242" s="62"/>
      <c r="E242" s="20"/>
      <c r="F242" s="51"/>
      <c r="G242" s="51"/>
      <c r="H242" s="26"/>
      <c r="I242" s="48" t="str">
        <f t="shared" si="1"/>
        <v/>
      </c>
      <c r="J242" s="48" t="str">
        <f>IFERROR(if(F242&lt;&gt;"Sim","", VLOOKUP(A242,'Input de Projetos'!$A$3:$F$999,5,FALSE)*D242),"")</f>
        <v/>
      </c>
      <c r="K242" s="49" t="str">
        <f t="shared" si="2"/>
        <v/>
      </c>
      <c r="L242" s="50" t="str">
        <f t="shared" si="3"/>
        <v/>
      </c>
      <c r="M242" s="10"/>
      <c r="N242" s="10"/>
      <c r="O242" s="10"/>
    </row>
    <row r="243">
      <c r="A243" s="10"/>
      <c r="B243" s="20" t="str">
        <f>iferror(vlookup(A243,'Input de Projetos'!$A$3:$B$999,2,false),"")</f>
        <v/>
      </c>
      <c r="C243" s="51"/>
      <c r="D243" s="62"/>
      <c r="E243" s="20"/>
      <c r="F243" s="51"/>
      <c r="G243" s="51"/>
      <c r="H243" s="26"/>
      <c r="I243" s="48" t="str">
        <f t="shared" si="1"/>
        <v/>
      </c>
      <c r="J243" s="48" t="str">
        <f>IFERROR(if(F243&lt;&gt;"Sim","", VLOOKUP(A243,'Input de Projetos'!$A$3:$F$999,5,FALSE)*D243),"")</f>
        <v/>
      </c>
      <c r="K243" s="49" t="str">
        <f t="shared" si="2"/>
        <v/>
      </c>
      <c r="L243" s="50" t="str">
        <f t="shared" si="3"/>
        <v/>
      </c>
      <c r="M243" s="10"/>
      <c r="N243" s="10"/>
      <c r="O243" s="10"/>
    </row>
    <row r="244">
      <c r="A244" s="10"/>
      <c r="B244" s="20" t="str">
        <f>iferror(vlookup(A244,'Input de Projetos'!$A$3:$B$999,2,false),"")</f>
        <v/>
      </c>
      <c r="C244" s="51"/>
      <c r="D244" s="62"/>
      <c r="E244" s="20"/>
      <c r="F244" s="51"/>
      <c r="G244" s="51"/>
      <c r="H244" s="26"/>
      <c r="I244" s="48" t="str">
        <f t="shared" si="1"/>
        <v/>
      </c>
      <c r="J244" s="48" t="str">
        <f>IFERROR(if(F244&lt;&gt;"Sim","", VLOOKUP(A244,'Input de Projetos'!$A$3:$F$999,5,FALSE)*D244),"")</f>
        <v/>
      </c>
      <c r="K244" s="49" t="str">
        <f t="shared" si="2"/>
        <v/>
      </c>
      <c r="L244" s="50" t="str">
        <f t="shared" si="3"/>
        <v/>
      </c>
      <c r="M244" s="10"/>
      <c r="N244" s="10"/>
      <c r="O244" s="10"/>
    </row>
    <row r="245">
      <c r="A245" s="10"/>
      <c r="B245" s="20" t="str">
        <f>iferror(vlookup(A245,'Input de Projetos'!$A$3:$B$999,2,false),"")</f>
        <v/>
      </c>
      <c r="C245" s="51"/>
      <c r="D245" s="62"/>
      <c r="E245" s="20"/>
      <c r="F245" s="51"/>
      <c r="G245" s="51"/>
      <c r="H245" s="26"/>
      <c r="I245" s="48" t="str">
        <f t="shared" si="1"/>
        <v/>
      </c>
      <c r="J245" s="48" t="str">
        <f>IFERROR(if(F245&lt;&gt;"Sim","", VLOOKUP(A245,'Input de Projetos'!$A$3:$F$999,5,FALSE)*D245),"")</f>
        <v/>
      </c>
      <c r="K245" s="49" t="str">
        <f t="shared" si="2"/>
        <v/>
      </c>
      <c r="L245" s="50" t="str">
        <f t="shared" si="3"/>
        <v/>
      </c>
      <c r="M245" s="10"/>
      <c r="N245" s="10"/>
      <c r="O245" s="10"/>
    </row>
    <row r="246">
      <c r="A246" s="10"/>
      <c r="B246" s="20" t="str">
        <f>iferror(vlookup(A246,'Input de Projetos'!$A$3:$B$999,2,false),"")</f>
        <v/>
      </c>
      <c r="C246" s="51"/>
      <c r="D246" s="62"/>
      <c r="E246" s="20"/>
      <c r="F246" s="51"/>
      <c r="G246" s="51"/>
      <c r="H246" s="26"/>
      <c r="I246" s="48" t="str">
        <f t="shared" si="1"/>
        <v/>
      </c>
      <c r="J246" s="48" t="str">
        <f>IFERROR(if(F246&lt;&gt;"Sim","", VLOOKUP(A246,'Input de Projetos'!$A$3:$F$999,5,FALSE)*D246),"")</f>
        <v/>
      </c>
      <c r="K246" s="49" t="str">
        <f t="shared" si="2"/>
        <v/>
      </c>
      <c r="L246" s="50" t="str">
        <f t="shared" si="3"/>
        <v/>
      </c>
      <c r="M246" s="10"/>
      <c r="N246" s="10"/>
      <c r="O246" s="10"/>
    </row>
    <row r="247">
      <c r="A247" s="10"/>
      <c r="B247" s="20" t="str">
        <f>iferror(vlookup(A247,'Input de Projetos'!$A$3:$B$999,2,false),"")</f>
        <v/>
      </c>
      <c r="C247" s="51"/>
      <c r="D247" s="62"/>
      <c r="E247" s="20"/>
      <c r="F247" s="51"/>
      <c r="G247" s="51"/>
      <c r="H247" s="26"/>
      <c r="I247" s="48" t="str">
        <f t="shared" si="1"/>
        <v/>
      </c>
      <c r="J247" s="48" t="str">
        <f>IFERROR(if(F247&lt;&gt;"Sim","", VLOOKUP(A247,'Input de Projetos'!$A$3:$F$999,5,FALSE)*D247),"")</f>
        <v/>
      </c>
      <c r="K247" s="49" t="str">
        <f t="shared" si="2"/>
        <v/>
      </c>
      <c r="L247" s="50" t="str">
        <f t="shared" si="3"/>
        <v/>
      </c>
      <c r="M247" s="10"/>
      <c r="N247" s="10"/>
      <c r="O247" s="10"/>
    </row>
    <row r="248">
      <c r="A248" s="10"/>
      <c r="B248" s="20" t="str">
        <f>iferror(vlookup(A248,'Input de Projetos'!$A$3:$B$999,2,false),"")</f>
        <v/>
      </c>
      <c r="C248" s="51"/>
      <c r="D248" s="62"/>
      <c r="E248" s="20"/>
      <c r="F248" s="51"/>
      <c r="G248" s="51"/>
      <c r="H248" s="26"/>
      <c r="I248" s="48" t="str">
        <f t="shared" si="1"/>
        <v/>
      </c>
      <c r="J248" s="48" t="str">
        <f>IFERROR(if(F248&lt;&gt;"Sim","", VLOOKUP(A248,'Input de Projetos'!$A$3:$F$999,5,FALSE)*D248),"")</f>
        <v/>
      </c>
      <c r="K248" s="49" t="str">
        <f t="shared" si="2"/>
        <v/>
      </c>
      <c r="L248" s="50" t="str">
        <f t="shared" si="3"/>
        <v/>
      </c>
      <c r="M248" s="10"/>
      <c r="N248" s="10"/>
      <c r="O248" s="10"/>
    </row>
    <row r="249">
      <c r="A249" s="10"/>
      <c r="B249" s="20" t="str">
        <f>iferror(vlookup(A249,'Input de Projetos'!$A$3:$B$999,2,false),"")</f>
        <v/>
      </c>
      <c r="C249" s="51"/>
      <c r="D249" s="62"/>
      <c r="E249" s="20"/>
      <c r="F249" s="51"/>
      <c r="G249" s="51"/>
      <c r="H249" s="26"/>
      <c r="I249" s="48" t="str">
        <f t="shared" si="1"/>
        <v/>
      </c>
      <c r="J249" s="48" t="str">
        <f>IFERROR(if(F249&lt;&gt;"Sim","", VLOOKUP(A249,'Input de Projetos'!$A$3:$F$999,5,FALSE)*D249),"")</f>
        <v/>
      </c>
      <c r="K249" s="49" t="str">
        <f t="shared" si="2"/>
        <v/>
      </c>
      <c r="L249" s="50" t="str">
        <f t="shared" si="3"/>
        <v/>
      </c>
      <c r="M249" s="10"/>
      <c r="N249" s="10"/>
      <c r="O249" s="10"/>
    </row>
    <row r="250">
      <c r="A250" s="10"/>
      <c r="B250" s="20" t="str">
        <f>iferror(vlookup(A250,'Input de Projetos'!$A$3:$B$999,2,false),"")</f>
        <v/>
      </c>
      <c r="C250" s="51"/>
      <c r="D250" s="62"/>
      <c r="E250" s="20"/>
      <c r="F250" s="51"/>
      <c r="G250" s="51"/>
      <c r="H250" s="26"/>
      <c r="I250" s="48" t="str">
        <f t="shared" si="1"/>
        <v/>
      </c>
      <c r="J250" s="48" t="str">
        <f>IFERROR(if(F250&lt;&gt;"Sim","", VLOOKUP(A250,'Input de Projetos'!$A$3:$F$999,5,FALSE)*D250),"")</f>
        <v/>
      </c>
      <c r="K250" s="49" t="str">
        <f t="shared" si="2"/>
        <v/>
      </c>
      <c r="L250" s="50" t="str">
        <f t="shared" si="3"/>
        <v/>
      </c>
      <c r="M250" s="10"/>
      <c r="N250" s="10"/>
      <c r="O250" s="10"/>
    </row>
    <row r="251">
      <c r="A251" s="10"/>
      <c r="B251" s="20" t="str">
        <f>iferror(vlookup(A251,'Input de Projetos'!$A$3:$B$999,2,false),"")</f>
        <v/>
      </c>
      <c r="C251" s="51"/>
      <c r="D251" s="62"/>
      <c r="E251" s="20"/>
      <c r="F251" s="51"/>
      <c r="G251" s="51"/>
      <c r="H251" s="26"/>
      <c r="I251" s="48" t="str">
        <f t="shared" si="1"/>
        <v/>
      </c>
      <c r="J251" s="48" t="str">
        <f>IFERROR(if(F251&lt;&gt;"Sim","", VLOOKUP(A251,'Input de Projetos'!$A$3:$F$999,5,FALSE)*D251),"")</f>
        <v/>
      </c>
      <c r="K251" s="49" t="str">
        <f t="shared" si="2"/>
        <v/>
      </c>
      <c r="L251" s="50" t="str">
        <f t="shared" si="3"/>
        <v/>
      </c>
      <c r="M251" s="10"/>
      <c r="N251" s="10"/>
      <c r="O251" s="10"/>
    </row>
    <row r="252">
      <c r="A252" s="10"/>
      <c r="B252" s="20" t="str">
        <f>iferror(vlookup(A252,'Input de Projetos'!$A$3:$B$999,2,false),"")</f>
        <v/>
      </c>
      <c r="C252" s="51"/>
      <c r="D252" s="62"/>
      <c r="E252" s="20"/>
      <c r="F252" s="51"/>
      <c r="G252" s="51"/>
      <c r="H252" s="26"/>
      <c r="I252" s="48" t="str">
        <f t="shared" si="1"/>
        <v/>
      </c>
      <c r="J252" s="48" t="str">
        <f>IFERROR(if(F252&lt;&gt;"Sim","", VLOOKUP(A252,'Input de Projetos'!$A$3:$F$999,5,FALSE)*D252),"")</f>
        <v/>
      </c>
      <c r="K252" s="49" t="str">
        <f t="shared" si="2"/>
        <v/>
      </c>
      <c r="L252" s="50" t="str">
        <f t="shared" si="3"/>
        <v/>
      </c>
      <c r="M252" s="10"/>
      <c r="N252" s="10"/>
      <c r="O252" s="10"/>
    </row>
    <row r="253">
      <c r="A253" s="10"/>
      <c r="B253" s="20" t="str">
        <f>iferror(vlookup(A253,'Input de Projetos'!$A$3:$B$999,2,false),"")</f>
        <v/>
      </c>
      <c r="C253" s="51"/>
      <c r="D253" s="62"/>
      <c r="E253" s="20"/>
      <c r="F253" s="51"/>
      <c r="G253" s="51"/>
      <c r="H253" s="26"/>
      <c r="I253" s="48" t="str">
        <f t="shared" si="1"/>
        <v/>
      </c>
      <c r="J253" s="48" t="str">
        <f>IFERROR(if(F253&lt;&gt;"Sim","", VLOOKUP(A253,'Input de Projetos'!$A$3:$F$999,5,FALSE)*D253),"")</f>
        <v/>
      </c>
      <c r="K253" s="49" t="str">
        <f t="shared" si="2"/>
        <v/>
      </c>
      <c r="L253" s="50" t="str">
        <f t="shared" si="3"/>
        <v/>
      </c>
      <c r="M253" s="10"/>
      <c r="N253" s="10"/>
      <c r="O253" s="10"/>
    </row>
    <row r="254">
      <c r="A254" s="10"/>
      <c r="B254" s="20" t="str">
        <f>iferror(vlookup(A254,'Input de Projetos'!$A$3:$B$999,2,false),"")</f>
        <v/>
      </c>
      <c r="C254" s="51"/>
      <c r="D254" s="62"/>
      <c r="E254" s="20"/>
      <c r="F254" s="51"/>
      <c r="G254" s="51"/>
      <c r="H254" s="26"/>
      <c r="I254" s="48" t="str">
        <f t="shared" si="1"/>
        <v/>
      </c>
      <c r="J254" s="48" t="str">
        <f>IFERROR(if(F254&lt;&gt;"Sim","", VLOOKUP(A254,'Input de Projetos'!$A$3:$F$999,5,FALSE)*D254),"")</f>
        <v/>
      </c>
      <c r="K254" s="49" t="str">
        <f t="shared" si="2"/>
        <v/>
      </c>
      <c r="L254" s="50" t="str">
        <f t="shared" si="3"/>
        <v/>
      </c>
      <c r="M254" s="10"/>
      <c r="N254" s="10"/>
      <c r="O254" s="10"/>
    </row>
    <row r="255">
      <c r="A255" s="10"/>
      <c r="B255" s="20" t="str">
        <f>iferror(vlookup(A255,'Input de Projetos'!$A$3:$B$999,2,false),"")</f>
        <v/>
      </c>
      <c r="C255" s="51"/>
      <c r="D255" s="62"/>
      <c r="E255" s="20"/>
      <c r="F255" s="51"/>
      <c r="G255" s="51"/>
      <c r="H255" s="26"/>
      <c r="I255" s="48" t="str">
        <f t="shared" si="1"/>
        <v/>
      </c>
      <c r="J255" s="48" t="str">
        <f>IFERROR(if(F255&lt;&gt;"Sim","", VLOOKUP(A255,'Input de Projetos'!$A$3:$F$999,5,FALSE)*D255),"")</f>
        <v/>
      </c>
      <c r="K255" s="49" t="str">
        <f t="shared" si="2"/>
        <v/>
      </c>
      <c r="L255" s="50" t="str">
        <f t="shared" si="3"/>
        <v/>
      </c>
      <c r="M255" s="10"/>
      <c r="N255" s="10"/>
      <c r="O255" s="10"/>
    </row>
    <row r="256">
      <c r="A256" s="10"/>
      <c r="B256" s="20" t="str">
        <f>iferror(vlookup(A256,'Input de Projetos'!$A$3:$B$999,2,false),"")</f>
        <v/>
      </c>
      <c r="C256" s="51"/>
      <c r="D256" s="62"/>
      <c r="E256" s="20"/>
      <c r="F256" s="51"/>
      <c r="G256" s="51"/>
      <c r="H256" s="26"/>
      <c r="I256" s="48" t="str">
        <f t="shared" si="1"/>
        <v/>
      </c>
      <c r="J256" s="48" t="str">
        <f>IFERROR(if(F256&lt;&gt;"Sim","", VLOOKUP(A256,'Input de Projetos'!$A$3:$F$999,5,FALSE)*D256),"")</f>
        <v/>
      </c>
      <c r="K256" s="49" t="str">
        <f t="shared" si="2"/>
        <v/>
      </c>
      <c r="L256" s="50" t="str">
        <f t="shared" si="3"/>
        <v/>
      </c>
      <c r="M256" s="10"/>
      <c r="N256" s="10"/>
      <c r="O256" s="10"/>
    </row>
    <row r="257">
      <c r="A257" s="10"/>
      <c r="B257" s="20" t="str">
        <f>iferror(vlookup(A257,'Input de Projetos'!$A$3:$B$999,2,false),"")</f>
        <v/>
      </c>
      <c r="C257" s="51"/>
      <c r="D257" s="62"/>
      <c r="E257" s="20"/>
      <c r="F257" s="51"/>
      <c r="G257" s="51"/>
      <c r="H257" s="26"/>
      <c r="I257" s="48" t="str">
        <f t="shared" si="1"/>
        <v/>
      </c>
      <c r="J257" s="48" t="str">
        <f>IFERROR(if(F257&lt;&gt;"Sim","", VLOOKUP(A257,'Input de Projetos'!$A$3:$F$999,5,FALSE)*D257),"")</f>
        <v/>
      </c>
      <c r="K257" s="49" t="str">
        <f t="shared" si="2"/>
        <v/>
      </c>
      <c r="L257" s="50" t="str">
        <f t="shared" si="3"/>
        <v/>
      </c>
      <c r="M257" s="10"/>
      <c r="N257" s="10"/>
      <c r="O257" s="10"/>
    </row>
    <row r="258">
      <c r="A258" s="10"/>
      <c r="B258" s="20" t="str">
        <f>iferror(vlookup(A258,'Input de Projetos'!$A$3:$B$999,2,false),"")</f>
        <v/>
      </c>
      <c r="C258" s="51"/>
      <c r="D258" s="62"/>
      <c r="E258" s="20"/>
      <c r="F258" s="51"/>
      <c r="G258" s="51"/>
      <c r="H258" s="26"/>
      <c r="I258" s="48" t="str">
        <f t="shared" si="1"/>
        <v/>
      </c>
      <c r="J258" s="48" t="str">
        <f>IFERROR(if(F258&lt;&gt;"Sim","", VLOOKUP(A258,'Input de Projetos'!$A$3:$F$999,5,FALSE)*D258),"")</f>
        <v/>
      </c>
      <c r="K258" s="49" t="str">
        <f t="shared" si="2"/>
        <v/>
      </c>
      <c r="L258" s="50" t="str">
        <f t="shared" si="3"/>
        <v/>
      </c>
      <c r="M258" s="10"/>
      <c r="N258" s="10"/>
      <c r="O258" s="10"/>
    </row>
    <row r="259">
      <c r="A259" s="10"/>
      <c r="B259" s="20" t="str">
        <f>iferror(vlookup(A259,'Input de Projetos'!$A$3:$B$999,2,false),"")</f>
        <v/>
      </c>
      <c r="C259" s="51"/>
      <c r="D259" s="62"/>
      <c r="E259" s="20"/>
      <c r="F259" s="51"/>
      <c r="G259" s="51"/>
      <c r="H259" s="26"/>
      <c r="I259" s="48" t="str">
        <f t="shared" si="1"/>
        <v/>
      </c>
      <c r="J259" s="48" t="str">
        <f>IFERROR(if(F259&lt;&gt;"Sim","", VLOOKUP(A259,'Input de Projetos'!$A$3:$F$999,5,FALSE)*D259),"")</f>
        <v/>
      </c>
      <c r="K259" s="49" t="str">
        <f t="shared" si="2"/>
        <v/>
      </c>
      <c r="L259" s="50" t="str">
        <f t="shared" si="3"/>
        <v/>
      </c>
      <c r="M259" s="10"/>
      <c r="N259" s="10"/>
      <c r="O259" s="10"/>
    </row>
    <row r="260">
      <c r="A260" s="10"/>
      <c r="B260" s="20" t="str">
        <f>iferror(vlookup(A260,'Input de Projetos'!$A$3:$B$999,2,false),"")</f>
        <v/>
      </c>
      <c r="C260" s="51"/>
      <c r="D260" s="62"/>
      <c r="E260" s="20"/>
      <c r="F260" s="51"/>
      <c r="G260" s="51"/>
      <c r="H260" s="26"/>
      <c r="I260" s="48" t="str">
        <f t="shared" si="1"/>
        <v/>
      </c>
      <c r="J260" s="48" t="str">
        <f>IFERROR(if(F260&lt;&gt;"Sim","", VLOOKUP(A260,'Input de Projetos'!$A$3:$F$999,5,FALSE)*D260),"")</f>
        <v/>
      </c>
      <c r="K260" s="49" t="str">
        <f t="shared" si="2"/>
        <v/>
      </c>
      <c r="L260" s="50" t="str">
        <f t="shared" si="3"/>
        <v/>
      </c>
      <c r="M260" s="10"/>
      <c r="N260" s="10"/>
      <c r="O260" s="10"/>
    </row>
    <row r="261">
      <c r="A261" s="10"/>
      <c r="B261" s="20" t="str">
        <f>iferror(vlookup(A261,'Input de Projetos'!$A$3:$B$999,2,false),"")</f>
        <v/>
      </c>
      <c r="C261" s="51"/>
      <c r="D261" s="62"/>
      <c r="E261" s="20"/>
      <c r="F261" s="51"/>
      <c r="G261" s="51"/>
      <c r="H261" s="26"/>
      <c r="I261" s="48" t="str">
        <f t="shared" si="1"/>
        <v/>
      </c>
      <c r="J261" s="48" t="str">
        <f>IFERROR(if(F261&lt;&gt;"Sim","", VLOOKUP(A261,'Input de Projetos'!$A$3:$F$999,5,FALSE)*D261),"")</f>
        <v/>
      </c>
      <c r="K261" s="49" t="str">
        <f t="shared" si="2"/>
        <v/>
      </c>
      <c r="L261" s="50" t="str">
        <f t="shared" si="3"/>
        <v/>
      </c>
      <c r="M261" s="10"/>
      <c r="N261" s="10"/>
      <c r="O261" s="10"/>
    </row>
    <row r="262">
      <c r="A262" s="10"/>
      <c r="B262" s="20" t="str">
        <f>iferror(vlookup(A262,'Input de Projetos'!$A$3:$B$999,2,false),"")</f>
        <v/>
      </c>
      <c r="C262" s="51"/>
      <c r="D262" s="62"/>
      <c r="E262" s="20"/>
      <c r="F262" s="51"/>
      <c r="G262" s="51"/>
      <c r="H262" s="26"/>
      <c r="I262" s="48" t="str">
        <f t="shared" si="1"/>
        <v/>
      </c>
      <c r="J262" s="48" t="str">
        <f>IFERROR(if(F262&lt;&gt;"Sim","", VLOOKUP(A262,'Input de Projetos'!$A$3:$F$999,5,FALSE)*D262),"")</f>
        <v/>
      </c>
      <c r="K262" s="49" t="str">
        <f t="shared" si="2"/>
        <v/>
      </c>
      <c r="L262" s="50" t="str">
        <f t="shared" si="3"/>
        <v/>
      </c>
      <c r="M262" s="10"/>
      <c r="N262" s="10"/>
      <c r="O262" s="10"/>
    </row>
    <row r="263">
      <c r="A263" s="10"/>
      <c r="B263" s="20" t="str">
        <f>iferror(vlookup(A263,'Input de Projetos'!$A$3:$B$999,2,false),"")</f>
        <v/>
      </c>
      <c r="C263" s="51"/>
      <c r="D263" s="62"/>
      <c r="E263" s="20"/>
      <c r="F263" s="51"/>
      <c r="G263" s="51"/>
      <c r="H263" s="26"/>
      <c r="I263" s="48" t="str">
        <f t="shared" si="1"/>
        <v/>
      </c>
      <c r="J263" s="48" t="str">
        <f>IFERROR(if(F263&lt;&gt;"Sim","", VLOOKUP(A263,'Input de Projetos'!$A$3:$F$999,5,FALSE)*D263),"")</f>
        <v/>
      </c>
      <c r="K263" s="49" t="str">
        <f t="shared" si="2"/>
        <v/>
      </c>
      <c r="L263" s="50" t="str">
        <f t="shared" si="3"/>
        <v/>
      </c>
      <c r="M263" s="10"/>
      <c r="N263" s="10"/>
      <c r="O263" s="10"/>
    </row>
    <row r="264">
      <c r="A264" s="10"/>
      <c r="B264" s="20" t="str">
        <f>iferror(vlookup(A264,'Input de Projetos'!$A$3:$B$999,2,false),"")</f>
        <v/>
      </c>
      <c r="C264" s="51"/>
      <c r="D264" s="62"/>
      <c r="E264" s="20"/>
      <c r="F264" s="51"/>
      <c r="G264" s="51"/>
      <c r="H264" s="26"/>
      <c r="I264" s="48" t="str">
        <f t="shared" si="1"/>
        <v/>
      </c>
      <c r="J264" s="48" t="str">
        <f>IFERROR(if(F264&lt;&gt;"Sim","", VLOOKUP(A264,'Input de Projetos'!$A$3:$F$999,5,FALSE)*D264),"")</f>
        <v/>
      </c>
      <c r="K264" s="49" t="str">
        <f t="shared" si="2"/>
        <v/>
      </c>
      <c r="L264" s="50" t="str">
        <f t="shared" si="3"/>
        <v/>
      </c>
      <c r="M264" s="10"/>
      <c r="N264" s="10"/>
      <c r="O264" s="10"/>
    </row>
    <row r="265">
      <c r="A265" s="10"/>
      <c r="B265" s="20" t="str">
        <f>iferror(vlookup(A265,'Input de Projetos'!$A$3:$B$999,2,false),"")</f>
        <v/>
      </c>
      <c r="C265" s="51"/>
      <c r="D265" s="62"/>
      <c r="E265" s="20"/>
      <c r="F265" s="51"/>
      <c r="G265" s="51"/>
      <c r="H265" s="26"/>
      <c r="I265" s="48" t="str">
        <f t="shared" si="1"/>
        <v/>
      </c>
      <c r="J265" s="48" t="str">
        <f>IFERROR(if(F265&lt;&gt;"Sim","", VLOOKUP(A265,'Input de Projetos'!$A$3:$F$999,5,FALSE)*D265),"")</f>
        <v/>
      </c>
      <c r="K265" s="49" t="str">
        <f t="shared" si="2"/>
        <v/>
      </c>
      <c r="L265" s="50" t="str">
        <f t="shared" si="3"/>
        <v/>
      </c>
      <c r="M265" s="10"/>
      <c r="N265" s="10"/>
      <c r="O265" s="10"/>
    </row>
    <row r="266">
      <c r="A266" s="10"/>
      <c r="B266" s="20" t="str">
        <f>iferror(vlookup(A266,'Input de Projetos'!$A$3:$B$999,2,false),"")</f>
        <v/>
      </c>
      <c r="C266" s="51"/>
      <c r="D266" s="62"/>
      <c r="E266" s="20"/>
      <c r="F266" s="51"/>
      <c r="G266" s="51"/>
      <c r="H266" s="26"/>
      <c r="I266" s="48" t="str">
        <f t="shared" si="1"/>
        <v/>
      </c>
      <c r="J266" s="48" t="str">
        <f>IFERROR(if(F266&lt;&gt;"Sim","", VLOOKUP(A266,'Input de Projetos'!$A$3:$F$999,5,FALSE)*D266),"")</f>
        <v/>
      </c>
      <c r="K266" s="49" t="str">
        <f t="shared" si="2"/>
        <v/>
      </c>
      <c r="L266" s="50" t="str">
        <f t="shared" si="3"/>
        <v/>
      </c>
      <c r="M266" s="10"/>
      <c r="N266" s="10"/>
      <c r="O266" s="10"/>
    </row>
    <row r="267">
      <c r="A267" s="10"/>
      <c r="B267" s="20" t="str">
        <f>iferror(vlookup(A267,'Input de Projetos'!$A$3:$B$999,2,false),"")</f>
        <v/>
      </c>
      <c r="C267" s="51"/>
      <c r="D267" s="62"/>
      <c r="E267" s="20"/>
      <c r="F267" s="51"/>
      <c r="G267" s="51"/>
      <c r="H267" s="26"/>
      <c r="I267" s="48" t="str">
        <f t="shared" si="1"/>
        <v/>
      </c>
      <c r="J267" s="48" t="str">
        <f>IFERROR(if(F267&lt;&gt;"Sim","", VLOOKUP(A267,'Input de Projetos'!$A$3:$F$999,5,FALSE)*D267),"")</f>
        <v/>
      </c>
      <c r="K267" s="49" t="str">
        <f t="shared" si="2"/>
        <v/>
      </c>
      <c r="L267" s="50" t="str">
        <f t="shared" si="3"/>
        <v/>
      </c>
      <c r="M267" s="10"/>
      <c r="N267" s="10"/>
      <c r="O267" s="10"/>
    </row>
    <row r="268">
      <c r="A268" s="10"/>
      <c r="B268" s="20" t="str">
        <f>iferror(vlookup(A268,'Input de Projetos'!$A$3:$B$999,2,false),"")</f>
        <v/>
      </c>
      <c r="C268" s="51"/>
      <c r="D268" s="62"/>
      <c r="E268" s="20"/>
      <c r="F268" s="51"/>
      <c r="G268" s="51"/>
      <c r="H268" s="26"/>
      <c r="I268" s="48" t="str">
        <f t="shared" si="1"/>
        <v/>
      </c>
      <c r="J268" s="48" t="str">
        <f>IFERROR(if(F268&lt;&gt;"Sim","", VLOOKUP(A268,'Input de Projetos'!$A$3:$F$999,5,FALSE)*D268),"")</f>
        <v/>
      </c>
      <c r="K268" s="49" t="str">
        <f t="shared" si="2"/>
        <v/>
      </c>
      <c r="L268" s="50" t="str">
        <f t="shared" si="3"/>
        <v/>
      </c>
      <c r="M268" s="10"/>
      <c r="N268" s="10"/>
      <c r="O268" s="10"/>
    </row>
    <row r="269">
      <c r="A269" s="10"/>
      <c r="B269" s="20" t="str">
        <f>iferror(vlookup(A269,'Input de Projetos'!$A$3:$B$999,2,false),"")</f>
        <v/>
      </c>
      <c r="C269" s="51"/>
      <c r="D269" s="62"/>
      <c r="E269" s="20"/>
      <c r="F269" s="51"/>
      <c r="G269" s="51"/>
      <c r="H269" s="26"/>
      <c r="I269" s="48" t="str">
        <f t="shared" si="1"/>
        <v/>
      </c>
      <c r="J269" s="48" t="str">
        <f>IFERROR(if(F269&lt;&gt;"Sim","", VLOOKUP(A269,'Input de Projetos'!$A$3:$F$999,5,FALSE)*D269),"")</f>
        <v/>
      </c>
      <c r="K269" s="49" t="str">
        <f t="shared" si="2"/>
        <v/>
      </c>
      <c r="L269" s="50" t="str">
        <f t="shared" si="3"/>
        <v/>
      </c>
      <c r="M269" s="10"/>
      <c r="N269" s="10"/>
      <c r="O269" s="10"/>
    </row>
    <row r="270">
      <c r="A270" s="10"/>
      <c r="B270" s="20" t="str">
        <f>iferror(vlookup(A270,'Input de Projetos'!$A$3:$B$999,2,false),"")</f>
        <v/>
      </c>
      <c r="C270" s="51"/>
      <c r="D270" s="62"/>
      <c r="E270" s="20"/>
      <c r="F270" s="51"/>
      <c r="G270" s="51"/>
      <c r="H270" s="26"/>
      <c r="I270" s="48" t="str">
        <f t="shared" si="1"/>
        <v/>
      </c>
      <c r="J270" s="48" t="str">
        <f>IFERROR(if(F270&lt;&gt;"Sim","", VLOOKUP(A270,'Input de Projetos'!$A$3:$F$999,5,FALSE)*D270),"")</f>
        <v/>
      </c>
      <c r="K270" s="49" t="str">
        <f t="shared" si="2"/>
        <v/>
      </c>
      <c r="L270" s="50" t="str">
        <f t="shared" si="3"/>
        <v/>
      </c>
      <c r="M270" s="10"/>
      <c r="N270" s="10"/>
      <c r="O270" s="10"/>
    </row>
    <row r="271">
      <c r="A271" s="10"/>
      <c r="B271" s="20" t="str">
        <f>iferror(vlookup(A271,'Input de Projetos'!$A$3:$B$999,2,false),"")</f>
        <v/>
      </c>
      <c r="C271" s="51"/>
      <c r="D271" s="62"/>
      <c r="E271" s="20"/>
      <c r="F271" s="51"/>
      <c r="G271" s="51"/>
      <c r="H271" s="26"/>
      <c r="I271" s="48" t="str">
        <f t="shared" si="1"/>
        <v/>
      </c>
      <c r="J271" s="48" t="str">
        <f>IFERROR(if(F271&lt;&gt;"Sim","", VLOOKUP(A271,'Input de Projetos'!$A$3:$F$999,5,FALSE)*D271),"")</f>
        <v/>
      </c>
      <c r="K271" s="49" t="str">
        <f t="shared" si="2"/>
        <v/>
      </c>
      <c r="L271" s="50" t="str">
        <f t="shared" si="3"/>
        <v/>
      </c>
      <c r="M271" s="10"/>
      <c r="N271" s="10"/>
      <c r="O271" s="10"/>
    </row>
    <row r="272">
      <c r="A272" s="10"/>
      <c r="B272" s="20" t="str">
        <f>iferror(vlookup(A272,'Input de Projetos'!$A$3:$B$999,2,false),"")</f>
        <v/>
      </c>
      <c r="C272" s="51"/>
      <c r="D272" s="62"/>
      <c r="E272" s="20"/>
      <c r="F272" s="51"/>
      <c r="G272" s="51"/>
      <c r="H272" s="26"/>
      <c r="I272" s="48" t="str">
        <f t="shared" si="1"/>
        <v/>
      </c>
      <c r="J272" s="48" t="str">
        <f>IFERROR(if(F272&lt;&gt;"Sim","", VLOOKUP(A272,'Input de Projetos'!$A$3:$F$999,5,FALSE)*D272),"")</f>
        <v/>
      </c>
      <c r="K272" s="49" t="str">
        <f t="shared" si="2"/>
        <v/>
      </c>
      <c r="L272" s="50" t="str">
        <f t="shared" si="3"/>
        <v/>
      </c>
      <c r="M272" s="10"/>
      <c r="N272" s="10"/>
      <c r="O272" s="10"/>
    </row>
    <row r="273">
      <c r="A273" s="10"/>
      <c r="B273" s="20" t="str">
        <f>iferror(vlookup(A273,'Input de Projetos'!$A$3:$B$999,2,false),"")</f>
        <v/>
      </c>
      <c r="C273" s="51"/>
      <c r="D273" s="62"/>
      <c r="E273" s="20"/>
      <c r="F273" s="51"/>
      <c r="G273" s="51"/>
      <c r="H273" s="26"/>
      <c r="I273" s="48" t="str">
        <f t="shared" si="1"/>
        <v/>
      </c>
      <c r="J273" s="48" t="str">
        <f>IFERROR(if(F273&lt;&gt;"Sim","", VLOOKUP(A273,'Input de Projetos'!$A$3:$F$999,5,FALSE)*D273),"")</f>
        <v/>
      </c>
      <c r="K273" s="49" t="str">
        <f t="shared" si="2"/>
        <v/>
      </c>
      <c r="L273" s="50" t="str">
        <f t="shared" si="3"/>
        <v/>
      </c>
      <c r="M273" s="10"/>
      <c r="N273" s="10"/>
      <c r="O273" s="10"/>
    </row>
    <row r="274">
      <c r="A274" s="10"/>
      <c r="B274" s="20" t="str">
        <f>iferror(vlookup(A274,'Input de Projetos'!$A$3:$B$999,2,false),"")</f>
        <v/>
      </c>
      <c r="C274" s="51"/>
      <c r="D274" s="62"/>
      <c r="E274" s="20"/>
      <c r="F274" s="51"/>
      <c r="G274" s="51"/>
      <c r="H274" s="26"/>
      <c r="I274" s="48" t="str">
        <f t="shared" si="1"/>
        <v/>
      </c>
      <c r="J274" s="48" t="str">
        <f>IFERROR(if(F274&lt;&gt;"Sim","", VLOOKUP(A274,'Input de Projetos'!$A$3:$F$999,5,FALSE)*D274),"")</f>
        <v/>
      </c>
      <c r="K274" s="49" t="str">
        <f t="shared" si="2"/>
        <v/>
      </c>
      <c r="L274" s="50" t="str">
        <f t="shared" si="3"/>
        <v/>
      </c>
      <c r="M274" s="10"/>
      <c r="N274" s="10"/>
      <c r="O274" s="10"/>
    </row>
    <row r="275">
      <c r="A275" s="10"/>
      <c r="B275" s="20" t="str">
        <f>iferror(vlookup(A275,'Input de Projetos'!$A$3:$B$999,2,false),"")</f>
        <v/>
      </c>
      <c r="C275" s="51"/>
      <c r="D275" s="62"/>
      <c r="E275" s="20"/>
      <c r="F275" s="51"/>
      <c r="G275" s="51"/>
      <c r="H275" s="26"/>
      <c r="I275" s="48" t="str">
        <f t="shared" si="1"/>
        <v/>
      </c>
      <c r="J275" s="48" t="str">
        <f>IFERROR(if(F275&lt;&gt;"Sim","", VLOOKUP(A275,'Input de Projetos'!$A$3:$F$999,5,FALSE)*D275),"")</f>
        <v/>
      </c>
      <c r="K275" s="49" t="str">
        <f t="shared" si="2"/>
        <v/>
      </c>
      <c r="L275" s="50" t="str">
        <f t="shared" si="3"/>
        <v/>
      </c>
      <c r="M275" s="10"/>
      <c r="N275" s="10"/>
      <c r="O275" s="10"/>
    </row>
    <row r="276">
      <c r="A276" s="10"/>
      <c r="B276" s="20" t="str">
        <f>iferror(vlookup(A276,'Input de Projetos'!$A$3:$B$999,2,false),"")</f>
        <v/>
      </c>
      <c r="C276" s="51"/>
      <c r="D276" s="62"/>
      <c r="E276" s="20"/>
      <c r="F276" s="51"/>
      <c r="G276" s="51"/>
      <c r="H276" s="26"/>
      <c r="I276" s="48" t="str">
        <f t="shared" si="1"/>
        <v/>
      </c>
      <c r="J276" s="48" t="str">
        <f>IFERROR(if(F276&lt;&gt;"Sim","", VLOOKUP(A276,'Input de Projetos'!$A$3:$F$999,5,FALSE)*D276),"")</f>
        <v/>
      </c>
      <c r="K276" s="49" t="str">
        <f t="shared" si="2"/>
        <v/>
      </c>
      <c r="L276" s="50" t="str">
        <f t="shared" si="3"/>
        <v/>
      </c>
      <c r="M276" s="10"/>
      <c r="N276" s="10"/>
      <c r="O276" s="10"/>
    </row>
    <row r="277">
      <c r="A277" s="10"/>
      <c r="B277" s="20" t="str">
        <f>iferror(vlookup(A277,'Input de Projetos'!$A$3:$B$999,2,false),"")</f>
        <v/>
      </c>
      <c r="C277" s="51"/>
      <c r="D277" s="62"/>
      <c r="E277" s="20"/>
      <c r="F277" s="51"/>
      <c r="G277" s="51"/>
      <c r="H277" s="26"/>
      <c r="I277" s="48" t="str">
        <f t="shared" si="1"/>
        <v/>
      </c>
      <c r="J277" s="48" t="str">
        <f>IFERROR(if(F277&lt;&gt;"Sim","", VLOOKUP(A277,'Input de Projetos'!$A$3:$F$999,5,FALSE)*D277),"")</f>
        <v/>
      </c>
      <c r="K277" s="49" t="str">
        <f t="shared" si="2"/>
        <v/>
      </c>
      <c r="L277" s="50" t="str">
        <f t="shared" si="3"/>
        <v/>
      </c>
      <c r="M277" s="10"/>
      <c r="N277" s="10"/>
      <c r="O277" s="10"/>
    </row>
    <row r="278">
      <c r="A278" s="10"/>
      <c r="B278" s="20" t="str">
        <f>iferror(vlookup(A278,'Input de Projetos'!$A$3:$B$999,2,false),"")</f>
        <v/>
      </c>
      <c r="C278" s="51"/>
      <c r="D278" s="62"/>
      <c r="E278" s="20"/>
      <c r="F278" s="51"/>
      <c r="G278" s="51"/>
      <c r="H278" s="26"/>
      <c r="I278" s="48" t="str">
        <f t="shared" si="1"/>
        <v/>
      </c>
      <c r="J278" s="48" t="str">
        <f>IFERROR(if(F278&lt;&gt;"Sim","", VLOOKUP(A278,'Input de Projetos'!$A$3:$F$999,5,FALSE)*D278),"")</f>
        <v/>
      </c>
      <c r="K278" s="49" t="str">
        <f t="shared" si="2"/>
        <v/>
      </c>
      <c r="L278" s="50" t="str">
        <f t="shared" si="3"/>
        <v/>
      </c>
      <c r="M278" s="10"/>
      <c r="N278" s="10"/>
      <c r="O278" s="10"/>
    </row>
    <row r="279">
      <c r="A279" s="10"/>
      <c r="B279" s="20" t="str">
        <f>iferror(vlookup(A279,'Input de Projetos'!$A$3:$B$999,2,false),"")</f>
        <v/>
      </c>
      <c r="C279" s="51"/>
      <c r="D279" s="62"/>
      <c r="E279" s="20"/>
      <c r="F279" s="51"/>
      <c r="G279" s="51"/>
      <c r="H279" s="26"/>
      <c r="I279" s="48" t="str">
        <f t="shared" si="1"/>
        <v/>
      </c>
      <c r="J279" s="48" t="str">
        <f>IFERROR(if(F279&lt;&gt;"Sim","", VLOOKUP(A279,'Input de Projetos'!$A$3:$F$999,5,FALSE)*D279),"")</f>
        <v/>
      </c>
      <c r="K279" s="49" t="str">
        <f t="shared" si="2"/>
        <v/>
      </c>
      <c r="L279" s="50" t="str">
        <f t="shared" si="3"/>
        <v/>
      </c>
      <c r="M279" s="10"/>
      <c r="N279" s="10"/>
      <c r="O279" s="10"/>
    </row>
    <row r="280">
      <c r="A280" s="10"/>
      <c r="B280" s="20" t="str">
        <f>iferror(vlookup(A280,'Input de Projetos'!$A$3:$B$999,2,false),"")</f>
        <v/>
      </c>
      <c r="C280" s="51"/>
      <c r="D280" s="62"/>
      <c r="E280" s="20"/>
      <c r="F280" s="51"/>
      <c r="G280" s="51"/>
      <c r="H280" s="26"/>
      <c r="I280" s="48" t="str">
        <f t="shared" si="1"/>
        <v/>
      </c>
      <c r="J280" s="48" t="str">
        <f>IFERROR(if(F280&lt;&gt;"Sim","", VLOOKUP(A280,'Input de Projetos'!$A$3:$F$999,5,FALSE)*D280),"")</f>
        <v/>
      </c>
      <c r="K280" s="49" t="str">
        <f t="shared" si="2"/>
        <v/>
      </c>
      <c r="L280" s="50" t="str">
        <f t="shared" si="3"/>
        <v/>
      </c>
      <c r="M280" s="10"/>
      <c r="N280" s="10"/>
      <c r="O280" s="10"/>
    </row>
    <row r="281">
      <c r="A281" s="10"/>
      <c r="B281" s="20" t="str">
        <f>iferror(vlookup(A281,'Input de Projetos'!$A$3:$B$999,2,false),"")</f>
        <v/>
      </c>
      <c r="C281" s="51"/>
      <c r="D281" s="62"/>
      <c r="E281" s="20"/>
      <c r="F281" s="51"/>
      <c r="G281" s="51"/>
      <c r="H281" s="26"/>
      <c r="I281" s="48" t="str">
        <f t="shared" si="1"/>
        <v/>
      </c>
      <c r="J281" s="48" t="str">
        <f>IFERROR(if(F281&lt;&gt;"Sim","", VLOOKUP(A281,'Input de Projetos'!$A$3:$F$999,5,FALSE)*D281),"")</f>
        <v/>
      </c>
      <c r="K281" s="49" t="str">
        <f t="shared" si="2"/>
        <v/>
      </c>
      <c r="L281" s="50" t="str">
        <f t="shared" si="3"/>
        <v/>
      </c>
      <c r="M281" s="10"/>
      <c r="N281" s="10"/>
      <c r="O281" s="10"/>
    </row>
    <row r="282">
      <c r="A282" s="10"/>
      <c r="B282" s="20" t="str">
        <f>iferror(vlookup(A282,'Input de Projetos'!$A$3:$B$999,2,false),"")</f>
        <v/>
      </c>
      <c r="C282" s="51"/>
      <c r="D282" s="62"/>
      <c r="E282" s="20"/>
      <c r="F282" s="51"/>
      <c r="G282" s="51"/>
      <c r="H282" s="26"/>
      <c r="I282" s="48" t="str">
        <f t="shared" si="1"/>
        <v/>
      </c>
      <c r="J282" s="48" t="str">
        <f>IFERROR(if(F282&lt;&gt;"Sim","", VLOOKUP(A282,'Input de Projetos'!$A$3:$F$999,5,FALSE)*D282),"")</f>
        <v/>
      </c>
      <c r="K282" s="49" t="str">
        <f t="shared" si="2"/>
        <v/>
      </c>
      <c r="L282" s="50" t="str">
        <f t="shared" si="3"/>
        <v/>
      </c>
      <c r="M282" s="10"/>
      <c r="N282" s="10"/>
      <c r="O282" s="10"/>
    </row>
    <row r="283">
      <c r="A283" s="10"/>
      <c r="B283" s="20" t="str">
        <f>iferror(vlookup(A283,'Input de Projetos'!$A$3:$B$999,2,false),"")</f>
        <v/>
      </c>
      <c r="C283" s="51"/>
      <c r="D283" s="62"/>
      <c r="E283" s="20"/>
      <c r="F283" s="51"/>
      <c r="G283" s="51"/>
      <c r="H283" s="26"/>
      <c r="I283" s="48" t="str">
        <f t="shared" si="1"/>
        <v/>
      </c>
      <c r="J283" s="48" t="str">
        <f>IFERROR(if(F283&lt;&gt;"Sim","", VLOOKUP(A283,'Input de Projetos'!$A$3:$F$999,5,FALSE)*D283),"")</f>
        <v/>
      </c>
      <c r="K283" s="49" t="str">
        <f t="shared" si="2"/>
        <v/>
      </c>
      <c r="L283" s="50" t="str">
        <f t="shared" si="3"/>
        <v/>
      </c>
      <c r="M283" s="10"/>
      <c r="N283" s="10"/>
      <c r="O283" s="10"/>
    </row>
    <row r="284">
      <c r="A284" s="10"/>
      <c r="B284" s="20" t="str">
        <f>iferror(vlookup(A284,'Input de Projetos'!$A$3:$B$999,2,false),"")</f>
        <v/>
      </c>
      <c r="C284" s="51"/>
      <c r="D284" s="62"/>
      <c r="E284" s="20"/>
      <c r="F284" s="51"/>
      <c r="G284" s="51"/>
      <c r="H284" s="26"/>
      <c r="I284" s="48" t="str">
        <f t="shared" si="1"/>
        <v/>
      </c>
      <c r="J284" s="48" t="str">
        <f>IFERROR(if(F284&lt;&gt;"Sim","", VLOOKUP(A284,'Input de Projetos'!$A$3:$F$999,5,FALSE)*D284),"")</f>
        <v/>
      </c>
      <c r="K284" s="49" t="str">
        <f t="shared" si="2"/>
        <v/>
      </c>
      <c r="L284" s="50" t="str">
        <f t="shared" si="3"/>
        <v/>
      </c>
      <c r="M284" s="10"/>
      <c r="N284" s="10"/>
      <c r="O284" s="10"/>
    </row>
    <row r="285">
      <c r="A285" s="10"/>
      <c r="B285" s="20" t="str">
        <f>iferror(vlookup(A285,'Input de Projetos'!$A$3:$B$999,2,false),"")</f>
        <v/>
      </c>
      <c r="C285" s="51"/>
      <c r="D285" s="62"/>
      <c r="E285" s="20"/>
      <c r="F285" s="51"/>
      <c r="G285" s="51"/>
      <c r="H285" s="26"/>
      <c r="I285" s="48" t="str">
        <f t="shared" si="1"/>
        <v/>
      </c>
      <c r="J285" s="48" t="str">
        <f>IFERROR(if(F285&lt;&gt;"Sim","", VLOOKUP(A285,'Input de Projetos'!$A$3:$F$999,5,FALSE)*D285),"")</f>
        <v/>
      </c>
      <c r="K285" s="49" t="str">
        <f t="shared" si="2"/>
        <v/>
      </c>
      <c r="L285" s="50" t="str">
        <f t="shared" si="3"/>
        <v/>
      </c>
      <c r="M285" s="10"/>
      <c r="N285" s="10"/>
      <c r="O285" s="10"/>
    </row>
    <row r="286">
      <c r="A286" s="10"/>
      <c r="B286" s="20" t="str">
        <f>iferror(vlookup(A286,'Input de Projetos'!$A$3:$B$999,2,false),"")</f>
        <v/>
      </c>
      <c r="C286" s="51"/>
      <c r="D286" s="62"/>
      <c r="E286" s="20"/>
      <c r="F286" s="51"/>
      <c r="G286" s="51"/>
      <c r="H286" s="26"/>
      <c r="I286" s="48" t="str">
        <f t="shared" si="1"/>
        <v/>
      </c>
      <c r="J286" s="48" t="str">
        <f>IFERROR(if(F286&lt;&gt;"Sim","", VLOOKUP(A286,'Input de Projetos'!$A$3:$F$999,5,FALSE)*D286),"")</f>
        <v/>
      </c>
      <c r="K286" s="49" t="str">
        <f t="shared" si="2"/>
        <v/>
      </c>
      <c r="L286" s="50" t="str">
        <f t="shared" si="3"/>
        <v/>
      </c>
      <c r="M286" s="10"/>
      <c r="N286" s="10"/>
      <c r="O286" s="10"/>
    </row>
    <row r="287">
      <c r="A287" s="10"/>
      <c r="B287" s="20" t="str">
        <f>iferror(vlookup(A287,'Input de Projetos'!$A$3:$B$999,2,false),"")</f>
        <v/>
      </c>
      <c r="C287" s="51"/>
      <c r="D287" s="62"/>
      <c r="E287" s="20"/>
      <c r="F287" s="51"/>
      <c r="G287" s="51"/>
      <c r="H287" s="26"/>
      <c r="I287" s="48" t="str">
        <f t="shared" si="1"/>
        <v/>
      </c>
      <c r="J287" s="48" t="str">
        <f>IFERROR(if(F287&lt;&gt;"Sim","", VLOOKUP(A287,'Input de Projetos'!$A$3:$F$999,5,FALSE)*D287),"")</f>
        <v/>
      </c>
      <c r="K287" s="49" t="str">
        <f t="shared" si="2"/>
        <v/>
      </c>
      <c r="L287" s="50" t="str">
        <f t="shared" si="3"/>
        <v/>
      </c>
      <c r="M287" s="10"/>
      <c r="N287" s="10"/>
      <c r="O287" s="10"/>
    </row>
    <row r="288">
      <c r="A288" s="10"/>
      <c r="B288" s="20" t="str">
        <f>iferror(vlookup(A288,'Input de Projetos'!$A$3:$B$999,2,false),"")</f>
        <v/>
      </c>
      <c r="C288" s="51"/>
      <c r="D288" s="62"/>
      <c r="E288" s="20"/>
      <c r="F288" s="51"/>
      <c r="G288" s="51"/>
      <c r="H288" s="26"/>
      <c r="I288" s="48" t="str">
        <f t="shared" si="1"/>
        <v/>
      </c>
      <c r="J288" s="48" t="str">
        <f>IFERROR(if(F288&lt;&gt;"Sim","", VLOOKUP(A288,'Input de Projetos'!$A$3:$F$999,5,FALSE)*D288),"")</f>
        <v/>
      </c>
      <c r="K288" s="49" t="str">
        <f t="shared" si="2"/>
        <v/>
      </c>
      <c r="L288" s="50" t="str">
        <f t="shared" si="3"/>
        <v/>
      </c>
      <c r="M288" s="10"/>
      <c r="N288" s="10"/>
      <c r="O288" s="10"/>
    </row>
    <row r="289">
      <c r="A289" s="10"/>
      <c r="B289" s="20" t="str">
        <f>iferror(vlookup(A289,'Input de Projetos'!$A$3:$B$999,2,false),"")</f>
        <v/>
      </c>
      <c r="C289" s="51"/>
      <c r="D289" s="62"/>
      <c r="E289" s="20"/>
      <c r="F289" s="51"/>
      <c r="G289" s="51"/>
      <c r="H289" s="26"/>
      <c r="I289" s="48" t="str">
        <f t="shared" si="1"/>
        <v/>
      </c>
      <c r="J289" s="48" t="str">
        <f>IFERROR(if(F289&lt;&gt;"Sim","", VLOOKUP(A289,'Input de Projetos'!$A$3:$F$999,5,FALSE)*D289),"")</f>
        <v/>
      </c>
      <c r="K289" s="49" t="str">
        <f t="shared" si="2"/>
        <v/>
      </c>
      <c r="L289" s="50" t="str">
        <f t="shared" si="3"/>
        <v/>
      </c>
      <c r="M289" s="10"/>
      <c r="N289" s="10"/>
      <c r="O289" s="10"/>
    </row>
    <row r="290">
      <c r="A290" s="10"/>
      <c r="B290" s="20" t="str">
        <f>iferror(vlookup(A290,'Input de Projetos'!$A$3:$B$999,2,false),"")</f>
        <v/>
      </c>
      <c r="C290" s="51"/>
      <c r="D290" s="62"/>
      <c r="E290" s="20"/>
      <c r="F290" s="51"/>
      <c r="G290" s="51"/>
      <c r="H290" s="26"/>
      <c r="I290" s="48" t="str">
        <f t="shared" si="1"/>
        <v/>
      </c>
      <c r="J290" s="48" t="str">
        <f>IFERROR(if(F290&lt;&gt;"Sim","", VLOOKUP(A290,'Input de Projetos'!$A$3:$F$999,5,FALSE)*D290),"")</f>
        <v/>
      </c>
      <c r="K290" s="49" t="str">
        <f t="shared" si="2"/>
        <v/>
      </c>
      <c r="L290" s="50" t="str">
        <f t="shared" si="3"/>
        <v/>
      </c>
      <c r="M290" s="10"/>
      <c r="N290" s="10"/>
      <c r="O290" s="10"/>
    </row>
    <row r="291">
      <c r="A291" s="10"/>
      <c r="B291" s="20" t="str">
        <f>iferror(vlookup(A291,'Input de Projetos'!$A$3:$B$999,2,false),"")</f>
        <v/>
      </c>
      <c r="C291" s="51"/>
      <c r="D291" s="62"/>
      <c r="E291" s="20"/>
      <c r="F291" s="51"/>
      <c r="G291" s="51"/>
      <c r="H291" s="26"/>
      <c r="I291" s="48" t="str">
        <f t="shared" si="1"/>
        <v/>
      </c>
      <c r="J291" s="48" t="str">
        <f>IFERROR(if(F291&lt;&gt;"Sim","", VLOOKUP(A291,'Input de Projetos'!$A$3:$F$999,5,FALSE)*D291),"")</f>
        <v/>
      </c>
      <c r="K291" s="49" t="str">
        <f t="shared" si="2"/>
        <v/>
      </c>
      <c r="L291" s="50" t="str">
        <f t="shared" si="3"/>
        <v/>
      </c>
      <c r="M291" s="10"/>
      <c r="N291" s="10"/>
      <c r="O291" s="10"/>
    </row>
    <row r="292">
      <c r="A292" s="10"/>
      <c r="B292" s="20" t="str">
        <f>iferror(vlookup(A292,'Input de Projetos'!$A$3:$B$999,2,false),"")</f>
        <v/>
      </c>
      <c r="C292" s="51"/>
      <c r="D292" s="62"/>
      <c r="E292" s="20"/>
      <c r="F292" s="51"/>
      <c r="G292" s="51"/>
      <c r="H292" s="26"/>
      <c r="I292" s="48" t="str">
        <f t="shared" si="1"/>
        <v/>
      </c>
      <c r="J292" s="48" t="str">
        <f>IFERROR(if(F292&lt;&gt;"Sim","", VLOOKUP(A292,'Input de Projetos'!$A$3:$F$999,5,FALSE)*D292),"")</f>
        <v/>
      </c>
      <c r="K292" s="49" t="str">
        <f t="shared" si="2"/>
        <v/>
      </c>
      <c r="L292" s="50" t="str">
        <f t="shared" si="3"/>
        <v/>
      </c>
      <c r="M292" s="10"/>
      <c r="N292" s="10"/>
      <c r="O292" s="10"/>
    </row>
    <row r="293">
      <c r="A293" s="10"/>
      <c r="B293" s="20" t="str">
        <f>iferror(vlookup(A293,'Input de Projetos'!$A$3:$B$999,2,false),"")</f>
        <v/>
      </c>
      <c r="C293" s="51"/>
      <c r="D293" s="62"/>
      <c r="E293" s="20"/>
      <c r="F293" s="51"/>
      <c r="G293" s="51"/>
      <c r="H293" s="26"/>
      <c r="I293" s="48" t="str">
        <f t="shared" si="1"/>
        <v/>
      </c>
      <c r="J293" s="48" t="str">
        <f>IFERROR(if(F293&lt;&gt;"Sim","", VLOOKUP(A293,'Input de Projetos'!$A$3:$F$999,5,FALSE)*D293),"")</f>
        <v/>
      </c>
      <c r="K293" s="49" t="str">
        <f t="shared" si="2"/>
        <v/>
      </c>
      <c r="L293" s="50" t="str">
        <f t="shared" si="3"/>
        <v/>
      </c>
      <c r="M293" s="10"/>
      <c r="N293" s="10"/>
      <c r="O293" s="10"/>
    </row>
    <row r="294">
      <c r="A294" s="10"/>
      <c r="B294" s="20" t="str">
        <f>iferror(vlookup(A294,'Input de Projetos'!$A$3:$B$999,2,false),"")</f>
        <v/>
      </c>
      <c r="C294" s="51"/>
      <c r="D294" s="62"/>
      <c r="E294" s="20"/>
      <c r="F294" s="51"/>
      <c r="G294" s="51"/>
      <c r="H294" s="26"/>
      <c r="I294" s="48" t="str">
        <f t="shared" si="1"/>
        <v/>
      </c>
      <c r="J294" s="48" t="str">
        <f>IFERROR(if(F294&lt;&gt;"Sim","", VLOOKUP(A294,'Input de Projetos'!$A$3:$F$999,5,FALSE)*D294),"")</f>
        <v/>
      </c>
      <c r="K294" s="49" t="str">
        <f t="shared" si="2"/>
        <v/>
      </c>
      <c r="L294" s="50" t="str">
        <f t="shared" si="3"/>
        <v/>
      </c>
      <c r="M294" s="10"/>
      <c r="N294" s="10"/>
      <c r="O294" s="10"/>
    </row>
    <row r="295">
      <c r="A295" s="10"/>
      <c r="B295" s="20" t="str">
        <f>iferror(vlookup(A295,'Input de Projetos'!$A$3:$B$999,2,false),"")</f>
        <v/>
      </c>
      <c r="C295" s="51"/>
      <c r="D295" s="62"/>
      <c r="E295" s="20"/>
      <c r="F295" s="51"/>
      <c r="G295" s="51"/>
      <c r="H295" s="26"/>
      <c r="I295" s="48" t="str">
        <f t="shared" si="1"/>
        <v/>
      </c>
      <c r="J295" s="48" t="str">
        <f>IFERROR(if(F295&lt;&gt;"Sim","", VLOOKUP(A295,'Input de Projetos'!$A$3:$F$999,5,FALSE)*D295),"")</f>
        <v/>
      </c>
      <c r="K295" s="49" t="str">
        <f t="shared" si="2"/>
        <v/>
      </c>
      <c r="L295" s="50" t="str">
        <f t="shared" si="3"/>
        <v/>
      </c>
      <c r="M295" s="10"/>
      <c r="N295" s="10"/>
      <c r="O295" s="10"/>
    </row>
    <row r="296">
      <c r="A296" s="10"/>
      <c r="B296" s="20" t="str">
        <f>iferror(vlookup(A296,'Input de Projetos'!$A$3:$B$999,2,false),"")</f>
        <v/>
      </c>
      <c r="C296" s="51"/>
      <c r="D296" s="62"/>
      <c r="E296" s="20"/>
      <c r="F296" s="51"/>
      <c r="G296" s="51"/>
      <c r="H296" s="26"/>
      <c r="I296" s="48" t="str">
        <f t="shared" si="1"/>
        <v/>
      </c>
      <c r="J296" s="48" t="str">
        <f>IFERROR(if(F296&lt;&gt;"Sim","", VLOOKUP(A296,'Input de Projetos'!$A$3:$F$999,5,FALSE)*D296),"")</f>
        <v/>
      </c>
      <c r="K296" s="49" t="str">
        <f t="shared" si="2"/>
        <v/>
      </c>
      <c r="L296" s="50" t="str">
        <f t="shared" si="3"/>
        <v/>
      </c>
      <c r="M296" s="10"/>
      <c r="N296" s="10"/>
      <c r="O296" s="10"/>
    </row>
    <row r="297">
      <c r="A297" s="10"/>
      <c r="B297" s="20" t="str">
        <f>iferror(vlookup(A297,'Input de Projetos'!$A$3:$B$999,2,false),"")</f>
        <v/>
      </c>
      <c r="C297" s="51"/>
      <c r="D297" s="62"/>
      <c r="E297" s="20"/>
      <c r="F297" s="51"/>
      <c r="G297" s="51"/>
      <c r="H297" s="26"/>
      <c r="I297" s="48" t="str">
        <f t="shared" si="1"/>
        <v/>
      </c>
      <c r="J297" s="48" t="str">
        <f>IFERROR(if(F297&lt;&gt;"Sim","", VLOOKUP(A297,'Input de Projetos'!$A$3:$F$999,5,FALSE)*D297),"")</f>
        <v/>
      </c>
      <c r="K297" s="49" t="str">
        <f t="shared" si="2"/>
        <v/>
      </c>
      <c r="L297" s="50" t="str">
        <f t="shared" si="3"/>
        <v/>
      </c>
      <c r="M297" s="10"/>
      <c r="N297" s="10"/>
      <c r="O297" s="10"/>
    </row>
    <row r="298">
      <c r="A298" s="10"/>
      <c r="B298" s="20" t="str">
        <f>iferror(vlookup(A298,'Input de Projetos'!$A$3:$B$999,2,false),"")</f>
        <v/>
      </c>
      <c r="C298" s="51"/>
      <c r="D298" s="62"/>
      <c r="E298" s="20"/>
      <c r="F298" s="51"/>
      <c r="G298" s="51"/>
      <c r="H298" s="26"/>
      <c r="I298" s="48" t="str">
        <f t="shared" si="1"/>
        <v/>
      </c>
      <c r="J298" s="48" t="str">
        <f>IFERROR(if(F298&lt;&gt;"Sim","", VLOOKUP(A298,'Input de Projetos'!$A$3:$F$999,5,FALSE)*D298),"")</f>
        <v/>
      </c>
      <c r="K298" s="49" t="str">
        <f t="shared" si="2"/>
        <v/>
      </c>
      <c r="L298" s="50" t="str">
        <f t="shared" si="3"/>
        <v/>
      </c>
      <c r="M298" s="10"/>
      <c r="N298" s="10"/>
      <c r="O298" s="10"/>
    </row>
    <row r="299">
      <c r="A299" s="10"/>
      <c r="B299" s="20" t="str">
        <f>iferror(vlookup(A299,'Input de Projetos'!$A$3:$B$999,2,false),"")</f>
        <v/>
      </c>
      <c r="C299" s="51"/>
      <c r="D299" s="62"/>
      <c r="E299" s="20"/>
      <c r="F299" s="51"/>
      <c r="G299" s="51"/>
      <c r="H299" s="26"/>
      <c r="I299" s="48" t="str">
        <f t="shared" si="1"/>
        <v/>
      </c>
      <c r="J299" s="48" t="str">
        <f>IFERROR(if(F299&lt;&gt;"Sim","", VLOOKUP(A299,'Input de Projetos'!$A$3:$F$999,5,FALSE)*D299),"")</f>
        <v/>
      </c>
      <c r="K299" s="49" t="str">
        <f t="shared" si="2"/>
        <v/>
      </c>
      <c r="L299" s="50" t="str">
        <f t="shared" si="3"/>
        <v/>
      </c>
      <c r="M299" s="10"/>
      <c r="N299" s="10"/>
      <c r="O299" s="10"/>
    </row>
    <row r="300">
      <c r="A300" s="10"/>
      <c r="B300" s="20" t="str">
        <f>iferror(vlookup(A300,'Input de Projetos'!$A$3:$B$999,2,false),"")</f>
        <v/>
      </c>
      <c r="C300" s="51"/>
      <c r="D300" s="62"/>
      <c r="E300" s="20"/>
      <c r="F300" s="51"/>
      <c r="G300" s="51"/>
      <c r="H300" s="26"/>
      <c r="I300" s="48" t="str">
        <f t="shared" si="1"/>
        <v/>
      </c>
      <c r="J300" s="48" t="str">
        <f>IFERROR(if(F300&lt;&gt;"Sim","", VLOOKUP(A300,'Input de Projetos'!$A$3:$F$999,5,FALSE)*D300),"")</f>
        <v/>
      </c>
      <c r="K300" s="49" t="str">
        <f t="shared" si="2"/>
        <v/>
      </c>
      <c r="L300" s="50" t="str">
        <f t="shared" si="3"/>
        <v/>
      </c>
      <c r="M300" s="10"/>
      <c r="N300" s="10"/>
      <c r="O300" s="10"/>
    </row>
    <row r="301">
      <c r="A301" s="10"/>
      <c r="B301" s="20" t="str">
        <f>iferror(vlookup(A301,'Input de Projetos'!$A$3:$B$999,2,false),"")</f>
        <v/>
      </c>
      <c r="C301" s="51"/>
      <c r="D301" s="62"/>
      <c r="E301" s="20"/>
      <c r="F301" s="51"/>
      <c r="G301" s="51"/>
      <c r="H301" s="26"/>
      <c r="I301" s="48" t="str">
        <f t="shared" si="1"/>
        <v/>
      </c>
      <c r="J301" s="48" t="str">
        <f>IFERROR(if(F301&lt;&gt;"Sim","", VLOOKUP(A301,'Input de Projetos'!$A$3:$F$999,5,FALSE)*D301),"")</f>
        <v/>
      </c>
      <c r="K301" s="49" t="str">
        <f t="shared" si="2"/>
        <v/>
      </c>
      <c r="L301" s="50" t="str">
        <f t="shared" si="3"/>
        <v/>
      </c>
      <c r="M301" s="10"/>
      <c r="N301" s="10"/>
      <c r="O301" s="10"/>
    </row>
    <row r="302">
      <c r="A302" s="10"/>
      <c r="B302" s="20" t="str">
        <f>iferror(vlookup(A302,'Input de Projetos'!$A$3:$B$999,2,false),"")</f>
        <v/>
      </c>
      <c r="C302" s="51"/>
      <c r="D302" s="62"/>
      <c r="E302" s="20"/>
      <c r="F302" s="51"/>
      <c r="G302" s="51"/>
      <c r="H302" s="26"/>
      <c r="I302" s="48" t="str">
        <f t="shared" si="1"/>
        <v/>
      </c>
      <c r="J302" s="48" t="str">
        <f>IFERROR(if(F302&lt;&gt;"Sim","", VLOOKUP(A302,'Input de Projetos'!$A$3:$F$999,5,FALSE)*D302),"")</f>
        <v/>
      </c>
      <c r="K302" s="49" t="str">
        <f t="shared" si="2"/>
        <v/>
      </c>
      <c r="L302" s="50" t="str">
        <f t="shared" si="3"/>
        <v/>
      </c>
      <c r="M302" s="10"/>
      <c r="N302" s="10"/>
      <c r="O302" s="10"/>
    </row>
    <row r="303">
      <c r="A303" s="10"/>
      <c r="B303" s="20" t="str">
        <f>iferror(vlookup(A303,'Input de Projetos'!$A$3:$B$999,2,false),"")</f>
        <v/>
      </c>
      <c r="C303" s="51"/>
      <c r="D303" s="62"/>
      <c r="E303" s="20"/>
      <c r="F303" s="51"/>
      <c r="G303" s="51"/>
      <c r="H303" s="26"/>
      <c r="I303" s="48" t="str">
        <f t="shared" si="1"/>
        <v/>
      </c>
      <c r="J303" s="48" t="str">
        <f>IFERROR(if(F303&lt;&gt;"Sim","", VLOOKUP(A303,'Input de Projetos'!$A$3:$F$999,5,FALSE)*D303),"")</f>
        <v/>
      </c>
      <c r="K303" s="49" t="str">
        <f t="shared" si="2"/>
        <v/>
      </c>
      <c r="L303" s="50" t="str">
        <f t="shared" si="3"/>
        <v/>
      </c>
      <c r="M303" s="10"/>
      <c r="N303" s="10"/>
      <c r="O303" s="10"/>
    </row>
    <row r="304">
      <c r="A304" s="10"/>
      <c r="B304" s="20" t="str">
        <f>iferror(vlookup(A304,'Input de Projetos'!$A$3:$B$999,2,false),"")</f>
        <v/>
      </c>
      <c r="C304" s="51"/>
      <c r="D304" s="62"/>
      <c r="E304" s="20"/>
      <c r="F304" s="51"/>
      <c r="G304" s="51"/>
      <c r="H304" s="26"/>
      <c r="I304" s="48" t="str">
        <f t="shared" si="1"/>
        <v/>
      </c>
      <c r="J304" s="48" t="str">
        <f>IFERROR(if(F304&lt;&gt;"Sim","", VLOOKUP(A304,'Input de Projetos'!$A$3:$F$999,5,FALSE)*D304),"")</f>
        <v/>
      </c>
      <c r="K304" s="49" t="str">
        <f t="shared" si="2"/>
        <v/>
      </c>
      <c r="L304" s="50" t="str">
        <f t="shared" si="3"/>
        <v/>
      </c>
      <c r="M304" s="10"/>
      <c r="N304" s="10"/>
      <c r="O304" s="10"/>
    </row>
    <row r="305">
      <c r="A305" s="10"/>
      <c r="B305" s="20" t="str">
        <f>iferror(vlookup(A305,'Input de Projetos'!$A$3:$B$999,2,false),"")</f>
        <v/>
      </c>
      <c r="C305" s="51"/>
      <c r="D305" s="62"/>
      <c r="E305" s="20"/>
      <c r="F305" s="51"/>
      <c r="G305" s="51"/>
      <c r="H305" s="26"/>
      <c r="I305" s="48" t="str">
        <f t="shared" si="1"/>
        <v/>
      </c>
      <c r="J305" s="48" t="str">
        <f>IFERROR(if(F305&lt;&gt;"Sim","", VLOOKUP(A305,'Input de Projetos'!$A$3:$F$999,5,FALSE)*D305),"")</f>
        <v/>
      </c>
      <c r="K305" s="49" t="str">
        <f t="shared" si="2"/>
        <v/>
      </c>
      <c r="L305" s="50" t="str">
        <f t="shared" si="3"/>
        <v/>
      </c>
      <c r="M305" s="10"/>
      <c r="N305" s="10"/>
      <c r="O305" s="10"/>
    </row>
    <row r="306">
      <c r="A306" s="10"/>
      <c r="B306" s="20" t="str">
        <f>iferror(vlookup(A306,'Input de Projetos'!$A$3:$B$999,2,false),"")</f>
        <v/>
      </c>
      <c r="C306" s="51"/>
      <c r="D306" s="62"/>
      <c r="E306" s="20"/>
      <c r="F306" s="51"/>
      <c r="G306" s="51"/>
      <c r="H306" s="26"/>
      <c r="I306" s="48" t="str">
        <f t="shared" si="1"/>
        <v/>
      </c>
      <c r="J306" s="48" t="str">
        <f>IFERROR(if(F306&lt;&gt;"Sim","", VLOOKUP(A306,'Input de Projetos'!$A$3:$F$999,5,FALSE)*D306),"")</f>
        <v/>
      </c>
      <c r="K306" s="49" t="str">
        <f t="shared" si="2"/>
        <v/>
      </c>
      <c r="L306" s="50" t="str">
        <f t="shared" si="3"/>
        <v/>
      </c>
      <c r="M306" s="10"/>
      <c r="N306" s="10"/>
      <c r="O306" s="10"/>
    </row>
    <row r="307">
      <c r="A307" s="10"/>
      <c r="B307" s="20" t="str">
        <f>iferror(vlookup(A307,'Input de Projetos'!$A$3:$B$999,2,false),"")</f>
        <v/>
      </c>
      <c r="C307" s="51"/>
      <c r="D307" s="62"/>
      <c r="E307" s="20"/>
      <c r="F307" s="51"/>
      <c r="G307" s="51"/>
      <c r="H307" s="26"/>
      <c r="I307" s="48" t="str">
        <f t="shared" si="1"/>
        <v/>
      </c>
      <c r="J307" s="48" t="str">
        <f>IFERROR(if(F307&lt;&gt;"Sim","", VLOOKUP(A307,'Input de Projetos'!$A$3:$F$999,5,FALSE)*D307),"")</f>
        <v/>
      </c>
      <c r="K307" s="49" t="str">
        <f t="shared" si="2"/>
        <v/>
      </c>
      <c r="L307" s="50" t="str">
        <f t="shared" si="3"/>
        <v/>
      </c>
      <c r="M307" s="10"/>
      <c r="N307" s="10"/>
      <c r="O307" s="10"/>
    </row>
    <row r="308">
      <c r="A308" s="10"/>
      <c r="B308" s="20" t="str">
        <f>iferror(vlookup(A308,'Input de Projetos'!$A$3:$B$999,2,false),"")</f>
        <v/>
      </c>
      <c r="C308" s="51"/>
      <c r="D308" s="62"/>
      <c r="E308" s="20"/>
      <c r="F308" s="51"/>
      <c r="G308" s="51"/>
      <c r="H308" s="26"/>
      <c r="I308" s="48" t="str">
        <f t="shared" si="1"/>
        <v/>
      </c>
      <c r="J308" s="48" t="str">
        <f>IFERROR(if(F308&lt;&gt;"Sim","", VLOOKUP(A308,'Input de Projetos'!$A$3:$F$999,5,FALSE)*D308),"")</f>
        <v/>
      </c>
      <c r="K308" s="49" t="str">
        <f t="shared" si="2"/>
        <v/>
      </c>
      <c r="L308" s="50" t="str">
        <f t="shared" si="3"/>
        <v/>
      </c>
      <c r="M308" s="10"/>
      <c r="N308" s="10"/>
      <c r="O308" s="10"/>
    </row>
    <row r="309">
      <c r="A309" s="10"/>
      <c r="B309" s="20" t="str">
        <f>iferror(vlookup(A309,'Input de Projetos'!$A$3:$B$999,2,false),"")</f>
        <v/>
      </c>
      <c r="C309" s="51"/>
      <c r="D309" s="62"/>
      <c r="E309" s="20"/>
      <c r="F309" s="51"/>
      <c r="G309" s="51"/>
      <c r="H309" s="26"/>
      <c r="I309" s="48" t="str">
        <f t="shared" si="1"/>
        <v/>
      </c>
      <c r="J309" s="48" t="str">
        <f>IFERROR(if(F309&lt;&gt;"Sim","", VLOOKUP(A309,'Input de Projetos'!$A$3:$F$999,5,FALSE)*D309),"")</f>
        <v/>
      </c>
      <c r="K309" s="49" t="str">
        <f t="shared" si="2"/>
        <v/>
      </c>
      <c r="L309" s="50" t="str">
        <f t="shared" si="3"/>
        <v/>
      </c>
      <c r="M309" s="10"/>
      <c r="N309" s="10"/>
      <c r="O309" s="10"/>
    </row>
    <row r="310">
      <c r="A310" s="10"/>
      <c r="B310" s="20" t="str">
        <f>iferror(vlookup(A310,'Input de Projetos'!$A$3:$B$999,2,false),"")</f>
        <v/>
      </c>
      <c r="C310" s="51"/>
      <c r="D310" s="62"/>
      <c r="E310" s="20"/>
      <c r="F310" s="51"/>
      <c r="G310" s="51"/>
      <c r="H310" s="26"/>
      <c r="I310" s="48" t="str">
        <f t="shared" si="1"/>
        <v/>
      </c>
      <c r="J310" s="48" t="str">
        <f>IFERROR(if(F310&lt;&gt;"Sim","", VLOOKUP(A310,'Input de Projetos'!$A$3:$F$999,5,FALSE)*D310),"")</f>
        <v/>
      </c>
      <c r="K310" s="49" t="str">
        <f t="shared" si="2"/>
        <v/>
      </c>
      <c r="L310" s="50" t="str">
        <f t="shared" si="3"/>
        <v/>
      </c>
      <c r="M310" s="10"/>
      <c r="N310" s="10"/>
      <c r="O310" s="10"/>
    </row>
    <row r="311">
      <c r="A311" s="10"/>
      <c r="B311" s="20" t="str">
        <f>iferror(vlookup(A311,'Input de Projetos'!$A$3:$B$999,2,false),"")</f>
        <v/>
      </c>
      <c r="C311" s="51"/>
      <c r="D311" s="62"/>
      <c r="E311" s="20"/>
      <c r="F311" s="51"/>
      <c r="G311" s="51"/>
      <c r="H311" s="26"/>
      <c r="I311" s="48" t="str">
        <f t="shared" si="1"/>
        <v/>
      </c>
      <c r="J311" s="48" t="str">
        <f>IFERROR(if(F311&lt;&gt;"Sim","", VLOOKUP(A311,'Input de Projetos'!$A$3:$F$999,5,FALSE)*D311),"")</f>
        <v/>
      </c>
      <c r="K311" s="49" t="str">
        <f t="shared" si="2"/>
        <v/>
      </c>
      <c r="L311" s="50" t="str">
        <f t="shared" si="3"/>
        <v/>
      </c>
      <c r="M311" s="10"/>
      <c r="N311" s="10"/>
      <c r="O311" s="10"/>
    </row>
    <row r="312">
      <c r="A312" s="10"/>
      <c r="B312" s="20" t="str">
        <f>iferror(vlookup(A312,'Input de Projetos'!$A$3:$B$999,2,false),"")</f>
        <v/>
      </c>
      <c r="C312" s="51"/>
      <c r="D312" s="62"/>
      <c r="E312" s="20"/>
      <c r="F312" s="51"/>
      <c r="G312" s="51"/>
      <c r="H312" s="26"/>
      <c r="I312" s="48" t="str">
        <f t="shared" si="1"/>
        <v/>
      </c>
      <c r="J312" s="48" t="str">
        <f>IFERROR(if(F312&lt;&gt;"Sim","", VLOOKUP(A312,'Input de Projetos'!$A$3:$F$999,5,FALSE)*D312),"")</f>
        <v/>
      </c>
      <c r="K312" s="49" t="str">
        <f t="shared" si="2"/>
        <v/>
      </c>
      <c r="L312" s="50" t="str">
        <f t="shared" si="3"/>
        <v/>
      </c>
      <c r="M312" s="10"/>
      <c r="N312" s="10"/>
      <c r="O312" s="10"/>
    </row>
    <row r="313">
      <c r="A313" s="10"/>
      <c r="B313" s="20" t="str">
        <f>iferror(vlookup(A313,'Input de Projetos'!$A$3:$B$999,2,false),"")</f>
        <v/>
      </c>
      <c r="C313" s="51"/>
      <c r="D313" s="62"/>
      <c r="E313" s="20"/>
      <c r="F313" s="51"/>
      <c r="G313" s="51"/>
      <c r="H313" s="26"/>
      <c r="I313" s="48" t="str">
        <f t="shared" si="1"/>
        <v/>
      </c>
      <c r="J313" s="48" t="str">
        <f>IFERROR(if(F313&lt;&gt;"Sim","", VLOOKUP(A313,'Input de Projetos'!$A$3:$F$999,5,FALSE)*D313),"")</f>
        <v/>
      </c>
      <c r="K313" s="49" t="str">
        <f t="shared" si="2"/>
        <v/>
      </c>
      <c r="L313" s="50" t="str">
        <f t="shared" si="3"/>
        <v/>
      </c>
      <c r="M313" s="10"/>
      <c r="N313" s="10"/>
      <c r="O313" s="10"/>
    </row>
    <row r="314">
      <c r="A314" s="10"/>
      <c r="B314" s="20" t="str">
        <f>iferror(vlookup(A314,'Input de Projetos'!$A$3:$B$999,2,false),"")</f>
        <v/>
      </c>
      <c r="C314" s="51"/>
      <c r="D314" s="62"/>
      <c r="E314" s="20"/>
      <c r="F314" s="51"/>
      <c r="G314" s="51"/>
      <c r="H314" s="26"/>
      <c r="I314" s="48" t="str">
        <f t="shared" si="1"/>
        <v/>
      </c>
      <c r="J314" s="48" t="str">
        <f>IFERROR(if(F314&lt;&gt;"Sim","", VLOOKUP(A314,'Input de Projetos'!$A$3:$F$999,5,FALSE)*D314),"")</f>
        <v/>
      </c>
      <c r="K314" s="49" t="str">
        <f t="shared" si="2"/>
        <v/>
      </c>
      <c r="L314" s="50" t="str">
        <f t="shared" si="3"/>
        <v/>
      </c>
      <c r="M314" s="10"/>
      <c r="N314" s="10"/>
      <c r="O314" s="10"/>
    </row>
    <row r="315">
      <c r="A315" s="10"/>
      <c r="B315" s="20" t="str">
        <f>iferror(vlookup(A315,'Input de Projetos'!$A$3:$B$999,2,false),"")</f>
        <v/>
      </c>
      <c r="C315" s="51"/>
      <c r="D315" s="62"/>
      <c r="E315" s="20"/>
      <c r="F315" s="51"/>
      <c r="G315" s="51"/>
      <c r="H315" s="26"/>
      <c r="I315" s="48" t="str">
        <f t="shared" si="1"/>
        <v/>
      </c>
      <c r="J315" s="48" t="str">
        <f>IFERROR(if(F315&lt;&gt;"Sim","", VLOOKUP(A315,'Input de Projetos'!$A$3:$F$999,5,FALSE)*D315),"")</f>
        <v/>
      </c>
      <c r="K315" s="49" t="str">
        <f t="shared" si="2"/>
        <v/>
      </c>
      <c r="L315" s="50" t="str">
        <f t="shared" si="3"/>
        <v/>
      </c>
      <c r="M315" s="10"/>
      <c r="N315" s="10"/>
      <c r="O315" s="10"/>
    </row>
    <row r="316">
      <c r="A316" s="10"/>
      <c r="B316" s="20" t="str">
        <f>iferror(vlookup(A316,'Input de Projetos'!$A$3:$B$999,2,false),"")</f>
        <v/>
      </c>
      <c r="C316" s="51"/>
      <c r="D316" s="62"/>
      <c r="E316" s="20"/>
      <c r="F316" s="51"/>
      <c r="G316" s="51"/>
      <c r="H316" s="26"/>
      <c r="I316" s="48" t="str">
        <f t="shared" si="1"/>
        <v/>
      </c>
      <c r="J316" s="48" t="str">
        <f>IFERROR(if(F316&lt;&gt;"Sim","", VLOOKUP(A316,'Input de Projetos'!$A$3:$F$999,5,FALSE)*D316),"")</f>
        <v/>
      </c>
      <c r="K316" s="49" t="str">
        <f t="shared" si="2"/>
        <v/>
      </c>
      <c r="L316" s="50" t="str">
        <f t="shared" si="3"/>
        <v/>
      </c>
      <c r="M316" s="10"/>
      <c r="N316" s="10"/>
      <c r="O316" s="10"/>
    </row>
    <row r="317">
      <c r="A317" s="10"/>
      <c r="B317" s="20" t="str">
        <f>iferror(vlookup(A317,'Input de Projetos'!$A$3:$B$999,2,false),"")</f>
        <v/>
      </c>
      <c r="C317" s="51"/>
      <c r="D317" s="62"/>
      <c r="E317" s="20"/>
      <c r="F317" s="51"/>
      <c r="G317" s="51"/>
      <c r="H317" s="26"/>
      <c r="I317" s="48" t="str">
        <f t="shared" si="1"/>
        <v/>
      </c>
      <c r="J317" s="48" t="str">
        <f>IFERROR(if(F317&lt;&gt;"Sim","", VLOOKUP(A317,'Input de Projetos'!$A$3:$F$999,5,FALSE)*D317),"")</f>
        <v/>
      </c>
      <c r="K317" s="49" t="str">
        <f t="shared" si="2"/>
        <v/>
      </c>
      <c r="L317" s="50" t="str">
        <f t="shared" si="3"/>
        <v/>
      </c>
      <c r="M317" s="10"/>
      <c r="N317" s="10"/>
      <c r="O317" s="10"/>
    </row>
    <row r="318">
      <c r="A318" s="10"/>
      <c r="B318" s="20" t="str">
        <f>iferror(vlookup(A318,'Input de Projetos'!$A$3:$B$999,2,false),"")</f>
        <v/>
      </c>
      <c r="C318" s="51"/>
      <c r="D318" s="62"/>
      <c r="E318" s="20"/>
      <c r="F318" s="51"/>
      <c r="G318" s="51"/>
      <c r="H318" s="26"/>
      <c r="I318" s="48" t="str">
        <f t="shared" si="1"/>
        <v/>
      </c>
      <c r="J318" s="48" t="str">
        <f>IFERROR(if(F318&lt;&gt;"Sim","", VLOOKUP(A318,'Input de Projetos'!$A$3:$F$999,5,FALSE)*D318),"")</f>
        <v/>
      </c>
      <c r="K318" s="49" t="str">
        <f t="shared" si="2"/>
        <v/>
      </c>
      <c r="L318" s="50" t="str">
        <f t="shared" si="3"/>
        <v/>
      </c>
      <c r="M318" s="10"/>
      <c r="N318" s="10"/>
      <c r="O318" s="10"/>
    </row>
    <row r="319">
      <c r="A319" s="10"/>
      <c r="B319" s="20" t="str">
        <f>iferror(vlookup(A319,'Input de Projetos'!$A$3:$B$999,2,false),"")</f>
        <v/>
      </c>
      <c r="C319" s="51"/>
      <c r="D319" s="62"/>
      <c r="E319" s="20"/>
      <c r="F319" s="51"/>
      <c r="G319" s="51"/>
      <c r="H319" s="26"/>
      <c r="I319" s="48" t="str">
        <f t="shared" si="1"/>
        <v/>
      </c>
      <c r="J319" s="48" t="str">
        <f>IFERROR(if(F319&lt;&gt;"Sim","", VLOOKUP(A319,'Input de Projetos'!$A$3:$F$999,5,FALSE)*D319),"")</f>
        <v/>
      </c>
      <c r="K319" s="49" t="str">
        <f t="shared" si="2"/>
        <v/>
      </c>
      <c r="L319" s="50" t="str">
        <f t="shared" si="3"/>
        <v/>
      </c>
      <c r="M319" s="10"/>
      <c r="N319" s="10"/>
      <c r="O319" s="10"/>
    </row>
    <row r="320">
      <c r="A320" s="10"/>
      <c r="B320" s="20" t="str">
        <f>iferror(vlookup(A320,'Input de Projetos'!$A$3:$B$999,2,false),"")</f>
        <v/>
      </c>
      <c r="C320" s="51"/>
      <c r="D320" s="62"/>
      <c r="E320" s="20"/>
      <c r="F320" s="51"/>
      <c r="G320" s="51"/>
      <c r="H320" s="26"/>
      <c r="I320" s="48" t="str">
        <f t="shared" si="1"/>
        <v/>
      </c>
      <c r="J320" s="48" t="str">
        <f>IFERROR(if(F320&lt;&gt;"Sim","", VLOOKUP(A320,'Input de Projetos'!$A$3:$F$999,5,FALSE)*D320),"")</f>
        <v/>
      </c>
      <c r="K320" s="49" t="str">
        <f t="shared" si="2"/>
        <v/>
      </c>
      <c r="L320" s="50" t="str">
        <f t="shared" si="3"/>
        <v/>
      </c>
      <c r="M320" s="10"/>
      <c r="N320" s="10"/>
      <c r="O320" s="10"/>
    </row>
    <row r="321">
      <c r="A321" s="10"/>
      <c r="B321" s="20" t="str">
        <f>iferror(vlookup(A321,'Input de Projetos'!$A$3:$B$999,2,false),"")</f>
        <v/>
      </c>
      <c r="C321" s="51"/>
      <c r="D321" s="62"/>
      <c r="E321" s="20"/>
      <c r="F321" s="51"/>
      <c r="G321" s="51"/>
      <c r="H321" s="26"/>
      <c r="I321" s="48" t="str">
        <f t="shared" si="1"/>
        <v/>
      </c>
      <c r="J321" s="48" t="str">
        <f>IFERROR(if(F321&lt;&gt;"Sim","", VLOOKUP(A321,'Input de Projetos'!$A$3:$F$999,5,FALSE)*D321),"")</f>
        <v/>
      </c>
      <c r="K321" s="49" t="str">
        <f t="shared" si="2"/>
        <v/>
      </c>
      <c r="L321" s="50" t="str">
        <f t="shared" si="3"/>
        <v/>
      </c>
      <c r="M321" s="10"/>
      <c r="N321" s="10"/>
      <c r="O321" s="10"/>
    </row>
    <row r="322">
      <c r="A322" s="10"/>
      <c r="B322" s="20" t="str">
        <f>iferror(vlookup(A322,'Input de Projetos'!$A$3:$B$999,2,false),"")</f>
        <v/>
      </c>
      <c r="C322" s="51"/>
      <c r="D322" s="62"/>
      <c r="E322" s="20"/>
      <c r="F322" s="51"/>
      <c r="G322" s="51"/>
      <c r="H322" s="26"/>
      <c r="I322" s="48" t="str">
        <f t="shared" si="1"/>
        <v/>
      </c>
      <c r="J322" s="48" t="str">
        <f>IFERROR(if(F322&lt;&gt;"Sim","", VLOOKUP(A322,'Input de Projetos'!$A$3:$F$999,5,FALSE)*D322),"")</f>
        <v/>
      </c>
      <c r="K322" s="49" t="str">
        <f t="shared" si="2"/>
        <v/>
      </c>
      <c r="L322" s="50" t="str">
        <f t="shared" si="3"/>
        <v/>
      </c>
      <c r="M322" s="10"/>
      <c r="N322" s="10"/>
      <c r="O322" s="10"/>
    </row>
    <row r="323">
      <c r="A323" s="10"/>
      <c r="B323" s="20" t="str">
        <f>iferror(vlookup(A323,'Input de Projetos'!$A$3:$B$999,2,false),"")</f>
        <v/>
      </c>
      <c r="C323" s="51"/>
      <c r="D323" s="62"/>
      <c r="E323" s="20"/>
      <c r="F323" s="51"/>
      <c r="G323" s="51"/>
      <c r="H323" s="26"/>
      <c r="I323" s="48" t="str">
        <f t="shared" si="1"/>
        <v/>
      </c>
      <c r="J323" s="48" t="str">
        <f>IFERROR(if(F323&lt;&gt;"Sim","", VLOOKUP(A323,'Input de Projetos'!$A$3:$F$999,5,FALSE)*D323),"")</f>
        <v/>
      </c>
      <c r="K323" s="49" t="str">
        <f t="shared" si="2"/>
        <v/>
      </c>
      <c r="L323" s="50" t="str">
        <f t="shared" si="3"/>
        <v/>
      </c>
      <c r="M323" s="10"/>
      <c r="N323" s="10"/>
      <c r="O323" s="10"/>
    </row>
    <row r="324">
      <c r="A324" s="10"/>
      <c r="B324" s="20" t="str">
        <f>iferror(vlookup(A324,'Input de Projetos'!$A$3:$B$999,2,false),"")</f>
        <v/>
      </c>
      <c r="C324" s="51"/>
      <c r="D324" s="62"/>
      <c r="E324" s="20"/>
      <c r="F324" s="51"/>
      <c r="G324" s="51"/>
      <c r="H324" s="26"/>
      <c r="I324" s="48" t="str">
        <f t="shared" si="1"/>
        <v/>
      </c>
      <c r="J324" s="48" t="str">
        <f>IFERROR(if(F324&lt;&gt;"Sim","", VLOOKUP(A324,'Input de Projetos'!$A$3:$F$999,5,FALSE)*D324),"")</f>
        <v/>
      </c>
      <c r="K324" s="49" t="str">
        <f t="shared" si="2"/>
        <v/>
      </c>
      <c r="L324" s="50" t="str">
        <f t="shared" si="3"/>
        <v/>
      </c>
      <c r="M324" s="10"/>
      <c r="N324" s="10"/>
      <c r="O324" s="10"/>
    </row>
    <row r="325">
      <c r="A325" s="10"/>
      <c r="B325" s="20" t="str">
        <f>iferror(vlookup(A325,'Input de Projetos'!$A$3:$B$999,2,false),"")</f>
        <v/>
      </c>
      <c r="C325" s="51"/>
      <c r="D325" s="62"/>
      <c r="E325" s="20"/>
      <c r="F325" s="51"/>
      <c r="G325" s="51"/>
      <c r="H325" s="26"/>
      <c r="I325" s="48" t="str">
        <f t="shared" si="1"/>
        <v/>
      </c>
      <c r="J325" s="48" t="str">
        <f>IFERROR(if(F325&lt;&gt;"Sim","", VLOOKUP(A325,'Input de Projetos'!$A$3:$F$999,5,FALSE)*D325),"")</f>
        <v/>
      </c>
      <c r="K325" s="49" t="str">
        <f t="shared" si="2"/>
        <v/>
      </c>
      <c r="L325" s="50" t="str">
        <f t="shared" si="3"/>
        <v/>
      </c>
      <c r="M325" s="10"/>
      <c r="N325" s="10"/>
      <c r="O325" s="10"/>
    </row>
    <row r="326">
      <c r="A326" s="10"/>
      <c r="B326" s="20" t="str">
        <f>iferror(vlookup(A326,'Input de Projetos'!$A$3:$B$999,2,false),"")</f>
        <v/>
      </c>
      <c r="C326" s="51"/>
      <c r="D326" s="62"/>
      <c r="E326" s="20"/>
      <c r="F326" s="51"/>
      <c r="G326" s="51"/>
      <c r="H326" s="26"/>
      <c r="I326" s="48" t="str">
        <f t="shared" si="1"/>
        <v/>
      </c>
      <c r="J326" s="48" t="str">
        <f>IFERROR(if(F326&lt;&gt;"Sim","", VLOOKUP(A326,'Input de Projetos'!$A$3:$F$999,5,FALSE)*D326),"")</f>
        <v/>
      </c>
      <c r="K326" s="49" t="str">
        <f t="shared" si="2"/>
        <v/>
      </c>
      <c r="L326" s="50" t="str">
        <f t="shared" si="3"/>
        <v/>
      </c>
      <c r="M326" s="10"/>
      <c r="N326" s="10"/>
      <c r="O326" s="10"/>
    </row>
    <row r="327">
      <c r="A327" s="10"/>
      <c r="B327" s="20" t="str">
        <f>iferror(vlookup(A327,'Input de Projetos'!$A$3:$B$999,2,false),"")</f>
        <v/>
      </c>
      <c r="C327" s="51"/>
      <c r="D327" s="62"/>
      <c r="E327" s="20"/>
      <c r="F327" s="51"/>
      <c r="G327" s="51"/>
      <c r="H327" s="26"/>
      <c r="I327" s="48" t="str">
        <f t="shared" si="1"/>
        <v/>
      </c>
      <c r="J327" s="48" t="str">
        <f>IFERROR(if(F327&lt;&gt;"Sim","", VLOOKUP(A327,'Input de Projetos'!$A$3:$F$999,5,FALSE)*D327),"")</f>
        <v/>
      </c>
      <c r="K327" s="49" t="str">
        <f t="shared" si="2"/>
        <v/>
      </c>
      <c r="L327" s="50" t="str">
        <f t="shared" si="3"/>
        <v/>
      </c>
      <c r="M327" s="10"/>
      <c r="N327" s="10"/>
      <c r="O327" s="10"/>
    </row>
    <row r="328">
      <c r="A328" s="10"/>
      <c r="B328" s="20" t="str">
        <f>iferror(vlookup(A328,'Input de Projetos'!$A$3:$B$999,2,false),"")</f>
        <v/>
      </c>
      <c r="C328" s="51"/>
      <c r="D328" s="62"/>
      <c r="E328" s="20"/>
      <c r="F328" s="51"/>
      <c r="G328" s="51"/>
      <c r="H328" s="26"/>
      <c r="I328" s="48" t="str">
        <f t="shared" si="1"/>
        <v/>
      </c>
      <c r="J328" s="48" t="str">
        <f>IFERROR(if(F328&lt;&gt;"Sim","", VLOOKUP(A328,'Input de Projetos'!$A$3:$F$999,5,FALSE)*D328),"")</f>
        <v/>
      </c>
      <c r="K328" s="49" t="str">
        <f t="shared" si="2"/>
        <v/>
      </c>
      <c r="L328" s="50" t="str">
        <f t="shared" si="3"/>
        <v/>
      </c>
      <c r="M328" s="10"/>
      <c r="N328" s="10"/>
      <c r="O328" s="10"/>
    </row>
    <row r="329">
      <c r="A329" s="10"/>
      <c r="B329" s="20" t="str">
        <f>iferror(vlookup(A329,'Input de Projetos'!$A$3:$B$999,2,false),"")</f>
        <v/>
      </c>
      <c r="C329" s="51"/>
      <c r="D329" s="62"/>
      <c r="E329" s="20"/>
      <c r="F329" s="51"/>
      <c r="G329" s="51"/>
      <c r="H329" s="26"/>
      <c r="I329" s="48" t="str">
        <f t="shared" si="1"/>
        <v/>
      </c>
      <c r="J329" s="48" t="str">
        <f>IFERROR(if(F329&lt;&gt;"Sim","", VLOOKUP(A329,'Input de Projetos'!$A$3:$F$999,5,FALSE)*D329),"")</f>
        <v/>
      </c>
      <c r="K329" s="49" t="str">
        <f t="shared" si="2"/>
        <v/>
      </c>
      <c r="L329" s="50" t="str">
        <f t="shared" si="3"/>
        <v/>
      </c>
      <c r="M329" s="10"/>
      <c r="N329" s="10"/>
      <c r="O329" s="10"/>
    </row>
    <row r="330">
      <c r="A330" s="10"/>
      <c r="B330" s="20" t="str">
        <f>iferror(vlookup(A330,'Input de Projetos'!$A$3:$B$999,2,false),"")</f>
        <v/>
      </c>
      <c r="C330" s="51"/>
      <c r="D330" s="62"/>
      <c r="E330" s="20"/>
      <c r="F330" s="51"/>
      <c r="G330" s="51"/>
      <c r="H330" s="26"/>
      <c r="I330" s="48" t="str">
        <f t="shared" si="1"/>
        <v/>
      </c>
      <c r="J330" s="48" t="str">
        <f>IFERROR(if(F330&lt;&gt;"Sim","", VLOOKUP(A330,'Input de Projetos'!$A$3:$F$999,5,FALSE)*D330),"")</f>
        <v/>
      </c>
      <c r="K330" s="49" t="str">
        <f t="shared" si="2"/>
        <v/>
      </c>
      <c r="L330" s="50" t="str">
        <f t="shared" si="3"/>
        <v/>
      </c>
      <c r="M330" s="10"/>
      <c r="N330" s="10"/>
      <c r="O330" s="10"/>
    </row>
    <row r="331">
      <c r="A331" s="10"/>
      <c r="B331" s="20" t="str">
        <f>iferror(vlookup(A331,'Input de Projetos'!$A$3:$B$999,2,false),"")</f>
        <v/>
      </c>
      <c r="C331" s="51"/>
      <c r="D331" s="62"/>
      <c r="E331" s="20"/>
      <c r="F331" s="51"/>
      <c r="G331" s="51"/>
      <c r="H331" s="26"/>
      <c r="I331" s="48" t="str">
        <f t="shared" si="1"/>
        <v/>
      </c>
      <c r="J331" s="48" t="str">
        <f>IFERROR(if(F331&lt;&gt;"Sim","", VLOOKUP(A331,'Input de Projetos'!$A$3:$F$999,5,FALSE)*D331),"")</f>
        <v/>
      </c>
      <c r="K331" s="49" t="str">
        <f t="shared" si="2"/>
        <v/>
      </c>
      <c r="L331" s="50" t="str">
        <f t="shared" si="3"/>
        <v/>
      </c>
      <c r="M331" s="10"/>
      <c r="N331" s="10"/>
      <c r="O331" s="10"/>
    </row>
    <row r="332">
      <c r="A332" s="10"/>
      <c r="B332" s="20" t="str">
        <f>iferror(vlookup(A332,'Input de Projetos'!$A$3:$B$999,2,false),"")</f>
        <v/>
      </c>
      <c r="C332" s="51"/>
      <c r="D332" s="62"/>
      <c r="E332" s="20"/>
      <c r="F332" s="51"/>
      <c r="G332" s="51"/>
      <c r="H332" s="26"/>
      <c r="I332" s="48" t="str">
        <f t="shared" si="1"/>
        <v/>
      </c>
      <c r="J332" s="48" t="str">
        <f>IFERROR(if(F332&lt;&gt;"Sim","", VLOOKUP(A332,'Input de Projetos'!$A$3:$F$999,5,FALSE)*D332),"")</f>
        <v/>
      </c>
      <c r="K332" s="49" t="str">
        <f t="shared" si="2"/>
        <v/>
      </c>
      <c r="L332" s="50" t="str">
        <f t="shared" si="3"/>
        <v/>
      </c>
      <c r="M332" s="10"/>
      <c r="N332" s="10"/>
      <c r="O332" s="10"/>
    </row>
    <row r="333">
      <c r="A333" s="10"/>
      <c r="B333" s="20" t="str">
        <f>iferror(vlookup(A333,'Input de Projetos'!$A$3:$B$999,2,false),"")</f>
        <v/>
      </c>
      <c r="C333" s="51"/>
      <c r="D333" s="62"/>
      <c r="E333" s="20"/>
      <c r="F333" s="51"/>
      <c r="G333" s="51"/>
      <c r="H333" s="26"/>
      <c r="I333" s="48" t="str">
        <f t="shared" si="1"/>
        <v/>
      </c>
      <c r="J333" s="48" t="str">
        <f>IFERROR(if(F333&lt;&gt;"Sim","", VLOOKUP(A333,'Input de Projetos'!$A$3:$F$999,5,FALSE)*D333),"")</f>
        <v/>
      </c>
      <c r="K333" s="49" t="str">
        <f t="shared" si="2"/>
        <v/>
      </c>
      <c r="L333" s="50" t="str">
        <f t="shared" si="3"/>
        <v/>
      </c>
      <c r="M333" s="10"/>
      <c r="N333" s="10"/>
      <c r="O333" s="10"/>
    </row>
    <row r="334">
      <c r="A334" s="10"/>
      <c r="B334" s="20" t="str">
        <f>iferror(vlookup(A334,'Input de Projetos'!$A$3:$B$999,2,false),"")</f>
        <v/>
      </c>
      <c r="C334" s="51"/>
      <c r="D334" s="62"/>
      <c r="E334" s="20"/>
      <c r="F334" s="51"/>
      <c r="G334" s="51"/>
      <c r="H334" s="26"/>
      <c r="I334" s="48" t="str">
        <f t="shared" si="1"/>
        <v/>
      </c>
      <c r="J334" s="48" t="str">
        <f>IFERROR(if(F334&lt;&gt;"Sim","", VLOOKUP(A334,'Input de Projetos'!$A$3:$F$999,5,FALSE)*D334),"")</f>
        <v/>
      </c>
      <c r="K334" s="49" t="str">
        <f t="shared" si="2"/>
        <v/>
      </c>
      <c r="L334" s="50" t="str">
        <f t="shared" si="3"/>
        <v/>
      </c>
      <c r="M334" s="10"/>
      <c r="N334" s="10"/>
      <c r="O334" s="10"/>
    </row>
    <row r="335">
      <c r="A335" s="10"/>
      <c r="B335" s="20" t="str">
        <f>iferror(vlookup(A335,'Input de Projetos'!$A$3:$B$999,2,false),"")</f>
        <v/>
      </c>
      <c r="C335" s="51"/>
      <c r="D335" s="62"/>
      <c r="E335" s="20"/>
      <c r="F335" s="51"/>
      <c r="G335" s="51"/>
      <c r="H335" s="26"/>
      <c r="I335" s="48" t="str">
        <f t="shared" si="1"/>
        <v/>
      </c>
      <c r="J335" s="48" t="str">
        <f>IFERROR(if(F335&lt;&gt;"Sim","", VLOOKUP(A335,'Input de Projetos'!$A$3:$F$999,5,FALSE)*D335),"")</f>
        <v/>
      </c>
      <c r="K335" s="49" t="str">
        <f t="shared" si="2"/>
        <v/>
      </c>
      <c r="L335" s="50" t="str">
        <f t="shared" si="3"/>
        <v/>
      </c>
      <c r="M335" s="10"/>
      <c r="N335" s="10"/>
      <c r="O335" s="10"/>
    </row>
    <row r="336">
      <c r="A336" s="10"/>
      <c r="B336" s="20" t="str">
        <f>iferror(vlookup(A336,'Input de Projetos'!$A$3:$B$999,2,false),"")</f>
        <v/>
      </c>
      <c r="C336" s="51"/>
      <c r="D336" s="62"/>
      <c r="E336" s="20"/>
      <c r="F336" s="51"/>
      <c r="G336" s="51"/>
      <c r="H336" s="26"/>
      <c r="I336" s="48" t="str">
        <f t="shared" si="1"/>
        <v/>
      </c>
      <c r="J336" s="48" t="str">
        <f>IFERROR(if(F336&lt;&gt;"Sim","", VLOOKUP(A336,'Input de Projetos'!$A$3:$F$999,5,FALSE)*D336),"")</f>
        <v/>
      </c>
      <c r="K336" s="49" t="str">
        <f t="shared" si="2"/>
        <v/>
      </c>
      <c r="L336" s="50" t="str">
        <f t="shared" si="3"/>
        <v/>
      </c>
      <c r="M336" s="10"/>
      <c r="N336" s="10"/>
      <c r="O336" s="10"/>
    </row>
    <row r="337">
      <c r="A337" s="10"/>
      <c r="B337" s="20" t="str">
        <f>iferror(vlookup(A337,'Input de Projetos'!$A$3:$B$999,2,false),"")</f>
        <v/>
      </c>
      <c r="C337" s="51"/>
      <c r="D337" s="62"/>
      <c r="E337" s="20"/>
      <c r="F337" s="51"/>
      <c r="G337" s="51"/>
      <c r="H337" s="26"/>
      <c r="I337" s="48" t="str">
        <f t="shared" si="1"/>
        <v/>
      </c>
      <c r="J337" s="48" t="str">
        <f>IFERROR(if(F337&lt;&gt;"Sim","", VLOOKUP(A337,'Input de Projetos'!$A$3:$F$999,5,FALSE)*D337),"")</f>
        <v/>
      </c>
      <c r="K337" s="49" t="str">
        <f t="shared" si="2"/>
        <v/>
      </c>
      <c r="L337" s="50" t="str">
        <f t="shared" si="3"/>
        <v/>
      </c>
      <c r="M337" s="10"/>
      <c r="N337" s="10"/>
      <c r="O337" s="10"/>
    </row>
    <row r="338">
      <c r="A338" s="10"/>
      <c r="B338" s="20" t="str">
        <f>iferror(vlookup(A338,'Input de Projetos'!$A$3:$B$999,2,false),"")</f>
        <v/>
      </c>
      <c r="C338" s="51"/>
      <c r="D338" s="62"/>
      <c r="E338" s="20"/>
      <c r="F338" s="51"/>
      <c r="G338" s="51"/>
      <c r="H338" s="26"/>
      <c r="I338" s="48" t="str">
        <f t="shared" si="1"/>
        <v/>
      </c>
      <c r="J338" s="48" t="str">
        <f>IFERROR(if(F338&lt;&gt;"Sim","", VLOOKUP(A338,'Input de Projetos'!$A$3:$F$999,5,FALSE)*D338),"")</f>
        <v/>
      </c>
      <c r="K338" s="49" t="str">
        <f t="shared" si="2"/>
        <v/>
      </c>
      <c r="L338" s="50" t="str">
        <f t="shared" si="3"/>
        <v/>
      </c>
      <c r="M338" s="10"/>
      <c r="N338" s="10"/>
      <c r="O338" s="10"/>
    </row>
    <row r="339">
      <c r="A339" s="10"/>
      <c r="B339" s="20" t="str">
        <f>iferror(vlookup(A339,'Input de Projetos'!$A$3:$B$999,2,false),"")</f>
        <v/>
      </c>
      <c r="C339" s="51"/>
      <c r="D339" s="62"/>
      <c r="E339" s="20"/>
      <c r="F339" s="51"/>
      <c r="G339" s="51"/>
      <c r="H339" s="26"/>
      <c r="I339" s="48" t="str">
        <f t="shared" si="1"/>
        <v/>
      </c>
      <c r="J339" s="48" t="str">
        <f>IFERROR(if(F339&lt;&gt;"Sim","", VLOOKUP(A339,'Input de Projetos'!$A$3:$F$999,5,FALSE)*D339),"")</f>
        <v/>
      </c>
      <c r="K339" s="49" t="str">
        <f t="shared" si="2"/>
        <v/>
      </c>
      <c r="L339" s="50" t="str">
        <f t="shared" si="3"/>
        <v/>
      </c>
      <c r="M339" s="10"/>
      <c r="N339" s="10"/>
      <c r="O339" s="10"/>
    </row>
    <row r="340">
      <c r="A340" s="10"/>
      <c r="B340" s="20" t="str">
        <f>iferror(vlookup(A340,'Input de Projetos'!$A$3:$B$999,2,false),"")</f>
        <v/>
      </c>
      <c r="C340" s="51"/>
      <c r="D340" s="62"/>
      <c r="E340" s="20"/>
      <c r="F340" s="51"/>
      <c r="G340" s="51"/>
      <c r="H340" s="26"/>
      <c r="I340" s="48" t="str">
        <f t="shared" si="1"/>
        <v/>
      </c>
      <c r="J340" s="48" t="str">
        <f>IFERROR(if(F340&lt;&gt;"Sim","", VLOOKUP(A340,'Input de Projetos'!$A$3:$F$999,5,FALSE)*D340),"")</f>
        <v/>
      </c>
      <c r="K340" s="49" t="str">
        <f t="shared" si="2"/>
        <v/>
      </c>
      <c r="L340" s="50" t="str">
        <f t="shared" si="3"/>
        <v/>
      </c>
      <c r="M340" s="10"/>
      <c r="N340" s="10"/>
      <c r="O340" s="10"/>
    </row>
    <row r="341">
      <c r="A341" s="10"/>
      <c r="B341" s="20" t="str">
        <f>iferror(vlookup(A341,'Input de Projetos'!$A$3:$B$999,2,false),"")</f>
        <v/>
      </c>
      <c r="C341" s="51"/>
      <c r="D341" s="62"/>
      <c r="E341" s="20"/>
      <c r="F341" s="51"/>
      <c r="G341" s="51"/>
      <c r="H341" s="26"/>
      <c r="I341" s="48" t="str">
        <f t="shared" si="1"/>
        <v/>
      </c>
      <c r="J341" s="48" t="str">
        <f>IFERROR(if(F341&lt;&gt;"Sim","", VLOOKUP(A341,'Input de Projetos'!$A$3:$F$999,5,FALSE)*D341),"")</f>
        <v/>
      </c>
      <c r="K341" s="49" t="str">
        <f t="shared" si="2"/>
        <v/>
      </c>
      <c r="L341" s="50" t="str">
        <f t="shared" si="3"/>
        <v/>
      </c>
      <c r="M341" s="10"/>
      <c r="N341" s="10"/>
      <c r="O341" s="10"/>
    </row>
    <row r="342">
      <c r="A342" s="10"/>
      <c r="B342" s="20" t="str">
        <f>iferror(vlookup(A342,'Input de Projetos'!$A$3:$B$999,2,false),"")</f>
        <v/>
      </c>
      <c r="C342" s="51"/>
      <c r="D342" s="62"/>
      <c r="E342" s="20"/>
      <c r="F342" s="51"/>
      <c r="G342" s="51"/>
      <c r="H342" s="26"/>
      <c r="I342" s="48" t="str">
        <f t="shared" si="1"/>
        <v/>
      </c>
      <c r="J342" s="48" t="str">
        <f>IFERROR(if(F342&lt;&gt;"Sim","", VLOOKUP(A342,'Input de Projetos'!$A$3:$F$999,5,FALSE)*D342),"")</f>
        <v/>
      </c>
      <c r="K342" s="49" t="str">
        <f t="shared" si="2"/>
        <v/>
      </c>
      <c r="L342" s="50" t="str">
        <f t="shared" si="3"/>
        <v/>
      </c>
      <c r="M342" s="10"/>
      <c r="N342" s="10"/>
      <c r="O342" s="10"/>
    </row>
    <row r="343">
      <c r="A343" s="10"/>
      <c r="B343" s="20" t="str">
        <f>iferror(vlookup(A343,'Input de Projetos'!$A$3:$B$999,2,false),"")</f>
        <v/>
      </c>
      <c r="C343" s="51"/>
      <c r="D343" s="62"/>
      <c r="E343" s="20"/>
      <c r="F343" s="51"/>
      <c r="G343" s="51"/>
      <c r="H343" s="26"/>
      <c r="I343" s="48" t="str">
        <f t="shared" si="1"/>
        <v/>
      </c>
      <c r="J343" s="48" t="str">
        <f>IFERROR(if(F343&lt;&gt;"Sim","", VLOOKUP(A343,'Input de Projetos'!$A$3:$F$999,5,FALSE)*D343),"")</f>
        <v/>
      </c>
      <c r="K343" s="49" t="str">
        <f t="shared" si="2"/>
        <v/>
      </c>
      <c r="L343" s="50" t="str">
        <f t="shared" si="3"/>
        <v/>
      </c>
      <c r="M343" s="10"/>
      <c r="N343" s="10"/>
      <c r="O343" s="10"/>
    </row>
    <row r="344">
      <c r="A344" s="10"/>
      <c r="B344" s="20" t="str">
        <f>iferror(vlookup(A344,'Input de Projetos'!$A$3:$B$999,2,false),"")</f>
        <v/>
      </c>
      <c r="C344" s="51"/>
      <c r="D344" s="62"/>
      <c r="E344" s="20"/>
      <c r="F344" s="51"/>
      <c r="G344" s="51"/>
      <c r="H344" s="26"/>
      <c r="I344" s="48" t="str">
        <f t="shared" si="1"/>
        <v/>
      </c>
      <c r="J344" s="48" t="str">
        <f>IFERROR(if(F344&lt;&gt;"Sim","", VLOOKUP(A344,'Input de Projetos'!$A$3:$F$999,5,FALSE)*D344),"")</f>
        <v/>
      </c>
      <c r="K344" s="49" t="str">
        <f t="shared" si="2"/>
        <v/>
      </c>
      <c r="L344" s="50" t="str">
        <f t="shared" si="3"/>
        <v/>
      </c>
      <c r="M344" s="10"/>
      <c r="N344" s="10"/>
      <c r="O344" s="10"/>
    </row>
    <row r="345">
      <c r="A345" s="10"/>
      <c r="B345" s="20" t="str">
        <f>iferror(vlookup(A345,'Input de Projetos'!$A$3:$B$999,2,false),"")</f>
        <v/>
      </c>
      <c r="C345" s="51"/>
      <c r="D345" s="62"/>
      <c r="E345" s="20"/>
      <c r="F345" s="51"/>
      <c r="G345" s="51"/>
      <c r="H345" s="26"/>
      <c r="I345" s="48" t="str">
        <f t="shared" si="1"/>
        <v/>
      </c>
      <c r="J345" s="48" t="str">
        <f>IFERROR(if(F345&lt;&gt;"Sim","", VLOOKUP(A345,'Input de Projetos'!$A$3:$F$999,5,FALSE)*D345),"")</f>
        <v/>
      </c>
      <c r="K345" s="49" t="str">
        <f t="shared" si="2"/>
        <v/>
      </c>
      <c r="L345" s="50" t="str">
        <f t="shared" si="3"/>
        <v/>
      </c>
      <c r="M345" s="10"/>
      <c r="N345" s="10"/>
      <c r="O345" s="10"/>
    </row>
    <row r="346">
      <c r="A346" s="10"/>
      <c r="B346" s="20" t="str">
        <f>iferror(vlookup(A346,'Input de Projetos'!$A$3:$B$999,2,false),"")</f>
        <v/>
      </c>
      <c r="C346" s="51"/>
      <c r="D346" s="62"/>
      <c r="E346" s="20"/>
      <c r="F346" s="51"/>
      <c r="G346" s="51"/>
      <c r="H346" s="26"/>
      <c r="I346" s="48" t="str">
        <f t="shared" si="1"/>
        <v/>
      </c>
      <c r="J346" s="48" t="str">
        <f>IFERROR(if(F346&lt;&gt;"Sim","", VLOOKUP(A346,'Input de Projetos'!$A$3:$F$999,5,FALSE)*D346),"")</f>
        <v/>
      </c>
      <c r="K346" s="49" t="str">
        <f t="shared" si="2"/>
        <v/>
      </c>
      <c r="L346" s="50" t="str">
        <f t="shared" si="3"/>
        <v/>
      </c>
      <c r="M346" s="10"/>
      <c r="N346" s="10"/>
      <c r="O346" s="10"/>
    </row>
    <row r="347">
      <c r="A347" s="10"/>
      <c r="B347" s="20" t="str">
        <f>iferror(vlookup(A347,'Input de Projetos'!$A$3:$B$999,2,false),"")</f>
        <v/>
      </c>
      <c r="C347" s="51"/>
      <c r="D347" s="62"/>
      <c r="E347" s="20"/>
      <c r="F347" s="51"/>
      <c r="G347" s="51"/>
      <c r="H347" s="26"/>
      <c r="I347" s="48" t="str">
        <f t="shared" si="1"/>
        <v/>
      </c>
      <c r="J347" s="48" t="str">
        <f>IFERROR(if(F347&lt;&gt;"Sim","", VLOOKUP(A347,'Input de Projetos'!$A$3:$F$999,5,FALSE)*D347),"")</f>
        <v/>
      </c>
      <c r="K347" s="49" t="str">
        <f t="shared" si="2"/>
        <v/>
      </c>
      <c r="L347" s="50" t="str">
        <f t="shared" si="3"/>
        <v/>
      </c>
      <c r="M347" s="10"/>
      <c r="N347" s="10"/>
      <c r="O347" s="10"/>
    </row>
    <row r="348">
      <c r="A348" s="10"/>
      <c r="B348" s="20" t="str">
        <f>iferror(vlookup(A348,'Input de Projetos'!$A$3:$B$999,2,false),"")</f>
        <v/>
      </c>
      <c r="C348" s="51"/>
      <c r="D348" s="62"/>
      <c r="E348" s="20"/>
      <c r="F348" s="51"/>
      <c r="G348" s="51"/>
      <c r="H348" s="26"/>
      <c r="I348" s="48" t="str">
        <f t="shared" si="1"/>
        <v/>
      </c>
      <c r="J348" s="48" t="str">
        <f>IFERROR(if(F348&lt;&gt;"Sim","", VLOOKUP(A348,'Input de Projetos'!$A$3:$F$999,5,FALSE)*D348),"")</f>
        <v/>
      </c>
      <c r="K348" s="49" t="str">
        <f t="shared" si="2"/>
        <v/>
      </c>
      <c r="L348" s="50" t="str">
        <f t="shared" si="3"/>
        <v/>
      </c>
      <c r="M348" s="10"/>
      <c r="N348" s="10"/>
      <c r="O348" s="10"/>
    </row>
    <row r="349">
      <c r="A349" s="10"/>
      <c r="B349" s="20" t="str">
        <f>iferror(vlookup(A349,'Input de Projetos'!$A$3:$B$999,2,false),"")</f>
        <v/>
      </c>
      <c r="C349" s="51"/>
      <c r="D349" s="62"/>
      <c r="E349" s="20"/>
      <c r="F349" s="51"/>
      <c r="G349" s="51"/>
      <c r="H349" s="26"/>
      <c r="I349" s="48" t="str">
        <f t="shared" si="1"/>
        <v/>
      </c>
      <c r="J349" s="48" t="str">
        <f>IFERROR(if(F349&lt;&gt;"Sim","", VLOOKUP(A349,'Input de Projetos'!$A$3:$F$999,5,FALSE)*D349),"")</f>
        <v/>
      </c>
      <c r="K349" s="49" t="str">
        <f t="shared" si="2"/>
        <v/>
      </c>
      <c r="L349" s="50" t="str">
        <f t="shared" si="3"/>
        <v/>
      </c>
      <c r="M349" s="10"/>
      <c r="N349" s="10"/>
      <c r="O349" s="10"/>
    </row>
    <row r="350">
      <c r="A350" s="10"/>
      <c r="B350" s="20" t="str">
        <f>iferror(vlookup(A350,'Input de Projetos'!$A$3:$B$999,2,false),"")</f>
        <v/>
      </c>
      <c r="C350" s="51"/>
      <c r="D350" s="62"/>
      <c r="E350" s="20"/>
      <c r="F350" s="51"/>
      <c r="G350" s="51"/>
      <c r="H350" s="26"/>
      <c r="I350" s="48" t="str">
        <f t="shared" si="1"/>
        <v/>
      </c>
      <c r="J350" s="48" t="str">
        <f>IFERROR(if(F350&lt;&gt;"Sim","", VLOOKUP(A350,'Input de Projetos'!$A$3:$F$999,5,FALSE)*D350),"")</f>
        <v/>
      </c>
      <c r="K350" s="49" t="str">
        <f t="shared" si="2"/>
        <v/>
      </c>
      <c r="L350" s="50" t="str">
        <f t="shared" si="3"/>
        <v/>
      </c>
      <c r="M350" s="10"/>
      <c r="N350" s="10"/>
      <c r="O350" s="10"/>
    </row>
    <row r="351">
      <c r="A351" s="10"/>
      <c r="B351" s="20" t="str">
        <f>iferror(vlookup(A351,'Input de Projetos'!$A$3:$B$999,2,false),"")</f>
        <v/>
      </c>
      <c r="C351" s="51"/>
      <c r="D351" s="62"/>
      <c r="E351" s="20"/>
      <c r="F351" s="51"/>
      <c r="G351" s="51"/>
      <c r="H351" s="26"/>
      <c r="I351" s="48" t="str">
        <f t="shared" si="1"/>
        <v/>
      </c>
      <c r="J351" s="48" t="str">
        <f>IFERROR(if(F351&lt;&gt;"Sim","", VLOOKUP(A351,'Input de Projetos'!$A$3:$F$999,5,FALSE)*D351),"")</f>
        <v/>
      </c>
      <c r="K351" s="49" t="str">
        <f t="shared" si="2"/>
        <v/>
      </c>
      <c r="L351" s="50" t="str">
        <f t="shared" si="3"/>
        <v/>
      </c>
      <c r="M351" s="10"/>
      <c r="N351" s="10"/>
      <c r="O351" s="10"/>
    </row>
    <row r="352">
      <c r="A352" s="10"/>
      <c r="B352" s="20" t="str">
        <f>iferror(vlookup(A352,'Input de Projetos'!$A$3:$B$999,2,false),"")</f>
        <v/>
      </c>
      <c r="C352" s="51"/>
      <c r="D352" s="62"/>
      <c r="E352" s="20"/>
      <c r="F352" s="51"/>
      <c r="G352" s="51"/>
      <c r="H352" s="26"/>
      <c r="I352" s="48" t="str">
        <f t="shared" si="1"/>
        <v/>
      </c>
      <c r="J352" s="48" t="str">
        <f>IFERROR(if(F352&lt;&gt;"Sim","", VLOOKUP(A352,'Input de Projetos'!$A$3:$F$999,5,FALSE)*D352),"")</f>
        <v/>
      </c>
      <c r="K352" s="49" t="str">
        <f t="shared" si="2"/>
        <v/>
      </c>
      <c r="L352" s="50" t="str">
        <f t="shared" si="3"/>
        <v/>
      </c>
      <c r="M352" s="10"/>
      <c r="N352" s="10"/>
      <c r="O352" s="10"/>
    </row>
    <row r="353">
      <c r="A353" s="10"/>
      <c r="B353" s="20" t="str">
        <f>iferror(vlookup(A353,'Input de Projetos'!$A$3:$B$999,2,false),"")</f>
        <v/>
      </c>
      <c r="C353" s="51"/>
      <c r="D353" s="62"/>
      <c r="E353" s="20"/>
      <c r="F353" s="51"/>
      <c r="G353" s="51"/>
      <c r="H353" s="26"/>
      <c r="I353" s="48" t="str">
        <f t="shared" si="1"/>
        <v/>
      </c>
      <c r="J353" s="48" t="str">
        <f>IFERROR(if(F353&lt;&gt;"Sim","", VLOOKUP(A353,'Input de Projetos'!$A$3:$F$999,5,FALSE)*D353),"")</f>
        <v/>
      </c>
      <c r="K353" s="49" t="str">
        <f t="shared" si="2"/>
        <v/>
      </c>
      <c r="L353" s="50" t="str">
        <f t="shared" si="3"/>
        <v/>
      </c>
      <c r="M353" s="10"/>
      <c r="N353" s="10"/>
      <c r="O353" s="10"/>
    </row>
    <row r="354">
      <c r="A354" s="10"/>
      <c r="B354" s="20" t="str">
        <f>iferror(vlookup(A354,'Input de Projetos'!$A$3:$B$999,2,false),"")</f>
        <v/>
      </c>
      <c r="C354" s="51"/>
      <c r="D354" s="62"/>
      <c r="E354" s="20"/>
      <c r="F354" s="51"/>
      <c r="G354" s="51"/>
      <c r="H354" s="26"/>
      <c r="I354" s="48" t="str">
        <f t="shared" si="1"/>
        <v/>
      </c>
      <c r="J354" s="48" t="str">
        <f>IFERROR(if(F354&lt;&gt;"Sim","", VLOOKUP(A354,'Input de Projetos'!$A$3:$F$999,5,FALSE)*D354),"")</f>
        <v/>
      </c>
      <c r="K354" s="49" t="str">
        <f t="shared" si="2"/>
        <v/>
      </c>
      <c r="L354" s="50" t="str">
        <f t="shared" si="3"/>
        <v/>
      </c>
      <c r="M354" s="10"/>
      <c r="N354" s="10"/>
      <c r="O354" s="10"/>
    </row>
    <row r="355">
      <c r="A355" s="10"/>
      <c r="B355" s="20" t="str">
        <f>iferror(vlookup(A355,'Input de Projetos'!$A$3:$B$999,2,false),"")</f>
        <v/>
      </c>
      <c r="C355" s="51"/>
      <c r="D355" s="62"/>
      <c r="E355" s="20"/>
      <c r="F355" s="51"/>
      <c r="G355" s="51"/>
      <c r="H355" s="26"/>
      <c r="I355" s="48" t="str">
        <f t="shared" si="1"/>
        <v/>
      </c>
      <c r="J355" s="48" t="str">
        <f>IFERROR(if(F355&lt;&gt;"Sim","", VLOOKUP(A355,'Input de Projetos'!$A$3:$F$999,5,FALSE)*D355),"")</f>
        <v/>
      </c>
      <c r="K355" s="49" t="str">
        <f t="shared" si="2"/>
        <v/>
      </c>
      <c r="L355" s="50" t="str">
        <f t="shared" si="3"/>
        <v/>
      </c>
      <c r="M355" s="10"/>
      <c r="N355" s="10"/>
      <c r="O355" s="10"/>
    </row>
    <row r="356">
      <c r="A356" s="10"/>
      <c r="B356" s="20" t="str">
        <f>iferror(vlookup(A356,'Input de Projetos'!$A$3:$B$999,2,false),"")</f>
        <v/>
      </c>
      <c r="C356" s="51"/>
      <c r="D356" s="62"/>
      <c r="E356" s="20"/>
      <c r="F356" s="51"/>
      <c r="G356" s="51"/>
      <c r="H356" s="26"/>
      <c r="I356" s="48" t="str">
        <f t="shared" si="1"/>
        <v/>
      </c>
      <c r="J356" s="48" t="str">
        <f>IFERROR(if(F356&lt;&gt;"Sim","", VLOOKUP(A356,'Input de Projetos'!$A$3:$F$999,5,FALSE)*D356),"")</f>
        <v/>
      </c>
      <c r="K356" s="49" t="str">
        <f t="shared" si="2"/>
        <v/>
      </c>
      <c r="L356" s="50" t="str">
        <f t="shared" si="3"/>
        <v/>
      </c>
      <c r="M356" s="10"/>
      <c r="N356" s="10"/>
      <c r="O356" s="10"/>
    </row>
    <row r="357">
      <c r="A357" s="10"/>
      <c r="B357" s="20" t="str">
        <f>iferror(vlookup(A357,'Input de Projetos'!$A$3:$B$999,2,false),"")</f>
        <v/>
      </c>
      <c r="C357" s="51"/>
      <c r="D357" s="62"/>
      <c r="E357" s="20"/>
      <c r="F357" s="51"/>
      <c r="G357" s="51"/>
      <c r="H357" s="26"/>
      <c r="I357" s="48" t="str">
        <f t="shared" si="1"/>
        <v/>
      </c>
      <c r="J357" s="48" t="str">
        <f>IFERROR(if(F357&lt;&gt;"Sim","", VLOOKUP(A357,'Input de Projetos'!$A$3:$F$999,5,FALSE)*D357),"")</f>
        <v/>
      </c>
      <c r="K357" s="49" t="str">
        <f t="shared" si="2"/>
        <v/>
      </c>
      <c r="L357" s="50" t="str">
        <f t="shared" si="3"/>
        <v/>
      </c>
      <c r="M357" s="10"/>
      <c r="N357" s="10"/>
      <c r="O357" s="10"/>
    </row>
    <row r="358">
      <c r="A358" s="10"/>
      <c r="B358" s="20" t="str">
        <f>iferror(vlookup(A358,'Input de Projetos'!$A$3:$B$999,2,false),"")</f>
        <v/>
      </c>
      <c r="C358" s="51"/>
      <c r="D358" s="62"/>
      <c r="E358" s="20"/>
      <c r="F358" s="51"/>
      <c r="G358" s="51"/>
      <c r="H358" s="26"/>
      <c r="I358" s="48" t="str">
        <f t="shared" si="1"/>
        <v/>
      </c>
      <c r="J358" s="48" t="str">
        <f>IFERROR(if(F358&lt;&gt;"Sim","", VLOOKUP(A358,'Input de Projetos'!$A$3:$F$999,5,FALSE)*D358),"")</f>
        <v/>
      </c>
      <c r="K358" s="49" t="str">
        <f t="shared" si="2"/>
        <v/>
      </c>
      <c r="L358" s="50" t="str">
        <f t="shared" si="3"/>
        <v/>
      </c>
      <c r="M358" s="10"/>
      <c r="N358" s="10"/>
      <c r="O358" s="10"/>
    </row>
    <row r="359">
      <c r="A359" s="10"/>
      <c r="B359" s="20" t="str">
        <f>iferror(vlookup(A359,'Input de Projetos'!$A$3:$B$999,2,false),"")</f>
        <v/>
      </c>
      <c r="C359" s="51"/>
      <c r="D359" s="62"/>
      <c r="E359" s="20"/>
      <c r="F359" s="51"/>
      <c r="G359" s="51"/>
      <c r="H359" s="26"/>
      <c r="I359" s="48" t="str">
        <f t="shared" si="1"/>
        <v/>
      </c>
      <c r="J359" s="48" t="str">
        <f>IFERROR(if(F359&lt;&gt;"Sim","", VLOOKUP(A359,'Input de Projetos'!$A$3:$F$999,5,FALSE)*D359),"")</f>
        <v/>
      </c>
      <c r="K359" s="49" t="str">
        <f t="shared" si="2"/>
        <v/>
      </c>
      <c r="L359" s="50" t="str">
        <f t="shared" si="3"/>
        <v/>
      </c>
      <c r="M359" s="10"/>
      <c r="N359" s="10"/>
      <c r="O359" s="10"/>
    </row>
    <row r="360">
      <c r="A360" s="10"/>
      <c r="B360" s="20" t="str">
        <f>iferror(vlookup(A360,'Input de Projetos'!$A$3:$B$999,2,false),"")</f>
        <v/>
      </c>
      <c r="C360" s="51"/>
      <c r="D360" s="62"/>
      <c r="E360" s="20"/>
      <c r="F360" s="51"/>
      <c r="G360" s="51"/>
      <c r="H360" s="26"/>
      <c r="I360" s="48" t="str">
        <f t="shared" si="1"/>
        <v/>
      </c>
      <c r="J360" s="48" t="str">
        <f>IFERROR(if(F360&lt;&gt;"Sim","", VLOOKUP(A360,'Input de Projetos'!$A$3:$F$999,5,FALSE)*D360),"")</f>
        <v/>
      </c>
      <c r="K360" s="49" t="str">
        <f t="shared" si="2"/>
        <v/>
      </c>
      <c r="L360" s="50" t="str">
        <f t="shared" si="3"/>
        <v/>
      </c>
      <c r="M360" s="10"/>
      <c r="N360" s="10"/>
      <c r="O360" s="10"/>
    </row>
    <row r="361">
      <c r="A361" s="10"/>
      <c r="B361" s="20" t="str">
        <f>iferror(vlookup(A361,'Input de Projetos'!$A$3:$B$999,2,false),"")</f>
        <v/>
      </c>
      <c r="C361" s="51"/>
      <c r="D361" s="62"/>
      <c r="E361" s="20"/>
      <c r="F361" s="51"/>
      <c r="G361" s="51"/>
      <c r="H361" s="26"/>
      <c r="I361" s="48" t="str">
        <f t="shared" si="1"/>
        <v/>
      </c>
      <c r="J361" s="48" t="str">
        <f>IFERROR(if(F361&lt;&gt;"Sim","", VLOOKUP(A361,'Input de Projetos'!$A$3:$F$999,5,FALSE)*D361),"")</f>
        <v/>
      </c>
      <c r="K361" s="49" t="str">
        <f t="shared" si="2"/>
        <v/>
      </c>
      <c r="L361" s="50" t="str">
        <f t="shared" si="3"/>
        <v/>
      </c>
      <c r="M361" s="10"/>
      <c r="N361" s="10"/>
      <c r="O361" s="10"/>
    </row>
    <row r="362">
      <c r="A362" s="10"/>
      <c r="B362" s="20" t="str">
        <f>iferror(vlookup(A362,'Input de Projetos'!$A$3:$B$999,2,false),"")</f>
        <v/>
      </c>
      <c r="C362" s="51"/>
      <c r="D362" s="62"/>
      <c r="E362" s="20"/>
      <c r="F362" s="51"/>
      <c r="G362" s="51"/>
      <c r="H362" s="26"/>
      <c r="I362" s="48" t="str">
        <f t="shared" si="1"/>
        <v/>
      </c>
      <c r="J362" s="48" t="str">
        <f>IFERROR(if(F362&lt;&gt;"Sim","", VLOOKUP(A362,'Input de Projetos'!$A$3:$F$999,5,FALSE)*D362),"")</f>
        <v/>
      </c>
      <c r="K362" s="49" t="str">
        <f t="shared" si="2"/>
        <v/>
      </c>
      <c r="L362" s="50" t="str">
        <f t="shared" si="3"/>
        <v/>
      </c>
      <c r="M362" s="10"/>
      <c r="N362" s="10"/>
      <c r="O362" s="10"/>
    </row>
    <row r="363">
      <c r="A363" s="10"/>
      <c r="B363" s="20" t="str">
        <f>iferror(vlookup(A363,'Input de Projetos'!$A$3:$B$999,2,false),"")</f>
        <v/>
      </c>
      <c r="C363" s="51"/>
      <c r="D363" s="62"/>
      <c r="E363" s="20"/>
      <c r="F363" s="51"/>
      <c r="G363" s="51"/>
      <c r="H363" s="26"/>
      <c r="I363" s="48" t="str">
        <f t="shared" si="1"/>
        <v/>
      </c>
      <c r="J363" s="48" t="str">
        <f>IFERROR(if(F363&lt;&gt;"Sim","", VLOOKUP(A363,'Input de Projetos'!$A$3:$F$999,5,FALSE)*D363),"")</f>
        <v/>
      </c>
      <c r="K363" s="49" t="str">
        <f t="shared" si="2"/>
        <v/>
      </c>
      <c r="L363" s="50" t="str">
        <f t="shared" si="3"/>
        <v/>
      </c>
      <c r="M363" s="10"/>
      <c r="N363" s="10"/>
      <c r="O363" s="10"/>
    </row>
    <row r="364">
      <c r="A364" s="10"/>
      <c r="B364" s="20" t="str">
        <f>iferror(vlookup(A364,'Input de Projetos'!$A$3:$B$999,2,false),"")</f>
        <v/>
      </c>
      <c r="C364" s="51"/>
      <c r="D364" s="62"/>
      <c r="E364" s="20"/>
      <c r="F364" s="51"/>
      <c r="G364" s="51"/>
      <c r="H364" s="26"/>
      <c r="I364" s="48" t="str">
        <f t="shared" si="1"/>
        <v/>
      </c>
      <c r="J364" s="48" t="str">
        <f>IFERROR(if(F364&lt;&gt;"Sim","", VLOOKUP(A364,'Input de Projetos'!$A$3:$F$999,5,FALSE)*D364),"")</f>
        <v/>
      </c>
      <c r="K364" s="49" t="str">
        <f t="shared" si="2"/>
        <v/>
      </c>
      <c r="L364" s="50" t="str">
        <f t="shared" si="3"/>
        <v/>
      </c>
      <c r="M364" s="10"/>
      <c r="N364" s="10"/>
      <c r="O364" s="10"/>
    </row>
    <row r="365">
      <c r="A365" s="10"/>
      <c r="B365" s="20" t="str">
        <f>iferror(vlookup(A365,'Input de Projetos'!$A$3:$B$999,2,false),"")</f>
        <v/>
      </c>
      <c r="C365" s="51"/>
      <c r="D365" s="62"/>
      <c r="E365" s="20"/>
      <c r="F365" s="51"/>
      <c r="G365" s="51"/>
      <c r="H365" s="26"/>
      <c r="I365" s="48" t="str">
        <f t="shared" si="1"/>
        <v/>
      </c>
      <c r="J365" s="48" t="str">
        <f>IFERROR(if(F365&lt;&gt;"Sim","", VLOOKUP(A365,'Input de Projetos'!$A$3:$F$999,5,FALSE)*D365),"")</f>
        <v/>
      </c>
      <c r="K365" s="49" t="str">
        <f t="shared" si="2"/>
        <v/>
      </c>
      <c r="L365" s="50" t="str">
        <f t="shared" si="3"/>
        <v/>
      </c>
      <c r="M365" s="10"/>
      <c r="N365" s="10"/>
      <c r="O365" s="10"/>
    </row>
    <row r="366">
      <c r="A366" s="10"/>
      <c r="B366" s="20" t="str">
        <f>iferror(vlookup(A366,'Input de Projetos'!$A$3:$B$999,2,false),"")</f>
        <v/>
      </c>
      <c r="C366" s="51"/>
      <c r="D366" s="62"/>
      <c r="E366" s="20"/>
      <c r="F366" s="51"/>
      <c r="G366" s="51"/>
      <c r="H366" s="26"/>
      <c r="I366" s="48" t="str">
        <f t="shared" si="1"/>
        <v/>
      </c>
      <c r="J366" s="48" t="str">
        <f>IFERROR(if(F366&lt;&gt;"Sim","", VLOOKUP(A366,'Input de Projetos'!$A$3:$F$999,5,FALSE)*D366),"")</f>
        <v/>
      </c>
      <c r="K366" s="49" t="str">
        <f t="shared" si="2"/>
        <v/>
      </c>
      <c r="L366" s="50" t="str">
        <f t="shared" si="3"/>
        <v/>
      </c>
      <c r="M366" s="10"/>
      <c r="N366" s="10"/>
      <c r="O366" s="10"/>
    </row>
    <row r="367">
      <c r="A367" s="10"/>
      <c r="B367" s="20" t="str">
        <f>iferror(vlookup(A367,'Input de Projetos'!$A$3:$B$999,2,false),"")</f>
        <v/>
      </c>
      <c r="C367" s="51"/>
      <c r="D367" s="62"/>
      <c r="E367" s="20"/>
      <c r="F367" s="51"/>
      <c r="G367" s="51"/>
      <c r="H367" s="26"/>
      <c r="I367" s="48" t="str">
        <f t="shared" si="1"/>
        <v/>
      </c>
      <c r="J367" s="48" t="str">
        <f>IFERROR(if(F367&lt;&gt;"Sim","", VLOOKUP(A367,'Input de Projetos'!$A$3:$F$999,5,FALSE)*D367),"")</f>
        <v/>
      </c>
      <c r="K367" s="49" t="str">
        <f t="shared" si="2"/>
        <v/>
      </c>
      <c r="L367" s="50" t="str">
        <f t="shared" si="3"/>
        <v/>
      </c>
      <c r="M367" s="10"/>
      <c r="N367" s="10"/>
      <c r="O367" s="10"/>
    </row>
    <row r="368">
      <c r="A368" s="10"/>
      <c r="B368" s="20" t="str">
        <f>iferror(vlookup(A368,'Input de Projetos'!$A$3:$B$999,2,false),"")</f>
        <v/>
      </c>
      <c r="C368" s="51"/>
      <c r="D368" s="62"/>
      <c r="E368" s="20"/>
      <c r="F368" s="51"/>
      <c r="G368" s="51"/>
      <c r="H368" s="26"/>
      <c r="I368" s="48" t="str">
        <f t="shared" si="1"/>
        <v/>
      </c>
      <c r="J368" s="48" t="str">
        <f>IFERROR(if(F368&lt;&gt;"Sim","", VLOOKUP(A368,'Input de Projetos'!$A$3:$F$999,5,FALSE)*D368),"")</f>
        <v/>
      </c>
      <c r="K368" s="49" t="str">
        <f t="shared" si="2"/>
        <v/>
      </c>
      <c r="L368" s="50" t="str">
        <f t="shared" si="3"/>
        <v/>
      </c>
      <c r="M368" s="10"/>
      <c r="N368" s="10"/>
      <c r="O368" s="10"/>
    </row>
    <row r="369">
      <c r="A369" s="10"/>
      <c r="B369" s="20" t="str">
        <f>iferror(vlookup(A369,'Input de Projetos'!$A$3:$B$999,2,false),"")</f>
        <v/>
      </c>
      <c r="C369" s="51"/>
      <c r="D369" s="62"/>
      <c r="E369" s="20"/>
      <c r="F369" s="51"/>
      <c r="G369" s="51"/>
      <c r="H369" s="26"/>
      <c r="I369" s="48" t="str">
        <f t="shared" si="1"/>
        <v/>
      </c>
      <c r="J369" s="48" t="str">
        <f>IFERROR(if(F369&lt;&gt;"Sim","", VLOOKUP(A369,'Input de Projetos'!$A$3:$F$999,5,FALSE)*D369),"")</f>
        <v/>
      </c>
      <c r="K369" s="49" t="str">
        <f t="shared" si="2"/>
        <v/>
      </c>
      <c r="L369" s="50" t="str">
        <f t="shared" si="3"/>
        <v/>
      </c>
      <c r="M369" s="10"/>
      <c r="N369" s="10"/>
      <c r="O369" s="10"/>
    </row>
    <row r="370">
      <c r="A370" s="10"/>
      <c r="B370" s="20" t="str">
        <f>iferror(vlookup(A370,'Input de Projetos'!$A$3:$B$999,2,false),"")</f>
        <v/>
      </c>
      <c r="C370" s="51"/>
      <c r="D370" s="62"/>
      <c r="E370" s="20"/>
      <c r="F370" s="51"/>
      <c r="G370" s="51"/>
      <c r="H370" s="26"/>
      <c r="I370" s="48" t="str">
        <f t="shared" si="1"/>
        <v/>
      </c>
      <c r="J370" s="48" t="str">
        <f>IFERROR(if(F370&lt;&gt;"Sim","", VLOOKUP(A370,'Input de Projetos'!$A$3:$F$999,5,FALSE)*D370),"")</f>
        <v/>
      </c>
      <c r="K370" s="49" t="str">
        <f t="shared" si="2"/>
        <v/>
      </c>
      <c r="L370" s="50" t="str">
        <f t="shared" si="3"/>
        <v/>
      </c>
      <c r="M370" s="10"/>
      <c r="N370" s="10"/>
      <c r="O370" s="10"/>
    </row>
    <row r="371">
      <c r="A371" s="10"/>
      <c r="B371" s="20" t="str">
        <f>iferror(vlookup(A371,'Input de Projetos'!$A$3:$B$999,2,false),"")</f>
        <v/>
      </c>
      <c r="C371" s="51"/>
      <c r="D371" s="62"/>
      <c r="E371" s="20"/>
      <c r="F371" s="51"/>
      <c r="G371" s="51"/>
      <c r="H371" s="26"/>
      <c r="I371" s="48" t="str">
        <f t="shared" si="1"/>
        <v/>
      </c>
      <c r="J371" s="48" t="str">
        <f>IFERROR(if(F371&lt;&gt;"Sim","", VLOOKUP(A371,'Input de Projetos'!$A$3:$F$999,5,FALSE)*D371),"")</f>
        <v/>
      </c>
      <c r="K371" s="49" t="str">
        <f t="shared" si="2"/>
        <v/>
      </c>
      <c r="L371" s="50" t="str">
        <f t="shared" si="3"/>
        <v/>
      </c>
      <c r="M371" s="10"/>
      <c r="N371" s="10"/>
      <c r="O371" s="10"/>
    </row>
    <row r="372">
      <c r="A372" s="10"/>
      <c r="B372" s="20" t="str">
        <f>iferror(vlookup(A372,'Input de Projetos'!$A$3:$B$999,2,false),"")</f>
        <v/>
      </c>
      <c r="C372" s="51"/>
      <c r="D372" s="62"/>
      <c r="E372" s="20"/>
      <c r="F372" s="51"/>
      <c r="G372" s="51"/>
      <c r="H372" s="26"/>
      <c r="I372" s="48" t="str">
        <f t="shared" si="1"/>
        <v/>
      </c>
      <c r="J372" s="48" t="str">
        <f>IFERROR(if(F372&lt;&gt;"Sim","", VLOOKUP(A372,'Input de Projetos'!$A$3:$F$999,5,FALSE)*D372),"")</f>
        <v/>
      </c>
      <c r="K372" s="49" t="str">
        <f t="shared" si="2"/>
        <v/>
      </c>
      <c r="L372" s="50" t="str">
        <f t="shared" si="3"/>
        <v/>
      </c>
      <c r="M372" s="10"/>
      <c r="N372" s="10"/>
      <c r="O372" s="10"/>
    </row>
    <row r="373">
      <c r="A373" s="10"/>
      <c r="B373" s="20" t="str">
        <f>iferror(vlookup(A373,'Input de Projetos'!$A$3:$B$999,2,false),"")</f>
        <v/>
      </c>
      <c r="C373" s="51"/>
      <c r="D373" s="62"/>
      <c r="E373" s="20"/>
      <c r="F373" s="51"/>
      <c r="G373" s="51"/>
      <c r="H373" s="26"/>
      <c r="I373" s="48" t="str">
        <f t="shared" si="1"/>
        <v/>
      </c>
      <c r="J373" s="48" t="str">
        <f>IFERROR(if(F373&lt;&gt;"Sim","", VLOOKUP(A373,'Input de Projetos'!$A$3:$F$999,5,FALSE)*D373),"")</f>
        <v/>
      </c>
      <c r="K373" s="49" t="str">
        <f t="shared" si="2"/>
        <v/>
      </c>
      <c r="L373" s="50" t="str">
        <f t="shared" si="3"/>
        <v/>
      </c>
      <c r="M373" s="10"/>
      <c r="N373" s="10"/>
      <c r="O373" s="10"/>
    </row>
    <row r="374">
      <c r="A374" s="10"/>
      <c r="B374" s="20" t="str">
        <f>iferror(vlookup(A374,'Input de Projetos'!$A$3:$B$999,2,false),"")</f>
        <v/>
      </c>
      <c r="C374" s="51"/>
      <c r="D374" s="62"/>
      <c r="E374" s="20"/>
      <c r="F374" s="51"/>
      <c r="G374" s="51"/>
      <c r="H374" s="26"/>
      <c r="I374" s="48" t="str">
        <f t="shared" si="1"/>
        <v/>
      </c>
      <c r="J374" s="48" t="str">
        <f>IFERROR(if(F374&lt;&gt;"Sim","", VLOOKUP(A374,'Input de Projetos'!$A$3:$F$999,5,FALSE)*D374),"")</f>
        <v/>
      </c>
      <c r="K374" s="49" t="str">
        <f t="shared" si="2"/>
        <v/>
      </c>
      <c r="L374" s="50" t="str">
        <f t="shared" si="3"/>
        <v/>
      </c>
      <c r="M374" s="10"/>
      <c r="N374" s="10"/>
      <c r="O374" s="10"/>
    </row>
    <row r="375">
      <c r="A375" s="10"/>
      <c r="B375" s="20" t="str">
        <f>iferror(vlookup(A375,'Input de Projetos'!$A$3:$B$999,2,false),"")</f>
        <v/>
      </c>
      <c r="C375" s="51"/>
      <c r="D375" s="62"/>
      <c r="E375" s="20"/>
      <c r="F375" s="51"/>
      <c r="G375" s="51"/>
      <c r="H375" s="26"/>
      <c r="I375" s="48" t="str">
        <f t="shared" si="1"/>
        <v/>
      </c>
      <c r="J375" s="48" t="str">
        <f>IFERROR(if(F375&lt;&gt;"Sim","", VLOOKUP(A375,'Input de Projetos'!$A$3:$F$999,5,FALSE)*D375),"")</f>
        <v/>
      </c>
      <c r="K375" s="49" t="str">
        <f t="shared" si="2"/>
        <v/>
      </c>
      <c r="L375" s="50" t="str">
        <f t="shared" si="3"/>
        <v/>
      </c>
      <c r="M375" s="10"/>
      <c r="N375" s="10"/>
      <c r="O375" s="10"/>
    </row>
    <row r="376">
      <c r="A376" s="10"/>
      <c r="B376" s="20" t="str">
        <f>iferror(vlookup(A376,'Input de Projetos'!$A$3:$B$999,2,false),"")</f>
        <v/>
      </c>
      <c r="C376" s="51"/>
      <c r="D376" s="62"/>
      <c r="E376" s="20"/>
      <c r="F376" s="51"/>
      <c r="G376" s="51"/>
      <c r="H376" s="26"/>
      <c r="I376" s="48" t="str">
        <f t="shared" si="1"/>
        <v/>
      </c>
      <c r="J376" s="48" t="str">
        <f>IFERROR(if(F376&lt;&gt;"Sim","", VLOOKUP(A376,'Input de Projetos'!$A$3:$F$999,5,FALSE)*D376),"")</f>
        <v/>
      </c>
      <c r="K376" s="49" t="str">
        <f t="shared" si="2"/>
        <v/>
      </c>
      <c r="L376" s="50" t="str">
        <f t="shared" si="3"/>
        <v/>
      </c>
      <c r="M376" s="10"/>
      <c r="N376" s="10"/>
      <c r="O376" s="10"/>
    </row>
    <row r="377">
      <c r="A377" s="10"/>
      <c r="B377" s="20" t="str">
        <f>iferror(vlookup(A377,'Input de Projetos'!$A$3:$B$999,2,false),"")</f>
        <v/>
      </c>
      <c r="C377" s="51"/>
      <c r="D377" s="62"/>
      <c r="E377" s="20"/>
      <c r="F377" s="51"/>
      <c r="G377" s="51"/>
      <c r="H377" s="26"/>
      <c r="I377" s="48" t="str">
        <f t="shared" si="1"/>
        <v/>
      </c>
      <c r="J377" s="48" t="str">
        <f>IFERROR(if(F377&lt;&gt;"Sim","", VLOOKUP(A377,'Input de Projetos'!$A$3:$F$999,5,FALSE)*D377),"")</f>
        <v/>
      </c>
      <c r="K377" s="49" t="str">
        <f t="shared" si="2"/>
        <v/>
      </c>
      <c r="L377" s="50" t="str">
        <f t="shared" si="3"/>
        <v/>
      </c>
      <c r="M377" s="10"/>
      <c r="N377" s="10"/>
      <c r="O377" s="10"/>
    </row>
    <row r="378">
      <c r="A378" s="10"/>
      <c r="B378" s="20" t="str">
        <f>iferror(vlookup(A378,'Input de Projetos'!$A$3:$B$999,2,false),"")</f>
        <v/>
      </c>
      <c r="C378" s="51"/>
      <c r="D378" s="62"/>
      <c r="E378" s="20"/>
      <c r="F378" s="51"/>
      <c r="G378" s="51"/>
      <c r="H378" s="26"/>
      <c r="I378" s="48" t="str">
        <f t="shared" si="1"/>
        <v/>
      </c>
      <c r="J378" s="48" t="str">
        <f>IFERROR(if(F378&lt;&gt;"Sim","", VLOOKUP(A378,'Input de Projetos'!$A$3:$F$999,5,FALSE)*D378),"")</f>
        <v/>
      </c>
      <c r="K378" s="49" t="str">
        <f t="shared" si="2"/>
        <v/>
      </c>
      <c r="L378" s="50" t="str">
        <f t="shared" si="3"/>
        <v/>
      </c>
      <c r="M378" s="10"/>
      <c r="N378" s="10"/>
      <c r="O378" s="10"/>
    </row>
    <row r="379">
      <c r="A379" s="10"/>
      <c r="B379" s="20" t="str">
        <f>iferror(vlookup(A379,'Input de Projetos'!$A$3:$B$999,2,false),"")</f>
        <v/>
      </c>
      <c r="C379" s="51"/>
      <c r="D379" s="62"/>
      <c r="E379" s="20"/>
      <c r="F379" s="51"/>
      <c r="G379" s="51"/>
      <c r="H379" s="26"/>
      <c r="I379" s="48" t="str">
        <f t="shared" si="1"/>
        <v/>
      </c>
      <c r="J379" s="48" t="str">
        <f>IFERROR(if(F379&lt;&gt;"Sim","", VLOOKUP(A379,'Input de Projetos'!$A$3:$F$999,5,FALSE)*D379),"")</f>
        <v/>
      </c>
      <c r="K379" s="49" t="str">
        <f t="shared" si="2"/>
        <v/>
      </c>
      <c r="L379" s="50" t="str">
        <f t="shared" si="3"/>
        <v/>
      </c>
      <c r="M379" s="10"/>
      <c r="N379" s="10"/>
      <c r="O379" s="10"/>
    </row>
    <row r="380">
      <c r="A380" s="10"/>
      <c r="B380" s="20" t="str">
        <f>iferror(vlookup(A380,'Input de Projetos'!$A$3:$B$999,2,false),"")</f>
        <v/>
      </c>
      <c r="C380" s="51"/>
      <c r="D380" s="62"/>
      <c r="E380" s="20"/>
      <c r="F380" s="51"/>
      <c r="G380" s="51"/>
      <c r="H380" s="26"/>
      <c r="I380" s="48" t="str">
        <f t="shared" si="1"/>
        <v/>
      </c>
      <c r="J380" s="48" t="str">
        <f>IFERROR(if(F380&lt;&gt;"Sim","", VLOOKUP(A380,'Input de Projetos'!$A$3:$F$999,5,FALSE)*D380),"")</f>
        <v/>
      </c>
      <c r="K380" s="49" t="str">
        <f t="shared" si="2"/>
        <v/>
      </c>
      <c r="L380" s="50" t="str">
        <f t="shared" si="3"/>
        <v/>
      </c>
      <c r="M380" s="10"/>
      <c r="N380" s="10"/>
      <c r="O380" s="10"/>
    </row>
    <row r="381">
      <c r="A381" s="10"/>
      <c r="B381" s="20" t="str">
        <f>iferror(vlookup(A381,'Input de Projetos'!$A$3:$B$999,2,false),"")</f>
        <v/>
      </c>
      <c r="C381" s="51"/>
      <c r="D381" s="62"/>
      <c r="E381" s="20"/>
      <c r="F381" s="51"/>
      <c r="G381" s="51"/>
      <c r="H381" s="26"/>
      <c r="I381" s="48" t="str">
        <f t="shared" si="1"/>
        <v/>
      </c>
      <c r="J381" s="48" t="str">
        <f>IFERROR(if(F381&lt;&gt;"Sim","", VLOOKUP(A381,'Input de Projetos'!$A$3:$F$999,5,FALSE)*D381),"")</f>
        <v/>
      </c>
      <c r="K381" s="49" t="str">
        <f t="shared" si="2"/>
        <v/>
      </c>
      <c r="L381" s="50" t="str">
        <f t="shared" si="3"/>
        <v/>
      </c>
      <c r="M381" s="10"/>
      <c r="N381" s="10"/>
      <c r="O381" s="10"/>
    </row>
    <row r="382">
      <c r="A382" s="10"/>
      <c r="B382" s="20" t="str">
        <f>iferror(vlookup(A382,'Input de Projetos'!$A$3:$B$999,2,false),"")</f>
        <v/>
      </c>
      <c r="C382" s="51"/>
      <c r="D382" s="62"/>
      <c r="E382" s="20"/>
      <c r="F382" s="51"/>
      <c r="G382" s="51"/>
      <c r="H382" s="26"/>
      <c r="I382" s="48" t="str">
        <f t="shared" si="1"/>
        <v/>
      </c>
      <c r="J382" s="48" t="str">
        <f>IFERROR(if(F382&lt;&gt;"Sim","", VLOOKUP(A382,'Input de Projetos'!$A$3:$F$999,5,FALSE)*D382),"")</f>
        <v/>
      </c>
      <c r="K382" s="49" t="str">
        <f t="shared" si="2"/>
        <v/>
      </c>
      <c r="L382" s="50" t="str">
        <f t="shared" si="3"/>
        <v/>
      </c>
      <c r="M382" s="10"/>
      <c r="N382" s="10"/>
      <c r="O382" s="10"/>
    </row>
    <row r="383">
      <c r="A383" s="10"/>
      <c r="B383" s="20" t="str">
        <f>iferror(vlookup(A383,'Input de Projetos'!$A$3:$B$999,2,false),"")</f>
        <v/>
      </c>
      <c r="C383" s="51"/>
      <c r="D383" s="62"/>
      <c r="E383" s="20"/>
      <c r="F383" s="51"/>
      <c r="G383" s="51"/>
      <c r="H383" s="26"/>
      <c r="I383" s="48" t="str">
        <f t="shared" si="1"/>
        <v/>
      </c>
      <c r="J383" s="48" t="str">
        <f>IFERROR(if(F383&lt;&gt;"Sim","", VLOOKUP(A383,'Input de Projetos'!$A$3:$F$999,5,FALSE)*D383),"")</f>
        <v/>
      </c>
      <c r="K383" s="49" t="str">
        <f t="shared" si="2"/>
        <v/>
      </c>
      <c r="L383" s="50" t="str">
        <f t="shared" si="3"/>
        <v/>
      </c>
      <c r="M383" s="10"/>
      <c r="N383" s="10"/>
      <c r="O383" s="10"/>
    </row>
    <row r="384">
      <c r="A384" s="10"/>
      <c r="B384" s="20" t="str">
        <f>iferror(vlookup(A384,'Input de Projetos'!$A$3:$B$999,2,false),"")</f>
        <v/>
      </c>
      <c r="C384" s="51"/>
      <c r="D384" s="62"/>
      <c r="E384" s="20"/>
      <c r="F384" s="51"/>
      <c r="G384" s="51"/>
      <c r="H384" s="26"/>
      <c r="I384" s="48" t="str">
        <f t="shared" si="1"/>
        <v/>
      </c>
      <c r="J384" s="48" t="str">
        <f>IFERROR(if(F384&lt;&gt;"Sim","", VLOOKUP(A384,'Input de Projetos'!$A$3:$F$999,5,FALSE)*D384),"")</f>
        <v/>
      </c>
      <c r="K384" s="49" t="str">
        <f t="shared" si="2"/>
        <v/>
      </c>
      <c r="L384" s="50" t="str">
        <f t="shared" si="3"/>
        <v/>
      </c>
      <c r="M384" s="10"/>
      <c r="N384" s="10"/>
      <c r="O384" s="10"/>
    </row>
    <row r="385">
      <c r="A385" s="10"/>
      <c r="B385" s="20" t="str">
        <f>iferror(vlookup(A385,'Input de Projetos'!$A$3:$B$999,2,false),"")</f>
        <v/>
      </c>
      <c r="C385" s="51"/>
      <c r="D385" s="62"/>
      <c r="E385" s="20"/>
      <c r="F385" s="51"/>
      <c r="G385" s="51"/>
      <c r="H385" s="26"/>
      <c r="I385" s="48" t="str">
        <f t="shared" si="1"/>
        <v/>
      </c>
      <c r="J385" s="48" t="str">
        <f>IFERROR(if(F385&lt;&gt;"Sim","", VLOOKUP(A385,'Input de Projetos'!$A$3:$F$999,5,FALSE)*D385),"")</f>
        <v/>
      </c>
      <c r="K385" s="49" t="str">
        <f t="shared" si="2"/>
        <v/>
      </c>
      <c r="L385" s="50" t="str">
        <f t="shared" si="3"/>
        <v/>
      </c>
      <c r="M385" s="10"/>
      <c r="N385" s="10"/>
      <c r="O385" s="10"/>
    </row>
    <row r="386">
      <c r="A386" s="10"/>
      <c r="B386" s="20" t="str">
        <f>iferror(vlookup(A386,'Input de Projetos'!$A$3:$B$999,2,false),"")</f>
        <v/>
      </c>
      <c r="C386" s="51"/>
      <c r="D386" s="62"/>
      <c r="E386" s="20"/>
      <c r="F386" s="51"/>
      <c r="G386" s="51"/>
      <c r="H386" s="26"/>
      <c r="I386" s="48" t="str">
        <f t="shared" si="1"/>
        <v/>
      </c>
      <c r="J386" s="48" t="str">
        <f>IFERROR(if(F386&lt;&gt;"Sim","", VLOOKUP(A386,'Input de Projetos'!$A$3:$F$999,5,FALSE)*D386),"")</f>
        <v/>
      </c>
      <c r="K386" s="49" t="str">
        <f t="shared" si="2"/>
        <v/>
      </c>
      <c r="L386" s="50" t="str">
        <f t="shared" si="3"/>
        <v/>
      </c>
      <c r="M386" s="10"/>
      <c r="N386" s="10"/>
      <c r="O386" s="10"/>
    </row>
    <row r="387">
      <c r="A387" s="10"/>
      <c r="B387" s="20" t="str">
        <f>iferror(vlookup(A387,'Input de Projetos'!$A$3:$B$999,2,false),"")</f>
        <v/>
      </c>
      <c r="C387" s="51"/>
      <c r="D387" s="62"/>
      <c r="E387" s="20"/>
      <c r="F387" s="51"/>
      <c r="G387" s="51"/>
      <c r="H387" s="26"/>
      <c r="I387" s="48" t="str">
        <f t="shared" si="1"/>
        <v/>
      </c>
      <c r="J387" s="48" t="str">
        <f>IFERROR(if(F387&lt;&gt;"Sim","", VLOOKUP(A387,'Input de Projetos'!$A$3:$F$999,5,FALSE)*D387),"")</f>
        <v/>
      </c>
      <c r="K387" s="49" t="str">
        <f t="shared" si="2"/>
        <v/>
      </c>
      <c r="L387" s="50" t="str">
        <f t="shared" si="3"/>
        <v/>
      </c>
      <c r="M387" s="10"/>
      <c r="N387" s="10"/>
      <c r="O387" s="10"/>
    </row>
    <row r="388">
      <c r="A388" s="10"/>
      <c r="B388" s="20" t="str">
        <f>iferror(vlookup(A388,'Input de Projetos'!$A$3:$B$999,2,false),"")</f>
        <v/>
      </c>
      <c r="C388" s="51"/>
      <c r="D388" s="62"/>
      <c r="E388" s="20"/>
      <c r="F388" s="51"/>
      <c r="G388" s="51"/>
      <c r="H388" s="26"/>
      <c r="I388" s="48" t="str">
        <f t="shared" si="1"/>
        <v/>
      </c>
      <c r="J388" s="48" t="str">
        <f>IFERROR(if(F388&lt;&gt;"Sim","", VLOOKUP(A388,'Input de Projetos'!$A$3:$F$999,5,FALSE)*D388),"")</f>
        <v/>
      </c>
      <c r="K388" s="49" t="str">
        <f t="shared" si="2"/>
        <v/>
      </c>
      <c r="L388" s="50" t="str">
        <f t="shared" si="3"/>
        <v/>
      </c>
      <c r="M388" s="10"/>
      <c r="N388" s="10"/>
      <c r="O388" s="10"/>
    </row>
    <row r="389">
      <c r="A389" s="10"/>
      <c r="B389" s="20" t="str">
        <f>iferror(vlookup(A389,'Input de Projetos'!$A$3:$B$999,2,false),"")</f>
        <v/>
      </c>
      <c r="C389" s="51"/>
      <c r="D389" s="62"/>
      <c r="E389" s="20"/>
      <c r="F389" s="51"/>
      <c r="G389" s="51"/>
      <c r="H389" s="26"/>
      <c r="I389" s="48" t="str">
        <f t="shared" si="1"/>
        <v/>
      </c>
      <c r="J389" s="48" t="str">
        <f>IFERROR(if(F389&lt;&gt;"Sim","", VLOOKUP(A389,'Input de Projetos'!$A$3:$F$999,5,FALSE)*D389),"")</f>
        <v/>
      </c>
      <c r="K389" s="49" t="str">
        <f t="shared" si="2"/>
        <v/>
      </c>
      <c r="L389" s="50" t="str">
        <f t="shared" si="3"/>
        <v/>
      </c>
      <c r="M389" s="10"/>
      <c r="N389" s="10"/>
      <c r="O389" s="10"/>
    </row>
    <row r="390">
      <c r="A390" s="10"/>
      <c r="B390" s="20" t="str">
        <f>iferror(vlookup(A390,'Input de Projetos'!$A$3:$B$999,2,false),"")</f>
        <v/>
      </c>
      <c r="C390" s="51"/>
      <c r="D390" s="62"/>
      <c r="E390" s="20"/>
      <c r="F390" s="51"/>
      <c r="G390" s="51"/>
      <c r="H390" s="26"/>
      <c r="I390" s="48" t="str">
        <f t="shared" si="1"/>
        <v/>
      </c>
      <c r="J390" s="48" t="str">
        <f>IFERROR(if(F390&lt;&gt;"Sim","", VLOOKUP(A390,'Input de Projetos'!$A$3:$F$999,5,FALSE)*D390),"")</f>
        <v/>
      </c>
      <c r="K390" s="49" t="str">
        <f t="shared" si="2"/>
        <v/>
      </c>
      <c r="L390" s="50" t="str">
        <f t="shared" si="3"/>
        <v/>
      </c>
      <c r="M390" s="10"/>
      <c r="N390" s="10"/>
      <c r="O390" s="10"/>
    </row>
    <row r="391">
      <c r="A391" s="10"/>
      <c r="B391" s="20" t="str">
        <f>iferror(vlookup(A391,'Input de Projetos'!$A$3:$B$999,2,false),"")</f>
        <v/>
      </c>
      <c r="C391" s="51"/>
      <c r="D391" s="62"/>
      <c r="E391" s="20"/>
      <c r="F391" s="51"/>
      <c r="G391" s="51"/>
      <c r="H391" s="26"/>
      <c r="I391" s="48" t="str">
        <f t="shared" si="1"/>
        <v/>
      </c>
      <c r="J391" s="48" t="str">
        <f>IFERROR(if(F391&lt;&gt;"Sim","", VLOOKUP(A391,'Input de Projetos'!$A$3:$F$999,5,FALSE)*D391),"")</f>
        <v/>
      </c>
      <c r="K391" s="49" t="str">
        <f t="shared" si="2"/>
        <v/>
      </c>
      <c r="L391" s="50" t="str">
        <f t="shared" si="3"/>
        <v/>
      </c>
      <c r="M391" s="10"/>
      <c r="N391" s="10"/>
      <c r="O391" s="10"/>
    </row>
    <row r="392">
      <c r="A392" s="10"/>
      <c r="B392" s="20" t="str">
        <f>iferror(vlookup(A392,'Input de Projetos'!$A$3:$B$999,2,false),"")</f>
        <v/>
      </c>
      <c r="C392" s="51"/>
      <c r="D392" s="62"/>
      <c r="E392" s="20"/>
      <c r="F392" s="51"/>
      <c r="G392" s="51"/>
      <c r="H392" s="26"/>
      <c r="I392" s="48" t="str">
        <f t="shared" si="1"/>
        <v/>
      </c>
      <c r="J392" s="48" t="str">
        <f>IFERROR(if(F392&lt;&gt;"Sim","", VLOOKUP(A392,'Input de Projetos'!$A$3:$F$999,5,FALSE)*D392),"")</f>
        <v/>
      </c>
      <c r="K392" s="49" t="str">
        <f t="shared" si="2"/>
        <v/>
      </c>
      <c r="L392" s="50" t="str">
        <f t="shared" si="3"/>
        <v/>
      </c>
      <c r="M392" s="10"/>
      <c r="N392" s="10"/>
      <c r="O392" s="10"/>
    </row>
    <row r="393">
      <c r="A393" s="10"/>
      <c r="B393" s="20" t="str">
        <f>iferror(vlookup(A393,'Input de Projetos'!$A$3:$B$999,2,false),"")</f>
        <v/>
      </c>
      <c r="C393" s="51"/>
      <c r="D393" s="62"/>
      <c r="E393" s="20"/>
      <c r="F393" s="51"/>
      <c r="G393" s="51"/>
      <c r="H393" s="26"/>
      <c r="I393" s="48" t="str">
        <f t="shared" si="1"/>
        <v/>
      </c>
      <c r="J393" s="48" t="str">
        <f>IFERROR(if(F393&lt;&gt;"Sim","", VLOOKUP(A393,'Input de Projetos'!$A$3:$F$999,5,FALSE)*D393),"")</f>
        <v/>
      </c>
      <c r="K393" s="49" t="str">
        <f t="shared" si="2"/>
        <v/>
      </c>
      <c r="L393" s="50" t="str">
        <f t="shared" si="3"/>
        <v/>
      </c>
      <c r="M393" s="10"/>
      <c r="N393" s="10"/>
      <c r="O393" s="10"/>
    </row>
    <row r="394">
      <c r="A394" s="10"/>
      <c r="B394" s="20" t="str">
        <f>iferror(vlookup(A394,'Input de Projetos'!$A$3:$B$999,2,false),"")</f>
        <v/>
      </c>
      <c r="C394" s="51"/>
      <c r="D394" s="62"/>
      <c r="E394" s="20"/>
      <c r="F394" s="51"/>
      <c r="G394" s="51"/>
      <c r="H394" s="26"/>
      <c r="I394" s="48" t="str">
        <f t="shared" si="1"/>
        <v/>
      </c>
      <c r="J394" s="48" t="str">
        <f>IFERROR(if(F394&lt;&gt;"Sim","", VLOOKUP(A394,'Input de Projetos'!$A$3:$F$999,5,FALSE)*D394),"")</f>
        <v/>
      </c>
      <c r="K394" s="49" t="str">
        <f t="shared" si="2"/>
        <v/>
      </c>
      <c r="L394" s="50" t="str">
        <f t="shared" si="3"/>
        <v/>
      </c>
      <c r="M394" s="10"/>
      <c r="N394" s="10"/>
      <c r="O394" s="10"/>
    </row>
    <row r="395">
      <c r="A395" s="10"/>
      <c r="B395" s="20" t="str">
        <f>iferror(vlookup(A395,'Input de Projetos'!$A$3:$B$999,2,false),"")</f>
        <v/>
      </c>
      <c r="C395" s="51"/>
      <c r="D395" s="62"/>
      <c r="E395" s="20"/>
      <c r="F395" s="51"/>
      <c r="G395" s="51"/>
      <c r="H395" s="26"/>
      <c r="I395" s="48" t="str">
        <f t="shared" si="1"/>
        <v/>
      </c>
      <c r="J395" s="48" t="str">
        <f>IFERROR(if(F395&lt;&gt;"Sim","", VLOOKUP(A395,'Input de Projetos'!$A$3:$F$999,5,FALSE)*D395),"")</f>
        <v/>
      </c>
      <c r="K395" s="49" t="str">
        <f t="shared" si="2"/>
        <v/>
      </c>
      <c r="L395" s="50" t="str">
        <f t="shared" si="3"/>
        <v/>
      </c>
      <c r="M395" s="10"/>
      <c r="N395" s="10"/>
      <c r="O395" s="10"/>
    </row>
    <row r="396">
      <c r="A396" s="10"/>
      <c r="B396" s="20" t="str">
        <f>iferror(vlookup(A396,'Input de Projetos'!$A$3:$B$999,2,false),"")</f>
        <v/>
      </c>
      <c r="C396" s="51"/>
      <c r="D396" s="62"/>
      <c r="E396" s="20"/>
      <c r="F396" s="51"/>
      <c r="G396" s="51"/>
      <c r="H396" s="26"/>
      <c r="I396" s="48" t="str">
        <f t="shared" si="1"/>
        <v/>
      </c>
      <c r="J396" s="48" t="str">
        <f>IFERROR(if(F396&lt;&gt;"Sim","", VLOOKUP(A396,'Input de Projetos'!$A$3:$F$999,5,FALSE)*D396),"")</f>
        <v/>
      </c>
      <c r="K396" s="49" t="str">
        <f t="shared" si="2"/>
        <v/>
      </c>
      <c r="L396" s="50" t="str">
        <f t="shared" si="3"/>
        <v/>
      </c>
      <c r="M396" s="10"/>
      <c r="N396" s="10"/>
      <c r="O396" s="10"/>
    </row>
    <row r="397">
      <c r="A397" s="10"/>
      <c r="B397" s="20" t="str">
        <f>iferror(vlookup(A397,'Input de Projetos'!$A$3:$B$999,2,false),"")</f>
        <v/>
      </c>
      <c r="C397" s="51"/>
      <c r="D397" s="62"/>
      <c r="E397" s="20"/>
      <c r="F397" s="51"/>
      <c r="G397" s="51"/>
      <c r="H397" s="26"/>
      <c r="I397" s="48" t="str">
        <f t="shared" si="1"/>
        <v/>
      </c>
      <c r="J397" s="48" t="str">
        <f>IFERROR(if(F397&lt;&gt;"Sim","", VLOOKUP(A397,'Input de Projetos'!$A$3:$F$999,5,FALSE)*D397),"")</f>
        <v/>
      </c>
      <c r="K397" s="49" t="str">
        <f t="shared" si="2"/>
        <v/>
      </c>
      <c r="L397" s="50" t="str">
        <f t="shared" si="3"/>
        <v/>
      </c>
      <c r="M397" s="10"/>
      <c r="N397" s="10"/>
      <c r="O397" s="10"/>
    </row>
    <row r="398">
      <c r="A398" s="10"/>
      <c r="B398" s="20" t="str">
        <f>iferror(vlookup(A398,'Input de Projetos'!$A$3:$B$999,2,false),"")</f>
        <v/>
      </c>
      <c r="C398" s="51"/>
      <c r="D398" s="62"/>
      <c r="E398" s="20"/>
      <c r="F398" s="51"/>
      <c r="G398" s="51"/>
      <c r="H398" s="26"/>
      <c r="I398" s="48" t="str">
        <f t="shared" si="1"/>
        <v/>
      </c>
      <c r="J398" s="48" t="str">
        <f>IFERROR(if(F398&lt;&gt;"Sim","", VLOOKUP(A398,'Input de Projetos'!$A$3:$F$999,5,FALSE)*D398),"")</f>
        <v/>
      </c>
      <c r="K398" s="49" t="str">
        <f t="shared" si="2"/>
        <v/>
      </c>
      <c r="L398" s="50" t="str">
        <f t="shared" si="3"/>
        <v/>
      </c>
      <c r="M398" s="10"/>
      <c r="N398" s="10"/>
      <c r="O398" s="10"/>
    </row>
    <row r="399">
      <c r="A399" s="10"/>
      <c r="B399" s="20" t="str">
        <f>iferror(vlookup(A399,'Input de Projetos'!$A$3:$B$999,2,false),"")</f>
        <v/>
      </c>
      <c r="C399" s="51"/>
      <c r="D399" s="62"/>
      <c r="E399" s="20"/>
      <c r="F399" s="51"/>
      <c r="G399" s="51"/>
      <c r="H399" s="26"/>
      <c r="I399" s="48" t="str">
        <f t="shared" si="1"/>
        <v/>
      </c>
      <c r="J399" s="48" t="str">
        <f>IFERROR(if(F399&lt;&gt;"Sim","", VLOOKUP(A399,'Input de Projetos'!$A$3:$F$999,5,FALSE)*D399),"")</f>
        <v/>
      </c>
      <c r="K399" s="49" t="str">
        <f t="shared" si="2"/>
        <v/>
      </c>
      <c r="L399" s="50" t="str">
        <f t="shared" si="3"/>
        <v/>
      </c>
      <c r="M399" s="10"/>
      <c r="N399" s="10"/>
      <c r="O399" s="10"/>
    </row>
    <row r="400">
      <c r="A400" s="10"/>
      <c r="B400" s="20" t="str">
        <f>iferror(vlookup(A400,'Input de Projetos'!$A$3:$B$999,2,false),"")</f>
        <v/>
      </c>
      <c r="C400" s="51"/>
      <c r="D400" s="62"/>
      <c r="E400" s="20"/>
      <c r="F400" s="51"/>
      <c r="G400" s="51"/>
      <c r="H400" s="26"/>
      <c r="I400" s="48" t="str">
        <f t="shared" si="1"/>
        <v/>
      </c>
      <c r="J400" s="48" t="str">
        <f>IFERROR(if(F400&lt;&gt;"Sim","", VLOOKUP(A400,'Input de Projetos'!$A$3:$F$999,5,FALSE)*D400),"")</f>
        <v/>
      </c>
      <c r="K400" s="49" t="str">
        <f t="shared" si="2"/>
        <v/>
      </c>
      <c r="L400" s="50" t="str">
        <f t="shared" si="3"/>
        <v/>
      </c>
      <c r="M400" s="10"/>
      <c r="N400" s="10"/>
      <c r="O400" s="10"/>
    </row>
    <row r="401">
      <c r="A401" s="10"/>
      <c r="B401" s="20" t="str">
        <f>iferror(vlookup(A401,'Input de Projetos'!$A$3:$B$999,2,false),"")</f>
        <v/>
      </c>
      <c r="C401" s="51"/>
      <c r="D401" s="62"/>
      <c r="E401" s="20"/>
      <c r="F401" s="51"/>
      <c r="G401" s="51"/>
      <c r="H401" s="26"/>
      <c r="I401" s="48" t="str">
        <f t="shared" si="1"/>
        <v/>
      </c>
      <c r="J401" s="48" t="str">
        <f>IFERROR(if(F401&lt;&gt;"Sim","", VLOOKUP(A401,'Input de Projetos'!$A$3:$F$999,5,FALSE)*D401),"")</f>
        <v/>
      </c>
      <c r="K401" s="49" t="str">
        <f t="shared" si="2"/>
        <v/>
      </c>
      <c r="L401" s="50" t="str">
        <f t="shared" si="3"/>
        <v/>
      </c>
      <c r="M401" s="10"/>
      <c r="N401" s="10"/>
      <c r="O401" s="10"/>
    </row>
    <row r="402">
      <c r="A402" s="10"/>
      <c r="B402" s="20" t="str">
        <f>iferror(vlookup(A402,'Input de Projetos'!$A$3:$B$999,2,false),"")</f>
        <v/>
      </c>
      <c r="C402" s="51"/>
      <c r="D402" s="62"/>
      <c r="E402" s="20"/>
      <c r="F402" s="51"/>
      <c r="G402" s="51"/>
      <c r="H402" s="26"/>
      <c r="I402" s="48" t="str">
        <f t="shared" si="1"/>
        <v/>
      </c>
      <c r="J402" s="48" t="str">
        <f>IFERROR(if(F402&lt;&gt;"Sim","", VLOOKUP(A402,'Input de Projetos'!$A$3:$F$999,5,FALSE)*D402),"")</f>
        <v/>
      </c>
      <c r="K402" s="49" t="str">
        <f t="shared" si="2"/>
        <v/>
      </c>
      <c r="L402" s="50" t="str">
        <f t="shared" si="3"/>
        <v/>
      </c>
      <c r="M402" s="10"/>
      <c r="N402" s="10"/>
      <c r="O402" s="10"/>
    </row>
    <row r="403">
      <c r="A403" s="10"/>
      <c r="B403" s="20" t="str">
        <f>iferror(vlookup(A403,'Input de Projetos'!$A$3:$B$999,2,false),"")</f>
        <v/>
      </c>
      <c r="C403" s="51"/>
      <c r="D403" s="62"/>
      <c r="E403" s="20"/>
      <c r="F403" s="51"/>
      <c r="G403" s="51"/>
      <c r="H403" s="26"/>
      <c r="I403" s="48" t="str">
        <f t="shared" si="1"/>
        <v/>
      </c>
      <c r="J403" s="48" t="str">
        <f>IFERROR(if(F403&lt;&gt;"Sim","", VLOOKUP(A403,'Input de Projetos'!$A$3:$F$999,5,FALSE)*D403),"")</f>
        <v/>
      </c>
      <c r="K403" s="49" t="str">
        <f t="shared" si="2"/>
        <v/>
      </c>
      <c r="L403" s="50" t="str">
        <f t="shared" si="3"/>
        <v/>
      </c>
      <c r="M403" s="10"/>
      <c r="N403" s="10"/>
      <c r="O403" s="10"/>
    </row>
    <row r="404">
      <c r="A404" s="10"/>
      <c r="B404" s="20" t="str">
        <f>iferror(vlookup(A404,'Input de Projetos'!$A$3:$B$999,2,false),"")</f>
        <v/>
      </c>
      <c r="C404" s="51"/>
      <c r="D404" s="62"/>
      <c r="E404" s="20"/>
      <c r="F404" s="51"/>
      <c r="G404" s="51"/>
      <c r="H404" s="26"/>
      <c r="I404" s="48" t="str">
        <f t="shared" si="1"/>
        <v/>
      </c>
      <c r="J404" s="48" t="str">
        <f>IFERROR(if(F404&lt;&gt;"Sim","", VLOOKUP(A404,'Input de Projetos'!$A$3:$F$999,5,FALSE)*D404),"")</f>
        <v/>
      </c>
      <c r="K404" s="49" t="str">
        <f t="shared" si="2"/>
        <v/>
      </c>
      <c r="L404" s="50" t="str">
        <f t="shared" si="3"/>
        <v/>
      </c>
      <c r="M404" s="10"/>
      <c r="N404" s="10"/>
      <c r="O404" s="10"/>
    </row>
    <row r="405">
      <c r="A405" s="10"/>
      <c r="B405" s="20" t="str">
        <f>iferror(vlookup(A405,'Input de Projetos'!$A$3:$B$999,2,false),"")</f>
        <v/>
      </c>
      <c r="C405" s="51"/>
      <c r="D405" s="62"/>
      <c r="E405" s="20"/>
      <c r="F405" s="51"/>
      <c r="G405" s="51"/>
      <c r="H405" s="26"/>
      <c r="I405" s="48" t="str">
        <f t="shared" si="1"/>
        <v/>
      </c>
      <c r="J405" s="48" t="str">
        <f>IFERROR(if(F405&lt;&gt;"Sim","", VLOOKUP(A405,'Input de Projetos'!$A$3:$F$999,5,FALSE)*D405),"")</f>
        <v/>
      </c>
      <c r="K405" s="49" t="str">
        <f t="shared" si="2"/>
        <v/>
      </c>
      <c r="L405" s="50" t="str">
        <f t="shared" si="3"/>
        <v/>
      </c>
      <c r="M405" s="10"/>
      <c r="N405" s="10"/>
      <c r="O405" s="10"/>
    </row>
    <row r="406">
      <c r="A406" s="10"/>
      <c r="B406" s="20" t="str">
        <f>iferror(vlookup(A406,'Input de Projetos'!$A$3:$B$999,2,false),"")</f>
        <v/>
      </c>
      <c r="C406" s="51"/>
      <c r="D406" s="62"/>
      <c r="E406" s="20"/>
      <c r="F406" s="51"/>
      <c r="G406" s="51"/>
      <c r="H406" s="26"/>
      <c r="I406" s="48" t="str">
        <f t="shared" si="1"/>
        <v/>
      </c>
      <c r="J406" s="48" t="str">
        <f>IFERROR(if(F406&lt;&gt;"Sim","", VLOOKUP(A406,'Input de Projetos'!$A$3:$F$999,5,FALSE)*D406),"")</f>
        <v/>
      </c>
      <c r="K406" s="49" t="str">
        <f t="shared" si="2"/>
        <v/>
      </c>
      <c r="L406" s="50" t="str">
        <f t="shared" si="3"/>
        <v/>
      </c>
      <c r="M406" s="10"/>
      <c r="N406" s="10"/>
      <c r="O406" s="10"/>
    </row>
    <row r="407">
      <c r="A407" s="10"/>
      <c r="B407" s="20" t="str">
        <f>iferror(vlookup(A407,'Input de Projetos'!$A$3:$B$999,2,false),"")</f>
        <v/>
      </c>
      <c r="C407" s="51"/>
      <c r="D407" s="62"/>
      <c r="E407" s="20"/>
      <c r="F407" s="51"/>
      <c r="G407" s="51"/>
      <c r="H407" s="26"/>
      <c r="I407" s="48" t="str">
        <f t="shared" si="1"/>
        <v/>
      </c>
      <c r="J407" s="48" t="str">
        <f>IFERROR(if(F407&lt;&gt;"Sim","", VLOOKUP(A407,'Input de Projetos'!$A$3:$F$999,5,FALSE)*D407),"")</f>
        <v/>
      </c>
      <c r="K407" s="49" t="str">
        <f t="shared" si="2"/>
        <v/>
      </c>
      <c r="L407" s="50" t="str">
        <f t="shared" si="3"/>
        <v/>
      </c>
      <c r="M407" s="10"/>
      <c r="N407" s="10"/>
      <c r="O407" s="10"/>
    </row>
    <row r="408">
      <c r="A408" s="10"/>
      <c r="B408" s="20" t="str">
        <f>iferror(vlookup(A408,'Input de Projetos'!$A$3:$B$999,2,false),"")</f>
        <v/>
      </c>
      <c r="C408" s="51"/>
      <c r="D408" s="62"/>
      <c r="E408" s="20"/>
      <c r="F408" s="51"/>
      <c r="G408" s="51"/>
      <c r="H408" s="26"/>
      <c r="I408" s="48" t="str">
        <f t="shared" si="1"/>
        <v/>
      </c>
      <c r="J408" s="48" t="str">
        <f>IFERROR(if(F408&lt;&gt;"Sim","", VLOOKUP(A408,'Input de Projetos'!$A$3:$F$999,5,FALSE)*D408),"")</f>
        <v/>
      </c>
      <c r="K408" s="49" t="str">
        <f t="shared" si="2"/>
        <v/>
      </c>
      <c r="L408" s="50" t="str">
        <f t="shared" si="3"/>
        <v/>
      </c>
      <c r="M408" s="10"/>
      <c r="N408" s="10"/>
      <c r="O408" s="10"/>
    </row>
    <row r="409">
      <c r="A409" s="10"/>
      <c r="B409" s="20" t="str">
        <f>iferror(vlookup(A409,'Input de Projetos'!$A$3:$B$999,2,false),"")</f>
        <v/>
      </c>
      <c r="C409" s="51"/>
      <c r="D409" s="62"/>
      <c r="E409" s="20"/>
      <c r="F409" s="51"/>
      <c r="G409" s="51"/>
      <c r="H409" s="26"/>
      <c r="I409" s="48" t="str">
        <f t="shared" si="1"/>
        <v/>
      </c>
      <c r="J409" s="48" t="str">
        <f>IFERROR(if(F409&lt;&gt;"Sim","", VLOOKUP(A409,'Input de Projetos'!$A$3:$F$999,5,FALSE)*D409),"")</f>
        <v/>
      </c>
      <c r="K409" s="49" t="str">
        <f t="shared" si="2"/>
        <v/>
      </c>
      <c r="L409" s="50" t="str">
        <f t="shared" si="3"/>
        <v/>
      </c>
      <c r="M409" s="10"/>
      <c r="N409" s="10"/>
      <c r="O409" s="10"/>
    </row>
    <row r="410">
      <c r="A410" s="10"/>
      <c r="B410" s="20" t="str">
        <f>iferror(vlookup(A410,'Input de Projetos'!$A$3:$B$999,2,false),"")</f>
        <v/>
      </c>
      <c r="C410" s="51"/>
      <c r="D410" s="62"/>
      <c r="E410" s="20"/>
      <c r="F410" s="51"/>
      <c r="G410" s="51"/>
      <c r="H410" s="26"/>
      <c r="I410" s="48" t="str">
        <f t="shared" si="1"/>
        <v/>
      </c>
      <c r="J410" s="48" t="str">
        <f>IFERROR(if(F410&lt;&gt;"Sim","", VLOOKUP(A410,'Input de Projetos'!$A$3:$F$999,5,FALSE)*D410),"")</f>
        <v/>
      </c>
      <c r="K410" s="49" t="str">
        <f t="shared" si="2"/>
        <v/>
      </c>
      <c r="L410" s="50" t="str">
        <f t="shared" si="3"/>
        <v/>
      </c>
      <c r="M410" s="10"/>
      <c r="N410" s="10"/>
      <c r="O410" s="10"/>
    </row>
    <row r="411">
      <c r="A411" s="10"/>
      <c r="B411" s="20" t="str">
        <f>iferror(vlookup(A411,'Input de Projetos'!$A$3:$B$999,2,false),"")</f>
        <v/>
      </c>
      <c r="C411" s="51"/>
      <c r="D411" s="62"/>
      <c r="E411" s="20"/>
      <c r="F411" s="51"/>
      <c r="G411" s="51"/>
      <c r="H411" s="26"/>
      <c r="I411" s="48" t="str">
        <f t="shared" si="1"/>
        <v/>
      </c>
      <c r="J411" s="48" t="str">
        <f>IFERROR(if(F411&lt;&gt;"Sim","", VLOOKUP(A411,'Input de Projetos'!$A$3:$F$999,5,FALSE)*D411),"")</f>
        <v/>
      </c>
      <c r="K411" s="49" t="str">
        <f t="shared" si="2"/>
        <v/>
      </c>
      <c r="L411" s="50" t="str">
        <f t="shared" si="3"/>
        <v/>
      </c>
      <c r="M411" s="10"/>
      <c r="N411" s="10"/>
      <c r="O411" s="10"/>
    </row>
    <row r="412">
      <c r="A412" s="10"/>
      <c r="B412" s="20" t="str">
        <f>iferror(vlookup(A412,'Input de Projetos'!$A$3:$B$999,2,false),"")</f>
        <v/>
      </c>
      <c r="C412" s="51"/>
      <c r="D412" s="62"/>
      <c r="E412" s="20"/>
      <c r="F412" s="51"/>
      <c r="G412" s="51"/>
      <c r="H412" s="26"/>
      <c r="I412" s="48" t="str">
        <f t="shared" si="1"/>
        <v/>
      </c>
      <c r="J412" s="48" t="str">
        <f>IFERROR(if(F412&lt;&gt;"Sim","", VLOOKUP(A412,'Input de Projetos'!$A$3:$F$999,5,FALSE)*D412),"")</f>
        <v/>
      </c>
      <c r="K412" s="49" t="str">
        <f t="shared" si="2"/>
        <v/>
      </c>
      <c r="L412" s="50" t="str">
        <f t="shared" si="3"/>
        <v/>
      </c>
      <c r="M412" s="10"/>
      <c r="N412" s="10"/>
      <c r="O412" s="10"/>
    </row>
    <row r="413">
      <c r="A413" s="10"/>
      <c r="B413" s="20" t="str">
        <f>iferror(vlookup(A413,'Input de Projetos'!$A$3:$B$999,2,false),"")</f>
        <v/>
      </c>
      <c r="C413" s="51"/>
      <c r="D413" s="62"/>
      <c r="E413" s="20"/>
      <c r="F413" s="51"/>
      <c r="G413" s="51"/>
      <c r="H413" s="26"/>
      <c r="I413" s="48" t="str">
        <f t="shared" si="1"/>
        <v/>
      </c>
      <c r="J413" s="48" t="str">
        <f>IFERROR(if(F413&lt;&gt;"Sim","", VLOOKUP(A413,'Input de Projetos'!$A$3:$F$999,5,FALSE)*D413),"")</f>
        <v/>
      </c>
      <c r="K413" s="49" t="str">
        <f t="shared" si="2"/>
        <v/>
      </c>
      <c r="L413" s="50" t="str">
        <f t="shared" si="3"/>
        <v/>
      </c>
      <c r="M413" s="10"/>
      <c r="N413" s="10"/>
      <c r="O413" s="10"/>
    </row>
    <row r="414">
      <c r="A414" s="10"/>
      <c r="B414" s="20" t="str">
        <f>iferror(vlookup(A414,'Input de Projetos'!$A$3:$B$999,2,false),"")</f>
        <v/>
      </c>
      <c r="C414" s="51"/>
      <c r="D414" s="62"/>
      <c r="E414" s="20"/>
      <c r="F414" s="51"/>
      <c r="G414" s="51"/>
      <c r="H414" s="26"/>
      <c r="I414" s="48" t="str">
        <f t="shared" si="1"/>
        <v/>
      </c>
      <c r="J414" s="48" t="str">
        <f>IFERROR(if(F414&lt;&gt;"Sim","", VLOOKUP(A414,'Input de Projetos'!$A$3:$F$999,5,FALSE)*D414),"")</f>
        <v/>
      </c>
      <c r="K414" s="49" t="str">
        <f t="shared" si="2"/>
        <v/>
      </c>
      <c r="L414" s="50" t="str">
        <f t="shared" si="3"/>
        <v/>
      </c>
      <c r="M414" s="10"/>
      <c r="N414" s="10"/>
      <c r="O414" s="10"/>
    </row>
    <row r="415">
      <c r="A415" s="10"/>
      <c r="B415" s="20" t="str">
        <f>iferror(vlookup(A415,'Input de Projetos'!$A$3:$B$999,2,false),"")</f>
        <v/>
      </c>
      <c r="C415" s="51"/>
      <c r="D415" s="62"/>
      <c r="E415" s="20"/>
      <c r="F415" s="51"/>
      <c r="G415" s="51"/>
      <c r="H415" s="26"/>
      <c r="I415" s="48" t="str">
        <f t="shared" si="1"/>
        <v/>
      </c>
      <c r="J415" s="48" t="str">
        <f>IFERROR(if(F415&lt;&gt;"Sim","", VLOOKUP(A415,'Input de Projetos'!$A$3:$F$999,5,FALSE)*D415),"")</f>
        <v/>
      </c>
      <c r="K415" s="49" t="str">
        <f t="shared" si="2"/>
        <v/>
      </c>
      <c r="L415" s="50" t="str">
        <f t="shared" si="3"/>
        <v/>
      </c>
      <c r="M415" s="10"/>
      <c r="N415" s="10"/>
      <c r="O415" s="10"/>
    </row>
    <row r="416">
      <c r="A416" s="10"/>
      <c r="B416" s="20" t="str">
        <f>iferror(vlookup(A416,'Input de Projetos'!$A$3:$B$999,2,false),"")</f>
        <v/>
      </c>
      <c r="C416" s="51"/>
      <c r="D416" s="62"/>
      <c r="E416" s="20"/>
      <c r="F416" s="51"/>
      <c r="G416" s="51"/>
      <c r="H416" s="26"/>
      <c r="I416" s="48" t="str">
        <f t="shared" si="1"/>
        <v/>
      </c>
      <c r="J416" s="48" t="str">
        <f>IFERROR(if(F416&lt;&gt;"Sim","", VLOOKUP(A416,'Input de Projetos'!$A$3:$F$999,5,FALSE)*D416),"")</f>
        <v/>
      </c>
      <c r="K416" s="49" t="str">
        <f t="shared" si="2"/>
        <v/>
      </c>
      <c r="L416" s="50" t="str">
        <f t="shared" si="3"/>
        <v/>
      </c>
      <c r="M416" s="10"/>
      <c r="N416" s="10"/>
      <c r="O416" s="10"/>
    </row>
    <row r="417">
      <c r="A417" s="10"/>
      <c r="B417" s="20" t="str">
        <f>iferror(vlookup(A417,'Input de Projetos'!$A$3:$B$999,2,false),"")</f>
        <v/>
      </c>
      <c r="C417" s="51"/>
      <c r="D417" s="62"/>
      <c r="E417" s="20"/>
      <c r="F417" s="51"/>
      <c r="G417" s="51"/>
      <c r="H417" s="26"/>
      <c r="I417" s="48" t="str">
        <f t="shared" si="1"/>
        <v/>
      </c>
      <c r="J417" s="48" t="str">
        <f>IFERROR(if(F417&lt;&gt;"Sim","", VLOOKUP(A417,'Input de Projetos'!$A$3:$F$999,5,FALSE)*D417),"")</f>
        <v/>
      </c>
      <c r="K417" s="49" t="str">
        <f t="shared" si="2"/>
        <v/>
      </c>
      <c r="L417" s="50" t="str">
        <f t="shared" si="3"/>
        <v/>
      </c>
      <c r="M417" s="10"/>
      <c r="N417" s="10"/>
      <c r="O417" s="10"/>
    </row>
    <row r="418">
      <c r="A418" s="10"/>
      <c r="B418" s="20" t="str">
        <f>iferror(vlookup(A418,'Input de Projetos'!$A$3:$B$999,2,false),"")</f>
        <v/>
      </c>
      <c r="C418" s="51"/>
      <c r="D418" s="62"/>
      <c r="E418" s="20"/>
      <c r="F418" s="51"/>
      <c r="G418" s="51"/>
      <c r="H418" s="26"/>
      <c r="I418" s="48" t="str">
        <f t="shared" si="1"/>
        <v/>
      </c>
      <c r="J418" s="48" t="str">
        <f>IFERROR(if(F418&lt;&gt;"Sim","", VLOOKUP(A418,'Input de Projetos'!$A$3:$F$999,5,FALSE)*D418),"")</f>
        <v/>
      </c>
      <c r="K418" s="49" t="str">
        <f t="shared" si="2"/>
        <v/>
      </c>
      <c r="L418" s="50" t="str">
        <f t="shared" si="3"/>
        <v/>
      </c>
      <c r="M418" s="10"/>
      <c r="N418" s="10"/>
      <c r="O418" s="10"/>
    </row>
    <row r="419">
      <c r="A419" s="10"/>
      <c r="B419" s="20" t="str">
        <f>iferror(vlookup(A419,'Input de Projetos'!$A$3:$B$999,2,false),"")</f>
        <v/>
      </c>
      <c r="C419" s="51"/>
      <c r="D419" s="62"/>
      <c r="E419" s="20"/>
      <c r="F419" s="51"/>
      <c r="G419" s="51"/>
      <c r="H419" s="26"/>
      <c r="I419" s="48" t="str">
        <f t="shared" si="1"/>
        <v/>
      </c>
      <c r="J419" s="48" t="str">
        <f>IFERROR(if(F419&lt;&gt;"Sim","", VLOOKUP(A419,'Input de Projetos'!$A$3:$F$999,5,FALSE)*D419),"")</f>
        <v/>
      </c>
      <c r="K419" s="49" t="str">
        <f t="shared" si="2"/>
        <v/>
      </c>
      <c r="L419" s="50" t="str">
        <f t="shared" si="3"/>
        <v/>
      </c>
      <c r="M419" s="10"/>
      <c r="N419" s="10"/>
      <c r="O419" s="10"/>
    </row>
    <row r="420">
      <c r="A420" s="10"/>
      <c r="B420" s="20" t="str">
        <f>iferror(vlookup(A420,'Input de Projetos'!$A$3:$B$999,2,false),"")</f>
        <v/>
      </c>
      <c r="C420" s="51"/>
      <c r="D420" s="62"/>
      <c r="E420" s="20"/>
      <c r="F420" s="51"/>
      <c r="G420" s="51"/>
      <c r="H420" s="26"/>
      <c r="I420" s="48" t="str">
        <f t="shared" si="1"/>
        <v/>
      </c>
      <c r="J420" s="48" t="str">
        <f>IFERROR(if(F420&lt;&gt;"Sim","", VLOOKUP(A420,'Input de Projetos'!$A$3:$F$999,5,FALSE)*D420),"")</f>
        <v/>
      </c>
      <c r="K420" s="49" t="str">
        <f t="shared" si="2"/>
        <v/>
      </c>
      <c r="L420" s="50" t="str">
        <f t="shared" si="3"/>
        <v/>
      </c>
      <c r="M420" s="10"/>
      <c r="N420" s="10"/>
      <c r="O420" s="10"/>
    </row>
    <row r="421">
      <c r="A421" s="10"/>
      <c r="B421" s="20" t="str">
        <f>iferror(vlookup(A421,'Input de Projetos'!$A$3:$B$999,2,false),"")</f>
        <v/>
      </c>
      <c r="C421" s="51"/>
      <c r="D421" s="62"/>
      <c r="E421" s="20"/>
      <c r="F421" s="51"/>
      <c r="G421" s="51"/>
      <c r="H421" s="26"/>
      <c r="I421" s="48" t="str">
        <f t="shared" si="1"/>
        <v/>
      </c>
      <c r="J421" s="48" t="str">
        <f>IFERROR(if(F421&lt;&gt;"Sim","", VLOOKUP(A421,'Input de Projetos'!$A$3:$F$999,5,FALSE)*D421),"")</f>
        <v/>
      </c>
      <c r="K421" s="49" t="str">
        <f t="shared" si="2"/>
        <v/>
      </c>
      <c r="L421" s="50" t="str">
        <f t="shared" si="3"/>
        <v/>
      </c>
      <c r="M421" s="10"/>
      <c r="N421" s="10"/>
      <c r="O421" s="10"/>
    </row>
    <row r="422">
      <c r="A422" s="10"/>
      <c r="B422" s="20" t="str">
        <f>iferror(vlookup(A422,'Input de Projetos'!$A$3:$B$999,2,false),"")</f>
        <v/>
      </c>
      <c r="C422" s="51"/>
      <c r="D422" s="62"/>
      <c r="E422" s="20"/>
      <c r="F422" s="51"/>
      <c r="G422" s="51"/>
      <c r="H422" s="26"/>
      <c r="I422" s="48" t="str">
        <f t="shared" si="1"/>
        <v/>
      </c>
      <c r="J422" s="48" t="str">
        <f>IFERROR(if(F422&lt;&gt;"Sim","", VLOOKUP(A422,'Input de Projetos'!$A$3:$F$999,5,FALSE)*D422),"")</f>
        <v/>
      </c>
      <c r="K422" s="49" t="str">
        <f t="shared" si="2"/>
        <v/>
      </c>
      <c r="L422" s="50" t="str">
        <f t="shared" si="3"/>
        <v/>
      </c>
      <c r="M422" s="10"/>
      <c r="N422" s="10"/>
      <c r="O422" s="10"/>
    </row>
    <row r="423">
      <c r="A423" s="10"/>
      <c r="B423" s="20" t="str">
        <f>iferror(vlookup(A423,'Input de Projetos'!$A$3:$B$999,2,false),"")</f>
        <v/>
      </c>
      <c r="C423" s="51"/>
      <c r="D423" s="62"/>
      <c r="E423" s="20"/>
      <c r="F423" s="51"/>
      <c r="G423" s="51"/>
      <c r="H423" s="26"/>
      <c r="I423" s="48" t="str">
        <f t="shared" si="1"/>
        <v/>
      </c>
      <c r="J423" s="48" t="str">
        <f>IFERROR(if(F423&lt;&gt;"Sim","", VLOOKUP(A423,'Input de Projetos'!$A$3:$F$999,5,FALSE)*D423),"")</f>
        <v/>
      </c>
      <c r="K423" s="49" t="str">
        <f t="shared" si="2"/>
        <v/>
      </c>
      <c r="L423" s="50" t="str">
        <f t="shared" si="3"/>
        <v/>
      </c>
      <c r="M423" s="10"/>
      <c r="N423" s="10"/>
      <c r="O423" s="10"/>
    </row>
    <row r="424">
      <c r="A424" s="10"/>
      <c r="B424" s="20" t="str">
        <f>iferror(vlookup(A424,'Input de Projetos'!$A$3:$B$999,2,false),"")</f>
        <v/>
      </c>
      <c r="C424" s="51"/>
      <c r="D424" s="62"/>
      <c r="E424" s="20"/>
      <c r="F424" s="51"/>
      <c r="G424" s="51"/>
      <c r="H424" s="26"/>
      <c r="I424" s="48" t="str">
        <f t="shared" si="1"/>
        <v/>
      </c>
      <c r="J424" s="48" t="str">
        <f>IFERROR(if(F424&lt;&gt;"Sim","", VLOOKUP(A424,'Input de Projetos'!$A$3:$F$999,5,FALSE)*D424),"")</f>
        <v/>
      </c>
      <c r="K424" s="49" t="str">
        <f t="shared" si="2"/>
        <v/>
      </c>
      <c r="L424" s="50" t="str">
        <f t="shared" si="3"/>
        <v/>
      </c>
      <c r="M424" s="10"/>
      <c r="N424" s="10"/>
      <c r="O424" s="10"/>
    </row>
    <row r="425">
      <c r="A425" s="10"/>
      <c r="B425" s="20" t="str">
        <f>iferror(vlookup(A425,'Input de Projetos'!$A$3:$B$999,2,false),"")</f>
        <v/>
      </c>
      <c r="C425" s="51"/>
      <c r="D425" s="62"/>
      <c r="E425" s="20"/>
      <c r="F425" s="51"/>
      <c r="G425" s="51"/>
      <c r="H425" s="26"/>
      <c r="I425" s="48" t="str">
        <f t="shared" si="1"/>
        <v/>
      </c>
      <c r="J425" s="48" t="str">
        <f>IFERROR(if(F425&lt;&gt;"Sim","", VLOOKUP(A425,'Input de Projetos'!$A$3:$F$999,5,FALSE)*D425),"")</f>
        <v/>
      </c>
      <c r="K425" s="49" t="str">
        <f t="shared" si="2"/>
        <v/>
      </c>
      <c r="L425" s="50" t="str">
        <f t="shared" si="3"/>
        <v/>
      </c>
      <c r="M425" s="10"/>
      <c r="N425" s="10"/>
      <c r="O425" s="10"/>
    </row>
    <row r="426">
      <c r="A426" s="10"/>
      <c r="B426" s="20" t="str">
        <f>iferror(vlookup(A426,'Input de Projetos'!$A$3:$B$999,2,false),"")</f>
        <v/>
      </c>
      <c r="C426" s="51"/>
      <c r="D426" s="62"/>
      <c r="E426" s="20"/>
      <c r="F426" s="51"/>
      <c r="G426" s="51"/>
      <c r="H426" s="26"/>
      <c r="I426" s="48" t="str">
        <f t="shared" si="1"/>
        <v/>
      </c>
      <c r="J426" s="48" t="str">
        <f>IFERROR(if(F426&lt;&gt;"Sim","", VLOOKUP(A426,'Input de Projetos'!$A$3:$F$999,5,FALSE)*D426),"")</f>
        <v/>
      </c>
      <c r="K426" s="49" t="str">
        <f t="shared" si="2"/>
        <v/>
      </c>
      <c r="L426" s="50" t="str">
        <f t="shared" si="3"/>
        <v/>
      </c>
      <c r="M426" s="10"/>
      <c r="N426" s="10"/>
      <c r="O426" s="10"/>
    </row>
    <row r="427">
      <c r="A427" s="10"/>
      <c r="B427" s="20" t="str">
        <f>iferror(vlookup(A427,'Input de Projetos'!$A$3:$B$999,2,false),"")</f>
        <v/>
      </c>
      <c r="C427" s="51"/>
      <c r="D427" s="62"/>
      <c r="E427" s="20"/>
      <c r="F427" s="51"/>
      <c r="G427" s="51"/>
      <c r="H427" s="26"/>
      <c r="I427" s="48" t="str">
        <f t="shared" si="1"/>
        <v/>
      </c>
      <c r="J427" s="48" t="str">
        <f>IFERROR(if(F427&lt;&gt;"Sim","", VLOOKUP(A427,'Input de Projetos'!$A$3:$F$999,5,FALSE)*D427),"")</f>
        <v/>
      </c>
      <c r="K427" s="49" t="str">
        <f t="shared" si="2"/>
        <v/>
      </c>
      <c r="L427" s="50" t="str">
        <f t="shared" si="3"/>
        <v/>
      </c>
      <c r="M427" s="10"/>
      <c r="N427" s="10"/>
      <c r="O427" s="10"/>
    </row>
    <row r="428">
      <c r="A428" s="10"/>
      <c r="B428" s="20" t="str">
        <f>iferror(vlookup(A428,'Input de Projetos'!$A$3:$B$999,2,false),"")</f>
        <v/>
      </c>
      <c r="C428" s="51"/>
      <c r="D428" s="62"/>
      <c r="E428" s="20"/>
      <c r="F428" s="51"/>
      <c r="G428" s="51"/>
      <c r="H428" s="26"/>
      <c r="I428" s="48" t="str">
        <f t="shared" si="1"/>
        <v/>
      </c>
      <c r="J428" s="48" t="str">
        <f>IFERROR(if(F428&lt;&gt;"Sim","", VLOOKUP(A428,'Input de Projetos'!$A$3:$F$999,5,FALSE)*D428),"")</f>
        <v/>
      </c>
      <c r="K428" s="49" t="str">
        <f t="shared" si="2"/>
        <v/>
      </c>
      <c r="L428" s="50" t="str">
        <f t="shared" si="3"/>
        <v/>
      </c>
      <c r="M428" s="10"/>
      <c r="N428" s="10"/>
      <c r="O428" s="10"/>
    </row>
    <row r="429">
      <c r="A429" s="10"/>
      <c r="B429" s="20" t="str">
        <f>iferror(vlookup(A429,'Input de Projetos'!$A$3:$B$999,2,false),"")</f>
        <v/>
      </c>
      <c r="C429" s="51"/>
      <c r="D429" s="62"/>
      <c r="E429" s="20"/>
      <c r="F429" s="51"/>
      <c r="G429" s="51"/>
      <c r="H429" s="26"/>
      <c r="I429" s="48" t="str">
        <f t="shared" si="1"/>
        <v/>
      </c>
      <c r="J429" s="48" t="str">
        <f>IFERROR(if(F429&lt;&gt;"Sim","", VLOOKUP(A429,'Input de Projetos'!$A$3:$F$999,5,FALSE)*D429),"")</f>
        <v/>
      </c>
      <c r="K429" s="49" t="str">
        <f t="shared" si="2"/>
        <v/>
      </c>
      <c r="L429" s="50" t="str">
        <f t="shared" si="3"/>
        <v/>
      </c>
      <c r="M429" s="10"/>
      <c r="N429" s="10"/>
      <c r="O429" s="10"/>
    </row>
    <row r="430">
      <c r="A430" s="10"/>
      <c r="B430" s="20" t="str">
        <f>iferror(vlookup(A430,'Input de Projetos'!$A$3:$B$999,2,false),"")</f>
        <v/>
      </c>
      <c r="C430" s="51"/>
      <c r="D430" s="62"/>
      <c r="E430" s="20"/>
      <c r="F430" s="51"/>
      <c r="G430" s="51"/>
      <c r="H430" s="26"/>
      <c r="I430" s="48" t="str">
        <f t="shared" si="1"/>
        <v/>
      </c>
      <c r="J430" s="48" t="str">
        <f>IFERROR(if(F430&lt;&gt;"Sim","", VLOOKUP(A430,'Input de Projetos'!$A$3:$F$999,5,FALSE)*D430),"")</f>
        <v/>
      </c>
      <c r="K430" s="49" t="str">
        <f t="shared" si="2"/>
        <v/>
      </c>
      <c r="L430" s="50" t="str">
        <f t="shared" si="3"/>
        <v/>
      </c>
      <c r="M430" s="10"/>
      <c r="N430" s="10"/>
      <c r="O430" s="10"/>
    </row>
    <row r="431">
      <c r="A431" s="10"/>
      <c r="B431" s="20" t="str">
        <f>iferror(vlookup(A431,'Input de Projetos'!$A$3:$B$999,2,false),"")</f>
        <v/>
      </c>
      <c r="C431" s="51"/>
      <c r="D431" s="62"/>
      <c r="E431" s="20"/>
      <c r="F431" s="51"/>
      <c r="G431" s="51"/>
      <c r="H431" s="26"/>
      <c r="I431" s="48" t="str">
        <f t="shared" si="1"/>
        <v/>
      </c>
      <c r="J431" s="48" t="str">
        <f>IFERROR(if(F431&lt;&gt;"Sim","", VLOOKUP(A431,'Input de Projetos'!$A$3:$F$999,5,FALSE)*D431),"")</f>
        <v/>
      </c>
      <c r="K431" s="49" t="str">
        <f t="shared" si="2"/>
        <v/>
      </c>
      <c r="L431" s="50" t="str">
        <f t="shared" si="3"/>
        <v/>
      </c>
      <c r="M431" s="10"/>
      <c r="N431" s="10"/>
      <c r="O431" s="10"/>
    </row>
    <row r="432">
      <c r="A432" s="10"/>
      <c r="B432" s="20" t="str">
        <f>iferror(vlookup(A432,'Input de Projetos'!$A$3:$B$999,2,false),"")</f>
        <v/>
      </c>
      <c r="C432" s="51"/>
      <c r="D432" s="62"/>
      <c r="E432" s="20"/>
      <c r="F432" s="51"/>
      <c r="G432" s="51"/>
      <c r="H432" s="26"/>
      <c r="I432" s="48" t="str">
        <f t="shared" si="1"/>
        <v/>
      </c>
      <c r="J432" s="48" t="str">
        <f>IFERROR(if(F432&lt;&gt;"Sim","", VLOOKUP(A432,'Input de Projetos'!$A$3:$F$999,5,FALSE)*D432),"")</f>
        <v/>
      </c>
      <c r="K432" s="49" t="str">
        <f t="shared" si="2"/>
        <v/>
      </c>
      <c r="L432" s="50" t="str">
        <f t="shared" si="3"/>
        <v/>
      </c>
      <c r="M432" s="10"/>
      <c r="N432" s="10"/>
      <c r="O432" s="10"/>
    </row>
    <row r="433">
      <c r="A433" s="10"/>
      <c r="B433" s="20" t="str">
        <f>iferror(vlookup(A433,'Input de Projetos'!$A$3:$B$999,2,false),"")</f>
        <v/>
      </c>
      <c r="C433" s="51"/>
      <c r="D433" s="62"/>
      <c r="E433" s="20"/>
      <c r="F433" s="51"/>
      <c r="G433" s="51"/>
      <c r="H433" s="26"/>
      <c r="I433" s="48" t="str">
        <f t="shared" si="1"/>
        <v/>
      </c>
      <c r="J433" s="48" t="str">
        <f>IFERROR(if(F433&lt;&gt;"Sim","", VLOOKUP(A433,'Input de Projetos'!$A$3:$F$999,5,FALSE)*D433),"")</f>
        <v/>
      </c>
      <c r="K433" s="49" t="str">
        <f t="shared" si="2"/>
        <v/>
      </c>
      <c r="L433" s="50" t="str">
        <f t="shared" si="3"/>
        <v/>
      </c>
      <c r="M433" s="10"/>
      <c r="N433" s="10"/>
      <c r="O433" s="10"/>
    </row>
    <row r="434">
      <c r="A434" s="10"/>
      <c r="B434" s="20" t="str">
        <f>iferror(vlookup(A434,'Input de Projetos'!$A$3:$B$999,2,false),"")</f>
        <v/>
      </c>
      <c r="C434" s="51"/>
      <c r="D434" s="62"/>
      <c r="E434" s="20"/>
      <c r="F434" s="51"/>
      <c r="G434" s="51"/>
      <c r="H434" s="26"/>
      <c r="I434" s="48" t="str">
        <f t="shared" si="1"/>
        <v/>
      </c>
      <c r="J434" s="48" t="str">
        <f>IFERROR(if(F434&lt;&gt;"Sim","", VLOOKUP(A434,'Input de Projetos'!$A$3:$F$999,5,FALSE)*D434),"")</f>
        <v/>
      </c>
      <c r="K434" s="49" t="str">
        <f t="shared" si="2"/>
        <v/>
      </c>
      <c r="L434" s="50" t="str">
        <f t="shared" si="3"/>
        <v/>
      </c>
      <c r="M434" s="10"/>
      <c r="N434" s="10"/>
      <c r="O434" s="10"/>
    </row>
    <row r="435">
      <c r="A435" s="10"/>
      <c r="B435" s="20" t="str">
        <f>iferror(vlookup(A435,'Input de Projetos'!$A$3:$B$999,2,false),"")</f>
        <v/>
      </c>
      <c r="C435" s="51"/>
      <c r="D435" s="62"/>
      <c r="E435" s="20"/>
      <c r="F435" s="51"/>
      <c r="G435" s="51"/>
      <c r="H435" s="26"/>
      <c r="I435" s="48" t="str">
        <f t="shared" si="1"/>
        <v/>
      </c>
      <c r="J435" s="48" t="str">
        <f>IFERROR(if(F435&lt;&gt;"Sim","", VLOOKUP(A435,'Input de Projetos'!$A$3:$F$999,5,FALSE)*D435),"")</f>
        <v/>
      </c>
      <c r="K435" s="49" t="str">
        <f t="shared" si="2"/>
        <v/>
      </c>
      <c r="L435" s="50" t="str">
        <f t="shared" si="3"/>
        <v/>
      </c>
      <c r="M435" s="10"/>
      <c r="N435" s="10"/>
      <c r="O435" s="10"/>
    </row>
    <row r="436">
      <c r="A436" s="10"/>
      <c r="B436" s="20" t="str">
        <f>iferror(vlookup(A436,'Input de Projetos'!$A$3:$B$999,2,false),"")</f>
        <v/>
      </c>
      <c r="C436" s="51"/>
      <c r="D436" s="62"/>
      <c r="E436" s="20"/>
      <c r="F436" s="51"/>
      <c r="G436" s="51"/>
      <c r="H436" s="26"/>
      <c r="I436" s="48" t="str">
        <f t="shared" si="1"/>
        <v/>
      </c>
      <c r="J436" s="48" t="str">
        <f>IFERROR(if(F436&lt;&gt;"Sim","", VLOOKUP(A436,'Input de Projetos'!$A$3:$F$999,5,FALSE)*D436),"")</f>
        <v/>
      </c>
      <c r="K436" s="49" t="str">
        <f t="shared" si="2"/>
        <v/>
      </c>
      <c r="L436" s="50" t="str">
        <f t="shared" si="3"/>
        <v/>
      </c>
      <c r="M436" s="10"/>
      <c r="N436" s="10"/>
      <c r="O436" s="10"/>
    </row>
    <row r="437">
      <c r="A437" s="10"/>
      <c r="B437" s="20" t="str">
        <f>iferror(vlookup(A437,'Input de Projetos'!$A$3:$B$999,2,false),"")</f>
        <v/>
      </c>
      <c r="C437" s="51"/>
      <c r="D437" s="62"/>
      <c r="E437" s="20"/>
      <c r="F437" s="51"/>
      <c r="G437" s="51"/>
      <c r="H437" s="26"/>
      <c r="I437" s="48" t="str">
        <f t="shared" si="1"/>
        <v/>
      </c>
      <c r="J437" s="48" t="str">
        <f>IFERROR(if(F437&lt;&gt;"Sim","", VLOOKUP(A437,'Input de Projetos'!$A$3:$F$999,5,FALSE)*D437),"")</f>
        <v/>
      </c>
      <c r="K437" s="49" t="str">
        <f t="shared" si="2"/>
        <v/>
      </c>
      <c r="L437" s="50" t="str">
        <f t="shared" si="3"/>
        <v/>
      </c>
      <c r="M437" s="10"/>
      <c r="N437" s="10"/>
      <c r="O437" s="10"/>
    </row>
    <row r="438">
      <c r="A438" s="10"/>
      <c r="B438" s="20" t="str">
        <f>iferror(vlookup(A438,'Input de Projetos'!$A$3:$B$999,2,false),"")</f>
        <v/>
      </c>
      <c r="C438" s="51"/>
      <c r="D438" s="62"/>
      <c r="E438" s="20"/>
      <c r="F438" s="51"/>
      <c r="G438" s="51"/>
      <c r="H438" s="26"/>
      <c r="I438" s="48" t="str">
        <f t="shared" si="1"/>
        <v/>
      </c>
      <c r="J438" s="48" t="str">
        <f>IFERROR(if(F438&lt;&gt;"Sim","", VLOOKUP(A438,'Input de Projetos'!$A$3:$F$999,5,FALSE)*D438),"")</f>
        <v/>
      </c>
      <c r="K438" s="49" t="str">
        <f t="shared" si="2"/>
        <v/>
      </c>
      <c r="L438" s="50" t="str">
        <f t="shared" si="3"/>
        <v/>
      </c>
      <c r="M438" s="10"/>
      <c r="N438" s="10"/>
      <c r="O438" s="10"/>
    </row>
    <row r="439">
      <c r="A439" s="10"/>
      <c r="B439" s="20" t="str">
        <f>iferror(vlookup(A439,'Input de Projetos'!$A$3:$B$999,2,false),"")</f>
        <v/>
      </c>
      <c r="C439" s="51"/>
      <c r="D439" s="62"/>
      <c r="E439" s="20"/>
      <c r="F439" s="51"/>
      <c r="G439" s="51"/>
      <c r="H439" s="26"/>
      <c r="I439" s="48" t="str">
        <f t="shared" si="1"/>
        <v/>
      </c>
      <c r="J439" s="48" t="str">
        <f>IFERROR(if(F439&lt;&gt;"Sim","", VLOOKUP(A439,'Input de Projetos'!$A$3:$F$999,5,FALSE)*D439),"")</f>
        <v/>
      </c>
      <c r="K439" s="49" t="str">
        <f t="shared" si="2"/>
        <v/>
      </c>
      <c r="L439" s="50" t="str">
        <f t="shared" si="3"/>
        <v/>
      </c>
      <c r="M439" s="10"/>
      <c r="N439" s="10"/>
      <c r="O439" s="10"/>
    </row>
    <row r="440">
      <c r="A440" s="10"/>
      <c r="B440" s="20" t="str">
        <f>iferror(vlookup(A440,'Input de Projetos'!$A$3:$B$999,2,false),"")</f>
        <v/>
      </c>
      <c r="C440" s="51"/>
      <c r="D440" s="62"/>
      <c r="E440" s="20"/>
      <c r="F440" s="51"/>
      <c r="G440" s="51"/>
      <c r="H440" s="26"/>
      <c r="I440" s="48" t="str">
        <f t="shared" si="1"/>
        <v/>
      </c>
      <c r="J440" s="48" t="str">
        <f>IFERROR(if(F440&lt;&gt;"Sim","", VLOOKUP(A440,'Input de Projetos'!$A$3:$F$999,5,FALSE)*D440),"")</f>
        <v/>
      </c>
      <c r="K440" s="49" t="str">
        <f t="shared" si="2"/>
        <v/>
      </c>
      <c r="L440" s="50" t="str">
        <f t="shared" si="3"/>
        <v/>
      </c>
      <c r="M440" s="10"/>
      <c r="N440" s="10"/>
      <c r="O440" s="10"/>
    </row>
    <row r="441">
      <c r="A441" s="10"/>
      <c r="B441" s="20" t="str">
        <f>iferror(vlookup(A441,'Input de Projetos'!$A$3:$B$999,2,false),"")</f>
        <v/>
      </c>
      <c r="C441" s="51"/>
      <c r="D441" s="62"/>
      <c r="E441" s="20"/>
      <c r="F441" s="51"/>
      <c r="G441" s="51"/>
      <c r="H441" s="26"/>
      <c r="I441" s="48" t="str">
        <f t="shared" si="1"/>
        <v/>
      </c>
      <c r="J441" s="48" t="str">
        <f>IFERROR(if(F441&lt;&gt;"Sim","", VLOOKUP(A441,'Input de Projetos'!$A$3:$F$999,5,FALSE)*D441),"")</f>
        <v/>
      </c>
      <c r="K441" s="49" t="str">
        <f t="shared" si="2"/>
        <v/>
      </c>
      <c r="L441" s="50" t="str">
        <f t="shared" si="3"/>
        <v/>
      </c>
      <c r="M441" s="10"/>
      <c r="N441" s="10"/>
      <c r="O441" s="10"/>
    </row>
    <row r="442">
      <c r="A442" s="10"/>
      <c r="B442" s="20" t="str">
        <f>iferror(vlookup(A442,'Input de Projetos'!$A$3:$B$999,2,false),"")</f>
        <v/>
      </c>
      <c r="C442" s="51"/>
      <c r="D442" s="62"/>
      <c r="E442" s="20"/>
      <c r="F442" s="51"/>
      <c r="G442" s="51"/>
      <c r="H442" s="26"/>
      <c r="I442" s="48" t="str">
        <f t="shared" si="1"/>
        <v/>
      </c>
      <c r="J442" s="48" t="str">
        <f>IFERROR(if(F442&lt;&gt;"Sim","", VLOOKUP(A442,'Input de Projetos'!$A$3:$F$999,5,FALSE)*D442),"")</f>
        <v/>
      </c>
      <c r="K442" s="49" t="str">
        <f t="shared" si="2"/>
        <v/>
      </c>
      <c r="L442" s="50" t="str">
        <f t="shared" si="3"/>
        <v/>
      </c>
      <c r="M442" s="10"/>
      <c r="N442" s="10"/>
      <c r="O442" s="10"/>
    </row>
    <row r="443">
      <c r="A443" s="10"/>
      <c r="B443" s="20" t="str">
        <f>iferror(vlookup(A443,'Input de Projetos'!$A$3:$B$999,2,false),"")</f>
        <v/>
      </c>
      <c r="C443" s="51"/>
      <c r="D443" s="62"/>
      <c r="E443" s="20"/>
      <c r="F443" s="51"/>
      <c r="G443" s="51"/>
      <c r="H443" s="26"/>
      <c r="I443" s="48" t="str">
        <f t="shared" si="1"/>
        <v/>
      </c>
      <c r="J443" s="48" t="str">
        <f>IFERROR(if(F443&lt;&gt;"Sim","", VLOOKUP(A443,'Input de Projetos'!$A$3:$F$999,5,FALSE)*D443),"")</f>
        <v/>
      </c>
      <c r="K443" s="49" t="str">
        <f t="shared" si="2"/>
        <v/>
      </c>
      <c r="L443" s="50" t="str">
        <f t="shared" si="3"/>
        <v/>
      </c>
      <c r="M443" s="10"/>
      <c r="N443" s="10"/>
      <c r="O443" s="10"/>
    </row>
    <row r="444">
      <c r="A444" s="10"/>
      <c r="B444" s="20" t="str">
        <f>iferror(vlookup(A444,'Input de Projetos'!$A$3:$B$999,2,false),"")</f>
        <v/>
      </c>
      <c r="C444" s="51"/>
      <c r="D444" s="62"/>
      <c r="E444" s="20"/>
      <c r="F444" s="51"/>
      <c r="G444" s="51"/>
      <c r="H444" s="26"/>
      <c r="I444" s="48" t="str">
        <f t="shared" si="1"/>
        <v/>
      </c>
      <c r="J444" s="48" t="str">
        <f>IFERROR(if(F444&lt;&gt;"Sim","", VLOOKUP(A444,'Input de Projetos'!$A$3:$F$999,5,FALSE)*D444),"")</f>
        <v/>
      </c>
      <c r="K444" s="49" t="str">
        <f t="shared" si="2"/>
        <v/>
      </c>
      <c r="L444" s="50" t="str">
        <f t="shared" si="3"/>
        <v/>
      </c>
      <c r="M444" s="10"/>
      <c r="N444" s="10"/>
      <c r="O444" s="10"/>
    </row>
    <row r="445">
      <c r="A445" s="10"/>
      <c r="B445" s="20" t="str">
        <f>iferror(vlookup(A445,'Input de Projetos'!$A$3:$B$999,2,false),"")</f>
        <v/>
      </c>
      <c r="C445" s="51"/>
      <c r="D445" s="62"/>
      <c r="E445" s="20"/>
      <c r="F445" s="51"/>
      <c r="G445" s="51"/>
      <c r="H445" s="26"/>
      <c r="I445" s="48" t="str">
        <f t="shared" si="1"/>
        <v/>
      </c>
      <c r="J445" s="48" t="str">
        <f>IFERROR(if(F445&lt;&gt;"Sim","", VLOOKUP(A445,'Input de Projetos'!$A$3:$F$999,5,FALSE)*D445),"")</f>
        <v/>
      </c>
      <c r="K445" s="49" t="str">
        <f t="shared" si="2"/>
        <v/>
      </c>
      <c r="L445" s="50" t="str">
        <f t="shared" si="3"/>
        <v/>
      </c>
      <c r="M445" s="10"/>
      <c r="N445" s="10"/>
      <c r="O445" s="10"/>
    </row>
    <row r="446">
      <c r="A446" s="10"/>
      <c r="B446" s="20" t="str">
        <f>iferror(vlookup(A446,'Input de Projetos'!$A$3:$B$999,2,false),"")</f>
        <v/>
      </c>
      <c r="C446" s="51"/>
      <c r="D446" s="62"/>
      <c r="E446" s="20"/>
      <c r="F446" s="51"/>
      <c r="G446" s="51"/>
      <c r="H446" s="26"/>
      <c r="I446" s="48" t="str">
        <f t="shared" si="1"/>
        <v/>
      </c>
      <c r="J446" s="48" t="str">
        <f>IFERROR(if(F446&lt;&gt;"Sim","", VLOOKUP(A446,'Input de Projetos'!$A$3:$F$999,5,FALSE)*D446),"")</f>
        <v/>
      </c>
      <c r="K446" s="49" t="str">
        <f t="shared" si="2"/>
        <v/>
      </c>
      <c r="L446" s="50" t="str">
        <f t="shared" si="3"/>
        <v/>
      </c>
      <c r="M446" s="10"/>
      <c r="N446" s="10"/>
      <c r="O446" s="10"/>
    </row>
    <row r="447">
      <c r="A447" s="10"/>
      <c r="B447" s="20" t="str">
        <f>iferror(vlookup(A447,'Input de Projetos'!$A$3:$B$999,2,false),"")</f>
        <v/>
      </c>
      <c r="C447" s="51"/>
      <c r="D447" s="62"/>
      <c r="E447" s="20"/>
      <c r="F447" s="51"/>
      <c r="G447" s="51"/>
      <c r="H447" s="26"/>
      <c r="I447" s="48" t="str">
        <f t="shared" si="1"/>
        <v/>
      </c>
      <c r="J447" s="48" t="str">
        <f>IFERROR(if(F447&lt;&gt;"Sim","", VLOOKUP(A447,'Input de Projetos'!$A$3:$F$999,5,FALSE)*D447),"")</f>
        <v/>
      </c>
      <c r="K447" s="49" t="str">
        <f t="shared" si="2"/>
        <v/>
      </c>
      <c r="L447" s="50" t="str">
        <f t="shared" si="3"/>
        <v/>
      </c>
      <c r="M447" s="10"/>
      <c r="N447" s="10"/>
      <c r="O447" s="10"/>
    </row>
    <row r="448">
      <c r="A448" s="10"/>
      <c r="B448" s="20" t="str">
        <f>iferror(vlookup(A448,'Input de Projetos'!$A$3:$B$999,2,false),"")</f>
        <v/>
      </c>
      <c r="C448" s="51"/>
      <c r="D448" s="62"/>
      <c r="E448" s="20"/>
      <c r="F448" s="51"/>
      <c r="G448" s="51"/>
      <c r="H448" s="26"/>
      <c r="I448" s="48" t="str">
        <f t="shared" si="1"/>
        <v/>
      </c>
      <c r="J448" s="48" t="str">
        <f>IFERROR(if(F448&lt;&gt;"Sim","", VLOOKUP(A448,'Input de Projetos'!$A$3:$F$999,5,FALSE)*D448),"")</f>
        <v/>
      </c>
      <c r="K448" s="49" t="str">
        <f t="shared" si="2"/>
        <v/>
      </c>
      <c r="L448" s="50" t="str">
        <f t="shared" si="3"/>
        <v/>
      </c>
      <c r="M448" s="10"/>
      <c r="N448" s="10"/>
      <c r="O448" s="10"/>
    </row>
    <row r="449">
      <c r="A449" s="10"/>
      <c r="B449" s="20" t="str">
        <f>iferror(vlookup(A449,'Input de Projetos'!$A$3:$B$999,2,false),"")</f>
        <v/>
      </c>
      <c r="C449" s="51"/>
      <c r="D449" s="62"/>
      <c r="E449" s="20"/>
      <c r="F449" s="51"/>
      <c r="G449" s="51"/>
      <c r="H449" s="26"/>
      <c r="I449" s="48" t="str">
        <f t="shared" si="1"/>
        <v/>
      </c>
      <c r="J449" s="48" t="str">
        <f>IFERROR(if(F449&lt;&gt;"Sim","", VLOOKUP(A449,'Input de Projetos'!$A$3:$F$999,5,FALSE)*D449),"")</f>
        <v/>
      </c>
      <c r="K449" s="49" t="str">
        <f t="shared" si="2"/>
        <v/>
      </c>
      <c r="L449" s="50" t="str">
        <f t="shared" si="3"/>
        <v/>
      </c>
      <c r="M449" s="10"/>
      <c r="N449" s="10"/>
      <c r="O449" s="10"/>
    </row>
    <row r="450">
      <c r="A450" s="10"/>
      <c r="B450" s="20" t="str">
        <f>iferror(vlookup(A450,'Input de Projetos'!$A$3:$B$999,2,false),"")</f>
        <v/>
      </c>
      <c r="C450" s="51"/>
      <c r="D450" s="62"/>
      <c r="E450" s="20"/>
      <c r="F450" s="51"/>
      <c r="G450" s="51"/>
      <c r="H450" s="26"/>
      <c r="I450" s="48" t="str">
        <f t="shared" si="1"/>
        <v/>
      </c>
      <c r="J450" s="48" t="str">
        <f>IFERROR(if(F450&lt;&gt;"Sim","", VLOOKUP(A450,'Input de Projetos'!$A$3:$F$999,5,FALSE)*D450),"")</f>
        <v/>
      </c>
      <c r="K450" s="49" t="str">
        <f t="shared" si="2"/>
        <v/>
      </c>
      <c r="L450" s="50" t="str">
        <f t="shared" si="3"/>
        <v/>
      </c>
      <c r="M450" s="10"/>
      <c r="N450" s="10"/>
      <c r="O450" s="10"/>
    </row>
    <row r="451">
      <c r="A451" s="10"/>
      <c r="B451" s="20" t="str">
        <f>iferror(vlookup(A451,'Input de Projetos'!$A$3:$B$999,2,false),"")</f>
        <v/>
      </c>
      <c r="C451" s="51"/>
      <c r="D451" s="62"/>
      <c r="E451" s="20"/>
      <c r="F451" s="51"/>
      <c r="G451" s="51"/>
      <c r="H451" s="26"/>
      <c r="I451" s="48" t="str">
        <f t="shared" si="1"/>
        <v/>
      </c>
      <c r="J451" s="48" t="str">
        <f>IFERROR(if(F451&lt;&gt;"Sim","", VLOOKUP(A451,'Input de Projetos'!$A$3:$F$999,5,FALSE)*D451),"")</f>
        <v/>
      </c>
      <c r="K451" s="49" t="str">
        <f t="shared" si="2"/>
        <v/>
      </c>
      <c r="L451" s="50" t="str">
        <f t="shared" si="3"/>
        <v/>
      </c>
      <c r="M451" s="10"/>
      <c r="N451" s="10"/>
      <c r="O451" s="10"/>
    </row>
    <row r="452">
      <c r="A452" s="10"/>
      <c r="B452" s="20" t="str">
        <f>iferror(vlookup(A452,'Input de Projetos'!$A$3:$B$999,2,false),"")</f>
        <v/>
      </c>
      <c r="C452" s="51"/>
      <c r="D452" s="62"/>
      <c r="E452" s="20"/>
      <c r="F452" s="51"/>
      <c r="G452" s="51"/>
      <c r="H452" s="26"/>
      <c r="I452" s="48" t="str">
        <f t="shared" si="1"/>
        <v/>
      </c>
      <c r="J452" s="48" t="str">
        <f>IFERROR(if(F452&lt;&gt;"Sim","", VLOOKUP(A452,'Input de Projetos'!$A$3:$F$999,5,FALSE)*D452),"")</f>
        <v/>
      </c>
      <c r="K452" s="49" t="str">
        <f t="shared" si="2"/>
        <v/>
      </c>
      <c r="L452" s="50" t="str">
        <f t="shared" si="3"/>
        <v/>
      </c>
      <c r="M452" s="10"/>
      <c r="N452" s="10"/>
      <c r="O452" s="10"/>
    </row>
    <row r="453">
      <c r="A453" s="10"/>
      <c r="B453" s="20" t="str">
        <f>iferror(vlookup(A453,'Input de Projetos'!$A$3:$B$999,2,false),"")</f>
        <v/>
      </c>
      <c r="C453" s="51"/>
      <c r="D453" s="62"/>
      <c r="E453" s="20"/>
      <c r="F453" s="51"/>
      <c r="G453" s="51"/>
      <c r="H453" s="26"/>
      <c r="I453" s="48" t="str">
        <f t="shared" si="1"/>
        <v/>
      </c>
      <c r="J453" s="48" t="str">
        <f>IFERROR(if(F453&lt;&gt;"Sim","", VLOOKUP(A453,'Input de Projetos'!$A$3:$F$999,5,FALSE)*D453),"")</f>
        <v/>
      </c>
      <c r="K453" s="49" t="str">
        <f t="shared" si="2"/>
        <v/>
      </c>
      <c r="L453" s="50" t="str">
        <f t="shared" si="3"/>
        <v/>
      </c>
      <c r="M453" s="10"/>
      <c r="N453" s="10"/>
      <c r="O453" s="10"/>
    </row>
    <row r="454">
      <c r="A454" s="10"/>
      <c r="B454" s="20" t="str">
        <f>iferror(vlookup(A454,'Input de Projetos'!$A$3:$B$999,2,false),"")</f>
        <v/>
      </c>
      <c r="C454" s="51"/>
      <c r="D454" s="62"/>
      <c r="E454" s="20"/>
      <c r="F454" s="51"/>
      <c r="G454" s="51"/>
      <c r="H454" s="26"/>
      <c r="I454" s="48" t="str">
        <f t="shared" si="1"/>
        <v/>
      </c>
      <c r="J454" s="48" t="str">
        <f>IFERROR(if(F454&lt;&gt;"Sim","", VLOOKUP(A454,'Input de Projetos'!$A$3:$F$999,5,FALSE)*D454),"")</f>
        <v/>
      </c>
      <c r="K454" s="49" t="str">
        <f t="shared" si="2"/>
        <v/>
      </c>
      <c r="L454" s="50" t="str">
        <f t="shared" si="3"/>
        <v/>
      </c>
      <c r="M454" s="10"/>
      <c r="N454" s="10"/>
      <c r="O454" s="10"/>
    </row>
    <row r="455">
      <c r="A455" s="10"/>
      <c r="B455" s="20" t="str">
        <f>iferror(vlookup(A455,'Input de Projetos'!$A$3:$B$999,2,false),"")</f>
        <v/>
      </c>
      <c r="C455" s="51"/>
      <c r="D455" s="62"/>
      <c r="E455" s="20"/>
      <c r="F455" s="51"/>
      <c r="G455" s="51"/>
      <c r="H455" s="26"/>
      <c r="I455" s="48" t="str">
        <f t="shared" si="1"/>
        <v/>
      </c>
      <c r="J455" s="48" t="str">
        <f>IFERROR(if(F455&lt;&gt;"Sim","", VLOOKUP(A455,'Input de Projetos'!$A$3:$F$999,5,FALSE)*D455),"")</f>
        <v/>
      </c>
      <c r="K455" s="49" t="str">
        <f t="shared" si="2"/>
        <v/>
      </c>
      <c r="L455" s="50" t="str">
        <f t="shared" si="3"/>
        <v/>
      </c>
      <c r="M455" s="10"/>
      <c r="N455" s="10"/>
      <c r="O455" s="10"/>
    </row>
    <row r="456">
      <c r="A456" s="10"/>
      <c r="B456" s="20" t="str">
        <f>iferror(vlookup(A456,'Input de Projetos'!$A$3:$B$999,2,false),"")</f>
        <v/>
      </c>
      <c r="C456" s="51"/>
      <c r="D456" s="62"/>
      <c r="E456" s="20"/>
      <c r="F456" s="51"/>
      <c r="G456" s="51"/>
      <c r="H456" s="26"/>
      <c r="I456" s="48" t="str">
        <f t="shared" si="1"/>
        <v/>
      </c>
      <c r="J456" s="48" t="str">
        <f>IFERROR(if(F456&lt;&gt;"Sim","", VLOOKUP(A456,'Input de Projetos'!$A$3:$F$999,5,FALSE)*D456),"")</f>
        <v/>
      </c>
      <c r="K456" s="49" t="str">
        <f t="shared" si="2"/>
        <v/>
      </c>
      <c r="L456" s="50" t="str">
        <f t="shared" si="3"/>
        <v/>
      </c>
      <c r="M456" s="10"/>
      <c r="N456" s="10"/>
      <c r="O456" s="10"/>
    </row>
    <row r="457">
      <c r="A457" s="10"/>
      <c r="B457" s="20" t="str">
        <f>iferror(vlookup(A457,'Input de Projetos'!$A$3:$B$999,2,false),"")</f>
        <v/>
      </c>
      <c r="C457" s="51"/>
      <c r="D457" s="62"/>
      <c r="E457" s="20"/>
      <c r="F457" s="51"/>
      <c r="G457" s="51"/>
      <c r="H457" s="26"/>
      <c r="I457" s="48" t="str">
        <f t="shared" si="1"/>
        <v/>
      </c>
      <c r="J457" s="48" t="str">
        <f>IFERROR(if(F457&lt;&gt;"Sim","", VLOOKUP(A457,'Input de Projetos'!$A$3:$F$999,5,FALSE)*D457),"")</f>
        <v/>
      </c>
      <c r="K457" s="49" t="str">
        <f t="shared" si="2"/>
        <v/>
      </c>
      <c r="L457" s="50" t="str">
        <f t="shared" si="3"/>
        <v/>
      </c>
      <c r="M457" s="10"/>
      <c r="N457" s="10"/>
      <c r="O457" s="10"/>
    </row>
    <row r="458">
      <c r="A458" s="10"/>
      <c r="B458" s="20" t="str">
        <f>iferror(vlookup(A458,'Input de Projetos'!$A$3:$B$999,2,false),"")</f>
        <v/>
      </c>
      <c r="C458" s="51"/>
      <c r="D458" s="62"/>
      <c r="E458" s="20"/>
      <c r="F458" s="51"/>
      <c r="G458" s="51"/>
      <c r="H458" s="26"/>
      <c r="I458" s="48" t="str">
        <f t="shared" si="1"/>
        <v/>
      </c>
      <c r="J458" s="48" t="str">
        <f>IFERROR(if(F458&lt;&gt;"Sim","", VLOOKUP(A458,'Input de Projetos'!$A$3:$F$999,5,FALSE)*D458),"")</f>
        <v/>
      </c>
      <c r="K458" s="49" t="str">
        <f t="shared" si="2"/>
        <v/>
      </c>
      <c r="L458" s="50" t="str">
        <f t="shared" si="3"/>
        <v/>
      </c>
      <c r="M458" s="10"/>
      <c r="N458" s="10"/>
      <c r="O458" s="10"/>
    </row>
    <row r="459">
      <c r="A459" s="10"/>
      <c r="B459" s="20" t="str">
        <f>iferror(vlookup(A459,'Input de Projetos'!$A$3:$B$999,2,false),"")</f>
        <v/>
      </c>
      <c r="C459" s="51"/>
      <c r="D459" s="62"/>
      <c r="E459" s="20"/>
      <c r="F459" s="51"/>
      <c r="G459" s="51"/>
      <c r="H459" s="26"/>
      <c r="I459" s="48" t="str">
        <f t="shared" si="1"/>
        <v/>
      </c>
      <c r="J459" s="48" t="str">
        <f>IFERROR(if(F459&lt;&gt;"Sim","", VLOOKUP(A459,'Input de Projetos'!$A$3:$F$999,5,FALSE)*D459),"")</f>
        <v/>
      </c>
      <c r="K459" s="49" t="str">
        <f t="shared" si="2"/>
        <v/>
      </c>
      <c r="L459" s="50" t="str">
        <f t="shared" si="3"/>
        <v/>
      </c>
      <c r="M459" s="10"/>
      <c r="N459" s="10"/>
      <c r="O459" s="10"/>
    </row>
    <row r="460">
      <c r="A460" s="10"/>
      <c r="B460" s="20" t="str">
        <f>iferror(vlookup(A460,'Input de Projetos'!$A$3:$B$999,2,false),"")</f>
        <v/>
      </c>
      <c r="C460" s="51"/>
      <c r="D460" s="62"/>
      <c r="E460" s="20"/>
      <c r="F460" s="51"/>
      <c r="G460" s="51"/>
      <c r="H460" s="26"/>
      <c r="I460" s="48" t="str">
        <f t="shared" si="1"/>
        <v/>
      </c>
      <c r="J460" s="48" t="str">
        <f>IFERROR(if(F460&lt;&gt;"Sim","", VLOOKUP(A460,'Input de Projetos'!$A$3:$F$999,5,FALSE)*D460),"")</f>
        <v/>
      </c>
      <c r="K460" s="49" t="str">
        <f t="shared" si="2"/>
        <v/>
      </c>
      <c r="L460" s="50" t="str">
        <f t="shared" si="3"/>
        <v/>
      </c>
      <c r="M460" s="10"/>
      <c r="N460" s="10"/>
      <c r="O460" s="10"/>
    </row>
    <row r="461">
      <c r="A461" s="10"/>
      <c r="B461" s="20" t="str">
        <f>iferror(vlookup(A461,'Input de Projetos'!$A$3:$B$999,2,false),"")</f>
        <v/>
      </c>
      <c r="C461" s="51"/>
      <c r="D461" s="62"/>
      <c r="E461" s="20"/>
      <c r="F461" s="51"/>
      <c r="G461" s="51"/>
      <c r="H461" s="26"/>
      <c r="I461" s="48" t="str">
        <f t="shared" si="1"/>
        <v/>
      </c>
      <c r="J461" s="48" t="str">
        <f>IFERROR(if(F461&lt;&gt;"Sim","", VLOOKUP(A461,'Input de Projetos'!$A$3:$F$999,5,FALSE)*D461),"")</f>
        <v/>
      </c>
      <c r="K461" s="49" t="str">
        <f t="shared" si="2"/>
        <v/>
      </c>
      <c r="L461" s="50" t="str">
        <f t="shared" si="3"/>
        <v/>
      </c>
      <c r="M461" s="10"/>
      <c r="N461" s="10"/>
      <c r="O461" s="10"/>
    </row>
    <row r="462">
      <c r="A462" s="10"/>
      <c r="B462" s="20" t="str">
        <f>iferror(vlookup(A462,'Input de Projetos'!$A$3:$B$999,2,false),"")</f>
        <v/>
      </c>
      <c r="C462" s="51"/>
      <c r="D462" s="62"/>
      <c r="E462" s="20"/>
      <c r="F462" s="51"/>
      <c r="G462" s="51"/>
      <c r="H462" s="26"/>
      <c r="I462" s="48" t="str">
        <f t="shared" si="1"/>
        <v/>
      </c>
      <c r="J462" s="48" t="str">
        <f>IFERROR(if(F462&lt;&gt;"Sim","", VLOOKUP(A462,'Input de Projetos'!$A$3:$F$999,5,FALSE)*D462),"")</f>
        <v/>
      </c>
      <c r="K462" s="49" t="str">
        <f t="shared" si="2"/>
        <v/>
      </c>
      <c r="L462" s="50" t="str">
        <f t="shared" si="3"/>
        <v/>
      </c>
      <c r="M462" s="10"/>
      <c r="N462" s="10"/>
      <c r="O462" s="10"/>
    </row>
    <row r="463">
      <c r="A463" s="10"/>
      <c r="B463" s="20" t="str">
        <f>iferror(vlookup(A463,'Input de Projetos'!$A$3:$B$999,2,false),"")</f>
        <v/>
      </c>
      <c r="C463" s="51"/>
      <c r="D463" s="62"/>
      <c r="E463" s="20"/>
      <c r="F463" s="51"/>
      <c r="G463" s="51"/>
      <c r="H463" s="26"/>
      <c r="I463" s="48" t="str">
        <f t="shared" si="1"/>
        <v/>
      </c>
      <c r="J463" s="48" t="str">
        <f>IFERROR(if(F463&lt;&gt;"Sim","", VLOOKUP(A463,'Input de Projetos'!$A$3:$F$999,5,FALSE)*D463),"")</f>
        <v/>
      </c>
      <c r="K463" s="49" t="str">
        <f t="shared" si="2"/>
        <v/>
      </c>
      <c r="L463" s="50" t="str">
        <f t="shared" si="3"/>
        <v/>
      </c>
      <c r="M463" s="10"/>
      <c r="N463" s="10"/>
      <c r="O463" s="10"/>
    </row>
    <row r="464">
      <c r="A464" s="10"/>
      <c r="B464" s="20" t="str">
        <f>iferror(vlookup(A464,'Input de Projetos'!$A$3:$B$999,2,false),"")</f>
        <v/>
      </c>
      <c r="C464" s="51"/>
      <c r="D464" s="62"/>
      <c r="E464" s="20"/>
      <c r="F464" s="51"/>
      <c r="G464" s="51"/>
      <c r="H464" s="26"/>
      <c r="I464" s="48" t="str">
        <f t="shared" si="1"/>
        <v/>
      </c>
      <c r="J464" s="48" t="str">
        <f>IFERROR(if(F464&lt;&gt;"Sim","", VLOOKUP(A464,'Input de Projetos'!$A$3:$F$999,5,FALSE)*D464),"")</f>
        <v/>
      </c>
      <c r="K464" s="49" t="str">
        <f t="shared" si="2"/>
        <v/>
      </c>
      <c r="L464" s="50" t="str">
        <f t="shared" si="3"/>
        <v/>
      </c>
      <c r="M464" s="10"/>
      <c r="N464" s="10"/>
      <c r="O464" s="10"/>
    </row>
    <row r="465">
      <c r="A465" s="10"/>
      <c r="B465" s="20" t="str">
        <f>iferror(vlookup(A465,'Input de Projetos'!$A$3:$B$999,2,false),"")</f>
        <v/>
      </c>
      <c r="C465" s="51"/>
      <c r="D465" s="62"/>
      <c r="E465" s="20"/>
      <c r="F465" s="51"/>
      <c r="G465" s="51"/>
      <c r="H465" s="26"/>
      <c r="I465" s="48" t="str">
        <f t="shared" si="1"/>
        <v/>
      </c>
      <c r="J465" s="48" t="str">
        <f>IFERROR(if(F465&lt;&gt;"Sim","", VLOOKUP(A465,'Input de Projetos'!$A$3:$F$999,5,FALSE)*D465),"")</f>
        <v/>
      </c>
      <c r="K465" s="49" t="str">
        <f t="shared" si="2"/>
        <v/>
      </c>
      <c r="L465" s="50" t="str">
        <f t="shared" si="3"/>
        <v/>
      </c>
      <c r="M465" s="10"/>
      <c r="N465" s="10"/>
      <c r="O465" s="10"/>
    </row>
    <row r="466">
      <c r="A466" s="10"/>
      <c r="B466" s="20" t="str">
        <f>iferror(vlookup(A466,'Input de Projetos'!$A$3:$B$999,2,false),"")</f>
        <v/>
      </c>
      <c r="C466" s="51"/>
      <c r="D466" s="62"/>
      <c r="E466" s="20"/>
      <c r="F466" s="51"/>
      <c r="G466" s="51"/>
      <c r="H466" s="26"/>
      <c r="I466" s="48" t="str">
        <f t="shared" si="1"/>
        <v/>
      </c>
      <c r="J466" s="48" t="str">
        <f>IFERROR(if(F466&lt;&gt;"Sim","", VLOOKUP(A466,'Input de Projetos'!$A$3:$F$999,5,FALSE)*D466),"")</f>
        <v/>
      </c>
      <c r="K466" s="49" t="str">
        <f t="shared" si="2"/>
        <v/>
      </c>
      <c r="L466" s="50" t="str">
        <f t="shared" si="3"/>
        <v/>
      </c>
      <c r="M466" s="10"/>
      <c r="N466" s="10"/>
      <c r="O466" s="10"/>
    </row>
    <row r="467">
      <c r="A467" s="10"/>
      <c r="B467" s="20" t="str">
        <f>iferror(vlookup(A467,'Input de Projetos'!$A$3:$B$999,2,false),"")</f>
        <v/>
      </c>
      <c r="C467" s="51"/>
      <c r="D467" s="62"/>
      <c r="E467" s="20"/>
      <c r="F467" s="51"/>
      <c r="G467" s="51"/>
      <c r="H467" s="26"/>
      <c r="I467" s="48" t="str">
        <f t="shared" si="1"/>
        <v/>
      </c>
      <c r="J467" s="48" t="str">
        <f>IFERROR(if(F467&lt;&gt;"Sim","", VLOOKUP(A467,'Input de Projetos'!$A$3:$F$999,5,FALSE)*D467),"")</f>
        <v/>
      </c>
      <c r="K467" s="49" t="str">
        <f t="shared" si="2"/>
        <v/>
      </c>
      <c r="L467" s="50" t="str">
        <f t="shared" si="3"/>
        <v/>
      </c>
      <c r="M467" s="10"/>
      <c r="N467" s="10"/>
      <c r="O467" s="10"/>
    </row>
    <row r="468">
      <c r="A468" s="10"/>
      <c r="B468" s="20" t="str">
        <f>iferror(vlookup(A468,'Input de Projetos'!$A$3:$B$999,2,false),"")</f>
        <v/>
      </c>
      <c r="C468" s="51"/>
      <c r="D468" s="62"/>
      <c r="E468" s="20"/>
      <c r="F468" s="51"/>
      <c r="G468" s="51"/>
      <c r="H468" s="26"/>
      <c r="I468" s="48" t="str">
        <f t="shared" si="1"/>
        <v/>
      </c>
      <c r="J468" s="48" t="str">
        <f>IFERROR(if(F468&lt;&gt;"Sim","", VLOOKUP(A468,'Input de Projetos'!$A$3:$F$999,5,FALSE)*D468),"")</f>
        <v/>
      </c>
      <c r="K468" s="49" t="str">
        <f t="shared" si="2"/>
        <v/>
      </c>
      <c r="L468" s="50" t="str">
        <f t="shared" si="3"/>
        <v/>
      </c>
      <c r="M468" s="10"/>
      <c r="N468" s="10"/>
      <c r="O468" s="10"/>
    </row>
    <row r="469">
      <c r="A469" s="10"/>
      <c r="B469" s="20" t="str">
        <f>iferror(vlookup(A469,'Input de Projetos'!$A$3:$B$999,2,false),"")</f>
        <v/>
      </c>
      <c r="C469" s="51"/>
      <c r="D469" s="62"/>
      <c r="E469" s="20"/>
      <c r="F469" s="51"/>
      <c r="G469" s="51"/>
      <c r="H469" s="26"/>
      <c r="I469" s="48" t="str">
        <f t="shared" si="1"/>
        <v/>
      </c>
      <c r="J469" s="48" t="str">
        <f>IFERROR(if(F469&lt;&gt;"Sim","", VLOOKUP(A469,'Input de Projetos'!$A$3:$F$999,5,FALSE)*D469),"")</f>
        <v/>
      </c>
      <c r="K469" s="49" t="str">
        <f t="shared" si="2"/>
        <v/>
      </c>
      <c r="L469" s="50" t="str">
        <f t="shared" si="3"/>
        <v/>
      </c>
      <c r="M469" s="10"/>
      <c r="N469" s="10"/>
      <c r="O469" s="10"/>
    </row>
    <row r="470">
      <c r="A470" s="10"/>
      <c r="B470" s="20" t="str">
        <f>iferror(vlookup(A470,'Input de Projetos'!$A$3:$B$999,2,false),"")</f>
        <v/>
      </c>
      <c r="C470" s="51"/>
      <c r="D470" s="62"/>
      <c r="E470" s="20"/>
      <c r="F470" s="51"/>
      <c r="G470" s="51"/>
      <c r="H470" s="26"/>
      <c r="I470" s="48" t="str">
        <f t="shared" si="1"/>
        <v/>
      </c>
      <c r="J470" s="48" t="str">
        <f>IFERROR(if(F470&lt;&gt;"Sim","", VLOOKUP(A470,'Input de Projetos'!$A$3:$F$999,5,FALSE)*D470),"")</f>
        <v/>
      </c>
      <c r="K470" s="49" t="str">
        <f t="shared" si="2"/>
        <v/>
      </c>
      <c r="L470" s="50" t="str">
        <f t="shared" si="3"/>
        <v/>
      </c>
      <c r="M470" s="10"/>
      <c r="N470" s="10"/>
      <c r="O470" s="10"/>
    </row>
    <row r="471">
      <c r="A471" s="10"/>
      <c r="B471" s="20" t="str">
        <f>iferror(vlookup(A471,'Input de Projetos'!$A$3:$B$999,2,false),"")</f>
        <v/>
      </c>
      <c r="C471" s="51"/>
      <c r="D471" s="62"/>
      <c r="E471" s="20"/>
      <c r="F471" s="51"/>
      <c r="G471" s="51"/>
      <c r="H471" s="26"/>
      <c r="I471" s="48" t="str">
        <f t="shared" si="1"/>
        <v/>
      </c>
      <c r="J471" s="48" t="str">
        <f>IFERROR(if(F471&lt;&gt;"Sim","", VLOOKUP(A471,'Input de Projetos'!$A$3:$F$999,5,FALSE)*D471),"")</f>
        <v/>
      </c>
      <c r="K471" s="49" t="str">
        <f t="shared" si="2"/>
        <v/>
      </c>
      <c r="L471" s="50" t="str">
        <f t="shared" si="3"/>
        <v/>
      </c>
      <c r="M471" s="10"/>
      <c r="N471" s="10"/>
      <c r="O471" s="10"/>
    </row>
    <row r="472">
      <c r="A472" s="10"/>
      <c r="B472" s="20" t="str">
        <f>iferror(vlookup(A472,'Input de Projetos'!$A$3:$B$999,2,false),"")</f>
        <v/>
      </c>
      <c r="C472" s="51"/>
      <c r="D472" s="62"/>
      <c r="E472" s="20"/>
      <c r="F472" s="51"/>
      <c r="G472" s="51"/>
      <c r="H472" s="26"/>
      <c r="I472" s="48" t="str">
        <f t="shared" si="1"/>
        <v/>
      </c>
      <c r="J472" s="48" t="str">
        <f>IFERROR(if(F472&lt;&gt;"Sim","", VLOOKUP(A472,'Input de Projetos'!$A$3:$F$999,5,FALSE)*D472),"")</f>
        <v/>
      </c>
      <c r="K472" s="49" t="str">
        <f t="shared" si="2"/>
        <v/>
      </c>
      <c r="L472" s="50" t="str">
        <f t="shared" si="3"/>
        <v/>
      </c>
      <c r="M472" s="10"/>
      <c r="N472" s="10"/>
      <c r="O472" s="10"/>
    </row>
    <row r="473">
      <c r="A473" s="10"/>
      <c r="B473" s="20" t="str">
        <f>iferror(vlookup(A473,'Input de Projetos'!$A$3:$B$999,2,false),"")</f>
        <v/>
      </c>
      <c r="C473" s="51"/>
      <c r="D473" s="62"/>
      <c r="E473" s="20"/>
      <c r="F473" s="51"/>
      <c r="G473" s="51"/>
      <c r="H473" s="26"/>
      <c r="I473" s="48" t="str">
        <f t="shared" si="1"/>
        <v/>
      </c>
      <c r="J473" s="48" t="str">
        <f>IFERROR(if(F473&lt;&gt;"Sim","", VLOOKUP(A473,'Input de Projetos'!$A$3:$F$999,5,FALSE)*D473),"")</f>
        <v/>
      </c>
      <c r="K473" s="49" t="str">
        <f t="shared" si="2"/>
        <v/>
      </c>
      <c r="L473" s="50" t="str">
        <f t="shared" si="3"/>
        <v/>
      </c>
      <c r="M473" s="10"/>
      <c r="N473" s="10"/>
      <c r="O473" s="10"/>
    </row>
    <row r="474">
      <c r="A474" s="10"/>
      <c r="B474" s="20" t="str">
        <f>iferror(vlookup(A474,'Input de Projetos'!$A$3:$B$999,2,false),"")</f>
        <v/>
      </c>
      <c r="C474" s="51"/>
      <c r="D474" s="62"/>
      <c r="E474" s="20"/>
      <c r="F474" s="51"/>
      <c r="G474" s="51"/>
      <c r="H474" s="26"/>
      <c r="I474" s="48" t="str">
        <f t="shared" si="1"/>
        <v/>
      </c>
      <c r="J474" s="48" t="str">
        <f>IFERROR(if(F474&lt;&gt;"Sim","", VLOOKUP(A474,'Input de Projetos'!$A$3:$F$999,5,FALSE)*D474),"")</f>
        <v/>
      </c>
      <c r="K474" s="49" t="str">
        <f t="shared" si="2"/>
        <v/>
      </c>
      <c r="L474" s="50" t="str">
        <f t="shared" si="3"/>
        <v/>
      </c>
      <c r="M474" s="10"/>
      <c r="N474" s="10"/>
      <c r="O474" s="10"/>
    </row>
    <row r="475">
      <c r="A475" s="10"/>
      <c r="B475" s="20" t="str">
        <f>iferror(vlookup(A475,'Input de Projetos'!$A$3:$B$999,2,false),"")</f>
        <v/>
      </c>
      <c r="C475" s="51"/>
      <c r="D475" s="62"/>
      <c r="E475" s="20"/>
      <c r="F475" s="51"/>
      <c r="G475" s="51"/>
      <c r="H475" s="26"/>
      <c r="I475" s="48" t="str">
        <f t="shared" si="1"/>
        <v/>
      </c>
      <c r="J475" s="48" t="str">
        <f>IFERROR(if(F475&lt;&gt;"Sim","", VLOOKUP(A475,'Input de Projetos'!$A$3:$F$999,5,FALSE)*D475),"")</f>
        <v/>
      </c>
      <c r="K475" s="49" t="str">
        <f t="shared" si="2"/>
        <v/>
      </c>
      <c r="L475" s="50" t="str">
        <f t="shared" si="3"/>
        <v/>
      </c>
      <c r="M475" s="10"/>
      <c r="N475" s="10"/>
      <c r="O475" s="10"/>
    </row>
    <row r="476">
      <c r="A476" s="10"/>
      <c r="B476" s="20" t="str">
        <f>iferror(vlookup(A476,'Input de Projetos'!$A$3:$B$999,2,false),"")</f>
        <v/>
      </c>
      <c r="C476" s="51"/>
      <c r="D476" s="62"/>
      <c r="E476" s="20"/>
      <c r="F476" s="51"/>
      <c r="G476" s="51"/>
      <c r="H476" s="26"/>
      <c r="I476" s="48" t="str">
        <f t="shared" si="1"/>
        <v/>
      </c>
      <c r="J476" s="48" t="str">
        <f>IFERROR(if(F476&lt;&gt;"Sim","", VLOOKUP(A476,'Input de Projetos'!$A$3:$F$999,5,FALSE)*D476),"")</f>
        <v/>
      </c>
      <c r="K476" s="49" t="str">
        <f t="shared" si="2"/>
        <v/>
      </c>
      <c r="L476" s="50" t="str">
        <f t="shared" si="3"/>
        <v/>
      </c>
      <c r="M476" s="10"/>
      <c r="N476" s="10"/>
      <c r="O476" s="10"/>
    </row>
    <row r="477">
      <c r="A477" s="10"/>
      <c r="B477" s="20" t="str">
        <f>iferror(vlookup(A477,'Input de Projetos'!$A$3:$B$999,2,false),"")</f>
        <v/>
      </c>
      <c r="C477" s="51"/>
      <c r="D477" s="62"/>
      <c r="E477" s="20"/>
      <c r="F477" s="51"/>
      <c r="G477" s="51"/>
      <c r="H477" s="26"/>
      <c r="I477" s="48" t="str">
        <f t="shared" si="1"/>
        <v/>
      </c>
      <c r="J477" s="48" t="str">
        <f>IFERROR(if(F477&lt;&gt;"Sim","", VLOOKUP(A477,'Input de Projetos'!$A$3:$F$999,5,FALSE)*D477),"")</f>
        <v/>
      </c>
      <c r="K477" s="49" t="str">
        <f t="shared" si="2"/>
        <v/>
      </c>
      <c r="L477" s="50" t="str">
        <f t="shared" si="3"/>
        <v/>
      </c>
      <c r="M477" s="10"/>
      <c r="N477" s="10"/>
      <c r="O477" s="10"/>
    </row>
    <row r="478">
      <c r="A478" s="10"/>
      <c r="B478" s="20" t="str">
        <f>iferror(vlookup(A478,'Input de Projetos'!$A$3:$B$999,2,false),"")</f>
        <v/>
      </c>
      <c r="C478" s="51"/>
      <c r="D478" s="62"/>
      <c r="E478" s="20"/>
      <c r="F478" s="51"/>
      <c r="G478" s="51"/>
      <c r="H478" s="26"/>
      <c r="I478" s="48" t="str">
        <f t="shared" si="1"/>
        <v/>
      </c>
      <c r="J478" s="48" t="str">
        <f>IFERROR(if(F478&lt;&gt;"Sim","", VLOOKUP(A478,'Input de Projetos'!$A$3:$F$999,5,FALSE)*D478),"")</f>
        <v/>
      </c>
      <c r="K478" s="49" t="str">
        <f t="shared" si="2"/>
        <v/>
      </c>
      <c r="L478" s="50" t="str">
        <f t="shared" si="3"/>
        <v/>
      </c>
      <c r="M478" s="10"/>
      <c r="N478" s="10"/>
      <c r="O478" s="10"/>
    </row>
    <row r="479">
      <c r="A479" s="10"/>
      <c r="B479" s="20" t="str">
        <f>iferror(vlookup(A479,'Input de Projetos'!$A$3:$B$999,2,false),"")</f>
        <v/>
      </c>
      <c r="C479" s="51"/>
      <c r="D479" s="62"/>
      <c r="E479" s="20"/>
      <c r="F479" s="51"/>
      <c r="G479" s="51"/>
      <c r="H479" s="26"/>
      <c r="I479" s="48" t="str">
        <f t="shared" si="1"/>
        <v/>
      </c>
      <c r="J479" s="48" t="str">
        <f>IFERROR(if(F479&lt;&gt;"Sim","", VLOOKUP(A479,'Input de Projetos'!$A$3:$F$999,5,FALSE)*D479),"")</f>
        <v/>
      </c>
      <c r="K479" s="49" t="str">
        <f t="shared" si="2"/>
        <v/>
      </c>
      <c r="L479" s="50" t="str">
        <f t="shared" si="3"/>
        <v/>
      </c>
      <c r="M479" s="10"/>
      <c r="N479" s="10"/>
      <c r="O479" s="10"/>
    </row>
    <row r="480">
      <c r="A480" s="10"/>
      <c r="B480" s="20" t="str">
        <f>iferror(vlookup(A480,'Input de Projetos'!$A$3:$B$999,2,false),"")</f>
        <v/>
      </c>
      <c r="C480" s="51"/>
      <c r="D480" s="62"/>
      <c r="E480" s="20"/>
      <c r="F480" s="51"/>
      <c r="G480" s="51"/>
      <c r="H480" s="26"/>
      <c r="I480" s="48" t="str">
        <f t="shared" si="1"/>
        <v/>
      </c>
      <c r="J480" s="48" t="str">
        <f>IFERROR(if(F480&lt;&gt;"Sim","", VLOOKUP(A480,'Input de Projetos'!$A$3:$F$999,5,FALSE)*D480),"")</f>
        <v/>
      </c>
      <c r="K480" s="49" t="str">
        <f t="shared" si="2"/>
        <v/>
      </c>
      <c r="L480" s="50" t="str">
        <f t="shared" si="3"/>
        <v/>
      </c>
      <c r="M480" s="10"/>
      <c r="N480" s="10"/>
      <c r="O480" s="10"/>
    </row>
    <row r="481">
      <c r="A481" s="10"/>
      <c r="B481" s="20" t="str">
        <f>iferror(vlookup(A481,'Input de Projetos'!$A$3:$B$999,2,false),"")</f>
        <v/>
      </c>
      <c r="C481" s="51"/>
      <c r="D481" s="62"/>
      <c r="E481" s="20"/>
      <c r="F481" s="51"/>
      <c r="G481" s="51"/>
      <c r="H481" s="26"/>
      <c r="I481" s="48" t="str">
        <f t="shared" si="1"/>
        <v/>
      </c>
      <c r="J481" s="48" t="str">
        <f>IFERROR(if(F481&lt;&gt;"Sim","", VLOOKUP(A481,'Input de Projetos'!$A$3:$F$999,5,FALSE)*D481),"")</f>
        <v/>
      </c>
      <c r="K481" s="49" t="str">
        <f t="shared" si="2"/>
        <v/>
      </c>
      <c r="L481" s="50" t="str">
        <f t="shared" si="3"/>
        <v/>
      </c>
      <c r="M481" s="10"/>
      <c r="N481" s="10"/>
      <c r="O481" s="10"/>
    </row>
    <row r="482">
      <c r="A482" s="10"/>
      <c r="B482" s="20" t="str">
        <f>iferror(vlookup(A482,'Input de Projetos'!$A$3:$B$999,2,false),"")</f>
        <v/>
      </c>
      <c r="C482" s="51"/>
      <c r="D482" s="62"/>
      <c r="E482" s="20"/>
      <c r="F482" s="51"/>
      <c r="G482" s="51"/>
      <c r="H482" s="26"/>
      <c r="I482" s="48" t="str">
        <f t="shared" si="1"/>
        <v/>
      </c>
      <c r="J482" s="48" t="str">
        <f>IFERROR(if(F482&lt;&gt;"Sim","", VLOOKUP(A482,'Input de Projetos'!$A$3:$F$999,5,FALSE)*D482),"")</f>
        <v/>
      </c>
      <c r="K482" s="49" t="str">
        <f t="shared" si="2"/>
        <v/>
      </c>
      <c r="L482" s="50" t="str">
        <f t="shared" si="3"/>
        <v/>
      </c>
      <c r="M482" s="10"/>
      <c r="N482" s="10"/>
      <c r="O482" s="10"/>
    </row>
    <row r="483">
      <c r="A483" s="10"/>
      <c r="B483" s="20" t="str">
        <f>iferror(vlookup(A483,'Input de Projetos'!$A$3:$B$999,2,false),"")</f>
        <v/>
      </c>
      <c r="C483" s="51"/>
      <c r="D483" s="62"/>
      <c r="E483" s="20"/>
      <c r="F483" s="51"/>
      <c r="G483" s="51"/>
      <c r="H483" s="26"/>
      <c r="I483" s="48" t="str">
        <f t="shared" si="1"/>
        <v/>
      </c>
      <c r="J483" s="48" t="str">
        <f>IFERROR(if(F483&lt;&gt;"Sim","", VLOOKUP(A483,'Input de Projetos'!$A$3:$F$999,5,FALSE)*D483),"")</f>
        <v/>
      </c>
      <c r="K483" s="49" t="str">
        <f t="shared" si="2"/>
        <v/>
      </c>
      <c r="L483" s="50" t="str">
        <f t="shared" si="3"/>
        <v/>
      </c>
      <c r="M483" s="10"/>
      <c r="N483" s="10"/>
      <c r="O483" s="10"/>
    </row>
    <row r="484">
      <c r="A484" s="10"/>
      <c r="B484" s="20" t="str">
        <f>iferror(vlookup(A484,'Input de Projetos'!$A$3:$B$999,2,false),"")</f>
        <v/>
      </c>
      <c r="C484" s="51"/>
      <c r="D484" s="62"/>
      <c r="E484" s="20"/>
      <c r="F484" s="51"/>
      <c r="G484" s="51"/>
      <c r="H484" s="26"/>
      <c r="I484" s="48" t="str">
        <f t="shared" si="1"/>
        <v/>
      </c>
      <c r="J484" s="48" t="str">
        <f>IFERROR(if(F484&lt;&gt;"Sim","", VLOOKUP(A484,'Input de Projetos'!$A$3:$F$999,5,FALSE)*D484),"")</f>
        <v/>
      </c>
      <c r="K484" s="49" t="str">
        <f t="shared" si="2"/>
        <v/>
      </c>
      <c r="L484" s="50" t="str">
        <f t="shared" si="3"/>
        <v/>
      </c>
      <c r="M484" s="10"/>
      <c r="N484" s="10"/>
      <c r="O484" s="10"/>
    </row>
    <row r="485">
      <c r="A485" s="10"/>
      <c r="B485" s="20" t="str">
        <f>iferror(vlookup(A485,'Input de Projetos'!$A$3:$B$999,2,false),"")</f>
        <v/>
      </c>
      <c r="C485" s="51"/>
      <c r="D485" s="62"/>
      <c r="E485" s="20"/>
      <c r="F485" s="51"/>
      <c r="G485" s="51"/>
      <c r="H485" s="26"/>
      <c r="I485" s="48" t="str">
        <f t="shared" si="1"/>
        <v/>
      </c>
      <c r="J485" s="48" t="str">
        <f>IFERROR(if(F485&lt;&gt;"Sim","", VLOOKUP(A485,'Input de Projetos'!$A$3:$F$999,5,FALSE)*D485),"")</f>
        <v/>
      </c>
      <c r="K485" s="49" t="str">
        <f t="shared" si="2"/>
        <v/>
      </c>
      <c r="L485" s="50" t="str">
        <f t="shared" si="3"/>
        <v/>
      </c>
      <c r="M485" s="10"/>
      <c r="N485" s="10"/>
      <c r="O485" s="10"/>
    </row>
    <row r="486">
      <c r="A486" s="10"/>
      <c r="B486" s="20" t="str">
        <f>iferror(vlookup(A486,'Input de Projetos'!$A$3:$B$999,2,false),"")</f>
        <v/>
      </c>
      <c r="C486" s="51"/>
      <c r="D486" s="62"/>
      <c r="E486" s="20"/>
      <c r="F486" s="51"/>
      <c r="G486" s="51"/>
      <c r="H486" s="26"/>
      <c r="I486" s="48" t="str">
        <f t="shared" si="1"/>
        <v/>
      </c>
      <c r="J486" s="48" t="str">
        <f>IFERROR(if(F486&lt;&gt;"Sim","", VLOOKUP(A486,'Input de Projetos'!$A$3:$F$999,5,FALSE)*D486),"")</f>
        <v/>
      </c>
      <c r="K486" s="49" t="str">
        <f t="shared" si="2"/>
        <v/>
      </c>
      <c r="L486" s="50" t="str">
        <f t="shared" si="3"/>
        <v/>
      </c>
      <c r="M486" s="10"/>
      <c r="N486" s="10"/>
      <c r="O486" s="10"/>
    </row>
    <row r="487">
      <c r="A487" s="10"/>
      <c r="B487" s="20" t="str">
        <f>iferror(vlookup(A487,'Input de Projetos'!$A$3:$B$999,2,false),"")</f>
        <v/>
      </c>
      <c r="C487" s="51"/>
      <c r="D487" s="62"/>
      <c r="E487" s="20"/>
      <c r="F487" s="51"/>
      <c r="G487" s="51"/>
      <c r="H487" s="26"/>
      <c r="I487" s="48" t="str">
        <f t="shared" si="1"/>
        <v/>
      </c>
      <c r="J487" s="48" t="str">
        <f>IFERROR(if(F487&lt;&gt;"Sim","", VLOOKUP(A487,'Input de Projetos'!$A$3:$F$999,5,FALSE)*D487),"")</f>
        <v/>
      </c>
      <c r="K487" s="49" t="str">
        <f t="shared" si="2"/>
        <v/>
      </c>
      <c r="L487" s="50" t="str">
        <f t="shared" si="3"/>
        <v/>
      </c>
      <c r="M487" s="10"/>
      <c r="N487" s="10"/>
      <c r="O487" s="10"/>
    </row>
    <row r="488">
      <c r="A488" s="10"/>
      <c r="B488" s="20" t="str">
        <f>iferror(vlookup(A488,'Input de Projetos'!$A$3:$B$999,2,false),"")</f>
        <v/>
      </c>
      <c r="C488" s="51"/>
      <c r="D488" s="62"/>
      <c r="E488" s="20"/>
      <c r="F488" s="51"/>
      <c r="G488" s="51"/>
      <c r="H488" s="26"/>
      <c r="I488" s="48" t="str">
        <f t="shared" si="1"/>
        <v/>
      </c>
      <c r="J488" s="48" t="str">
        <f>IFERROR(if(F488&lt;&gt;"Sim","", VLOOKUP(A488,'Input de Projetos'!$A$3:$F$999,5,FALSE)*D488),"")</f>
        <v/>
      </c>
      <c r="K488" s="49" t="str">
        <f t="shared" si="2"/>
        <v/>
      </c>
      <c r="L488" s="50" t="str">
        <f t="shared" si="3"/>
        <v/>
      </c>
      <c r="M488" s="10"/>
      <c r="N488" s="10"/>
      <c r="O488" s="10"/>
    </row>
    <row r="489">
      <c r="A489" s="10"/>
      <c r="B489" s="20" t="str">
        <f>iferror(vlookup(A489,'Input de Projetos'!$A$3:$B$999,2,false),"")</f>
        <v/>
      </c>
      <c r="C489" s="51"/>
      <c r="D489" s="62"/>
      <c r="E489" s="20"/>
      <c r="F489" s="51"/>
      <c r="G489" s="51"/>
      <c r="H489" s="26"/>
      <c r="I489" s="48" t="str">
        <f t="shared" si="1"/>
        <v/>
      </c>
      <c r="J489" s="48" t="str">
        <f>IFERROR(if(F489&lt;&gt;"Sim","", VLOOKUP(A489,'Input de Projetos'!$A$3:$F$999,5,FALSE)*D489),"")</f>
        <v/>
      </c>
      <c r="K489" s="49" t="str">
        <f t="shared" si="2"/>
        <v/>
      </c>
      <c r="L489" s="50" t="str">
        <f t="shared" si="3"/>
        <v/>
      </c>
      <c r="M489" s="10"/>
      <c r="N489" s="10"/>
      <c r="O489" s="10"/>
    </row>
    <row r="490">
      <c r="A490" s="10"/>
      <c r="B490" s="20" t="str">
        <f>iferror(vlookup(A490,'Input de Projetos'!$A$3:$B$999,2,false),"")</f>
        <v/>
      </c>
      <c r="C490" s="51"/>
      <c r="D490" s="62"/>
      <c r="E490" s="20"/>
      <c r="F490" s="51"/>
      <c r="G490" s="51"/>
      <c r="H490" s="26"/>
      <c r="I490" s="48" t="str">
        <f t="shared" si="1"/>
        <v/>
      </c>
      <c r="J490" s="48" t="str">
        <f>IFERROR(if(F490&lt;&gt;"Sim","", VLOOKUP(A490,'Input de Projetos'!$A$3:$F$999,5,FALSE)*D490),"")</f>
        <v/>
      </c>
      <c r="K490" s="49" t="str">
        <f t="shared" si="2"/>
        <v/>
      </c>
      <c r="L490" s="50" t="str">
        <f t="shared" si="3"/>
        <v/>
      </c>
      <c r="M490" s="10"/>
      <c r="N490" s="10"/>
      <c r="O490" s="10"/>
    </row>
    <row r="491">
      <c r="A491" s="10"/>
      <c r="B491" s="20" t="str">
        <f>iferror(vlookup(A491,'Input de Projetos'!$A$3:$B$999,2,false),"")</f>
        <v/>
      </c>
      <c r="C491" s="51"/>
      <c r="D491" s="62"/>
      <c r="E491" s="20"/>
      <c r="F491" s="51"/>
      <c r="G491" s="51"/>
      <c r="H491" s="26"/>
      <c r="I491" s="48" t="str">
        <f t="shared" si="1"/>
        <v/>
      </c>
      <c r="J491" s="48" t="str">
        <f>IFERROR(if(F491&lt;&gt;"Sim","", VLOOKUP(A491,'Input de Projetos'!$A$3:$F$999,5,FALSE)*D491),"")</f>
        <v/>
      </c>
      <c r="K491" s="49" t="str">
        <f t="shared" si="2"/>
        <v/>
      </c>
      <c r="L491" s="50" t="str">
        <f t="shared" si="3"/>
        <v/>
      </c>
      <c r="M491" s="10"/>
      <c r="N491" s="10"/>
      <c r="O491" s="10"/>
    </row>
    <row r="492">
      <c r="A492" s="10"/>
      <c r="B492" s="20" t="str">
        <f>iferror(vlookup(A492,'Input de Projetos'!$A$3:$B$999,2,false),"")</f>
        <v/>
      </c>
      <c r="C492" s="51"/>
      <c r="D492" s="62"/>
      <c r="E492" s="20"/>
      <c r="F492" s="51"/>
      <c r="G492" s="51"/>
      <c r="H492" s="26"/>
      <c r="I492" s="48" t="str">
        <f t="shared" si="1"/>
        <v/>
      </c>
      <c r="J492" s="48" t="str">
        <f>IFERROR(if(F492&lt;&gt;"Sim","", VLOOKUP(A492,'Input de Projetos'!$A$3:$F$999,5,FALSE)*D492),"")</f>
        <v/>
      </c>
      <c r="K492" s="49" t="str">
        <f t="shared" si="2"/>
        <v/>
      </c>
      <c r="L492" s="50" t="str">
        <f t="shared" si="3"/>
        <v/>
      </c>
      <c r="M492" s="10"/>
      <c r="N492" s="10"/>
      <c r="O492" s="10"/>
    </row>
    <row r="493">
      <c r="A493" s="10"/>
      <c r="B493" s="20" t="str">
        <f>iferror(vlookup(A493,'Input de Projetos'!$A$3:$B$999,2,false),"")</f>
        <v/>
      </c>
      <c r="C493" s="51"/>
      <c r="D493" s="62"/>
      <c r="E493" s="20"/>
      <c r="F493" s="51"/>
      <c r="G493" s="51"/>
      <c r="H493" s="26"/>
      <c r="I493" s="48" t="str">
        <f t="shared" si="1"/>
        <v/>
      </c>
      <c r="J493" s="48" t="str">
        <f>IFERROR(if(F493&lt;&gt;"Sim","", VLOOKUP(A493,'Input de Projetos'!$A$3:$F$999,5,FALSE)*D493),"")</f>
        <v/>
      </c>
      <c r="K493" s="49" t="str">
        <f t="shared" si="2"/>
        <v/>
      </c>
      <c r="L493" s="50" t="str">
        <f t="shared" si="3"/>
        <v/>
      </c>
      <c r="M493" s="10"/>
      <c r="N493" s="10"/>
      <c r="O493" s="10"/>
    </row>
    <row r="494">
      <c r="A494" s="10"/>
      <c r="B494" s="20" t="str">
        <f>iferror(vlookup(A494,'Input de Projetos'!$A$3:$B$999,2,false),"")</f>
        <v/>
      </c>
      <c r="C494" s="51"/>
      <c r="D494" s="62"/>
      <c r="E494" s="20"/>
      <c r="F494" s="51"/>
      <c r="G494" s="51"/>
      <c r="H494" s="26"/>
      <c r="I494" s="48" t="str">
        <f t="shared" si="1"/>
        <v/>
      </c>
      <c r="J494" s="48" t="str">
        <f>IFERROR(if(F494&lt;&gt;"Sim","", VLOOKUP(A494,'Input de Projetos'!$A$3:$F$999,5,FALSE)*D494),"")</f>
        <v/>
      </c>
      <c r="K494" s="49" t="str">
        <f t="shared" si="2"/>
        <v/>
      </c>
      <c r="L494" s="50" t="str">
        <f t="shared" si="3"/>
        <v/>
      </c>
      <c r="M494" s="10"/>
      <c r="N494" s="10"/>
      <c r="O494" s="10"/>
    </row>
    <row r="495">
      <c r="A495" s="10"/>
      <c r="B495" s="20" t="str">
        <f>iferror(vlookup(A495,'Input de Projetos'!$A$3:$B$999,2,false),"")</f>
        <v/>
      </c>
      <c r="C495" s="51"/>
      <c r="D495" s="62"/>
      <c r="E495" s="20"/>
      <c r="F495" s="51"/>
      <c r="G495" s="51"/>
      <c r="H495" s="26"/>
      <c r="I495" s="48" t="str">
        <f t="shared" si="1"/>
        <v/>
      </c>
      <c r="J495" s="48" t="str">
        <f>IFERROR(if(F495&lt;&gt;"Sim","", VLOOKUP(A495,'Input de Projetos'!$A$3:$F$999,5,FALSE)*D495),"")</f>
        <v/>
      </c>
      <c r="K495" s="49" t="str">
        <f t="shared" si="2"/>
        <v/>
      </c>
      <c r="L495" s="50" t="str">
        <f t="shared" si="3"/>
        <v/>
      </c>
      <c r="M495" s="10"/>
      <c r="N495" s="10"/>
      <c r="O495" s="10"/>
    </row>
    <row r="496">
      <c r="A496" s="10"/>
      <c r="B496" s="20" t="str">
        <f>iferror(vlookup(A496,'Input de Projetos'!$A$3:$B$999,2,false),"")</f>
        <v/>
      </c>
      <c r="C496" s="51"/>
      <c r="D496" s="62"/>
      <c r="E496" s="20"/>
      <c r="F496" s="51"/>
      <c r="G496" s="51"/>
      <c r="H496" s="26"/>
      <c r="I496" s="48" t="str">
        <f t="shared" si="1"/>
        <v/>
      </c>
      <c r="J496" s="48" t="str">
        <f>IFERROR(if(F496&lt;&gt;"Sim","", VLOOKUP(A496,'Input de Projetos'!$A$3:$F$999,5,FALSE)*D496),"")</f>
        <v/>
      </c>
      <c r="K496" s="49" t="str">
        <f t="shared" si="2"/>
        <v/>
      </c>
      <c r="L496" s="50" t="str">
        <f t="shared" si="3"/>
        <v/>
      </c>
      <c r="M496" s="10"/>
      <c r="N496" s="10"/>
      <c r="O496" s="10"/>
    </row>
    <row r="497">
      <c r="A497" s="10"/>
      <c r="B497" s="20" t="str">
        <f>iferror(vlookup(A497,'Input de Projetos'!$A$3:$B$999,2,false),"")</f>
        <v/>
      </c>
      <c r="C497" s="51"/>
      <c r="D497" s="62"/>
      <c r="E497" s="20"/>
      <c r="F497" s="51"/>
      <c r="G497" s="51"/>
      <c r="H497" s="26"/>
      <c r="I497" s="48" t="str">
        <f t="shared" si="1"/>
        <v/>
      </c>
      <c r="J497" s="48" t="str">
        <f>IFERROR(if(F497&lt;&gt;"Sim","", VLOOKUP(A497,'Input de Projetos'!$A$3:$F$999,5,FALSE)*D497),"")</f>
        <v/>
      </c>
      <c r="K497" s="49" t="str">
        <f t="shared" si="2"/>
        <v/>
      </c>
      <c r="L497" s="50" t="str">
        <f t="shared" si="3"/>
        <v/>
      </c>
      <c r="M497" s="10"/>
      <c r="N497" s="10"/>
      <c r="O497" s="10"/>
    </row>
    <row r="498">
      <c r="A498" s="10"/>
      <c r="B498" s="20" t="str">
        <f>iferror(vlookup(A498,'Input de Projetos'!$A$3:$B$999,2,false),"")</f>
        <v/>
      </c>
      <c r="C498" s="51"/>
      <c r="D498" s="62"/>
      <c r="E498" s="20"/>
      <c r="F498" s="51"/>
      <c r="G498" s="51"/>
      <c r="H498" s="26"/>
      <c r="I498" s="48" t="str">
        <f t="shared" si="1"/>
        <v/>
      </c>
      <c r="J498" s="48" t="str">
        <f>IFERROR(if(F498&lt;&gt;"Sim","", VLOOKUP(A498,'Input de Projetos'!$A$3:$F$999,5,FALSE)*D498),"")</f>
        <v/>
      </c>
      <c r="K498" s="49" t="str">
        <f t="shared" si="2"/>
        <v/>
      </c>
      <c r="L498" s="50" t="str">
        <f t="shared" si="3"/>
        <v/>
      </c>
      <c r="M498" s="10"/>
      <c r="N498" s="10"/>
      <c r="O498" s="10"/>
    </row>
    <row r="499">
      <c r="A499" s="10"/>
      <c r="B499" s="20" t="str">
        <f>iferror(vlookup(A499,'Input de Projetos'!$A$3:$B$999,2,false),"")</f>
        <v/>
      </c>
      <c r="C499" s="51"/>
      <c r="D499" s="62"/>
      <c r="E499" s="20"/>
      <c r="F499" s="51"/>
      <c r="G499" s="51"/>
      <c r="H499" s="26"/>
      <c r="I499" s="48" t="str">
        <f t="shared" si="1"/>
        <v/>
      </c>
      <c r="J499" s="48" t="str">
        <f>IFERROR(if(F499&lt;&gt;"Sim","", VLOOKUP(A499,'Input de Projetos'!$A$3:$F$999,5,FALSE)*D499),"")</f>
        <v/>
      </c>
      <c r="K499" s="49" t="str">
        <f t="shared" si="2"/>
        <v/>
      </c>
      <c r="L499" s="50" t="str">
        <f t="shared" si="3"/>
        <v/>
      </c>
      <c r="M499" s="10"/>
      <c r="N499" s="10"/>
      <c r="O499" s="10"/>
    </row>
    <row r="500">
      <c r="A500" s="10"/>
      <c r="B500" s="20" t="str">
        <f>iferror(vlookup(A500,'Input de Projetos'!$A$3:$B$999,2,false),"")</f>
        <v/>
      </c>
      <c r="C500" s="51"/>
      <c r="D500" s="62"/>
      <c r="E500" s="20"/>
      <c r="F500" s="51"/>
      <c r="G500" s="51"/>
      <c r="H500" s="26"/>
      <c r="I500" s="48" t="str">
        <f t="shared" si="1"/>
        <v/>
      </c>
      <c r="J500" s="48" t="str">
        <f>IFERROR(if(F500&lt;&gt;"Sim","", VLOOKUP(A500,'Input de Projetos'!$A$3:$F$999,5,FALSE)*D500),"")</f>
        <v/>
      </c>
      <c r="K500" s="49" t="str">
        <f t="shared" si="2"/>
        <v/>
      </c>
      <c r="L500" s="50" t="str">
        <f t="shared" si="3"/>
        <v/>
      </c>
      <c r="M500" s="10"/>
      <c r="N500" s="10"/>
      <c r="O500" s="10"/>
    </row>
    <row r="501">
      <c r="A501" s="10"/>
      <c r="B501" s="20" t="str">
        <f>iferror(vlookup(A501,'Input de Projetos'!$A$3:$B$999,2,false),"")</f>
        <v/>
      </c>
      <c r="C501" s="51"/>
      <c r="D501" s="62"/>
      <c r="E501" s="20"/>
      <c r="F501" s="51"/>
      <c r="G501" s="51"/>
      <c r="H501" s="26"/>
      <c r="I501" s="48" t="str">
        <f t="shared" si="1"/>
        <v/>
      </c>
      <c r="J501" s="48" t="str">
        <f>IFERROR(if(F501&lt;&gt;"Sim","", VLOOKUP(A501,'Input de Projetos'!$A$3:$F$999,5,FALSE)*D501),"")</f>
        <v/>
      </c>
      <c r="K501" s="49" t="str">
        <f t="shared" si="2"/>
        <v/>
      </c>
      <c r="L501" s="50" t="str">
        <f t="shared" si="3"/>
        <v/>
      </c>
      <c r="M501" s="10"/>
      <c r="N501" s="10"/>
      <c r="O501" s="10"/>
    </row>
    <row r="502">
      <c r="A502" s="10"/>
      <c r="B502" s="20" t="str">
        <f>iferror(vlookup(A502,'Input de Projetos'!$A$3:$B$999,2,false),"")</f>
        <v/>
      </c>
      <c r="C502" s="51"/>
      <c r="D502" s="62"/>
      <c r="E502" s="20"/>
      <c r="F502" s="51"/>
      <c r="G502" s="51"/>
      <c r="H502" s="26"/>
      <c r="I502" s="48" t="str">
        <f t="shared" si="1"/>
        <v/>
      </c>
      <c r="J502" s="48" t="str">
        <f>IFERROR(if(F502&lt;&gt;"Sim","", VLOOKUP(A502,'Input de Projetos'!$A$3:$F$999,5,FALSE)*D502),"")</f>
        <v/>
      </c>
      <c r="K502" s="49" t="str">
        <f t="shared" si="2"/>
        <v/>
      </c>
      <c r="L502" s="50" t="str">
        <f t="shared" si="3"/>
        <v/>
      </c>
      <c r="M502" s="10"/>
      <c r="N502" s="10"/>
      <c r="O502" s="10"/>
    </row>
    <row r="503">
      <c r="A503" s="10"/>
      <c r="B503" s="20" t="str">
        <f>iferror(vlookup(A503,'Input de Projetos'!$A$3:$B$999,2,false),"")</f>
        <v/>
      </c>
      <c r="C503" s="51"/>
      <c r="D503" s="62"/>
      <c r="E503" s="20"/>
      <c r="F503" s="51"/>
      <c r="G503" s="51"/>
      <c r="H503" s="26"/>
      <c r="I503" s="48" t="str">
        <f t="shared" si="1"/>
        <v/>
      </c>
      <c r="J503" s="48" t="str">
        <f>IFERROR(if(F503&lt;&gt;"Sim","", VLOOKUP(A503,'Input de Projetos'!$A$3:$F$999,5,FALSE)*D503),"")</f>
        <v/>
      </c>
      <c r="K503" s="49" t="str">
        <f t="shared" si="2"/>
        <v/>
      </c>
      <c r="L503" s="50" t="str">
        <f t="shared" si="3"/>
        <v/>
      </c>
      <c r="M503" s="10"/>
      <c r="N503" s="10"/>
      <c r="O503" s="10"/>
    </row>
    <row r="504">
      <c r="A504" s="10"/>
      <c r="B504" s="20" t="str">
        <f>iferror(vlookup(A504,'Input de Projetos'!$A$3:$B$999,2,false),"")</f>
        <v/>
      </c>
      <c r="C504" s="51"/>
      <c r="D504" s="62"/>
      <c r="E504" s="20"/>
      <c r="F504" s="51"/>
      <c r="G504" s="51"/>
      <c r="H504" s="26"/>
      <c r="I504" s="48" t="str">
        <f t="shared" si="1"/>
        <v/>
      </c>
      <c r="J504" s="48" t="str">
        <f>IFERROR(if(F504&lt;&gt;"Sim","", VLOOKUP(A504,'Input de Projetos'!$A$3:$F$999,5,FALSE)*D504),"")</f>
        <v/>
      </c>
      <c r="K504" s="49" t="str">
        <f t="shared" si="2"/>
        <v/>
      </c>
      <c r="L504" s="50" t="str">
        <f t="shared" si="3"/>
        <v/>
      </c>
      <c r="M504" s="10"/>
      <c r="N504" s="10"/>
      <c r="O504" s="10"/>
    </row>
    <row r="505">
      <c r="A505" s="10"/>
      <c r="B505" s="20" t="str">
        <f>iferror(vlookup(A505,'Input de Projetos'!$A$3:$B$999,2,false),"")</f>
        <v/>
      </c>
      <c r="C505" s="51"/>
      <c r="D505" s="62"/>
      <c r="E505" s="20"/>
      <c r="F505" s="51"/>
      <c r="G505" s="51"/>
      <c r="H505" s="26"/>
      <c r="I505" s="48" t="str">
        <f t="shared" si="1"/>
        <v/>
      </c>
      <c r="J505" s="48" t="str">
        <f>IFERROR(if(F505&lt;&gt;"Sim","", VLOOKUP(A505,'Input de Projetos'!$A$3:$F$999,5,FALSE)*D505),"")</f>
        <v/>
      </c>
      <c r="K505" s="49" t="str">
        <f t="shared" si="2"/>
        <v/>
      </c>
      <c r="L505" s="50" t="str">
        <f t="shared" si="3"/>
        <v/>
      </c>
      <c r="M505" s="10"/>
      <c r="N505" s="10"/>
      <c r="O505" s="10"/>
    </row>
    <row r="506">
      <c r="A506" s="10"/>
      <c r="B506" s="20" t="str">
        <f>iferror(vlookup(A506,'Input de Projetos'!$A$3:$B$999,2,false),"")</f>
        <v/>
      </c>
      <c r="C506" s="51"/>
      <c r="D506" s="62"/>
      <c r="E506" s="20"/>
      <c r="F506" s="51"/>
      <c r="G506" s="51"/>
      <c r="H506" s="26"/>
      <c r="I506" s="48" t="str">
        <f t="shared" si="1"/>
        <v/>
      </c>
      <c r="J506" s="48" t="str">
        <f>IFERROR(if(F506&lt;&gt;"Sim","", VLOOKUP(A506,'Input de Projetos'!$A$3:$F$999,5,FALSE)*D506),"")</f>
        <v/>
      </c>
      <c r="K506" s="49" t="str">
        <f t="shared" si="2"/>
        <v/>
      </c>
      <c r="L506" s="50" t="str">
        <f t="shared" si="3"/>
        <v/>
      </c>
      <c r="M506" s="10"/>
      <c r="N506" s="10"/>
      <c r="O506" s="10"/>
    </row>
    <row r="507">
      <c r="A507" s="10"/>
      <c r="B507" s="20" t="str">
        <f>iferror(vlookup(A507,'Input de Projetos'!$A$3:$B$999,2,false),"")</f>
        <v/>
      </c>
      <c r="C507" s="51"/>
      <c r="D507" s="62"/>
      <c r="E507" s="20"/>
      <c r="F507" s="51"/>
      <c r="G507" s="51"/>
      <c r="H507" s="26"/>
      <c r="I507" s="48" t="str">
        <f t="shared" si="1"/>
        <v/>
      </c>
      <c r="J507" s="48" t="str">
        <f>IFERROR(if(F507&lt;&gt;"Sim","", VLOOKUP(A507,'Input de Projetos'!$A$3:$F$999,5,FALSE)*D507),"")</f>
        <v/>
      </c>
      <c r="K507" s="49" t="str">
        <f t="shared" si="2"/>
        <v/>
      </c>
      <c r="L507" s="50" t="str">
        <f t="shared" si="3"/>
        <v/>
      </c>
      <c r="M507" s="10"/>
      <c r="N507" s="10"/>
      <c r="O507" s="10"/>
    </row>
    <row r="508">
      <c r="A508" s="10"/>
      <c r="B508" s="20" t="str">
        <f>iferror(vlookup(A508,'Input de Projetos'!$A$3:$B$999,2,false),"")</f>
        <v/>
      </c>
      <c r="C508" s="51"/>
      <c r="D508" s="62"/>
      <c r="E508" s="20"/>
      <c r="F508" s="51"/>
      <c r="G508" s="51"/>
      <c r="H508" s="26"/>
      <c r="I508" s="48" t="str">
        <f t="shared" si="1"/>
        <v/>
      </c>
      <c r="J508" s="48" t="str">
        <f>IFERROR(if(F508&lt;&gt;"Sim","", VLOOKUP(A508,'Input de Projetos'!$A$3:$F$999,5,FALSE)*D508),"")</f>
        <v/>
      </c>
      <c r="K508" s="49" t="str">
        <f t="shared" si="2"/>
        <v/>
      </c>
      <c r="L508" s="50" t="str">
        <f t="shared" si="3"/>
        <v/>
      </c>
      <c r="M508" s="10"/>
      <c r="N508" s="10"/>
      <c r="O508" s="10"/>
    </row>
    <row r="509">
      <c r="A509" s="10"/>
      <c r="B509" s="20" t="str">
        <f>iferror(vlookup(A509,'Input de Projetos'!$A$3:$B$999,2,false),"")</f>
        <v/>
      </c>
      <c r="C509" s="51"/>
      <c r="D509" s="62"/>
      <c r="E509" s="20"/>
      <c r="F509" s="51"/>
      <c r="G509" s="51"/>
      <c r="H509" s="26"/>
      <c r="I509" s="48" t="str">
        <f t="shared" si="1"/>
        <v/>
      </c>
      <c r="J509" s="48" t="str">
        <f>IFERROR(if(F509&lt;&gt;"Sim","", VLOOKUP(A509,'Input de Projetos'!$A$3:$F$999,5,FALSE)*D509),"")</f>
        <v/>
      </c>
      <c r="K509" s="49" t="str">
        <f t="shared" si="2"/>
        <v/>
      </c>
      <c r="L509" s="50" t="str">
        <f t="shared" si="3"/>
        <v/>
      </c>
      <c r="M509" s="10"/>
      <c r="N509" s="10"/>
      <c r="O509" s="10"/>
    </row>
    <row r="510">
      <c r="A510" s="10"/>
      <c r="B510" s="20" t="str">
        <f>iferror(vlookup(A510,'Input de Projetos'!$A$3:$B$999,2,false),"")</f>
        <v/>
      </c>
      <c r="C510" s="51"/>
      <c r="D510" s="62"/>
      <c r="E510" s="20"/>
      <c r="F510" s="51"/>
      <c r="G510" s="51"/>
      <c r="H510" s="26"/>
      <c r="I510" s="48" t="str">
        <f t="shared" si="1"/>
        <v/>
      </c>
      <c r="J510" s="48" t="str">
        <f>IFERROR(if(F510&lt;&gt;"Sim","", VLOOKUP(A510,'Input de Projetos'!$A$3:$F$999,5,FALSE)*D510),"")</f>
        <v/>
      </c>
      <c r="K510" s="49" t="str">
        <f t="shared" si="2"/>
        <v/>
      </c>
      <c r="L510" s="50" t="str">
        <f t="shared" si="3"/>
        <v/>
      </c>
      <c r="M510" s="10"/>
      <c r="N510" s="10"/>
      <c r="O510" s="10"/>
    </row>
    <row r="511">
      <c r="A511" s="10"/>
      <c r="B511" s="20" t="str">
        <f>iferror(vlookup(A511,'Input de Projetos'!$A$3:$B$999,2,false),"")</f>
        <v/>
      </c>
      <c r="C511" s="51"/>
      <c r="D511" s="62"/>
      <c r="E511" s="20"/>
      <c r="F511" s="51"/>
      <c r="G511" s="51"/>
      <c r="H511" s="26"/>
      <c r="I511" s="48" t="str">
        <f t="shared" si="1"/>
        <v/>
      </c>
      <c r="J511" s="48" t="str">
        <f>IFERROR(if(F511&lt;&gt;"Sim","", VLOOKUP(A511,'Input de Projetos'!$A$3:$F$999,5,FALSE)*D511),"")</f>
        <v/>
      </c>
      <c r="K511" s="49" t="str">
        <f t="shared" si="2"/>
        <v/>
      </c>
      <c r="L511" s="50" t="str">
        <f t="shared" si="3"/>
        <v/>
      </c>
      <c r="M511" s="10"/>
      <c r="N511" s="10"/>
      <c r="O511" s="10"/>
    </row>
    <row r="512">
      <c r="A512" s="10"/>
      <c r="B512" s="20" t="str">
        <f>iferror(vlookup(A512,'Input de Projetos'!$A$3:$B$999,2,false),"")</f>
        <v/>
      </c>
      <c r="C512" s="51"/>
      <c r="D512" s="62"/>
      <c r="E512" s="20"/>
      <c r="F512" s="51"/>
      <c r="G512" s="51"/>
      <c r="H512" s="26"/>
      <c r="I512" s="48" t="str">
        <f t="shared" si="1"/>
        <v/>
      </c>
      <c r="J512" s="48" t="str">
        <f>IFERROR(if(F512&lt;&gt;"Sim","", VLOOKUP(A512,'Input de Projetos'!$A$3:$F$999,5,FALSE)*D512),"")</f>
        <v/>
      </c>
      <c r="K512" s="49" t="str">
        <f t="shared" si="2"/>
        <v/>
      </c>
      <c r="L512" s="50" t="str">
        <f t="shared" si="3"/>
        <v/>
      </c>
      <c r="M512" s="10"/>
      <c r="N512" s="10"/>
      <c r="O512" s="10"/>
    </row>
    <row r="513">
      <c r="A513" s="10"/>
      <c r="B513" s="20" t="str">
        <f>iferror(vlookup(A513,'Input de Projetos'!$A$3:$B$999,2,false),"")</f>
        <v/>
      </c>
      <c r="C513" s="51"/>
      <c r="D513" s="62"/>
      <c r="E513" s="20"/>
      <c r="F513" s="51"/>
      <c r="G513" s="51"/>
      <c r="H513" s="26"/>
      <c r="I513" s="48" t="str">
        <f t="shared" si="1"/>
        <v/>
      </c>
      <c r="J513" s="48" t="str">
        <f>IFERROR(if(F513&lt;&gt;"Sim","", VLOOKUP(A513,'Input de Projetos'!$A$3:$F$999,5,FALSE)*D513),"")</f>
        <v/>
      </c>
      <c r="K513" s="49" t="str">
        <f t="shared" si="2"/>
        <v/>
      </c>
      <c r="L513" s="50" t="str">
        <f t="shared" si="3"/>
        <v/>
      </c>
      <c r="M513" s="10"/>
      <c r="N513" s="10"/>
      <c r="O513" s="10"/>
    </row>
    <row r="514">
      <c r="A514" s="10"/>
      <c r="B514" s="20" t="str">
        <f>iferror(vlookup(A514,'Input de Projetos'!$A$3:$B$999,2,false),"")</f>
        <v/>
      </c>
      <c r="C514" s="51"/>
      <c r="D514" s="62"/>
      <c r="E514" s="20"/>
      <c r="F514" s="51"/>
      <c r="G514" s="51"/>
      <c r="H514" s="26"/>
      <c r="I514" s="48" t="str">
        <f t="shared" si="1"/>
        <v/>
      </c>
      <c r="J514" s="48" t="str">
        <f>IFERROR(if(F514&lt;&gt;"Sim","", VLOOKUP(A514,'Input de Projetos'!$A$3:$F$999,5,FALSE)*D514),"")</f>
        <v/>
      </c>
      <c r="K514" s="49" t="str">
        <f t="shared" si="2"/>
        <v/>
      </c>
      <c r="L514" s="50" t="str">
        <f t="shared" si="3"/>
        <v/>
      </c>
      <c r="M514" s="10"/>
      <c r="N514" s="10"/>
      <c r="O514" s="10"/>
    </row>
    <row r="515">
      <c r="A515" s="10"/>
      <c r="B515" s="20" t="str">
        <f>iferror(vlookup(A515,'Input de Projetos'!$A$3:$B$999,2,false),"")</f>
        <v/>
      </c>
      <c r="C515" s="51"/>
      <c r="D515" s="62"/>
      <c r="E515" s="20"/>
      <c r="F515" s="51"/>
      <c r="G515" s="51"/>
      <c r="H515" s="26"/>
      <c r="I515" s="48" t="str">
        <f t="shared" si="1"/>
        <v/>
      </c>
      <c r="J515" s="48" t="str">
        <f>IFERROR(if(F515&lt;&gt;"Sim","", VLOOKUP(A515,'Input de Projetos'!$A$3:$F$999,5,FALSE)*D515),"")</f>
        <v/>
      </c>
      <c r="K515" s="49" t="str">
        <f t="shared" si="2"/>
        <v/>
      </c>
      <c r="L515" s="50" t="str">
        <f t="shared" si="3"/>
        <v/>
      </c>
      <c r="M515" s="10"/>
      <c r="N515" s="10"/>
      <c r="O515" s="10"/>
    </row>
    <row r="516">
      <c r="A516" s="10"/>
      <c r="B516" s="20" t="str">
        <f>iferror(vlookup(A516,'Input de Projetos'!$A$3:$B$999,2,false),"")</f>
        <v/>
      </c>
      <c r="C516" s="51"/>
      <c r="D516" s="62"/>
      <c r="E516" s="20"/>
      <c r="F516" s="51"/>
      <c r="G516" s="51"/>
      <c r="H516" s="26"/>
      <c r="I516" s="48" t="str">
        <f t="shared" si="1"/>
        <v/>
      </c>
      <c r="J516" s="48" t="str">
        <f>IFERROR(if(F516&lt;&gt;"Sim","", VLOOKUP(A516,'Input de Projetos'!$A$3:$F$999,5,FALSE)*D516),"")</f>
        <v/>
      </c>
      <c r="K516" s="49" t="str">
        <f t="shared" si="2"/>
        <v/>
      </c>
      <c r="L516" s="50" t="str">
        <f t="shared" si="3"/>
        <v/>
      </c>
      <c r="M516" s="10"/>
      <c r="N516" s="10"/>
      <c r="O516" s="10"/>
    </row>
    <row r="517">
      <c r="A517" s="10"/>
      <c r="B517" s="20" t="str">
        <f>iferror(vlookup(A517,'Input de Projetos'!$A$3:$B$999,2,false),"")</f>
        <v/>
      </c>
      <c r="C517" s="51"/>
      <c r="D517" s="62"/>
      <c r="E517" s="20"/>
      <c r="F517" s="51"/>
      <c r="G517" s="51"/>
      <c r="H517" s="26"/>
      <c r="I517" s="48" t="str">
        <f t="shared" si="1"/>
        <v/>
      </c>
      <c r="J517" s="48" t="str">
        <f>IFERROR(if(F517&lt;&gt;"Sim","", VLOOKUP(A517,'Input de Projetos'!$A$3:$F$999,5,FALSE)*D517),"")</f>
        <v/>
      </c>
      <c r="K517" s="49" t="str">
        <f t="shared" si="2"/>
        <v/>
      </c>
      <c r="L517" s="50" t="str">
        <f t="shared" si="3"/>
        <v/>
      </c>
      <c r="M517" s="10"/>
      <c r="N517" s="10"/>
      <c r="O517" s="10"/>
    </row>
    <row r="518">
      <c r="A518" s="10"/>
      <c r="B518" s="20" t="str">
        <f>iferror(vlookup(A518,'Input de Projetos'!$A$3:$B$999,2,false),"")</f>
        <v/>
      </c>
      <c r="C518" s="51"/>
      <c r="D518" s="62"/>
      <c r="E518" s="20"/>
      <c r="F518" s="51"/>
      <c r="G518" s="51"/>
      <c r="H518" s="26"/>
      <c r="I518" s="48" t="str">
        <f t="shared" si="1"/>
        <v/>
      </c>
      <c r="J518" s="48" t="str">
        <f>IFERROR(if(F518&lt;&gt;"Sim","", VLOOKUP(A518,'Input de Projetos'!$A$3:$F$999,5,FALSE)*D518),"")</f>
        <v/>
      </c>
      <c r="K518" s="49" t="str">
        <f t="shared" si="2"/>
        <v/>
      </c>
      <c r="L518" s="50" t="str">
        <f t="shared" si="3"/>
        <v/>
      </c>
      <c r="M518" s="10"/>
      <c r="N518" s="10"/>
      <c r="O518" s="10"/>
    </row>
    <row r="519">
      <c r="A519" s="10"/>
      <c r="B519" s="20" t="str">
        <f>iferror(vlookup(A519,'Input de Projetos'!$A$3:$B$999,2,false),"")</f>
        <v/>
      </c>
      <c r="C519" s="51"/>
      <c r="D519" s="62"/>
      <c r="E519" s="20"/>
      <c r="F519" s="51"/>
      <c r="G519" s="51"/>
      <c r="H519" s="26"/>
      <c r="I519" s="48" t="str">
        <f t="shared" si="1"/>
        <v/>
      </c>
      <c r="J519" s="48" t="str">
        <f>IFERROR(if(F519&lt;&gt;"Sim","", VLOOKUP(A519,'Input de Projetos'!$A$3:$F$999,5,FALSE)*D519),"")</f>
        <v/>
      </c>
      <c r="K519" s="49" t="str">
        <f t="shared" si="2"/>
        <v/>
      </c>
      <c r="L519" s="50" t="str">
        <f t="shared" si="3"/>
        <v/>
      </c>
      <c r="M519" s="10"/>
      <c r="N519" s="10"/>
      <c r="O519" s="10"/>
    </row>
    <row r="520">
      <c r="A520" s="10"/>
      <c r="B520" s="20" t="str">
        <f>iferror(vlookup(A520,'Input de Projetos'!$A$3:$B$999,2,false),"")</f>
        <v/>
      </c>
      <c r="C520" s="51"/>
      <c r="D520" s="62"/>
      <c r="E520" s="20"/>
      <c r="F520" s="51"/>
      <c r="G520" s="51"/>
      <c r="H520" s="26"/>
      <c r="I520" s="48" t="str">
        <f t="shared" si="1"/>
        <v/>
      </c>
      <c r="J520" s="48" t="str">
        <f>IFERROR(if(F520&lt;&gt;"Sim","", VLOOKUP(A520,'Input de Projetos'!$A$3:$F$999,5,FALSE)*D520),"")</f>
        <v/>
      </c>
      <c r="K520" s="49" t="str">
        <f t="shared" si="2"/>
        <v/>
      </c>
      <c r="L520" s="50" t="str">
        <f t="shared" si="3"/>
        <v/>
      </c>
      <c r="M520" s="10"/>
      <c r="N520" s="10"/>
      <c r="O520" s="10"/>
    </row>
    <row r="521">
      <c r="A521" s="10"/>
      <c r="B521" s="20" t="str">
        <f>iferror(vlookup(A521,'Input de Projetos'!$A$3:$B$999,2,false),"")</f>
        <v/>
      </c>
      <c r="C521" s="51"/>
      <c r="D521" s="62"/>
      <c r="E521" s="20"/>
      <c r="F521" s="51"/>
      <c r="G521" s="51"/>
      <c r="H521" s="26"/>
      <c r="I521" s="48" t="str">
        <f t="shared" si="1"/>
        <v/>
      </c>
      <c r="J521" s="48" t="str">
        <f>IFERROR(if(F521&lt;&gt;"Sim","", VLOOKUP(A521,'Input de Projetos'!$A$3:$F$999,5,FALSE)*D521),"")</f>
        <v/>
      </c>
      <c r="K521" s="49" t="str">
        <f t="shared" si="2"/>
        <v/>
      </c>
      <c r="L521" s="50" t="str">
        <f t="shared" si="3"/>
        <v/>
      </c>
      <c r="M521" s="10"/>
      <c r="N521" s="10"/>
      <c r="O521" s="10"/>
    </row>
    <row r="522">
      <c r="A522" s="10"/>
      <c r="B522" s="20" t="str">
        <f>iferror(vlookup(A522,'Input de Projetos'!$A$3:$B$999,2,false),"")</f>
        <v/>
      </c>
      <c r="C522" s="51"/>
      <c r="D522" s="62"/>
      <c r="E522" s="20"/>
      <c r="F522" s="51"/>
      <c r="G522" s="51"/>
      <c r="H522" s="26"/>
      <c r="I522" s="48" t="str">
        <f t="shared" si="1"/>
        <v/>
      </c>
      <c r="J522" s="48" t="str">
        <f>IFERROR(if(F522&lt;&gt;"Sim","", VLOOKUP(A522,'Input de Projetos'!$A$3:$F$999,5,FALSE)*D522),"")</f>
        <v/>
      </c>
      <c r="K522" s="49" t="str">
        <f t="shared" si="2"/>
        <v/>
      </c>
      <c r="L522" s="50" t="str">
        <f t="shared" si="3"/>
        <v/>
      </c>
      <c r="M522" s="10"/>
      <c r="N522" s="10"/>
      <c r="O522" s="10"/>
    </row>
    <row r="523">
      <c r="A523" s="10"/>
      <c r="B523" s="20" t="str">
        <f>iferror(vlookup(A523,'Input de Projetos'!$A$3:$B$999,2,false),"")</f>
        <v/>
      </c>
      <c r="C523" s="51"/>
      <c r="D523" s="62"/>
      <c r="E523" s="20"/>
      <c r="F523" s="51"/>
      <c r="G523" s="51"/>
      <c r="H523" s="26"/>
      <c r="I523" s="48" t="str">
        <f t="shared" si="1"/>
        <v/>
      </c>
      <c r="J523" s="48" t="str">
        <f>IFERROR(if(F523&lt;&gt;"Sim","", VLOOKUP(A523,'Input de Projetos'!$A$3:$F$999,5,FALSE)*D523),"")</f>
        <v/>
      </c>
      <c r="K523" s="49" t="str">
        <f t="shared" si="2"/>
        <v/>
      </c>
      <c r="L523" s="50" t="str">
        <f t="shared" si="3"/>
        <v/>
      </c>
      <c r="M523" s="10"/>
      <c r="N523" s="10"/>
      <c r="O523" s="10"/>
    </row>
    <row r="524">
      <c r="A524" s="10"/>
      <c r="B524" s="20" t="str">
        <f>iferror(vlookup(A524,'Input de Projetos'!$A$3:$B$999,2,false),"")</f>
        <v/>
      </c>
      <c r="C524" s="51"/>
      <c r="D524" s="62"/>
      <c r="E524" s="20"/>
      <c r="F524" s="51"/>
      <c r="G524" s="51"/>
      <c r="H524" s="26"/>
      <c r="I524" s="48" t="str">
        <f t="shared" si="1"/>
        <v/>
      </c>
      <c r="J524" s="48" t="str">
        <f>IFERROR(if(F524&lt;&gt;"Sim","", VLOOKUP(A524,'Input de Projetos'!$A$3:$F$999,5,FALSE)*D524),"")</f>
        <v/>
      </c>
      <c r="K524" s="49" t="str">
        <f t="shared" si="2"/>
        <v/>
      </c>
      <c r="L524" s="50" t="str">
        <f t="shared" si="3"/>
        <v/>
      </c>
      <c r="M524" s="10"/>
      <c r="N524" s="10"/>
      <c r="O524" s="10"/>
    </row>
    <row r="525">
      <c r="A525" s="10"/>
      <c r="B525" s="20" t="str">
        <f>iferror(vlookup(A525,'Input de Projetos'!$A$3:$B$999,2,false),"")</f>
        <v/>
      </c>
      <c r="C525" s="51"/>
      <c r="D525" s="62"/>
      <c r="E525" s="20"/>
      <c r="F525" s="51"/>
      <c r="G525" s="51"/>
      <c r="H525" s="26"/>
      <c r="I525" s="48" t="str">
        <f t="shared" si="1"/>
        <v/>
      </c>
      <c r="J525" s="48" t="str">
        <f>IFERROR(if(F525&lt;&gt;"Sim","", VLOOKUP(A525,'Input de Projetos'!$A$3:$F$999,5,FALSE)*D525),"")</f>
        <v/>
      </c>
      <c r="K525" s="49" t="str">
        <f t="shared" si="2"/>
        <v/>
      </c>
      <c r="L525" s="50" t="str">
        <f t="shared" si="3"/>
        <v/>
      </c>
      <c r="M525" s="10"/>
      <c r="N525" s="10"/>
      <c r="O525" s="10"/>
    </row>
    <row r="526">
      <c r="A526" s="10"/>
      <c r="B526" s="20" t="str">
        <f>iferror(vlookup(A526,'Input de Projetos'!$A$3:$B$999,2,false),"")</f>
        <v/>
      </c>
      <c r="C526" s="51"/>
      <c r="D526" s="62"/>
      <c r="E526" s="20"/>
      <c r="F526" s="51"/>
      <c r="G526" s="51"/>
      <c r="H526" s="26"/>
      <c r="I526" s="48" t="str">
        <f t="shared" si="1"/>
        <v/>
      </c>
      <c r="J526" s="48" t="str">
        <f>IFERROR(if(F526&lt;&gt;"Sim","", VLOOKUP(A526,'Input de Projetos'!$A$3:$F$999,5,FALSE)*D526),"")</f>
        <v/>
      </c>
      <c r="K526" s="49" t="str">
        <f t="shared" si="2"/>
        <v/>
      </c>
      <c r="L526" s="50" t="str">
        <f t="shared" si="3"/>
        <v/>
      </c>
      <c r="M526" s="10"/>
      <c r="N526" s="10"/>
      <c r="O526" s="10"/>
    </row>
    <row r="527">
      <c r="A527" s="10"/>
      <c r="B527" s="20" t="str">
        <f>iferror(vlookup(A527,'Input de Projetos'!$A$3:$B$999,2,false),"")</f>
        <v/>
      </c>
      <c r="C527" s="51"/>
      <c r="D527" s="62"/>
      <c r="E527" s="20"/>
      <c r="F527" s="51"/>
      <c r="G527" s="51"/>
      <c r="H527" s="26"/>
      <c r="I527" s="48" t="str">
        <f t="shared" si="1"/>
        <v/>
      </c>
      <c r="J527" s="48" t="str">
        <f>IFERROR(if(F527&lt;&gt;"Sim","", VLOOKUP(A527,'Input de Projetos'!$A$3:$F$999,5,FALSE)*D527),"")</f>
        <v/>
      </c>
      <c r="K527" s="49" t="str">
        <f t="shared" si="2"/>
        <v/>
      </c>
      <c r="L527" s="50" t="str">
        <f t="shared" si="3"/>
        <v/>
      </c>
      <c r="M527" s="10"/>
      <c r="N527" s="10"/>
      <c r="O527" s="10"/>
    </row>
    <row r="528">
      <c r="A528" s="10"/>
      <c r="B528" s="20" t="str">
        <f>iferror(vlookup(A528,'Input de Projetos'!$A$3:$B$999,2,false),"")</f>
        <v/>
      </c>
      <c r="C528" s="51"/>
      <c r="D528" s="62"/>
      <c r="E528" s="20"/>
      <c r="F528" s="51"/>
      <c r="G528" s="51"/>
      <c r="H528" s="26"/>
      <c r="I528" s="48" t="str">
        <f t="shared" si="1"/>
        <v/>
      </c>
      <c r="J528" s="48" t="str">
        <f>IFERROR(if(F528&lt;&gt;"Sim","", VLOOKUP(A528,'Input de Projetos'!$A$3:$F$999,5,FALSE)*D528),"")</f>
        <v/>
      </c>
      <c r="K528" s="49" t="str">
        <f t="shared" si="2"/>
        <v/>
      </c>
      <c r="L528" s="50" t="str">
        <f t="shared" si="3"/>
        <v/>
      </c>
      <c r="M528" s="10"/>
      <c r="N528" s="10"/>
      <c r="O528" s="10"/>
    </row>
    <row r="529">
      <c r="A529" s="10"/>
      <c r="B529" s="20" t="str">
        <f>iferror(vlookup(A529,'Input de Projetos'!$A$3:$B$999,2,false),"")</f>
        <v/>
      </c>
      <c r="C529" s="51"/>
      <c r="D529" s="62"/>
      <c r="E529" s="20"/>
      <c r="F529" s="51"/>
      <c r="G529" s="51"/>
      <c r="H529" s="26"/>
      <c r="I529" s="48" t="str">
        <f t="shared" si="1"/>
        <v/>
      </c>
      <c r="J529" s="48" t="str">
        <f>IFERROR(if(F529&lt;&gt;"Sim","", VLOOKUP(A529,'Input de Projetos'!$A$3:$F$999,5,FALSE)*D529),"")</f>
        <v/>
      </c>
      <c r="K529" s="49" t="str">
        <f t="shared" si="2"/>
        <v/>
      </c>
      <c r="L529" s="50" t="str">
        <f t="shared" si="3"/>
        <v/>
      </c>
      <c r="M529" s="10"/>
      <c r="N529" s="10"/>
      <c r="O529" s="10"/>
    </row>
    <row r="530">
      <c r="A530" s="10"/>
      <c r="B530" s="20" t="str">
        <f>iferror(vlookup(A530,'Input de Projetos'!$A$3:$B$999,2,false),"")</f>
        <v/>
      </c>
      <c r="C530" s="51"/>
      <c r="D530" s="62"/>
      <c r="E530" s="20"/>
      <c r="F530" s="51"/>
      <c r="G530" s="51"/>
      <c r="H530" s="26"/>
      <c r="I530" s="48" t="str">
        <f t="shared" si="1"/>
        <v/>
      </c>
      <c r="J530" s="48" t="str">
        <f>IFERROR(if(F530&lt;&gt;"Sim","", VLOOKUP(A530,'Input de Projetos'!$A$3:$F$999,5,FALSE)*D530),"")</f>
        <v/>
      </c>
      <c r="K530" s="49" t="str">
        <f t="shared" si="2"/>
        <v/>
      </c>
      <c r="L530" s="50" t="str">
        <f t="shared" si="3"/>
        <v/>
      </c>
      <c r="M530" s="10"/>
      <c r="N530" s="10"/>
      <c r="O530" s="10"/>
    </row>
    <row r="531">
      <c r="A531" s="10"/>
      <c r="B531" s="20" t="str">
        <f>iferror(vlookup(A531,'Input de Projetos'!$A$3:$B$999,2,false),"")</f>
        <v/>
      </c>
      <c r="C531" s="51"/>
      <c r="D531" s="62"/>
      <c r="E531" s="20"/>
      <c r="F531" s="51"/>
      <c r="G531" s="51"/>
      <c r="H531" s="26"/>
      <c r="I531" s="48" t="str">
        <f t="shared" si="1"/>
        <v/>
      </c>
      <c r="J531" s="48" t="str">
        <f>IFERROR(if(F531&lt;&gt;"Sim","", VLOOKUP(A531,'Input de Projetos'!$A$3:$F$999,5,FALSE)*D531),"")</f>
        <v/>
      </c>
      <c r="K531" s="49" t="str">
        <f t="shared" si="2"/>
        <v/>
      </c>
      <c r="L531" s="50" t="str">
        <f t="shared" si="3"/>
        <v/>
      </c>
      <c r="M531" s="10"/>
      <c r="N531" s="10"/>
      <c r="O531" s="10"/>
    </row>
    <row r="532">
      <c r="A532" s="10"/>
      <c r="B532" s="20" t="str">
        <f>iferror(vlookup(A532,'Input de Projetos'!$A$3:$B$999,2,false),"")</f>
        <v/>
      </c>
      <c r="C532" s="51"/>
      <c r="D532" s="62"/>
      <c r="E532" s="20"/>
      <c r="F532" s="51"/>
      <c r="G532" s="51"/>
      <c r="H532" s="26"/>
      <c r="I532" s="48" t="str">
        <f t="shared" si="1"/>
        <v/>
      </c>
      <c r="J532" s="48" t="str">
        <f>IFERROR(if(F532&lt;&gt;"Sim","", VLOOKUP(A532,'Input de Projetos'!$A$3:$F$999,5,FALSE)*D532),"")</f>
        <v/>
      </c>
      <c r="K532" s="49" t="str">
        <f t="shared" si="2"/>
        <v/>
      </c>
      <c r="L532" s="50" t="str">
        <f t="shared" si="3"/>
        <v/>
      </c>
      <c r="M532" s="10"/>
      <c r="N532" s="10"/>
      <c r="O532" s="10"/>
    </row>
    <row r="533">
      <c r="A533" s="10"/>
      <c r="B533" s="20" t="str">
        <f>iferror(vlookup(A533,'Input de Projetos'!$A$3:$B$999,2,false),"")</f>
        <v/>
      </c>
      <c r="C533" s="51"/>
      <c r="D533" s="62"/>
      <c r="E533" s="20"/>
      <c r="F533" s="51"/>
      <c r="G533" s="51"/>
      <c r="H533" s="26"/>
      <c r="I533" s="48" t="str">
        <f t="shared" si="1"/>
        <v/>
      </c>
      <c r="J533" s="48" t="str">
        <f>IFERROR(if(F533&lt;&gt;"Sim","", VLOOKUP(A533,'Input de Projetos'!$A$3:$F$999,5,FALSE)*D533),"")</f>
        <v/>
      </c>
      <c r="K533" s="49" t="str">
        <f t="shared" si="2"/>
        <v/>
      </c>
      <c r="L533" s="50" t="str">
        <f t="shared" si="3"/>
        <v/>
      </c>
      <c r="M533" s="10"/>
      <c r="N533" s="10"/>
      <c r="O533" s="10"/>
    </row>
    <row r="534">
      <c r="A534" s="10"/>
      <c r="B534" s="20" t="str">
        <f>iferror(vlookup(A534,'Input de Projetos'!$A$3:$B$999,2,false),"")</f>
        <v/>
      </c>
      <c r="C534" s="51"/>
      <c r="D534" s="62"/>
      <c r="E534" s="20"/>
      <c r="F534" s="51"/>
      <c r="G534" s="51"/>
      <c r="H534" s="26"/>
      <c r="I534" s="48" t="str">
        <f t="shared" si="1"/>
        <v/>
      </c>
      <c r="J534" s="48" t="str">
        <f>IFERROR(if(F534&lt;&gt;"Sim","", VLOOKUP(A534,'Input de Projetos'!$A$3:$F$999,5,FALSE)*D534),"")</f>
        <v/>
      </c>
      <c r="K534" s="49" t="str">
        <f t="shared" si="2"/>
        <v/>
      </c>
      <c r="L534" s="50" t="str">
        <f t="shared" si="3"/>
        <v/>
      </c>
      <c r="M534" s="10"/>
      <c r="N534" s="10"/>
      <c r="O534" s="10"/>
    </row>
    <row r="535">
      <c r="A535" s="10"/>
      <c r="B535" s="20" t="str">
        <f>iferror(vlookup(A535,'Input de Projetos'!$A$3:$B$999,2,false),"")</f>
        <v/>
      </c>
      <c r="C535" s="51"/>
      <c r="D535" s="62"/>
      <c r="E535" s="20"/>
      <c r="F535" s="51"/>
      <c r="G535" s="51"/>
      <c r="H535" s="26"/>
      <c r="I535" s="48" t="str">
        <f t="shared" si="1"/>
        <v/>
      </c>
      <c r="J535" s="48" t="str">
        <f>IFERROR(if(F535&lt;&gt;"Sim","", VLOOKUP(A535,'Input de Projetos'!$A$3:$F$999,5,FALSE)*D535),"")</f>
        <v/>
      </c>
      <c r="K535" s="49" t="str">
        <f t="shared" si="2"/>
        <v/>
      </c>
      <c r="L535" s="50" t="str">
        <f t="shared" si="3"/>
        <v/>
      </c>
      <c r="M535" s="10"/>
      <c r="N535" s="10"/>
      <c r="O535" s="10"/>
    </row>
    <row r="536">
      <c r="A536" s="10"/>
      <c r="B536" s="20" t="str">
        <f>iferror(vlookup(A536,'Input de Projetos'!$A$3:$B$999,2,false),"")</f>
        <v/>
      </c>
      <c r="C536" s="51"/>
      <c r="D536" s="62"/>
      <c r="E536" s="20"/>
      <c r="F536" s="51"/>
      <c r="G536" s="51"/>
      <c r="H536" s="26"/>
      <c r="I536" s="48" t="str">
        <f t="shared" si="1"/>
        <v/>
      </c>
      <c r="J536" s="48" t="str">
        <f>IFERROR(if(F536&lt;&gt;"Sim","", VLOOKUP(A536,'Input de Projetos'!$A$3:$F$999,5,FALSE)*D536),"")</f>
        <v/>
      </c>
      <c r="K536" s="49" t="str">
        <f t="shared" si="2"/>
        <v/>
      </c>
      <c r="L536" s="50" t="str">
        <f t="shared" si="3"/>
        <v/>
      </c>
      <c r="M536" s="10"/>
      <c r="N536" s="10"/>
      <c r="O536" s="10"/>
    </row>
    <row r="537">
      <c r="A537" s="10"/>
      <c r="B537" s="20" t="str">
        <f>iferror(vlookup(A537,'Input de Projetos'!$A$3:$B$999,2,false),"")</f>
        <v/>
      </c>
      <c r="C537" s="51"/>
      <c r="D537" s="62"/>
      <c r="E537" s="20"/>
      <c r="F537" s="51"/>
      <c r="G537" s="51"/>
      <c r="H537" s="26"/>
      <c r="I537" s="48" t="str">
        <f t="shared" si="1"/>
        <v/>
      </c>
      <c r="J537" s="48" t="str">
        <f>IFERROR(if(F537&lt;&gt;"Sim","", VLOOKUP(A537,'Input de Projetos'!$A$3:$F$999,5,FALSE)*D537),"")</f>
        <v/>
      </c>
      <c r="K537" s="49" t="str">
        <f t="shared" si="2"/>
        <v/>
      </c>
      <c r="L537" s="50" t="str">
        <f t="shared" si="3"/>
        <v/>
      </c>
      <c r="M537" s="10"/>
      <c r="N537" s="10"/>
      <c r="O537" s="10"/>
    </row>
    <row r="538">
      <c r="A538" s="10"/>
      <c r="B538" s="20" t="str">
        <f>iferror(vlookup(A538,'Input de Projetos'!$A$3:$B$999,2,false),"")</f>
        <v/>
      </c>
      <c r="C538" s="51"/>
      <c r="D538" s="62"/>
      <c r="E538" s="20"/>
      <c r="F538" s="51"/>
      <c r="G538" s="51"/>
      <c r="H538" s="26"/>
      <c r="I538" s="48" t="str">
        <f t="shared" si="1"/>
        <v/>
      </c>
      <c r="J538" s="48" t="str">
        <f>IFERROR(if(F538&lt;&gt;"Sim","", VLOOKUP(A538,'Input de Projetos'!$A$3:$F$999,5,FALSE)*D538),"")</f>
        <v/>
      </c>
      <c r="K538" s="49" t="str">
        <f t="shared" si="2"/>
        <v/>
      </c>
      <c r="L538" s="50" t="str">
        <f t="shared" si="3"/>
        <v/>
      </c>
      <c r="M538" s="10"/>
      <c r="N538" s="10"/>
      <c r="O538" s="10"/>
    </row>
    <row r="539">
      <c r="A539" s="10"/>
      <c r="B539" s="20" t="str">
        <f>iferror(vlookup(A539,'Input de Projetos'!$A$3:$B$999,2,false),"")</f>
        <v/>
      </c>
      <c r="C539" s="51"/>
      <c r="D539" s="62"/>
      <c r="E539" s="20"/>
      <c r="F539" s="51"/>
      <c r="G539" s="51"/>
      <c r="H539" s="26"/>
      <c r="I539" s="48" t="str">
        <f t="shared" si="1"/>
        <v/>
      </c>
      <c r="J539" s="48" t="str">
        <f>IFERROR(if(F539&lt;&gt;"Sim","", VLOOKUP(A539,'Input de Projetos'!$A$3:$F$999,5,FALSE)*D539),"")</f>
        <v/>
      </c>
      <c r="K539" s="49" t="str">
        <f t="shared" si="2"/>
        <v/>
      </c>
      <c r="L539" s="50" t="str">
        <f t="shared" si="3"/>
        <v/>
      </c>
      <c r="M539" s="10"/>
      <c r="N539" s="10"/>
      <c r="O539" s="10"/>
    </row>
    <row r="540">
      <c r="A540" s="10"/>
      <c r="B540" s="20" t="str">
        <f>iferror(vlookup(A540,'Input de Projetos'!$A$3:$B$999,2,false),"")</f>
        <v/>
      </c>
      <c r="C540" s="51"/>
      <c r="D540" s="62"/>
      <c r="E540" s="20"/>
      <c r="F540" s="51"/>
      <c r="G540" s="51"/>
      <c r="H540" s="26"/>
      <c r="I540" s="48" t="str">
        <f t="shared" si="1"/>
        <v/>
      </c>
      <c r="J540" s="48" t="str">
        <f>IFERROR(if(F540&lt;&gt;"Sim","", VLOOKUP(A540,'Input de Projetos'!$A$3:$F$999,5,FALSE)*D540),"")</f>
        <v/>
      </c>
      <c r="K540" s="49" t="str">
        <f t="shared" si="2"/>
        <v/>
      </c>
      <c r="L540" s="50" t="str">
        <f t="shared" si="3"/>
        <v/>
      </c>
      <c r="M540" s="10"/>
      <c r="N540" s="10"/>
      <c r="O540" s="10"/>
    </row>
    <row r="541">
      <c r="A541" s="10"/>
      <c r="B541" s="20" t="str">
        <f>iferror(vlookup(A541,'Input de Projetos'!$A$3:$B$999,2,false),"")</f>
        <v/>
      </c>
      <c r="C541" s="51"/>
      <c r="D541" s="62"/>
      <c r="E541" s="20"/>
      <c r="F541" s="51"/>
      <c r="G541" s="51"/>
      <c r="H541" s="26"/>
      <c r="I541" s="48" t="str">
        <f t="shared" si="1"/>
        <v/>
      </c>
      <c r="J541" s="48" t="str">
        <f>IFERROR(if(F541&lt;&gt;"Sim","", VLOOKUP(A541,'Input de Projetos'!$A$3:$F$999,5,FALSE)*D541),"")</f>
        <v/>
      </c>
      <c r="K541" s="49" t="str">
        <f t="shared" si="2"/>
        <v/>
      </c>
      <c r="L541" s="50" t="str">
        <f t="shared" si="3"/>
        <v/>
      </c>
      <c r="M541" s="10"/>
      <c r="N541" s="10"/>
      <c r="O541" s="10"/>
    </row>
    <row r="542">
      <c r="A542" s="10"/>
      <c r="B542" s="20" t="str">
        <f>iferror(vlookup(A542,'Input de Projetos'!$A$3:$B$999,2,false),"")</f>
        <v/>
      </c>
      <c r="C542" s="51"/>
      <c r="D542" s="62"/>
      <c r="E542" s="20"/>
      <c r="F542" s="51"/>
      <c r="G542" s="51"/>
      <c r="H542" s="26"/>
      <c r="I542" s="48" t="str">
        <f t="shared" si="1"/>
        <v/>
      </c>
      <c r="J542" s="48" t="str">
        <f>IFERROR(if(F542&lt;&gt;"Sim","", VLOOKUP(A542,'Input de Projetos'!$A$3:$F$999,5,FALSE)*D542),"")</f>
        <v/>
      </c>
      <c r="K542" s="49" t="str">
        <f t="shared" si="2"/>
        <v/>
      </c>
      <c r="L542" s="50" t="str">
        <f t="shared" si="3"/>
        <v/>
      </c>
      <c r="M542" s="10"/>
      <c r="N542" s="10"/>
      <c r="O542" s="10"/>
    </row>
    <row r="543">
      <c r="A543" s="10"/>
      <c r="B543" s="20" t="str">
        <f>iferror(vlookup(A543,'Input de Projetos'!$A$3:$B$999,2,false),"")</f>
        <v/>
      </c>
      <c r="C543" s="51"/>
      <c r="D543" s="62"/>
      <c r="E543" s="20"/>
      <c r="F543" s="51"/>
      <c r="G543" s="51"/>
      <c r="H543" s="26"/>
      <c r="I543" s="48" t="str">
        <f t="shared" si="1"/>
        <v/>
      </c>
      <c r="J543" s="48" t="str">
        <f>IFERROR(if(F543&lt;&gt;"Sim","", VLOOKUP(A543,'Input de Projetos'!$A$3:$F$999,5,FALSE)*D543),"")</f>
        <v/>
      </c>
      <c r="K543" s="49" t="str">
        <f t="shared" si="2"/>
        <v/>
      </c>
      <c r="L543" s="50" t="str">
        <f t="shared" si="3"/>
        <v/>
      </c>
      <c r="M543" s="10"/>
      <c r="N543" s="10"/>
      <c r="O543" s="10"/>
    </row>
    <row r="544">
      <c r="A544" s="10"/>
      <c r="B544" s="20" t="str">
        <f>iferror(vlookup(A544,'Input de Projetos'!$A$3:$B$999,2,false),"")</f>
        <v/>
      </c>
      <c r="C544" s="51"/>
      <c r="D544" s="62"/>
      <c r="E544" s="20"/>
      <c r="F544" s="51"/>
      <c r="G544" s="51"/>
      <c r="H544" s="26"/>
      <c r="I544" s="48" t="str">
        <f t="shared" si="1"/>
        <v/>
      </c>
      <c r="J544" s="48" t="str">
        <f>IFERROR(if(F544&lt;&gt;"Sim","", VLOOKUP(A544,'Input de Projetos'!$A$3:$F$999,5,FALSE)*D544),"")</f>
        <v/>
      </c>
      <c r="K544" s="49" t="str">
        <f t="shared" si="2"/>
        <v/>
      </c>
      <c r="L544" s="50" t="str">
        <f t="shared" si="3"/>
        <v/>
      </c>
      <c r="M544" s="10"/>
      <c r="N544" s="10"/>
      <c r="O544" s="10"/>
    </row>
    <row r="545">
      <c r="A545" s="10"/>
      <c r="B545" s="20" t="str">
        <f>iferror(vlookup(A545,'Input de Projetos'!$A$3:$B$999,2,false),"")</f>
        <v/>
      </c>
      <c r="C545" s="51"/>
      <c r="D545" s="62"/>
      <c r="E545" s="20"/>
      <c r="F545" s="51"/>
      <c r="G545" s="51"/>
      <c r="H545" s="26"/>
      <c r="I545" s="48" t="str">
        <f t="shared" si="1"/>
        <v/>
      </c>
      <c r="J545" s="48" t="str">
        <f>IFERROR(if(F545&lt;&gt;"Sim","", VLOOKUP(A545,'Input de Projetos'!$A$3:$F$999,5,FALSE)*D545),"")</f>
        <v/>
      </c>
      <c r="K545" s="49" t="str">
        <f t="shared" si="2"/>
        <v/>
      </c>
      <c r="L545" s="50" t="str">
        <f t="shared" si="3"/>
        <v/>
      </c>
      <c r="M545" s="10"/>
      <c r="N545" s="10"/>
      <c r="O545" s="10"/>
    </row>
    <row r="546">
      <c r="A546" s="10"/>
      <c r="B546" s="20" t="str">
        <f>iferror(vlookup(A546,'Input de Projetos'!$A$3:$B$999,2,false),"")</f>
        <v/>
      </c>
      <c r="C546" s="51"/>
      <c r="D546" s="62"/>
      <c r="E546" s="20"/>
      <c r="F546" s="51"/>
      <c r="G546" s="51"/>
      <c r="H546" s="26"/>
      <c r="I546" s="48" t="str">
        <f t="shared" si="1"/>
        <v/>
      </c>
      <c r="J546" s="48" t="str">
        <f>IFERROR(if(F546&lt;&gt;"Sim","", VLOOKUP(A546,'Input de Projetos'!$A$3:$F$999,5,FALSE)*D546),"")</f>
        <v/>
      </c>
      <c r="K546" s="49" t="str">
        <f t="shared" si="2"/>
        <v/>
      </c>
      <c r="L546" s="50" t="str">
        <f t="shared" si="3"/>
        <v/>
      </c>
      <c r="M546" s="10"/>
      <c r="N546" s="10"/>
      <c r="O546" s="10"/>
    </row>
    <row r="547">
      <c r="A547" s="10"/>
      <c r="B547" s="20" t="str">
        <f>iferror(vlookup(A547,'Input de Projetos'!$A$3:$B$999,2,false),"")</f>
        <v/>
      </c>
      <c r="C547" s="51"/>
      <c r="D547" s="62"/>
      <c r="E547" s="20"/>
      <c r="F547" s="51"/>
      <c r="G547" s="51"/>
      <c r="H547" s="26"/>
      <c r="I547" s="48" t="str">
        <f t="shared" si="1"/>
        <v/>
      </c>
      <c r="J547" s="48" t="str">
        <f>IFERROR(if(F547&lt;&gt;"Sim","", VLOOKUP(A547,'Input de Projetos'!$A$3:$F$999,5,FALSE)*D547),"")</f>
        <v/>
      </c>
      <c r="K547" s="49" t="str">
        <f t="shared" si="2"/>
        <v/>
      </c>
      <c r="L547" s="50" t="str">
        <f t="shared" si="3"/>
        <v/>
      </c>
      <c r="M547" s="10"/>
      <c r="N547" s="10"/>
      <c r="O547" s="10"/>
    </row>
    <row r="548">
      <c r="A548" s="10"/>
      <c r="B548" s="20" t="str">
        <f>iferror(vlookup(A548,'Input de Projetos'!$A$3:$B$999,2,false),"")</f>
        <v/>
      </c>
      <c r="C548" s="51"/>
      <c r="D548" s="62"/>
      <c r="E548" s="20"/>
      <c r="F548" s="51"/>
      <c r="G548" s="51"/>
      <c r="H548" s="26"/>
      <c r="I548" s="48" t="str">
        <f t="shared" si="1"/>
        <v/>
      </c>
      <c r="J548" s="48" t="str">
        <f>IFERROR(if(F548&lt;&gt;"Sim","", VLOOKUP(A548,'Input de Projetos'!$A$3:$F$999,5,FALSE)*D548),"")</f>
        <v/>
      </c>
      <c r="K548" s="49" t="str">
        <f t="shared" si="2"/>
        <v/>
      </c>
      <c r="L548" s="50" t="str">
        <f t="shared" si="3"/>
        <v/>
      </c>
      <c r="M548" s="10"/>
      <c r="N548" s="10"/>
      <c r="O548" s="10"/>
    </row>
    <row r="549">
      <c r="A549" s="10"/>
      <c r="B549" s="20" t="str">
        <f>iferror(vlookup(A549,'Input de Projetos'!$A$3:$B$999,2,false),"")</f>
        <v/>
      </c>
      <c r="C549" s="51"/>
      <c r="D549" s="62"/>
      <c r="E549" s="20"/>
      <c r="F549" s="51"/>
      <c r="G549" s="51"/>
      <c r="H549" s="26"/>
      <c r="I549" s="48" t="str">
        <f t="shared" si="1"/>
        <v/>
      </c>
      <c r="J549" s="48" t="str">
        <f>IFERROR(if(F549&lt;&gt;"Sim","", VLOOKUP(A549,'Input de Projetos'!$A$3:$F$999,5,FALSE)*D549),"")</f>
        <v/>
      </c>
      <c r="K549" s="49" t="str">
        <f t="shared" si="2"/>
        <v/>
      </c>
      <c r="L549" s="50" t="str">
        <f t="shared" si="3"/>
        <v/>
      </c>
      <c r="M549" s="10"/>
      <c r="N549" s="10"/>
      <c r="O549" s="10"/>
    </row>
    <row r="550">
      <c r="A550" s="10"/>
      <c r="B550" s="20" t="str">
        <f>iferror(vlookup(A550,'Input de Projetos'!$A$3:$B$999,2,false),"")</f>
        <v/>
      </c>
      <c r="C550" s="51"/>
      <c r="D550" s="62"/>
      <c r="E550" s="20"/>
      <c r="F550" s="51"/>
      <c r="G550" s="51"/>
      <c r="H550" s="26"/>
      <c r="I550" s="48" t="str">
        <f t="shared" si="1"/>
        <v/>
      </c>
      <c r="J550" s="48" t="str">
        <f>IFERROR(if(F550&lt;&gt;"Sim","", VLOOKUP(A550,'Input de Projetos'!$A$3:$F$999,5,FALSE)*D550),"")</f>
        <v/>
      </c>
      <c r="K550" s="49" t="str">
        <f t="shared" si="2"/>
        <v/>
      </c>
      <c r="L550" s="50" t="str">
        <f t="shared" si="3"/>
        <v/>
      </c>
      <c r="M550" s="10"/>
      <c r="N550" s="10"/>
      <c r="O550" s="10"/>
    </row>
    <row r="551">
      <c r="A551" s="10"/>
      <c r="B551" s="20" t="str">
        <f>iferror(vlookup(A551,'Input de Projetos'!$A$3:$B$999,2,false),"")</f>
        <v/>
      </c>
      <c r="C551" s="51"/>
      <c r="D551" s="62"/>
      <c r="E551" s="20"/>
      <c r="F551" s="51"/>
      <c r="G551" s="51"/>
      <c r="H551" s="26"/>
      <c r="I551" s="48" t="str">
        <f t="shared" si="1"/>
        <v/>
      </c>
      <c r="J551" s="48" t="str">
        <f>IFERROR(if(F551&lt;&gt;"Sim","", VLOOKUP(A551,'Input de Projetos'!$A$3:$F$999,5,FALSE)*D551),"")</f>
        <v/>
      </c>
      <c r="K551" s="49" t="str">
        <f t="shared" si="2"/>
        <v/>
      </c>
      <c r="L551" s="50" t="str">
        <f t="shared" si="3"/>
        <v/>
      </c>
      <c r="M551" s="10"/>
      <c r="N551" s="10"/>
      <c r="O551" s="10"/>
    </row>
    <row r="552">
      <c r="A552" s="10"/>
      <c r="B552" s="20" t="str">
        <f>iferror(vlookup(A552,'Input de Projetos'!$A$3:$B$999,2,false),"")</f>
        <v/>
      </c>
      <c r="C552" s="51"/>
      <c r="D552" s="62"/>
      <c r="E552" s="20"/>
      <c r="F552" s="51"/>
      <c r="G552" s="51"/>
      <c r="H552" s="26"/>
      <c r="I552" s="48" t="str">
        <f t="shared" si="1"/>
        <v/>
      </c>
      <c r="J552" s="48" t="str">
        <f>IFERROR(if(F552&lt;&gt;"Sim","", VLOOKUP(A552,'Input de Projetos'!$A$3:$F$999,5,FALSE)*D552),"")</f>
        <v/>
      </c>
      <c r="K552" s="49" t="str">
        <f t="shared" si="2"/>
        <v/>
      </c>
      <c r="L552" s="50" t="str">
        <f t="shared" si="3"/>
        <v/>
      </c>
      <c r="M552" s="10"/>
      <c r="N552" s="10"/>
      <c r="O552" s="10"/>
    </row>
    <row r="553">
      <c r="A553" s="10"/>
      <c r="B553" s="20" t="str">
        <f>iferror(vlookup(A553,'Input de Projetos'!$A$3:$B$999,2,false),"")</f>
        <v/>
      </c>
      <c r="C553" s="51"/>
      <c r="D553" s="62"/>
      <c r="E553" s="20"/>
      <c r="F553" s="51"/>
      <c r="G553" s="51"/>
      <c r="H553" s="26"/>
      <c r="I553" s="48" t="str">
        <f t="shared" si="1"/>
        <v/>
      </c>
      <c r="J553" s="48" t="str">
        <f>IFERROR(if(F553&lt;&gt;"Sim","", VLOOKUP(A553,'Input de Projetos'!$A$3:$F$999,5,FALSE)*D553),"")</f>
        <v/>
      </c>
      <c r="K553" s="49" t="str">
        <f t="shared" si="2"/>
        <v/>
      </c>
      <c r="L553" s="50" t="str">
        <f t="shared" si="3"/>
        <v/>
      </c>
      <c r="M553" s="10"/>
      <c r="N553" s="10"/>
      <c r="O553" s="10"/>
    </row>
    <row r="554">
      <c r="A554" s="10"/>
      <c r="B554" s="20" t="str">
        <f>iferror(vlookup(A554,'Input de Projetos'!$A$3:$B$999,2,false),"")</f>
        <v/>
      </c>
      <c r="C554" s="51"/>
      <c r="D554" s="62"/>
      <c r="E554" s="20"/>
      <c r="F554" s="51"/>
      <c r="G554" s="51"/>
      <c r="H554" s="26"/>
      <c r="I554" s="48" t="str">
        <f t="shared" si="1"/>
        <v/>
      </c>
      <c r="J554" s="48" t="str">
        <f>IFERROR(if(F554&lt;&gt;"Sim","", VLOOKUP(A554,'Input de Projetos'!$A$3:$F$999,5,FALSE)*D554),"")</f>
        <v/>
      </c>
      <c r="K554" s="49" t="str">
        <f t="shared" si="2"/>
        <v/>
      </c>
      <c r="L554" s="50" t="str">
        <f t="shared" si="3"/>
        <v/>
      </c>
      <c r="M554" s="10"/>
      <c r="N554" s="10"/>
      <c r="O554" s="10"/>
    </row>
    <row r="555">
      <c r="A555" s="10"/>
      <c r="B555" s="20" t="str">
        <f>iferror(vlookup(A555,'Input de Projetos'!$A$3:$B$999,2,false),"")</f>
        <v/>
      </c>
      <c r="C555" s="51"/>
      <c r="D555" s="62"/>
      <c r="E555" s="20"/>
      <c r="F555" s="51"/>
      <c r="G555" s="51"/>
      <c r="H555" s="26"/>
      <c r="I555" s="48" t="str">
        <f t="shared" si="1"/>
        <v/>
      </c>
      <c r="J555" s="48" t="str">
        <f>IFERROR(if(F555&lt;&gt;"Sim","", VLOOKUP(A555,'Input de Projetos'!$A$3:$F$999,5,FALSE)*D555),"")</f>
        <v/>
      </c>
      <c r="K555" s="49" t="str">
        <f t="shared" si="2"/>
        <v/>
      </c>
      <c r="L555" s="50" t="str">
        <f t="shared" si="3"/>
        <v/>
      </c>
      <c r="M555" s="10"/>
      <c r="N555" s="10"/>
      <c r="O555" s="10"/>
    </row>
    <row r="556">
      <c r="A556" s="10"/>
      <c r="B556" s="20" t="str">
        <f>iferror(vlookup(A556,'Input de Projetos'!$A$3:$B$999,2,false),"")</f>
        <v/>
      </c>
      <c r="C556" s="51"/>
      <c r="D556" s="62"/>
      <c r="E556" s="20"/>
      <c r="F556" s="51"/>
      <c r="G556" s="51"/>
      <c r="H556" s="26"/>
      <c r="I556" s="48" t="str">
        <f t="shared" si="1"/>
        <v/>
      </c>
      <c r="J556" s="48" t="str">
        <f>IFERROR(if(F556&lt;&gt;"Sim","", VLOOKUP(A556,'Input de Projetos'!$A$3:$F$999,5,FALSE)*D556),"")</f>
        <v/>
      </c>
      <c r="K556" s="49" t="str">
        <f t="shared" si="2"/>
        <v/>
      </c>
      <c r="L556" s="50" t="str">
        <f t="shared" si="3"/>
        <v/>
      </c>
      <c r="M556" s="10"/>
      <c r="N556" s="10"/>
      <c r="O556" s="10"/>
    </row>
    <row r="557">
      <c r="A557" s="10"/>
      <c r="B557" s="20" t="str">
        <f>iferror(vlookup(A557,'Input de Projetos'!$A$3:$B$999,2,false),"")</f>
        <v/>
      </c>
      <c r="C557" s="51"/>
      <c r="D557" s="62"/>
      <c r="E557" s="20"/>
      <c r="F557" s="51"/>
      <c r="G557" s="51"/>
      <c r="H557" s="26"/>
      <c r="I557" s="48" t="str">
        <f t="shared" si="1"/>
        <v/>
      </c>
      <c r="J557" s="48" t="str">
        <f>IFERROR(if(F557&lt;&gt;"Sim","", VLOOKUP(A557,'Input de Projetos'!$A$3:$F$999,5,FALSE)*D557),"")</f>
        <v/>
      </c>
      <c r="K557" s="49" t="str">
        <f t="shared" si="2"/>
        <v/>
      </c>
      <c r="L557" s="50" t="str">
        <f t="shared" si="3"/>
        <v/>
      </c>
      <c r="M557" s="10"/>
      <c r="N557" s="10"/>
      <c r="O557" s="10"/>
    </row>
    <row r="558">
      <c r="A558" s="10"/>
      <c r="B558" s="20" t="str">
        <f>iferror(vlookup(A558,'Input de Projetos'!$A$3:$B$999,2,false),"")</f>
        <v/>
      </c>
      <c r="C558" s="51"/>
      <c r="D558" s="62"/>
      <c r="E558" s="20"/>
      <c r="F558" s="51"/>
      <c r="G558" s="51"/>
      <c r="H558" s="26"/>
      <c r="I558" s="48" t="str">
        <f t="shared" si="1"/>
        <v/>
      </c>
      <c r="J558" s="48" t="str">
        <f>IFERROR(if(F558&lt;&gt;"Sim","", VLOOKUP(A558,'Input de Projetos'!$A$3:$F$999,5,FALSE)*D558),"")</f>
        <v/>
      </c>
      <c r="K558" s="49" t="str">
        <f t="shared" si="2"/>
        <v/>
      </c>
      <c r="L558" s="50" t="str">
        <f t="shared" si="3"/>
        <v/>
      </c>
      <c r="M558" s="10"/>
      <c r="N558" s="10"/>
      <c r="O558" s="10"/>
    </row>
    <row r="559">
      <c r="A559" s="10"/>
      <c r="B559" s="20" t="str">
        <f>iferror(vlookup(A559,'Input de Projetos'!$A$3:$B$999,2,false),"")</f>
        <v/>
      </c>
      <c r="C559" s="51"/>
      <c r="D559" s="62"/>
      <c r="E559" s="20"/>
      <c r="F559" s="51"/>
      <c r="G559" s="51"/>
      <c r="H559" s="26"/>
      <c r="I559" s="48" t="str">
        <f t="shared" si="1"/>
        <v/>
      </c>
      <c r="J559" s="48" t="str">
        <f>IFERROR(if(F559&lt;&gt;"Sim","", VLOOKUP(A559,'Input de Projetos'!$A$3:$F$999,5,FALSE)*D559),"")</f>
        <v/>
      </c>
      <c r="K559" s="49" t="str">
        <f t="shared" si="2"/>
        <v/>
      </c>
      <c r="L559" s="50" t="str">
        <f t="shared" si="3"/>
        <v/>
      </c>
      <c r="M559" s="10"/>
      <c r="N559" s="10"/>
      <c r="O559" s="10"/>
    </row>
    <row r="560">
      <c r="A560" s="10"/>
      <c r="B560" s="20" t="str">
        <f>iferror(vlookup(A560,'Input de Projetos'!$A$3:$B$999,2,false),"")</f>
        <v/>
      </c>
      <c r="C560" s="51"/>
      <c r="D560" s="62"/>
      <c r="E560" s="20"/>
      <c r="F560" s="51"/>
      <c r="G560" s="51"/>
      <c r="H560" s="26"/>
      <c r="I560" s="48" t="str">
        <f t="shared" si="1"/>
        <v/>
      </c>
      <c r="J560" s="48" t="str">
        <f>IFERROR(if(F560&lt;&gt;"Sim","", VLOOKUP(A560,'Input de Projetos'!$A$3:$F$999,5,FALSE)*D560),"")</f>
        <v/>
      </c>
      <c r="K560" s="49" t="str">
        <f t="shared" si="2"/>
        <v/>
      </c>
      <c r="L560" s="50" t="str">
        <f t="shared" si="3"/>
        <v/>
      </c>
      <c r="M560" s="10"/>
      <c r="N560" s="10"/>
      <c r="O560" s="10"/>
    </row>
    <row r="561">
      <c r="A561" s="10"/>
      <c r="B561" s="20" t="str">
        <f>iferror(vlookup(A561,'Input de Projetos'!$A$3:$B$999,2,false),"")</f>
        <v/>
      </c>
      <c r="C561" s="51"/>
      <c r="D561" s="62"/>
      <c r="E561" s="20"/>
      <c r="F561" s="51"/>
      <c r="G561" s="51"/>
      <c r="H561" s="26"/>
      <c r="I561" s="48" t="str">
        <f t="shared" si="1"/>
        <v/>
      </c>
      <c r="J561" s="48" t="str">
        <f>IFERROR(if(F561&lt;&gt;"Sim","", VLOOKUP(A561,'Input de Projetos'!$A$3:$F$999,5,FALSE)*D561),"")</f>
        <v/>
      </c>
      <c r="K561" s="49" t="str">
        <f t="shared" si="2"/>
        <v/>
      </c>
      <c r="L561" s="50" t="str">
        <f t="shared" si="3"/>
        <v/>
      </c>
      <c r="M561" s="10"/>
      <c r="N561" s="10"/>
      <c r="O561" s="10"/>
    </row>
    <row r="562">
      <c r="A562" s="10"/>
      <c r="B562" s="20" t="str">
        <f>iferror(vlookup(A562,'Input de Projetos'!$A$3:$B$999,2,false),"")</f>
        <v/>
      </c>
      <c r="C562" s="51"/>
      <c r="D562" s="62"/>
      <c r="E562" s="20"/>
      <c r="F562" s="51"/>
      <c r="G562" s="51"/>
      <c r="H562" s="26"/>
      <c r="I562" s="48" t="str">
        <f t="shared" si="1"/>
        <v/>
      </c>
      <c r="J562" s="48" t="str">
        <f>IFERROR(if(F562&lt;&gt;"Sim","", VLOOKUP(A562,'Input de Projetos'!$A$3:$F$999,5,FALSE)*D562),"")</f>
        <v/>
      </c>
      <c r="K562" s="49" t="str">
        <f t="shared" si="2"/>
        <v/>
      </c>
      <c r="L562" s="50" t="str">
        <f t="shared" si="3"/>
        <v/>
      </c>
      <c r="M562" s="10"/>
      <c r="N562" s="10"/>
      <c r="O562" s="10"/>
    </row>
    <row r="563">
      <c r="A563" s="10"/>
      <c r="B563" s="20" t="str">
        <f>iferror(vlookup(A563,'Input de Projetos'!$A$3:$B$999,2,false),"")</f>
        <v/>
      </c>
      <c r="C563" s="51"/>
      <c r="D563" s="62"/>
      <c r="E563" s="20"/>
      <c r="F563" s="51"/>
      <c r="G563" s="51"/>
      <c r="H563" s="26"/>
      <c r="I563" s="48" t="str">
        <f t="shared" si="1"/>
        <v/>
      </c>
      <c r="J563" s="48" t="str">
        <f>IFERROR(if(F563&lt;&gt;"Sim","", VLOOKUP(A563,'Input de Projetos'!$A$3:$F$999,5,FALSE)*D563),"")</f>
        <v/>
      </c>
      <c r="K563" s="49" t="str">
        <f t="shared" si="2"/>
        <v/>
      </c>
      <c r="L563" s="50" t="str">
        <f t="shared" si="3"/>
        <v/>
      </c>
      <c r="M563" s="10"/>
      <c r="N563" s="10"/>
      <c r="O563" s="10"/>
    </row>
    <row r="564">
      <c r="A564" s="10"/>
      <c r="B564" s="20" t="str">
        <f>iferror(vlookup(A564,'Input de Projetos'!$A$3:$B$999,2,false),"")</f>
        <v/>
      </c>
      <c r="C564" s="51"/>
      <c r="D564" s="62"/>
      <c r="E564" s="20"/>
      <c r="F564" s="51"/>
      <c r="G564" s="51"/>
      <c r="H564" s="26"/>
      <c r="I564" s="48" t="str">
        <f t="shared" si="1"/>
        <v/>
      </c>
      <c r="J564" s="48" t="str">
        <f>IFERROR(if(F564&lt;&gt;"Sim","", VLOOKUP(A564,'Input de Projetos'!$A$3:$F$999,5,FALSE)*D564),"")</f>
        <v/>
      </c>
      <c r="K564" s="49" t="str">
        <f t="shared" si="2"/>
        <v/>
      </c>
      <c r="L564" s="50" t="str">
        <f t="shared" si="3"/>
        <v/>
      </c>
      <c r="M564" s="10"/>
      <c r="N564" s="10"/>
      <c r="O564" s="10"/>
    </row>
    <row r="565">
      <c r="A565" s="10"/>
      <c r="B565" s="20" t="str">
        <f>iferror(vlookup(A565,'Input de Projetos'!$A$3:$B$999,2,false),"")</f>
        <v/>
      </c>
      <c r="C565" s="51"/>
      <c r="D565" s="62"/>
      <c r="E565" s="20"/>
      <c r="F565" s="51"/>
      <c r="G565" s="51"/>
      <c r="H565" s="26"/>
      <c r="I565" s="48" t="str">
        <f t="shared" si="1"/>
        <v/>
      </c>
      <c r="J565" s="48" t="str">
        <f>IFERROR(if(F565&lt;&gt;"Sim","", VLOOKUP(A565,'Input de Projetos'!$A$3:$F$999,5,FALSE)*D565),"")</f>
        <v/>
      </c>
      <c r="K565" s="49" t="str">
        <f t="shared" si="2"/>
        <v/>
      </c>
      <c r="L565" s="50" t="str">
        <f t="shared" si="3"/>
        <v/>
      </c>
      <c r="M565" s="10"/>
      <c r="N565" s="10"/>
      <c r="O565" s="10"/>
    </row>
    <row r="566">
      <c r="A566" s="10"/>
      <c r="B566" s="20" t="str">
        <f>iferror(vlookup(A566,'Input de Projetos'!$A$3:$B$999,2,false),"")</f>
        <v/>
      </c>
      <c r="C566" s="51"/>
      <c r="D566" s="62"/>
      <c r="E566" s="20"/>
      <c r="F566" s="51"/>
      <c r="G566" s="51"/>
      <c r="H566" s="26"/>
      <c r="I566" s="48" t="str">
        <f t="shared" si="1"/>
        <v/>
      </c>
      <c r="J566" s="48" t="str">
        <f>IFERROR(if(F566&lt;&gt;"Sim","", VLOOKUP(A566,'Input de Projetos'!$A$3:$F$999,5,FALSE)*D566),"")</f>
        <v/>
      </c>
      <c r="K566" s="49" t="str">
        <f t="shared" si="2"/>
        <v/>
      </c>
      <c r="L566" s="50" t="str">
        <f t="shared" si="3"/>
        <v/>
      </c>
      <c r="M566" s="10"/>
      <c r="N566" s="10"/>
      <c r="O566" s="10"/>
    </row>
    <row r="567">
      <c r="A567" s="10"/>
      <c r="B567" s="20" t="str">
        <f>iferror(vlookup(A567,'Input de Projetos'!$A$3:$B$999,2,false),"")</f>
        <v/>
      </c>
      <c r="C567" s="51"/>
      <c r="D567" s="62"/>
      <c r="E567" s="20"/>
      <c r="F567" s="51"/>
      <c r="G567" s="51"/>
      <c r="H567" s="26"/>
      <c r="I567" s="48" t="str">
        <f t="shared" si="1"/>
        <v/>
      </c>
      <c r="J567" s="48" t="str">
        <f>IFERROR(if(F567&lt;&gt;"Sim","", VLOOKUP(A567,'Input de Projetos'!$A$3:$F$999,5,FALSE)*D567),"")</f>
        <v/>
      </c>
      <c r="K567" s="49" t="str">
        <f t="shared" si="2"/>
        <v/>
      </c>
      <c r="L567" s="50" t="str">
        <f t="shared" si="3"/>
        <v/>
      </c>
      <c r="M567" s="10"/>
      <c r="N567" s="10"/>
      <c r="O567" s="10"/>
    </row>
    <row r="568">
      <c r="A568" s="10"/>
      <c r="B568" s="20" t="str">
        <f>iferror(vlookup(A568,'Input de Projetos'!$A$3:$B$999,2,false),"")</f>
        <v/>
      </c>
      <c r="C568" s="51"/>
      <c r="D568" s="62"/>
      <c r="E568" s="20"/>
      <c r="F568" s="51"/>
      <c r="G568" s="51"/>
      <c r="H568" s="26"/>
      <c r="I568" s="48" t="str">
        <f t="shared" si="1"/>
        <v/>
      </c>
      <c r="J568" s="48" t="str">
        <f>IFERROR(if(F568&lt;&gt;"Sim","", VLOOKUP(A568,'Input de Projetos'!$A$3:$F$999,5,FALSE)*D568),"")</f>
        <v/>
      </c>
      <c r="K568" s="49" t="str">
        <f t="shared" si="2"/>
        <v/>
      </c>
      <c r="L568" s="50" t="str">
        <f t="shared" si="3"/>
        <v/>
      </c>
      <c r="M568" s="10"/>
      <c r="N568" s="10"/>
      <c r="O568" s="10"/>
    </row>
    <row r="569">
      <c r="A569" s="10"/>
      <c r="B569" s="20" t="str">
        <f>iferror(vlookup(A569,'Input de Projetos'!$A$3:$B$999,2,false),"")</f>
        <v/>
      </c>
      <c r="C569" s="51"/>
      <c r="D569" s="62"/>
      <c r="E569" s="20"/>
      <c r="F569" s="51"/>
      <c r="G569" s="51"/>
      <c r="H569" s="26"/>
      <c r="I569" s="48" t="str">
        <f t="shared" si="1"/>
        <v/>
      </c>
      <c r="J569" s="48" t="str">
        <f>IFERROR(if(F569&lt;&gt;"Sim","", VLOOKUP(A569,'Input de Projetos'!$A$3:$F$999,5,FALSE)*D569),"")</f>
        <v/>
      </c>
      <c r="K569" s="49" t="str">
        <f t="shared" si="2"/>
        <v/>
      </c>
      <c r="L569" s="50" t="str">
        <f t="shared" si="3"/>
        <v/>
      </c>
      <c r="M569" s="10"/>
      <c r="N569" s="10"/>
      <c r="O569" s="10"/>
    </row>
    <row r="570">
      <c r="A570" s="10"/>
      <c r="B570" s="20" t="str">
        <f>iferror(vlookup(A570,'Input de Projetos'!$A$3:$B$999,2,false),"")</f>
        <v/>
      </c>
      <c r="C570" s="51"/>
      <c r="D570" s="62"/>
      <c r="E570" s="20"/>
      <c r="F570" s="51"/>
      <c r="G570" s="51"/>
      <c r="H570" s="26"/>
      <c r="I570" s="48" t="str">
        <f t="shared" si="1"/>
        <v/>
      </c>
      <c r="J570" s="48" t="str">
        <f>IFERROR(if(F570&lt;&gt;"Sim","", VLOOKUP(A570,'Input de Projetos'!$A$3:$F$999,5,FALSE)*D570),"")</f>
        <v/>
      </c>
      <c r="K570" s="49" t="str">
        <f t="shared" si="2"/>
        <v/>
      </c>
      <c r="L570" s="50" t="str">
        <f t="shared" si="3"/>
        <v/>
      </c>
      <c r="M570" s="10"/>
      <c r="N570" s="10"/>
      <c r="O570" s="10"/>
    </row>
    <row r="571">
      <c r="A571" s="10"/>
      <c r="B571" s="20" t="str">
        <f>iferror(vlookup(A571,'Input de Projetos'!$A$3:$B$999,2,false),"")</f>
        <v/>
      </c>
      <c r="C571" s="51"/>
      <c r="D571" s="62"/>
      <c r="E571" s="20"/>
      <c r="F571" s="51"/>
      <c r="G571" s="51"/>
      <c r="H571" s="26"/>
      <c r="I571" s="48" t="str">
        <f t="shared" si="1"/>
        <v/>
      </c>
      <c r="J571" s="48" t="str">
        <f>IFERROR(if(F571&lt;&gt;"Sim","", VLOOKUP(A571,'Input de Projetos'!$A$3:$F$999,5,FALSE)*D571),"")</f>
        <v/>
      </c>
      <c r="K571" s="49" t="str">
        <f t="shared" si="2"/>
        <v/>
      </c>
      <c r="L571" s="50" t="str">
        <f t="shared" si="3"/>
        <v/>
      </c>
      <c r="M571" s="10"/>
      <c r="N571" s="10"/>
      <c r="O571" s="10"/>
    </row>
    <row r="572">
      <c r="A572" s="10"/>
      <c r="B572" s="20" t="str">
        <f>iferror(vlookup(A572,'Input de Projetos'!$A$3:$B$999,2,false),"")</f>
        <v/>
      </c>
      <c r="C572" s="51"/>
      <c r="D572" s="62"/>
      <c r="E572" s="20"/>
      <c r="F572" s="51"/>
      <c r="G572" s="51"/>
      <c r="H572" s="26"/>
      <c r="I572" s="48" t="str">
        <f t="shared" si="1"/>
        <v/>
      </c>
      <c r="J572" s="48" t="str">
        <f>IFERROR(if(F572&lt;&gt;"Sim","", VLOOKUP(A572,'Input de Projetos'!$A$3:$F$999,5,FALSE)*D572),"")</f>
        <v/>
      </c>
      <c r="K572" s="49" t="str">
        <f t="shared" si="2"/>
        <v/>
      </c>
      <c r="L572" s="50" t="str">
        <f t="shared" si="3"/>
        <v/>
      </c>
      <c r="M572" s="10"/>
      <c r="N572" s="10"/>
      <c r="O572" s="10"/>
    </row>
    <row r="573">
      <c r="A573" s="10"/>
      <c r="B573" s="20" t="str">
        <f>iferror(vlookup(A573,'Input de Projetos'!$A$3:$B$999,2,false),"")</f>
        <v/>
      </c>
      <c r="C573" s="51"/>
      <c r="D573" s="62"/>
      <c r="E573" s="20"/>
      <c r="F573" s="51"/>
      <c r="G573" s="51"/>
      <c r="H573" s="26"/>
      <c r="I573" s="48" t="str">
        <f t="shared" si="1"/>
        <v/>
      </c>
      <c r="J573" s="48" t="str">
        <f>IFERROR(if(F573&lt;&gt;"Sim","", VLOOKUP(A573,'Input de Projetos'!$A$3:$F$999,5,FALSE)*D573),"")</f>
        <v/>
      </c>
      <c r="K573" s="49" t="str">
        <f t="shared" si="2"/>
        <v/>
      </c>
      <c r="L573" s="50" t="str">
        <f t="shared" si="3"/>
        <v/>
      </c>
      <c r="M573" s="10"/>
      <c r="N573" s="10"/>
      <c r="O573" s="10"/>
    </row>
    <row r="574">
      <c r="A574" s="10"/>
      <c r="B574" s="20" t="str">
        <f>iferror(vlookup(A574,'Input de Projetos'!$A$3:$B$999,2,false),"")</f>
        <v/>
      </c>
      <c r="C574" s="51"/>
      <c r="D574" s="62"/>
      <c r="E574" s="20"/>
      <c r="F574" s="51"/>
      <c r="G574" s="51"/>
      <c r="H574" s="26"/>
      <c r="I574" s="48" t="str">
        <f t="shared" si="1"/>
        <v/>
      </c>
      <c r="J574" s="48" t="str">
        <f>IFERROR(if(F574&lt;&gt;"Sim","", VLOOKUP(A574,'Input de Projetos'!$A$3:$F$999,5,FALSE)*D574),"")</f>
        <v/>
      </c>
      <c r="K574" s="49" t="str">
        <f t="shared" si="2"/>
        <v/>
      </c>
      <c r="L574" s="50" t="str">
        <f t="shared" si="3"/>
        <v/>
      </c>
      <c r="M574" s="10"/>
      <c r="N574" s="10"/>
      <c r="O574" s="10"/>
    </row>
    <row r="575">
      <c r="A575" s="10"/>
      <c r="B575" s="20" t="str">
        <f>iferror(vlookup(A575,'Input de Projetos'!$A$3:$B$999,2,false),"")</f>
        <v/>
      </c>
      <c r="C575" s="51"/>
      <c r="D575" s="62"/>
      <c r="E575" s="20"/>
      <c r="F575" s="51"/>
      <c r="G575" s="51"/>
      <c r="H575" s="26"/>
      <c r="I575" s="48" t="str">
        <f t="shared" si="1"/>
        <v/>
      </c>
      <c r="J575" s="48" t="str">
        <f>IFERROR(if(F575&lt;&gt;"Sim","", VLOOKUP(A575,'Input de Projetos'!$A$3:$F$999,5,FALSE)*D575),"")</f>
        <v/>
      </c>
      <c r="K575" s="49" t="str">
        <f t="shared" si="2"/>
        <v/>
      </c>
      <c r="L575" s="50" t="str">
        <f t="shared" si="3"/>
        <v/>
      </c>
      <c r="M575" s="10"/>
      <c r="N575" s="10"/>
      <c r="O575" s="10"/>
    </row>
    <row r="576">
      <c r="A576" s="10"/>
      <c r="B576" s="20" t="str">
        <f>iferror(vlookup(A576,'Input de Projetos'!$A$3:$B$999,2,false),"")</f>
        <v/>
      </c>
      <c r="C576" s="51"/>
      <c r="D576" s="62"/>
      <c r="E576" s="20"/>
      <c r="F576" s="51"/>
      <c r="G576" s="51"/>
      <c r="H576" s="26"/>
      <c r="I576" s="48" t="str">
        <f t="shared" si="1"/>
        <v/>
      </c>
      <c r="J576" s="48" t="str">
        <f>IFERROR(if(F576&lt;&gt;"Sim","", VLOOKUP(A576,'Input de Projetos'!$A$3:$F$999,5,FALSE)*D576),"")</f>
        <v/>
      </c>
      <c r="K576" s="49" t="str">
        <f t="shared" si="2"/>
        <v/>
      </c>
      <c r="L576" s="50" t="str">
        <f t="shared" si="3"/>
        <v/>
      </c>
      <c r="M576" s="10"/>
      <c r="N576" s="10"/>
      <c r="O576" s="10"/>
    </row>
    <row r="577">
      <c r="A577" s="10"/>
      <c r="B577" s="20" t="str">
        <f>iferror(vlookup(A577,'Input de Projetos'!$A$3:$B$999,2,false),"")</f>
        <v/>
      </c>
      <c r="C577" s="51"/>
      <c r="D577" s="62"/>
      <c r="E577" s="20"/>
      <c r="F577" s="51"/>
      <c r="G577" s="51"/>
      <c r="H577" s="26"/>
      <c r="I577" s="48" t="str">
        <f t="shared" si="1"/>
        <v/>
      </c>
      <c r="J577" s="48" t="str">
        <f>IFERROR(if(F577&lt;&gt;"Sim","", VLOOKUP(A577,'Input de Projetos'!$A$3:$F$999,5,FALSE)*D577),"")</f>
        <v/>
      </c>
      <c r="K577" s="49" t="str">
        <f t="shared" si="2"/>
        <v/>
      </c>
      <c r="L577" s="50" t="str">
        <f t="shared" si="3"/>
        <v/>
      </c>
      <c r="M577" s="10"/>
      <c r="N577" s="10"/>
      <c r="O577" s="10"/>
    </row>
    <row r="578">
      <c r="A578" s="10"/>
      <c r="B578" s="20" t="str">
        <f>iferror(vlookup(A578,'Input de Projetos'!$A$3:$B$999,2,false),"")</f>
        <v/>
      </c>
      <c r="C578" s="51"/>
      <c r="D578" s="62"/>
      <c r="E578" s="20"/>
      <c r="F578" s="51"/>
      <c r="G578" s="51"/>
      <c r="H578" s="26"/>
      <c r="I578" s="48" t="str">
        <f t="shared" si="1"/>
        <v/>
      </c>
      <c r="J578" s="48" t="str">
        <f>IFERROR(if(F578&lt;&gt;"Sim","", VLOOKUP(A578,'Input de Projetos'!$A$3:$F$999,5,FALSE)*D578),"")</f>
        <v/>
      </c>
      <c r="K578" s="49" t="str">
        <f t="shared" si="2"/>
        <v/>
      </c>
      <c r="L578" s="50" t="str">
        <f t="shared" si="3"/>
        <v/>
      </c>
      <c r="M578" s="10"/>
      <c r="N578" s="10"/>
      <c r="O578" s="10"/>
    </row>
    <row r="579">
      <c r="A579" s="10"/>
      <c r="B579" s="20" t="str">
        <f>iferror(vlookup(A579,'Input de Projetos'!$A$3:$B$999,2,false),"")</f>
        <v/>
      </c>
      <c r="C579" s="51"/>
      <c r="D579" s="62"/>
      <c r="E579" s="20"/>
      <c r="F579" s="51"/>
      <c r="G579" s="51"/>
      <c r="H579" s="26"/>
      <c r="I579" s="48" t="str">
        <f t="shared" si="1"/>
        <v/>
      </c>
      <c r="J579" s="48" t="str">
        <f>IFERROR(if(F579&lt;&gt;"Sim","", VLOOKUP(A579,'Input de Projetos'!$A$3:$F$999,5,FALSE)*D579),"")</f>
        <v/>
      </c>
      <c r="K579" s="49" t="str">
        <f t="shared" si="2"/>
        <v/>
      </c>
      <c r="L579" s="50" t="str">
        <f t="shared" si="3"/>
        <v/>
      </c>
      <c r="M579" s="10"/>
      <c r="N579" s="10"/>
      <c r="O579" s="10"/>
    </row>
    <row r="580">
      <c r="A580" s="10"/>
      <c r="B580" s="20" t="str">
        <f>iferror(vlookup(A580,'Input de Projetos'!$A$3:$B$999,2,false),"")</f>
        <v/>
      </c>
      <c r="C580" s="51"/>
      <c r="D580" s="62"/>
      <c r="E580" s="20"/>
      <c r="F580" s="51"/>
      <c r="G580" s="51"/>
      <c r="H580" s="26"/>
      <c r="I580" s="48" t="str">
        <f t="shared" si="1"/>
        <v/>
      </c>
      <c r="J580" s="48" t="str">
        <f>IFERROR(if(F580&lt;&gt;"Sim","", VLOOKUP(A580,'Input de Projetos'!$A$3:$F$999,5,FALSE)*D580),"")</f>
        <v/>
      </c>
      <c r="K580" s="49" t="str">
        <f t="shared" si="2"/>
        <v/>
      </c>
      <c r="L580" s="50" t="str">
        <f t="shared" si="3"/>
        <v/>
      </c>
      <c r="M580" s="10"/>
      <c r="N580" s="10"/>
      <c r="O580" s="10"/>
    </row>
    <row r="581">
      <c r="A581" s="10"/>
      <c r="B581" s="20" t="str">
        <f>iferror(vlookup(A581,'Input de Projetos'!$A$3:$B$999,2,false),"")</f>
        <v/>
      </c>
      <c r="C581" s="51"/>
      <c r="D581" s="62"/>
      <c r="E581" s="20"/>
      <c r="F581" s="51"/>
      <c r="G581" s="51"/>
      <c r="H581" s="26"/>
      <c r="I581" s="48" t="str">
        <f t="shared" si="1"/>
        <v/>
      </c>
      <c r="J581" s="48" t="str">
        <f>IFERROR(if(F581&lt;&gt;"Sim","", VLOOKUP(A581,'Input de Projetos'!$A$3:$F$999,5,FALSE)*D581),"")</f>
        <v/>
      </c>
      <c r="K581" s="49" t="str">
        <f t="shared" si="2"/>
        <v/>
      </c>
      <c r="L581" s="50" t="str">
        <f t="shared" si="3"/>
        <v/>
      </c>
      <c r="M581" s="10"/>
      <c r="N581" s="10"/>
      <c r="O581" s="10"/>
    </row>
    <row r="582">
      <c r="A582" s="10"/>
      <c r="B582" s="20" t="str">
        <f>iferror(vlookup(A582,'Input de Projetos'!$A$3:$B$999,2,false),"")</f>
        <v/>
      </c>
      <c r="C582" s="51"/>
      <c r="D582" s="62"/>
      <c r="E582" s="20"/>
      <c r="F582" s="51"/>
      <c r="G582" s="51"/>
      <c r="H582" s="26"/>
      <c r="I582" s="48" t="str">
        <f t="shared" si="1"/>
        <v/>
      </c>
      <c r="J582" s="48" t="str">
        <f>IFERROR(if(F582&lt;&gt;"Sim","", VLOOKUP(A582,'Input de Projetos'!$A$3:$F$999,5,FALSE)*D582),"")</f>
        <v/>
      </c>
      <c r="K582" s="49" t="str">
        <f t="shared" si="2"/>
        <v/>
      </c>
      <c r="L582" s="50" t="str">
        <f t="shared" si="3"/>
        <v/>
      </c>
      <c r="M582" s="10"/>
      <c r="N582" s="10"/>
      <c r="O582" s="10"/>
    </row>
    <row r="583">
      <c r="A583" s="10"/>
      <c r="B583" s="20" t="str">
        <f>iferror(vlookup(A583,'Input de Projetos'!$A$3:$B$999,2,false),"")</f>
        <v/>
      </c>
      <c r="C583" s="51"/>
      <c r="D583" s="62"/>
      <c r="E583" s="20"/>
      <c r="F583" s="51"/>
      <c r="G583" s="51"/>
      <c r="H583" s="26"/>
      <c r="I583" s="48" t="str">
        <f t="shared" si="1"/>
        <v/>
      </c>
      <c r="J583" s="48" t="str">
        <f>IFERROR(if(F583&lt;&gt;"Sim","", VLOOKUP(A583,'Input de Projetos'!$A$3:$F$999,5,FALSE)*D583),"")</f>
        <v/>
      </c>
      <c r="K583" s="49" t="str">
        <f t="shared" si="2"/>
        <v/>
      </c>
      <c r="L583" s="50" t="str">
        <f t="shared" si="3"/>
        <v/>
      </c>
      <c r="M583" s="10"/>
      <c r="N583" s="10"/>
      <c r="O583" s="10"/>
    </row>
    <row r="584">
      <c r="A584" s="10"/>
      <c r="B584" s="20" t="str">
        <f>iferror(vlookup(A584,'Input de Projetos'!$A$3:$B$999,2,false),"")</f>
        <v/>
      </c>
      <c r="C584" s="51"/>
      <c r="D584" s="62"/>
      <c r="E584" s="20"/>
      <c r="F584" s="51"/>
      <c r="G584" s="51"/>
      <c r="H584" s="26"/>
      <c r="I584" s="48" t="str">
        <f t="shared" si="1"/>
        <v/>
      </c>
      <c r="J584" s="48" t="str">
        <f>IFERROR(if(F584&lt;&gt;"Sim","", VLOOKUP(A584,'Input de Projetos'!$A$3:$F$999,5,FALSE)*D584),"")</f>
        <v/>
      </c>
      <c r="K584" s="49" t="str">
        <f t="shared" si="2"/>
        <v/>
      </c>
      <c r="L584" s="50" t="str">
        <f t="shared" si="3"/>
        <v/>
      </c>
      <c r="M584" s="10"/>
      <c r="N584" s="10"/>
      <c r="O584" s="10"/>
    </row>
    <row r="585">
      <c r="A585" s="10"/>
      <c r="B585" s="20" t="str">
        <f>iferror(vlookup(A585,'Input de Projetos'!$A$3:$B$999,2,false),"")</f>
        <v/>
      </c>
      <c r="C585" s="51"/>
      <c r="D585" s="62"/>
      <c r="E585" s="20"/>
      <c r="F585" s="51"/>
      <c r="G585" s="51"/>
      <c r="H585" s="26"/>
      <c r="I585" s="48" t="str">
        <f t="shared" si="1"/>
        <v/>
      </c>
      <c r="J585" s="48" t="str">
        <f>IFERROR(if(F585&lt;&gt;"Sim","", VLOOKUP(A585,'Input de Projetos'!$A$3:$F$999,5,FALSE)*D585),"")</f>
        <v/>
      </c>
      <c r="K585" s="49" t="str">
        <f t="shared" si="2"/>
        <v/>
      </c>
      <c r="L585" s="50" t="str">
        <f t="shared" si="3"/>
        <v/>
      </c>
      <c r="M585" s="10"/>
      <c r="N585" s="10"/>
      <c r="O585" s="10"/>
    </row>
    <row r="586">
      <c r="A586" s="10"/>
      <c r="B586" s="20" t="str">
        <f>iferror(vlookup(A586,'Input de Projetos'!$A$3:$B$999,2,false),"")</f>
        <v/>
      </c>
      <c r="C586" s="51"/>
      <c r="D586" s="62"/>
      <c r="E586" s="20"/>
      <c r="F586" s="51"/>
      <c r="G586" s="51"/>
      <c r="H586" s="26"/>
      <c r="I586" s="48" t="str">
        <f t="shared" si="1"/>
        <v/>
      </c>
      <c r="J586" s="48" t="str">
        <f>IFERROR(if(F586&lt;&gt;"Sim","", VLOOKUP(A586,'Input de Projetos'!$A$3:$F$999,5,FALSE)*D586),"")</f>
        <v/>
      </c>
      <c r="K586" s="49" t="str">
        <f t="shared" si="2"/>
        <v/>
      </c>
      <c r="L586" s="50" t="str">
        <f t="shared" si="3"/>
        <v/>
      </c>
      <c r="M586" s="10"/>
      <c r="N586" s="10"/>
      <c r="O586" s="10"/>
    </row>
    <row r="587">
      <c r="A587" s="10"/>
      <c r="B587" s="20" t="str">
        <f>iferror(vlookup(A587,'Input de Projetos'!$A$3:$B$999,2,false),"")</f>
        <v/>
      </c>
      <c r="C587" s="51"/>
      <c r="D587" s="62"/>
      <c r="E587" s="20"/>
      <c r="F587" s="51"/>
      <c r="G587" s="51"/>
      <c r="H587" s="26"/>
      <c r="I587" s="48" t="str">
        <f t="shared" si="1"/>
        <v/>
      </c>
      <c r="J587" s="48" t="str">
        <f>IFERROR(if(F587&lt;&gt;"Sim","", VLOOKUP(A587,'Input de Projetos'!$A$3:$F$999,5,FALSE)*D587),"")</f>
        <v/>
      </c>
      <c r="K587" s="49" t="str">
        <f t="shared" si="2"/>
        <v/>
      </c>
      <c r="L587" s="50" t="str">
        <f t="shared" si="3"/>
        <v/>
      </c>
      <c r="M587" s="10"/>
      <c r="N587" s="10"/>
      <c r="O587" s="10"/>
    </row>
    <row r="588">
      <c r="A588" s="10"/>
      <c r="B588" s="20" t="str">
        <f>iferror(vlookup(A588,'Input de Projetos'!$A$3:$B$999,2,false),"")</f>
        <v/>
      </c>
      <c r="C588" s="51"/>
      <c r="D588" s="62"/>
      <c r="E588" s="20"/>
      <c r="F588" s="51"/>
      <c r="G588" s="51"/>
      <c r="H588" s="26"/>
      <c r="I588" s="48" t="str">
        <f t="shared" si="1"/>
        <v/>
      </c>
      <c r="J588" s="48" t="str">
        <f>IFERROR(if(F588&lt;&gt;"Sim","", VLOOKUP(A588,'Input de Projetos'!$A$3:$F$999,5,FALSE)*D588),"")</f>
        <v/>
      </c>
      <c r="K588" s="49" t="str">
        <f t="shared" si="2"/>
        <v/>
      </c>
      <c r="L588" s="50" t="str">
        <f t="shared" si="3"/>
        <v/>
      </c>
      <c r="M588" s="10"/>
      <c r="N588" s="10"/>
      <c r="O588" s="10"/>
    </row>
    <row r="589">
      <c r="A589" s="10"/>
      <c r="B589" s="20" t="str">
        <f>iferror(vlookup(A589,'Input de Projetos'!$A$3:$B$999,2,false),"")</f>
        <v/>
      </c>
      <c r="C589" s="51"/>
      <c r="D589" s="62"/>
      <c r="E589" s="20"/>
      <c r="F589" s="51"/>
      <c r="G589" s="51"/>
      <c r="H589" s="26"/>
      <c r="I589" s="48" t="str">
        <f t="shared" si="1"/>
        <v/>
      </c>
      <c r="J589" s="48" t="str">
        <f>IFERROR(if(F589&lt;&gt;"Sim","", VLOOKUP(A589,'Input de Projetos'!$A$3:$F$999,5,FALSE)*D589),"")</f>
        <v/>
      </c>
      <c r="K589" s="49" t="str">
        <f t="shared" si="2"/>
        <v/>
      </c>
      <c r="L589" s="50" t="str">
        <f t="shared" si="3"/>
        <v/>
      </c>
      <c r="M589" s="10"/>
      <c r="N589" s="10"/>
      <c r="O589" s="10"/>
    </row>
    <row r="590">
      <c r="A590" s="10"/>
      <c r="B590" s="20" t="str">
        <f>iferror(vlookup(A590,'Input de Projetos'!$A$3:$B$999,2,false),"")</f>
        <v/>
      </c>
      <c r="C590" s="51"/>
      <c r="D590" s="62"/>
      <c r="E590" s="20"/>
      <c r="F590" s="51"/>
      <c r="G590" s="51"/>
      <c r="H590" s="26"/>
      <c r="I590" s="48" t="str">
        <f t="shared" si="1"/>
        <v/>
      </c>
      <c r="J590" s="48" t="str">
        <f>IFERROR(if(F590&lt;&gt;"Sim","", VLOOKUP(A590,'Input de Projetos'!$A$3:$F$999,5,FALSE)*D590),"")</f>
        <v/>
      </c>
      <c r="K590" s="49" t="str">
        <f t="shared" si="2"/>
        <v/>
      </c>
      <c r="L590" s="50" t="str">
        <f t="shared" si="3"/>
        <v/>
      </c>
      <c r="M590" s="10"/>
      <c r="N590" s="10"/>
      <c r="O590" s="10"/>
    </row>
    <row r="591">
      <c r="A591" s="10"/>
      <c r="B591" s="20" t="str">
        <f>iferror(vlookup(A591,'Input de Projetos'!$A$3:$B$999,2,false),"")</f>
        <v/>
      </c>
      <c r="C591" s="51"/>
      <c r="D591" s="62"/>
      <c r="E591" s="20"/>
      <c r="F591" s="51"/>
      <c r="G591" s="51"/>
      <c r="H591" s="26"/>
      <c r="I591" s="48" t="str">
        <f t="shared" si="1"/>
        <v/>
      </c>
      <c r="J591" s="48" t="str">
        <f>IFERROR(if(F591&lt;&gt;"Sim","", VLOOKUP(A591,'Input de Projetos'!$A$3:$F$999,5,FALSE)*D591),"")</f>
        <v/>
      </c>
      <c r="K591" s="49" t="str">
        <f t="shared" si="2"/>
        <v/>
      </c>
      <c r="L591" s="50" t="str">
        <f t="shared" si="3"/>
        <v/>
      </c>
      <c r="M591" s="10"/>
      <c r="N591" s="10"/>
      <c r="O591" s="10"/>
    </row>
    <row r="592">
      <c r="A592" s="10"/>
      <c r="B592" s="20" t="str">
        <f>iferror(vlookup(A592,'Input de Projetos'!$A$3:$B$999,2,false),"")</f>
        <v/>
      </c>
      <c r="C592" s="51"/>
      <c r="D592" s="62"/>
      <c r="E592" s="20"/>
      <c r="F592" s="51"/>
      <c r="G592" s="51"/>
      <c r="H592" s="26"/>
      <c r="I592" s="48" t="str">
        <f t="shared" si="1"/>
        <v/>
      </c>
      <c r="J592" s="48" t="str">
        <f>IFERROR(if(F592&lt;&gt;"Sim","", VLOOKUP(A592,'Input de Projetos'!$A$3:$F$999,5,FALSE)*D592),"")</f>
        <v/>
      </c>
      <c r="K592" s="49" t="str">
        <f t="shared" si="2"/>
        <v/>
      </c>
      <c r="L592" s="50" t="str">
        <f t="shared" si="3"/>
        <v/>
      </c>
      <c r="M592" s="10"/>
      <c r="N592" s="10"/>
      <c r="O592" s="10"/>
    </row>
    <row r="593">
      <c r="A593" s="10"/>
      <c r="B593" s="20" t="str">
        <f>iferror(vlookup(A593,'Input de Projetos'!$A$3:$B$999,2,false),"")</f>
        <v/>
      </c>
      <c r="C593" s="51"/>
      <c r="D593" s="62"/>
      <c r="E593" s="20"/>
      <c r="F593" s="51"/>
      <c r="G593" s="51"/>
      <c r="H593" s="26"/>
      <c r="I593" s="48" t="str">
        <f t="shared" si="1"/>
        <v/>
      </c>
      <c r="J593" s="48" t="str">
        <f>IFERROR(if(F593&lt;&gt;"Sim","", VLOOKUP(A593,'Input de Projetos'!$A$3:$F$999,5,FALSE)*D593),"")</f>
        <v/>
      </c>
      <c r="K593" s="49" t="str">
        <f t="shared" si="2"/>
        <v/>
      </c>
      <c r="L593" s="50" t="str">
        <f t="shared" si="3"/>
        <v/>
      </c>
      <c r="M593" s="10"/>
      <c r="N593" s="10"/>
      <c r="O593" s="10"/>
    </row>
    <row r="594">
      <c r="A594" s="10"/>
      <c r="B594" s="20" t="str">
        <f>iferror(vlookup(A594,'Input de Projetos'!$A$3:$B$999,2,false),"")</f>
        <v/>
      </c>
      <c r="C594" s="51"/>
      <c r="D594" s="62"/>
      <c r="E594" s="20"/>
      <c r="F594" s="51"/>
      <c r="G594" s="51"/>
      <c r="H594" s="26"/>
      <c r="I594" s="48" t="str">
        <f t="shared" si="1"/>
        <v/>
      </c>
      <c r="J594" s="48" t="str">
        <f>IFERROR(if(F594&lt;&gt;"Sim","", VLOOKUP(A594,'Input de Projetos'!$A$3:$F$999,5,FALSE)*D594),"")</f>
        <v/>
      </c>
      <c r="K594" s="49" t="str">
        <f t="shared" si="2"/>
        <v/>
      </c>
      <c r="L594" s="50" t="str">
        <f t="shared" si="3"/>
        <v/>
      </c>
      <c r="M594" s="10"/>
      <c r="N594" s="10"/>
      <c r="O594" s="10"/>
    </row>
    <row r="595">
      <c r="A595" s="10"/>
      <c r="B595" s="20" t="str">
        <f>iferror(vlookup(A595,'Input de Projetos'!$A$3:$B$999,2,false),"")</f>
        <v/>
      </c>
      <c r="C595" s="51"/>
      <c r="D595" s="62"/>
      <c r="E595" s="20"/>
      <c r="F595" s="51"/>
      <c r="G595" s="51"/>
      <c r="H595" s="26"/>
      <c r="I595" s="48" t="str">
        <f t="shared" si="1"/>
        <v/>
      </c>
      <c r="J595" s="48" t="str">
        <f>IFERROR(if(F595&lt;&gt;"Sim","", VLOOKUP(A595,'Input de Projetos'!$A$3:$F$999,5,FALSE)*D595),"")</f>
        <v/>
      </c>
      <c r="K595" s="49" t="str">
        <f t="shared" si="2"/>
        <v/>
      </c>
      <c r="L595" s="50" t="str">
        <f t="shared" si="3"/>
        <v/>
      </c>
      <c r="M595" s="10"/>
      <c r="N595" s="10"/>
      <c r="O595" s="10"/>
    </row>
    <row r="596">
      <c r="A596" s="10"/>
      <c r="B596" s="20" t="str">
        <f>iferror(vlookup(A596,'Input de Projetos'!$A$3:$B$999,2,false),"")</f>
        <v/>
      </c>
      <c r="C596" s="51"/>
      <c r="D596" s="62"/>
      <c r="E596" s="20"/>
      <c r="F596" s="51"/>
      <c r="G596" s="51"/>
      <c r="H596" s="26"/>
      <c r="I596" s="48" t="str">
        <f t="shared" si="1"/>
        <v/>
      </c>
      <c r="J596" s="48" t="str">
        <f>IFERROR(if(F596&lt;&gt;"Sim","", VLOOKUP(A596,'Input de Projetos'!$A$3:$F$999,5,FALSE)*D596),"")</f>
        <v/>
      </c>
      <c r="K596" s="49" t="str">
        <f t="shared" si="2"/>
        <v/>
      </c>
      <c r="L596" s="50" t="str">
        <f t="shared" si="3"/>
        <v/>
      </c>
      <c r="M596" s="10"/>
      <c r="N596" s="10"/>
      <c r="O596" s="10"/>
    </row>
    <row r="597">
      <c r="A597" s="10"/>
      <c r="B597" s="20" t="str">
        <f>iferror(vlookup(A597,'Input de Projetos'!$A$3:$B$999,2,false),"")</f>
        <v/>
      </c>
      <c r="C597" s="51"/>
      <c r="D597" s="62"/>
      <c r="E597" s="20"/>
      <c r="F597" s="51"/>
      <c r="G597" s="51"/>
      <c r="H597" s="26"/>
      <c r="I597" s="48" t="str">
        <f t="shared" si="1"/>
        <v/>
      </c>
      <c r="J597" s="48" t="str">
        <f>IFERROR(if(F597&lt;&gt;"Sim","", VLOOKUP(A597,'Input de Projetos'!$A$3:$F$999,5,FALSE)*D597),"")</f>
        <v/>
      </c>
      <c r="K597" s="49" t="str">
        <f t="shared" si="2"/>
        <v/>
      </c>
      <c r="L597" s="50" t="str">
        <f t="shared" si="3"/>
        <v/>
      </c>
      <c r="M597" s="10"/>
      <c r="N597" s="10"/>
      <c r="O597" s="10"/>
    </row>
    <row r="598">
      <c r="A598" s="10"/>
      <c r="B598" s="20" t="str">
        <f>iferror(vlookup(A598,'Input de Projetos'!$A$3:$B$999,2,false),"")</f>
        <v/>
      </c>
      <c r="C598" s="51"/>
      <c r="D598" s="62"/>
      <c r="E598" s="20"/>
      <c r="F598" s="51"/>
      <c r="G598" s="51"/>
      <c r="H598" s="26"/>
      <c r="I598" s="48" t="str">
        <f t="shared" si="1"/>
        <v/>
      </c>
      <c r="J598" s="48" t="str">
        <f>IFERROR(if(F598&lt;&gt;"Sim","", VLOOKUP(A598,'Input de Projetos'!$A$3:$F$999,5,FALSE)*D598),"")</f>
        <v/>
      </c>
      <c r="K598" s="49" t="str">
        <f t="shared" si="2"/>
        <v/>
      </c>
      <c r="L598" s="50" t="str">
        <f t="shared" si="3"/>
        <v/>
      </c>
      <c r="M598" s="10"/>
      <c r="N598" s="10"/>
      <c r="O598" s="10"/>
    </row>
    <row r="599">
      <c r="A599" s="10"/>
      <c r="B599" s="20" t="str">
        <f>iferror(vlookup(A599,'Input de Projetos'!$A$3:$B$999,2,false),"")</f>
        <v/>
      </c>
      <c r="C599" s="51"/>
      <c r="D599" s="62"/>
      <c r="E599" s="20"/>
      <c r="F599" s="51"/>
      <c r="G599" s="51"/>
      <c r="H599" s="26"/>
      <c r="I599" s="48" t="str">
        <f t="shared" si="1"/>
        <v/>
      </c>
      <c r="J599" s="48" t="str">
        <f>IFERROR(if(F599&lt;&gt;"Sim","", VLOOKUP(A599,'Input de Projetos'!$A$3:$F$999,5,FALSE)*D599),"")</f>
        <v/>
      </c>
      <c r="K599" s="49" t="str">
        <f t="shared" si="2"/>
        <v/>
      </c>
      <c r="L599" s="50" t="str">
        <f t="shared" si="3"/>
        <v/>
      </c>
      <c r="M599" s="10"/>
      <c r="N599" s="10"/>
      <c r="O599" s="10"/>
    </row>
    <row r="600">
      <c r="A600" s="10"/>
      <c r="B600" s="20" t="str">
        <f>iferror(vlookup(A600,'Input de Projetos'!$A$3:$B$999,2,false),"")</f>
        <v/>
      </c>
      <c r="C600" s="51"/>
      <c r="D600" s="62"/>
      <c r="E600" s="20"/>
      <c r="F600" s="51"/>
      <c r="G600" s="51"/>
      <c r="H600" s="26"/>
      <c r="I600" s="48" t="str">
        <f t="shared" si="1"/>
        <v/>
      </c>
      <c r="J600" s="48" t="str">
        <f>IFERROR(if(F600&lt;&gt;"Sim","", VLOOKUP(A600,'Input de Projetos'!$A$3:$F$999,5,FALSE)*D600),"")</f>
        <v/>
      </c>
      <c r="K600" s="49" t="str">
        <f t="shared" si="2"/>
        <v/>
      </c>
      <c r="L600" s="50" t="str">
        <f t="shared" si="3"/>
        <v/>
      </c>
      <c r="M600" s="10"/>
      <c r="N600" s="10"/>
      <c r="O600" s="10"/>
    </row>
    <row r="601">
      <c r="A601" s="10"/>
      <c r="B601" s="20" t="str">
        <f>iferror(vlookup(A601,'Input de Projetos'!$A$3:$B$999,2,false),"")</f>
        <v/>
      </c>
      <c r="C601" s="51"/>
      <c r="D601" s="62"/>
      <c r="E601" s="20"/>
      <c r="F601" s="51"/>
      <c r="G601" s="51"/>
      <c r="H601" s="26"/>
      <c r="I601" s="48" t="str">
        <f t="shared" si="1"/>
        <v/>
      </c>
      <c r="J601" s="48" t="str">
        <f>IFERROR(if(F601&lt;&gt;"Sim","", VLOOKUP(A601,'Input de Projetos'!$A$3:$F$999,5,FALSE)*D601),"")</f>
        <v/>
      </c>
      <c r="K601" s="49" t="str">
        <f t="shared" si="2"/>
        <v/>
      </c>
      <c r="L601" s="50" t="str">
        <f t="shared" si="3"/>
        <v/>
      </c>
      <c r="M601" s="10"/>
      <c r="N601" s="10"/>
      <c r="O601" s="10"/>
    </row>
    <row r="602">
      <c r="A602" s="10"/>
      <c r="B602" s="20" t="str">
        <f>iferror(vlookup(A602,'Input de Projetos'!$A$3:$B$999,2,false),"")</f>
        <v/>
      </c>
      <c r="C602" s="51"/>
      <c r="D602" s="62"/>
      <c r="E602" s="20"/>
      <c r="F602" s="51"/>
      <c r="G602" s="51"/>
      <c r="H602" s="26"/>
      <c r="I602" s="48" t="str">
        <f t="shared" si="1"/>
        <v/>
      </c>
      <c r="J602" s="48" t="str">
        <f>IFERROR(if(F602&lt;&gt;"Sim","", VLOOKUP(A602,'Input de Projetos'!$A$3:$F$999,5,FALSE)*D602),"")</f>
        <v/>
      </c>
      <c r="K602" s="49" t="str">
        <f t="shared" si="2"/>
        <v/>
      </c>
      <c r="L602" s="50" t="str">
        <f t="shared" si="3"/>
        <v/>
      </c>
      <c r="M602" s="10"/>
      <c r="N602" s="10"/>
      <c r="O602" s="10"/>
    </row>
    <row r="603">
      <c r="A603" s="10"/>
      <c r="B603" s="20" t="str">
        <f>iferror(vlookup(A603,'Input de Projetos'!$A$3:$B$999,2,false),"")</f>
        <v/>
      </c>
      <c r="C603" s="51"/>
      <c r="D603" s="62"/>
      <c r="E603" s="20"/>
      <c r="F603" s="51"/>
      <c r="G603" s="51"/>
      <c r="H603" s="26"/>
      <c r="I603" s="48" t="str">
        <f t="shared" si="1"/>
        <v/>
      </c>
      <c r="J603" s="48" t="str">
        <f>IFERROR(if(F603&lt;&gt;"Sim","", VLOOKUP(A603,'Input de Projetos'!$A$3:$F$999,5,FALSE)*D603),"")</f>
        <v/>
      </c>
      <c r="K603" s="49" t="str">
        <f t="shared" si="2"/>
        <v/>
      </c>
      <c r="L603" s="50" t="str">
        <f t="shared" si="3"/>
        <v/>
      </c>
      <c r="M603" s="10"/>
      <c r="N603" s="10"/>
      <c r="O603" s="10"/>
    </row>
    <row r="604">
      <c r="A604" s="10"/>
      <c r="B604" s="20" t="str">
        <f>iferror(vlookup(A604,'Input de Projetos'!$A$3:$B$999,2,false),"")</f>
        <v/>
      </c>
      <c r="C604" s="51"/>
      <c r="D604" s="62"/>
      <c r="E604" s="20"/>
      <c r="F604" s="51"/>
      <c r="G604" s="51"/>
      <c r="H604" s="26"/>
      <c r="I604" s="48" t="str">
        <f t="shared" si="1"/>
        <v/>
      </c>
      <c r="J604" s="48" t="str">
        <f>IFERROR(if(F604&lt;&gt;"Sim","", VLOOKUP(A604,'Input de Projetos'!$A$3:$F$999,5,FALSE)*D604),"")</f>
        <v/>
      </c>
      <c r="K604" s="49" t="str">
        <f t="shared" si="2"/>
        <v/>
      </c>
      <c r="L604" s="50" t="str">
        <f t="shared" si="3"/>
        <v/>
      </c>
      <c r="M604" s="10"/>
      <c r="N604" s="10"/>
      <c r="O604" s="10"/>
    </row>
    <row r="605">
      <c r="A605" s="10"/>
      <c r="B605" s="20" t="str">
        <f>iferror(vlookup(A605,'Input de Projetos'!$A$3:$B$999,2,false),"")</f>
        <v/>
      </c>
      <c r="C605" s="51"/>
      <c r="D605" s="62"/>
      <c r="E605" s="20"/>
      <c r="F605" s="51"/>
      <c r="G605" s="51"/>
      <c r="H605" s="26"/>
      <c r="I605" s="48" t="str">
        <f t="shared" si="1"/>
        <v/>
      </c>
      <c r="J605" s="48" t="str">
        <f>IFERROR(if(F605&lt;&gt;"Sim","", VLOOKUP(A605,'Input de Projetos'!$A$3:$F$999,5,FALSE)*D605),"")</f>
        <v/>
      </c>
      <c r="K605" s="49" t="str">
        <f t="shared" si="2"/>
        <v/>
      </c>
      <c r="L605" s="50" t="str">
        <f t="shared" si="3"/>
        <v/>
      </c>
      <c r="M605" s="10"/>
      <c r="N605" s="10"/>
      <c r="O605" s="10"/>
    </row>
    <row r="606">
      <c r="A606" s="10"/>
      <c r="B606" s="20" t="str">
        <f>iferror(vlookup(A606,'Input de Projetos'!$A$3:$B$999,2,false),"")</f>
        <v/>
      </c>
      <c r="C606" s="51"/>
      <c r="D606" s="62"/>
      <c r="E606" s="20"/>
      <c r="F606" s="51"/>
      <c r="G606" s="51"/>
      <c r="H606" s="26"/>
      <c r="I606" s="48" t="str">
        <f t="shared" si="1"/>
        <v/>
      </c>
      <c r="J606" s="48" t="str">
        <f>IFERROR(if(F606&lt;&gt;"Sim","", VLOOKUP(A606,'Input de Projetos'!$A$3:$F$999,5,FALSE)*D606),"")</f>
        <v/>
      </c>
      <c r="K606" s="49" t="str">
        <f t="shared" si="2"/>
        <v/>
      </c>
      <c r="L606" s="50" t="str">
        <f t="shared" si="3"/>
        <v/>
      </c>
      <c r="M606" s="10"/>
      <c r="N606" s="10"/>
      <c r="O606" s="10"/>
    </row>
    <row r="607">
      <c r="A607" s="10"/>
      <c r="B607" s="20" t="str">
        <f>iferror(vlookup(A607,'Input de Projetos'!$A$3:$B$999,2,false),"")</f>
        <v/>
      </c>
      <c r="C607" s="51"/>
      <c r="D607" s="62"/>
      <c r="E607" s="20"/>
      <c r="F607" s="51"/>
      <c r="G607" s="51"/>
      <c r="H607" s="26"/>
      <c r="I607" s="48" t="str">
        <f t="shared" si="1"/>
        <v/>
      </c>
      <c r="J607" s="48" t="str">
        <f>IFERROR(if(F607&lt;&gt;"Sim","", VLOOKUP(A607,'Input de Projetos'!$A$3:$F$999,5,FALSE)*D607),"")</f>
        <v/>
      </c>
      <c r="K607" s="49" t="str">
        <f t="shared" si="2"/>
        <v/>
      </c>
      <c r="L607" s="50" t="str">
        <f t="shared" si="3"/>
        <v/>
      </c>
      <c r="M607" s="10"/>
      <c r="N607" s="10"/>
      <c r="O607" s="10"/>
    </row>
    <row r="608">
      <c r="A608" s="10"/>
      <c r="B608" s="20" t="str">
        <f>iferror(vlookup(A608,'Input de Projetos'!$A$3:$B$999,2,false),"")</f>
        <v/>
      </c>
      <c r="C608" s="51"/>
      <c r="D608" s="62"/>
      <c r="E608" s="20"/>
      <c r="F608" s="51"/>
      <c r="G608" s="51"/>
      <c r="H608" s="26"/>
      <c r="I608" s="48" t="str">
        <f t="shared" si="1"/>
        <v/>
      </c>
      <c r="J608" s="48" t="str">
        <f>IFERROR(if(F608&lt;&gt;"Sim","", VLOOKUP(A608,'Input de Projetos'!$A$3:$F$999,5,FALSE)*D608),"")</f>
        <v/>
      </c>
      <c r="K608" s="49" t="str">
        <f t="shared" si="2"/>
        <v/>
      </c>
      <c r="L608" s="50" t="str">
        <f t="shared" si="3"/>
        <v/>
      </c>
      <c r="M608" s="10"/>
      <c r="N608" s="10"/>
      <c r="O608" s="10"/>
    </row>
    <row r="609">
      <c r="A609" s="10"/>
      <c r="B609" s="20" t="str">
        <f>iferror(vlookup(A609,'Input de Projetos'!$A$3:$B$999,2,false),"")</f>
        <v/>
      </c>
      <c r="C609" s="51"/>
      <c r="D609" s="62"/>
      <c r="E609" s="20"/>
      <c r="F609" s="51"/>
      <c r="G609" s="51"/>
      <c r="H609" s="26"/>
      <c r="I609" s="48" t="str">
        <f t="shared" si="1"/>
        <v/>
      </c>
      <c r="J609" s="48" t="str">
        <f>IFERROR(if(F609&lt;&gt;"Sim","", VLOOKUP(A609,'Input de Projetos'!$A$3:$F$999,5,FALSE)*D609),"")</f>
        <v/>
      </c>
      <c r="K609" s="49" t="str">
        <f t="shared" si="2"/>
        <v/>
      </c>
      <c r="L609" s="50" t="str">
        <f t="shared" si="3"/>
        <v/>
      </c>
      <c r="M609" s="10"/>
      <c r="N609" s="10"/>
      <c r="O609" s="10"/>
    </row>
    <row r="610">
      <c r="A610" s="10"/>
      <c r="B610" s="20" t="str">
        <f>iferror(vlookup(A610,'Input de Projetos'!$A$3:$B$999,2,false),"")</f>
        <v/>
      </c>
      <c r="C610" s="51"/>
      <c r="D610" s="62"/>
      <c r="E610" s="20"/>
      <c r="F610" s="51"/>
      <c r="G610" s="51"/>
      <c r="H610" s="26"/>
      <c r="I610" s="48" t="str">
        <f t="shared" si="1"/>
        <v/>
      </c>
      <c r="J610" s="48" t="str">
        <f>IFERROR(if(F610&lt;&gt;"Sim","", VLOOKUP(A610,'Input de Projetos'!$A$3:$F$999,5,FALSE)*D610),"")</f>
        <v/>
      </c>
      <c r="K610" s="49" t="str">
        <f t="shared" si="2"/>
        <v/>
      </c>
      <c r="L610" s="50" t="str">
        <f t="shared" si="3"/>
        <v/>
      </c>
      <c r="M610" s="10"/>
      <c r="N610" s="10"/>
      <c r="O610" s="10"/>
    </row>
    <row r="611">
      <c r="A611" s="10"/>
      <c r="B611" s="20" t="str">
        <f>iferror(vlookup(A611,'Input de Projetos'!$A$3:$B$999,2,false),"")</f>
        <v/>
      </c>
      <c r="C611" s="51"/>
      <c r="D611" s="62"/>
      <c r="E611" s="20"/>
      <c r="F611" s="51"/>
      <c r="G611" s="51"/>
      <c r="H611" s="26"/>
      <c r="I611" s="48" t="str">
        <f t="shared" si="1"/>
        <v/>
      </c>
      <c r="J611" s="48" t="str">
        <f>IFERROR(if(F611&lt;&gt;"Sim","", VLOOKUP(A611,'Input de Projetos'!$A$3:$F$999,5,FALSE)*D611),"")</f>
        <v/>
      </c>
      <c r="K611" s="49" t="str">
        <f t="shared" si="2"/>
        <v/>
      </c>
      <c r="L611" s="50" t="str">
        <f t="shared" si="3"/>
        <v/>
      </c>
      <c r="M611" s="10"/>
      <c r="N611" s="10"/>
      <c r="O611" s="10"/>
    </row>
    <row r="612">
      <c r="A612" s="10"/>
      <c r="B612" s="20" t="str">
        <f>iferror(vlookup(A612,'Input de Projetos'!$A$3:$B$999,2,false),"")</f>
        <v/>
      </c>
      <c r="C612" s="51"/>
      <c r="D612" s="62"/>
      <c r="E612" s="20"/>
      <c r="F612" s="51"/>
      <c r="G612" s="51"/>
      <c r="H612" s="26"/>
      <c r="I612" s="48" t="str">
        <f t="shared" si="1"/>
        <v/>
      </c>
      <c r="J612" s="48" t="str">
        <f>IFERROR(if(F612&lt;&gt;"Sim","", VLOOKUP(A612,'Input de Projetos'!$A$3:$F$999,5,FALSE)*D612),"")</f>
        <v/>
      </c>
      <c r="K612" s="49" t="str">
        <f t="shared" si="2"/>
        <v/>
      </c>
      <c r="L612" s="50" t="str">
        <f t="shared" si="3"/>
        <v/>
      </c>
      <c r="M612" s="10"/>
      <c r="N612" s="10"/>
      <c r="O612" s="10"/>
    </row>
    <row r="613">
      <c r="A613" s="10"/>
      <c r="B613" s="20" t="str">
        <f>iferror(vlookup(A613,'Input de Projetos'!$A$3:$B$999,2,false),"")</f>
        <v/>
      </c>
      <c r="C613" s="51"/>
      <c r="D613" s="62"/>
      <c r="E613" s="20"/>
      <c r="F613" s="51"/>
      <c r="G613" s="51"/>
      <c r="H613" s="26"/>
      <c r="I613" s="48" t="str">
        <f t="shared" si="1"/>
        <v/>
      </c>
      <c r="J613" s="48" t="str">
        <f>IFERROR(if(F613&lt;&gt;"Sim","", VLOOKUP(A613,'Input de Projetos'!$A$3:$F$999,5,FALSE)*D613),"")</f>
        <v/>
      </c>
      <c r="K613" s="49" t="str">
        <f t="shared" si="2"/>
        <v/>
      </c>
      <c r="L613" s="50" t="str">
        <f t="shared" si="3"/>
        <v/>
      </c>
      <c r="M613" s="10"/>
      <c r="N613" s="10"/>
      <c r="O613" s="10"/>
    </row>
    <row r="614">
      <c r="A614" s="10"/>
      <c r="B614" s="20" t="str">
        <f>iferror(vlookup(A614,'Input de Projetos'!$A$3:$B$999,2,false),"")</f>
        <v/>
      </c>
      <c r="C614" s="51"/>
      <c r="D614" s="62"/>
      <c r="E614" s="20"/>
      <c r="F614" s="51"/>
      <c r="G614" s="51"/>
      <c r="H614" s="26"/>
      <c r="I614" s="48" t="str">
        <f t="shared" si="1"/>
        <v/>
      </c>
      <c r="J614" s="48" t="str">
        <f>IFERROR(if(F614&lt;&gt;"Sim","", VLOOKUP(A614,'Input de Projetos'!$A$3:$F$999,5,FALSE)*D614),"")</f>
        <v/>
      </c>
      <c r="K614" s="49" t="str">
        <f t="shared" si="2"/>
        <v/>
      </c>
      <c r="L614" s="50" t="str">
        <f t="shared" si="3"/>
        <v/>
      </c>
      <c r="M614" s="10"/>
      <c r="N614" s="10"/>
      <c r="O614" s="10"/>
    </row>
    <row r="615">
      <c r="A615" s="10"/>
      <c r="B615" s="20" t="str">
        <f>iferror(vlookup(A615,'Input de Projetos'!$A$3:$B$999,2,false),"")</f>
        <v/>
      </c>
      <c r="C615" s="51"/>
      <c r="D615" s="62"/>
      <c r="E615" s="20"/>
      <c r="F615" s="51"/>
      <c r="G615" s="51"/>
      <c r="H615" s="26"/>
      <c r="I615" s="48" t="str">
        <f t="shared" si="1"/>
        <v/>
      </c>
      <c r="J615" s="48" t="str">
        <f>IFERROR(if(F615&lt;&gt;"Sim","", VLOOKUP(A615,'Input de Projetos'!$A$3:$F$999,5,FALSE)*D615),"")</f>
        <v/>
      </c>
      <c r="K615" s="49" t="str">
        <f t="shared" si="2"/>
        <v/>
      </c>
      <c r="L615" s="50" t="str">
        <f t="shared" si="3"/>
        <v/>
      </c>
      <c r="M615" s="10"/>
      <c r="N615" s="10"/>
      <c r="O615" s="10"/>
    </row>
    <row r="616">
      <c r="A616" s="10"/>
      <c r="B616" s="20" t="str">
        <f>iferror(vlookup(A616,'Input de Projetos'!$A$3:$B$999,2,false),"")</f>
        <v/>
      </c>
      <c r="C616" s="51"/>
      <c r="D616" s="62"/>
      <c r="E616" s="20"/>
      <c r="F616" s="51"/>
      <c r="G616" s="51"/>
      <c r="H616" s="26"/>
      <c r="I616" s="48" t="str">
        <f t="shared" si="1"/>
        <v/>
      </c>
      <c r="J616" s="48" t="str">
        <f>IFERROR(if(F616&lt;&gt;"Sim","", VLOOKUP(A616,'Input de Projetos'!$A$3:$F$999,5,FALSE)*D616),"")</f>
        <v/>
      </c>
      <c r="K616" s="49" t="str">
        <f t="shared" si="2"/>
        <v/>
      </c>
      <c r="L616" s="50" t="str">
        <f t="shared" si="3"/>
        <v/>
      </c>
      <c r="M616" s="10"/>
      <c r="N616" s="10"/>
      <c r="O616" s="10"/>
    </row>
    <row r="617">
      <c r="A617" s="10"/>
      <c r="B617" s="20" t="str">
        <f>iferror(vlookup(A617,'Input de Projetos'!$A$3:$B$999,2,false),"")</f>
        <v/>
      </c>
      <c r="C617" s="51"/>
      <c r="D617" s="62"/>
      <c r="E617" s="20"/>
      <c r="F617" s="51"/>
      <c r="G617" s="51"/>
      <c r="H617" s="26"/>
      <c r="I617" s="48" t="str">
        <f t="shared" si="1"/>
        <v/>
      </c>
      <c r="J617" s="48" t="str">
        <f>IFERROR(if(F617&lt;&gt;"Sim","", VLOOKUP(A617,'Input de Projetos'!$A$3:$F$999,5,FALSE)*D617),"")</f>
        <v/>
      </c>
      <c r="K617" s="49" t="str">
        <f t="shared" si="2"/>
        <v/>
      </c>
      <c r="L617" s="50" t="str">
        <f t="shared" si="3"/>
        <v/>
      </c>
      <c r="M617" s="10"/>
      <c r="N617" s="10"/>
      <c r="O617" s="10"/>
    </row>
    <row r="618">
      <c r="A618" s="10"/>
      <c r="B618" s="20" t="str">
        <f>iferror(vlookup(A618,'Input de Projetos'!$A$3:$B$999,2,false),"")</f>
        <v/>
      </c>
      <c r="C618" s="51"/>
      <c r="D618" s="62"/>
      <c r="E618" s="20"/>
      <c r="F618" s="51"/>
      <c r="G618" s="51"/>
      <c r="H618" s="26"/>
      <c r="I618" s="48" t="str">
        <f t="shared" si="1"/>
        <v/>
      </c>
      <c r="J618" s="48" t="str">
        <f>IFERROR(if(F618&lt;&gt;"Sim","", VLOOKUP(A618,'Input de Projetos'!$A$3:$F$999,5,FALSE)*D618),"")</f>
        <v/>
      </c>
      <c r="K618" s="49" t="str">
        <f t="shared" si="2"/>
        <v/>
      </c>
      <c r="L618" s="50" t="str">
        <f t="shared" si="3"/>
        <v/>
      </c>
      <c r="M618" s="10"/>
      <c r="N618" s="10"/>
      <c r="O618" s="10"/>
    </row>
    <row r="619">
      <c r="A619" s="10"/>
      <c r="B619" s="20" t="str">
        <f>iferror(vlookup(A619,'Input de Projetos'!$A$3:$B$999,2,false),"")</f>
        <v/>
      </c>
      <c r="C619" s="51"/>
      <c r="D619" s="62"/>
      <c r="E619" s="20"/>
      <c r="F619" s="51"/>
      <c r="G619" s="51"/>
      <c r="H619" s="26"/>
      <c r="I619" s="48" t="str">
        <f t="shared" si="1"/>
        <v/>
      </c>
      <c r="J619" s="48" t="str">
        <f>IFERROR(if(F619&lt;&gt;"Sim","", VLOOKUP(A619,'Input de Projetos'!$A$3:$F$999,5,FALSE)*D619),"")</f>
        <v/>
      </c>
      <c r="K619" s="49" t="str">
        <f t="shared" si="2"/>
        <v/>
      </c>
      <c r="L619" s="50" t="str">
        <f t="shared" si="3"/>
        <v/>
      </c>
      <c r="M619" s="10"/>
      <c r="N619" s="10"/>
      <c r="O619" s="10"/>
    </row>
    <row r="620">
      <c r="A620" s="10"/>
      <c r="B620" s="20" t="str">
        <f>iferror(vlookup(A620,'Input de Projetos'!$A$3:$B$999,2,false),"")</f>
        <v/>
      </c>
      <c r="C620" s="51"/>
      <c r="D620" s="62"/>
      <c r="E620" s="20"/>
      <c r="F620" s="51"/>
      <c r="G620" s="51"/>
      <c r="H620" s="26"/>
      <c r="I620" s="48" t="str">
        <f t="shared" si="1"/>
        <v/>
      </c>
      <c r="J620" s="48" t="str">
        <f>IFERROR(if(F620&lt;&gt;"Sim","", VLOOKUP(A620,'Input de Projetos'!$A$3:$F$999,5,FALSE)*D620),"")</f>
        <v/>
      </c>
      <c r="K620" s="49" t="str">
        <f t="shared" si="2"/>
        <v/>
      </c>
      <c r="L620" s="50" t="str">
        <f t="shared" si="3"/>
        <v/>
      </c>
      <c r="M620" s="10"/>
      <c r="N620" s="10"/>
      <c r="O620" s="10"/>
    </row>
    <row r="621">
      <c r="A621" s="10"/>
      <c r="B621" s="20" t="str">
        <f>iferror(vlookup(A621,'Input de Projetos'!$A$3:$B$999,2,false),"")</f>
        <v/>
      </c>
      <c r="C621" s="51"/>
      <c r="D621" s="62"/>
      <c r="E621" s="20"/>
      <c r="F621" s="51"/>
      <c r="G621" s="51"/>
      <c r="H621" s="26"/>
      <c r="I621" s="48" t="str">
        <f t="shared" si="1"/>
        <v/>
      </c>
      <c r="J621" s="48" t="str">
        <f>IFERROR(if(F621&lt;&gt;"Sim","", VLOOKUP(A621,'Input de Projetos'!$A$3:$F$999,5,FALSE)*D621),"")</f>
        <v/>
      </c>
      <c r="K621" s="49" t="str">
        <f t="shared" si="2"/>
        <v/>
      </c>
      <c r="L621" s="50" t="str">
        <f t="shared" si="3"/>
        <v/>
      </c>
      <c r="M621" s="10"/>
      <c r="N621" s="10"/>
      <c r="O621" s="10"/>
    </row>
    <row r="622">
      <c r="A622" s="10"/>
      <c r="B622" s="20" t="str">
        <f>iferror(vlookup(A622,'Input de Projetos'!$A$3:$B$999,2,false),"")</f>
        <v/>
      </c>
      <c r="C622" s="51"/>
      <c r="D622" s="62"/>
      <c r="E622" s="20"/>
      <c r="F622" s="51"/>
      <c r="G622" s="51"/>
      <c r="H622" s="26"/>
      <c r="I622" s="48" t="str">
        <f t="shared" si="1"/>
        <v/>
      </c>
      <c r="J622" s="48" t="str">
        <f>IFERROR(if(F622&lt;&gt;"Sim","", VLOOKUP(A622,'Input de Projetos'!$A$3:$F$999,5,FALSE)*D622),"")</f>
        <v/>
      </c>
      <c r="K622" s="49" t="str">
        <f t="shared" si="2"/>
        <v/>
      </c>
      <c r="L622" s="50" t="str">
        <f t="shared" si="3"/>
        <v/>
      </c>
      <c r="M622" s="10"/>
      <c r="N622" s="10"/>
      <c r="O622" s="10"/>
    </row>
    <row r="623">
      <c r="A623" s="10"/>
      <c r="B623" s="20" t="str">
        <f>iferror(vlookup(A623,'Input de Projetos'!$A$3:$B$999,2,false),"")</f>
        <v/>
      </c>
      <c r="C623" s="51"/>
      <c r="D623" s="62"/>
      <c r="E623" s="20"/>
      <c r="F623" s="51"/>
      <c r="G623" s="51"/>
      <c r="H623" s="26"/>
      <c r="I623" s="48" t="str">
        <f t="shared" si="1"/>
        <v/>
      </c>
      <c r="J623" s="48" t="str">
        <f>IFERROR(if(F623&lt;&gt;"Sim","", VLOOKUP(A623,'Input de Projetos'!$A$3:$F$999,5,FALSE)*D623),"")</f>
        <v/>
      </c>
      <c r="K623" s="49" t="str">
        <f t="shared" si="2"/>
        <v/>
      </c>
      <c r="L623" s="50" t="str">
        <f t="shared" si="3"/>
        <v/>
      </c>
      <c r="M623" s="10"/>
      <c r="N623" s="10"/>
      <c r="O623" s="10"/>
    </row>
    <row r="624">
      <c r="A624" s="10"/>
      <c r="B624" s="20" t="str">
        <f>iferror(vlookup(A624,'Input de Projetos'!$A$3:$B$999,2,false),"")</f>
        <v/>
      </c>
      <c r="C624" s="51"/>
      <c r="D624" s="62"/>
      <c r="E624" s="20"/>
      <c r="F624" s="51"/>
      <c r="G624" s="51"/>
      <c r="H624" s="26"/>
      <c r="I624" s="48" t="str">
        <f t="shared" si="1"/>
        <v/>
      </c>
      <c r="J624" s="48" t="str">
        <f>IFERROR(if(F624&lt;&gt;"Sim","", VLOOKUP(A624,'Input de Projetos'!$A$3:$F$999,5,FALSE)*D624),"")</f>
        <v/>
      </c>
      <c r="K624" s="49" t="str">
        <f t="shared" si="2"/>
        <v/>
      </c>
      <c r="L624" s="50" t="str">
        <f t="shared" si="3"/>
        <v/>
      </c>
      <c r="M624" s="10"/>
      <c r="N624" s="10"/>
      <c r="O624" s="10"/>
    </row>
    <row r="625">
      <c r="A625" s="10"/>
      <c r="B625" s="20" t="str">
        <f>iferror(vlookup(A625,'Input de Projetos'!$A$3:$B$999,2,false),"")</f>
        <v/>
      </c>
      <c r="C625" s="51"/>
      <c r="D625" s="62"/>
      <c r="E625" s="20"/>
      <c r="F625" s="51"/>
      <c r="G625" s="51"/>
      <c r="H625" s="26"/>
      <c r="I625" s="48" t="str">
        <f t="shared" si="1"/>
        <v/>
      </c>
      <c r="J625" s="48" t="str">
        <f>IFERROR(if(F625&lt;&gt;"Sim","", VLOOKUP(A625,'Input de Projetos'!$A$3:$F$999,5,FALSE)*D625),"")</f>
        <v/>
      </c>
      <c r="K625" s="49" t="str">
        <f t="shared" si="2"/>
        <v/>
      </c>
      <c r="L625" s="50" t="str">
        <f t="shared" si="3"/>
        <v/>
      </c>
      <c r="M625" s="10"/>
      <c r="N625" s="10"/>
      <c r="O625" s="10"/>
    </row>
    <row r="626">
      <c r="A626" s="10"/>
      <c r="B626" s="20" t="str">
        <f>iferror(vlookup(A626,'Input de Projetos'!$A$3:$B$999,2,false),"")</f>
        <v/>
      </c>
      <c r="C626" s="51"/>
      <c r="D626" s="62"/>
      <c r="E626" s="20"/>
      <c r="F626" s="51"/>
      <c r="G626" s="51"/>
      <c r="H626" s="26"/>
      <c r="I626" s="48" t="str">
        <f t="shared" si="1"/>
        <v/>
      </c>
      <c r="J626" s="48" t="str">
        <f>IFERROR(if(F626&lt;&gt;"Sim","", VLOOKUP(A626,'Input de Projetos'!$A$3:$F$999,5,FALSE)*D626),"")</f>
        <v/>
      </c>
      <c r="K626" s="49" t="str">
        <f t="shared" si="2"/>
        <v/>
      </c>
      <c r="L626" s="50" t="str">
        <f t="shared" si="3"/>
        <v/>
      </c>
      <c r="M626" s="10"/>
      <c r="N626" s="10"/>
      <c r="O626" s="10"/>
    </row>
    <row r="627">
      <c r="A627" s="10"/>
      <c r="B627" s="20" t="str">
        <f>iferror(vlookup(A627,'Input de Projetos'!$A$3:$B$999,2,false),"")</f>
        <v/>
      </c>
      <c r="C627" s="51"/>
      <c r="D627" s="62"/>
      <c r="E627" s="20"/>
      <c r="F627" s="51"/>
      <c r="G627" s="51"/>
      <c r="H627" s="26"/>
      <c r="I627" s="48" t="str">
        <f t="shared" si="1"/>
        <v/>
      </c>
      <c r="J627" s="48" t="str">
        <f>IFERROR(if(F627&lt;&gt;"Sim","", VLOOKUP(A627,'Input de Projetos'!$A$3:$F$999,5,FALSE)*D627),"")</f>
        <v/>
      </c>
      <c r="K627" s="49" t="str">
        <f t="shared" si="2"/>
        <v/>
      </c>
      <c r="L627" s="50" t="str">
        <f t="shared" si="3"/>
        <v/>
      </c>
      <c r="M627" s="10"/>
      <c r="N627" s="10"/>
      <c r="O627" s="10"/>
    </row>
    <row r="628">
      <c r="A628" s="10"/>
      <c r="B628" s="20" t="str">
        <f>iferror(vlookup(A628,'Input de Projetos'!$A$3:$B$999,2,false),"")</f>
        <v/>
      </c>
      <c r="C628" s="51"/>
      <c r="D628" s="62"/>
      <c r="E628" s="20"/>
      <c r="F628" s="51"/>
      <c r="G628" s="51"/>
      <c r="H628" s="26"/>
      <c r="I628" s="48" t="str">
        <f t="shared" si="1"/>
        <v/>
      </c>
      <c r="J628" s="48" t="str">
        <f>IFERROR(if(F628&lt;&gt;"Sim","", VLOOKUP(A628,'Input de Projetos'!$A$3:$F$999,5,FALSE)*D628),"")</f>
        <v/>
      </c>
      <c r="K628" s="49" t="str">
        <f t="shared" si="2"/>
        <v/>
      </c>
      <c r="L628" s="50" t="str">
        <f t="shared" si="3"/>
        <v/>
      </c>
      <c r="M628" s="10"/>
      <c r="N628" s="10"/>
      <c r="O628" s="10"/>
    </row>
    <row r="629">
      <c r="A629" s="10"/>
      <c r="B629" s="20" t="str">
        <f>iferror(vlookup(A629,'Input de Projetos'!$A$3:$B$999,2,false),"")</f>
        <v/>
      </c>
      <c r="C629" s="51"/>
      <c r="D629" s="62"/>
      <c r="E629" s="20"/>
      <c r="F629" s="51"/>
      <c r="G629" s="51"/>
      <c r="H629" s="26"/>
      <c r="I629" s="48" t="str">
        <f t="shared" si="1"/>
        <v/>
      </c>
      <c r="J629" s="48" t="str">
        <f>IFERROR(if(F629&lt;&gt;"Sim","", VLOOKUP(A629,'Input de Projetos'!$A$3:$F$999,5,FALSE)*D629),"")</f>
        <v/>
      </c>
      <c r="K629" s="49" t="str">
        <f t="shared" si="2"/>
        <v/>
      </c>
      <c r="L629" s="50" t="str">
        <f t="shared" si="3"/>
        <v/>
      </c>
      <c r="M629" s="10"/>
      <c r="N629" s="10"/>
      <c r="O629" s="10"/>
    </row>
    <row r="630">
      <c r="A630" s="10"/>
      <c r="B630" s="20" t="str">
        <f>iferror(vlookup(A630,'Input de Projetos'!$A$3:$B$999,2,false),"")</f>
        <v/>
      </c>
      <c r="C630" s="51"/>
      <c r="D630" s="62"/>
      <c r="E630" s="20"/>
      <c r="F630" s="51"/>
      <c r="G630" s="51"/>
      <c r="H630" s="26"/>
      <c r="I630" s="48" t="str">
        <f t="shared" si="1"/>
        <v/>
      </c>
      <c r="J630" s="48" t="str">
        <f>IFERROR(if(F630&lt;&gt;"Sim","", VLOOKUP(A630,'Input de Projetos'!$A$3:$F$999,5,FALSE)*D630),"")</f>
        <v/>
      </c>
      <c r="K630" s="49" t="str">
        <f t="shared" si="2"/>
        <v/>
      </c>
      <c r="L630" s="50" t="str">
        <f t="shared" si="3"/>
        <v/>
      </c>
      <c r="M630" s="10"/>
      <c r="N630" s="10"/>
      <c r="O630" s="10"/>
    </row>
    <row r="631">
      <c r="A631" s="10"/>
      <c r="B631" s="20" t="str">
        <f>iferror(vlookup(A631,'Input de Projetos'!$A$3:$B$999,2,false),"")</f>
        <v/>
      </c>
      <c r="C631" s="51"/>
      <c r="D631" s="62"/>
      <c r="E631" s="20"/>
      <c r="F631" s="51"/>
      <c r="G631" s="51"/>
      <c r="H631" s="26"/>
      <c r="I631" s="48" t="str">
        <f t="shared" si="1"/>
        <v/>
      </c>
      <c r="J631" s="48" t="str">
        <f>IFERROR(if(F631&lt;&gt;"Sim","", VLOOKUP(A631,'Input de Projetos'!$A$3:$F$999,5,FALSE)*D631),"")</f>
        <v/>
      </c>
      <c r="K631" s="49" t="str">
        <f t="shared" si="2"/>
        <v/>
      </c>
      <c r="L631" s="50" t="str">
        <f t="shared" si="3"/>
        <v/>
      </c>
      <c r="M631" s="10"/>
      <c r="N631" s="10"/>
      <c r="O631" s="10"/>
    </row>
    <row r="632">
      <c r="A632" s="10"/>
      <c r="B632" s="20" t="str">
        <f>iferror(vlookup(A632,'Input de Projetos'!$A$3:$B$999,2,false),"")</f>
        <v/>
      </c>
      <c r="C632" s="51"/>
      <c r="D632" s="62"/>
      <c r="E632" s="20"/>
      <c r="F632" s="51"/>
      <c r="G632" s="51"/>
      <c r="H632" s="26"/>
      <c r="I632" s="48" t="str">
        <f t="shared" si="1"/>
        <v/>
      </c>
      <c r="J632" s="48" t="str">
        <f>IFERROR(if(F632&lt;&gt;"Sim","", VLOOKUP(A632,'Input de Projetos'!$A$3:$F$999,5,FALSE)*D632),"")</f>
        <v/>
      </c>
      <c r="K632" s="49" t="str">
        <f t="shared" si="2"/>
        <v/>
      </c>
      <c r="L632" s="50" t="str">
        <f t="shared" si="3"/>
        <v/>
      </c>
      <c r="M632" s="10"/>
      <c r="N632" s="10"/>
      <c r="O632" s="10"/>
    </row>
    <row r="633">
      <c r="A633" s="10"/>
      <c r="B633" s="20" t="str">
        <f>iferror(vlookup(A633,'Input de Projetos'!$A$3:$B$999,2,false),"")</f>
        <v/>
      </c>
      <c r="C633" s="51"/>
      <c r="D633" s="62"/>
      <c r="E633" s="20"/>
      <c r="F633" s="51"/>
      <c r="G633" s="51"/>
      <c r="H633" s="26"/>
      <c r="I633" s="48" t="str">
        <f t="shared" si="1"/>
        <v/>
      </c>
      <c r="J633" s="48" t="str">
        <f>IFERROR(if(F633&lt;&gt;"Sim","", VLOOKUP(A633,'Input de Projetos'!$A$3:$F$999,5,FALSE)*D633),"")</f>
        <v/>
      </c>
      <c r="K633" s="49" t="str">
        <f t="shared" si="2"/>
        <v/>
      </c>
      <c r="L633" s="50" t="str">
        <f t="shared" si="3"/>
        <v/>
      </c>
      <c r="M633" s="10"/>
      <c r="N633" s="10"/>
      <c r="O633" s="10"/>
    </row>
    <row r="634">
      <c r="A634" s="10"/>
      <c r="B634" s="20" t="str">
        <f>iferror(vlookup(A634,'Input de Projetos'!$A$3:$B$999,2,false),"")</f>
        <v/>
      </c>
      <c r="C634" s="51"/>
      <c r="D634" s="62"/>
      <c r="E634" s="20"/>
      <c r="F634" s="51"/>
      <c r="G634" s="51"/>
      <c r="H634" s="26"/>
      <c r="I634" s="48" t="str">
        <f t="shared" si="1"/>
        <v/>
      </c>
      <c r="J634" s="48" t="str">
        <f>IFERROR(if(F634&lt;&gt;"Sim","", VLOOKUP(A634,'Input de Projetos'!$A$3:$F$999,5,FALSE)*D634),"")</f>
        <v/>
      </c>
      <c r="K634" s="49" t="str">
        <f t="shared" si="2"/>
        <v/>
      </c>
      <c r="L634" s="50" t="str">
        <f t="shared" si="3"/>
        <v/>
      </c>
      <c r="M634" s="10"/>
      <c r="N634" s="10"/>
      <c r="O634" s="10"/>
    </row>
    <row r="635">
      <c r="A635" s="10"/>
      <c r="B635" s="20" t="str">
        <f>iferror(vlookup(A635,'Input de Projetos'!$A$3:$B$999,2,false),"")</f>
        <v/>
      </c>
      <c r="C635" s="51"/>
      <c r="D635" s="62"/>
      <c r="E635" s="20"/>
      <c r="F635" s="51"/>
      <c r="G635" s="51"/>
      <c r="H635" s="26"/>
      <c r="I635" s="48" t="str">
        <f t="shared" si="1"/>
        <v/>
      </c>
      <c r="J635" s="48" t="str">
        <f>IFERROR(if(F635&lt;&gt;"Sim","", VLOOKUP(A635,'Input de Projetos'!$A$3:$F$999,5,FALSE)*D635),"")</f>
        <v/>
      </c>
      <c r="K635" s="49" t="str">
        <f t="shared" si="2"/>
        <v/>
      </c>
      <c r="L635" s="50" t="str">
        <f t="shared" si="3"/>
        <v/>
      </c>
      <c r="M635" s="10"/>
      <c r="N635" s="10"/>
      <c r="O635" s="10"/>
    </row>
    <row r="636">
      <c r="A636" s="10"/>
      <c r="B636" s="20" t="str">
        <f>iferror(vlookup(A636,'Input de Projetos'!$A$3:$B$999,2,false),"")</f>
        <v/>
      </c>
      <c r="C636" s="51"/>
      <c r="D636" s="62"/>
      <c r="E636" s="20"/>
      <c r="F636" s="51"/>
      <c r="G636" s="51"/>
      <c r="H636" s="26"/>
      <c r="I636" s="48" t="str">
        <f t="shared" si="1"/>
        <v/>
      </c>
      <c r="J636" s="48" t="str">
        <f>IFERROR(if(F636&lt;&gt;"Sim","", VLOOKUP(A636,'Input de Projetos'!$A$3:$F$999,5,FALSE)*D636),"")</f>
        <v/>
      </c>
      <c r="K636" s="49" t="str">
        <f t="shared" si="2"/>
        <v/>
      </c>
      <c r="L636" s="50" t="str">
        <f t="shared" si="3"/>
        <v/>
      </c>
      <c r="M636" s="10"/>
      <c r="N636" s="10"/>
      <c r="O636" s="10"/>
    </row>
    <row r="637">
      <c r="A637" s="10"/>
      <c r="B637" s="20" t="str">
        <f>iferror(vlookup(A637,'Input de Projetos'!$A$3:$B$999,2,false),"")</f>
        <v/>
      </c>
      <c r="C637" s="51"/>
      <c r="D637" s="62"/>
      <c r="E637" s="20"/>
      <c r="F637" s="51"/>
      <c r="G637" s="51"/>
      <c r="H637" s="26"/>
      <c r="I637" s="48" t="str">
        <f t="shared" si="1"/>
        <v/>
      </c>
      <c r="J637" s="48" t="str">
        <f>IFERROR(if(F637&lt;&gt;"Sim","", VLOOKUP(A637,'Input de Projetos'!$A$3:$F$999,5,FALSE)*D637),"")</f>
        <v/>
      </c>
      <c r="K637" s="49" t="str">
        <f t="shared" si="2"/>
        <v/>
      </c>
      <c r="L637" s="50" t="str">
        <f t="shared" si="3"/>
        <v/>
      </c>
      <c r="M637" s="10"/>
      <c r="N637" s="10"/>
      <c r="O637" s="10"/>
    </row>
    <row r="638">
      <c r="A638" s="10"/>
      <c r="B638" s="20" t="str">
        <f>iferror(vlookup(A638,'Input de Projetos'!$A$3:$B$999,2,false),"")</f>
        <v/>
      </c>
      <c r="C638" s="51"/>
      <c r="D638" s="62"/>
      <c r="E638" s="20"/>
      <c r="F638" s="51"/>
      <c r="G638" s="51"/>
      <c r="H638" s="26"/>
      <c r="I638" s="48" t="str">
        <f t="shared" si="1"/>
        <v/>
      </c>
      <c r="J638" s="48" t="str">
        <f>IFERROR(if(F638&lt;&gt;"Sim","", VLOOKUP(A638,'Input de Projetos'!$A$3:$F$999,5,FALSE)*D638),"")</f>
        <v/>
      </c>
      <c r="K638" s="49" t="str">
        <f t="shared" si="2"/>
        <v/>
      </c>
      <c r="L638" s="50" t="str">
        <f t="shared" si="3"/>
        <v/>
      </c>
      <c r="M638" s="10"/>
      <c r="N638" s="10"/>
      <c r="O638" s="10"/>
    </row>
    <row r="639">
      <c r="A639" s="10"/>
      <c r="B639" s="20" t="str">
        <f>iferror(vlookup(A639,'Input de Projetos'!$A$3:$B$999,2,false),"")</f>
        <v/>
      </c>
      <c r="C639" s="51"/>
      <c r="D639" s="62"/>
      <c r="E639" s="20"/>
      <c r="F639" s="51"/>
      <c r="G639" s="51"/>
      <c r="H639" s="26"/>
      <c r="I639" s="48" t="str">
        <f t="shared" si="1"/>
        <v/>
      </c>
      <c r="J639" s="48" t="str">
        <f>IFERROR(if(F639&lt;&gt;"Sim","", VLOOKUP(A639,'Input de Projetos'!$A$3:$F$999,5,FALSE)*D639),"")</f>
        <v/>
      </c>
      <c r="K639" s="49" t="str">
        <f t="shared" si="2"/>
        <v/>
      </c>
      <c r="L639" s="50" t="str">
        <f t="shared" si="3"/>
        <v/>
      </c>
      <c r="M639" s="10"/>
      <c r="N639" s="10"/>
      <c r="O639" s="10"/>
    </row>
    <row r="640">
      <c r="A640" s="10"/>
      <c r="B640" s="20" t="str">
        <f>iferror(vlookup(A640,'Input de Projetos'!$A$3:$B$999,2,false),"")</f>
        <v/>
      </c>
      <c r="C640" s="51"/>
      <c r="D640" s="62"/>
      <c r="E640" s="20"/>
      <c r="F640" s="51"/>
      <c r="G640" s="51"/>
      <c r="H640" s="26"/>
      <c r="I640" s="48" t="str">
        <f t="shared" si="1"/>
        <v/>
      </c>
      <c r="J640" s="48" t="str">
        <f>IFERROR(if(F640&lt;&gt;"Sim","", VLOOKUP(A640,'Input de Projetos'!$A$3:$F$999,5,FALSE)*D640),"")</f>
        <v/>
      </c>
      <c r="K640" s="49" t="str">
        <f t="shared" si="2"/>
        <v/>
      </c>
      <c r="L640" s="50" t="str">
        <f t="shared" si="3"/>
        <v/>
      </c>
      <c r="M640" s="10"/>
      <c r="N640" s="10"/>
      <c r="O640" s="10"/>
    </row>
    <row r="641">
      <c r="A641" s="10"/>
      <c r="B641" s="20" t="str">
        <f>iferror(vlookup(A641,'Input de Projetos'!$A$3:$B$999,2,false),"")</f>
        <v/>
      </c>
      <c r="C641" s="51"/>
      <c r="D641" s="62"/>
      <c r="E641" s="20"/>
      <c r="F641" s="51"/>
      <c r="G641" s="51"/>
      <c r="H641" s="26"/>
      <c r="I641" s="48" t="str">
        <f t="shared" si="1"/>
        <v/>
      </c>
      <c r="J641" s="48" t="str">
        <f>IFERROR(if(F641&lt;&gt;"Sim","", VLOOKUP(A641,'Input de Projetos'!$A$3:$F$999,5,FALSE)*D641),"")</f>
        <v/>
      </c>
      <c r="K641" s="49" t="str">
        <f t="shared" si="2"/>
        <v/>
      </c>
      <c r="L641" s="50" t="str">
        <f t="shared" si="3"/>
        <v/>
      </c>
      <c r="M641" s="10"/>
      <c r="N641" s="10"/>
      <c r="O641" s="10"/>
    </row>
    <row r="642">
      <c r="A642" s="10"/>
      <c r="B642" s="20" t="str">
        <f>iferror(vlookup(A642,'Input de Projetos'!$A$3:$B$999,2,false),"")</f>
        <v/>
      </c>
      <c r="C642" s="51"/>
      <c r="D642" s="62"/>
      <c r="E642" s="20"/>
      <c r="F642" s="51"/>
      <c r="G642" s="51"/>
      <c r="H642" s="26"/>
      <c r="I642" s="48" t="str">
        <f t="shared" si="1"/>
        <v/>
      </c>
      <c r="J642" s="48" t="str">
        <f>IFERROR(if(F642&lt;&gt;"Sim","", VLOOKUP(A642,'Input de Projetos'!$A$3:$F$999,5,FALSE)*D642),"")</f>
        <v/>
      </c>
      <c r="K642" s="49" t="str">
        <f t="shared" si="2"/>
        <v/>
      </c>
      <c r="L642" s="50" t="str">
        <f t="shared" si="3"/>
        <v/>
      </c>
      <c r="M642" s="10"/>
      <c r="N642" s="10"/>
      <c r="O642" s="10"/>
    </row>
    <row r="643">
      <c r="A643" s="10"/>
      <c r="B643" s="20" t="str">
        <f>iferror(vlookup(A643,'Input de Projetos'!$A$3:$B$999,2,false),"")</f>
        <v/>
      </c>
      <c r="C643" s="51"/>
      <c r="D643" s="62"/>
      <c r="E643" s="20"/>
      <c r="F643" s="51"/>
      <c r="G643" s="51"/>
      <c r="H643" s="26"/>
      <c r="I643" s="48" t="str">
        <f t="shared" si="1"/>
        <v/>
      </c>
      <c r="J643" s="48" t="str">
        <f>IFERROR(if(F643&lt;&gt;"Sim","", VLOOKUP(A643,'Input de Projetos'!$A$3:$F$999,5,FALSE)*D643),"")</f>
        <v/>
      </c>
      <c r="K643" s="49" t="str">
        <f t="shared" si="2"/>
        <v/>
      </c>
      <c r="L643" s="50" t="str">
        <f t="shared" si="3"/>
        <v/>
      </c>
      <c r="M643" s="10"/>
      <c r="N643" s="10"/>
      <c r="O643" s="10"/>
    </row>
    <row r="644">
      <c r="A644" s="10"/>
      <c r="B644" s="20" t="str">
        <f>iferror(vlookup(A644,'Input de Projetos'!$A$3:$B$999,2,false),"")</f>
        <v/>
      </c>
      <c r="C644" s="51"/>
      <c r="D644" s="62"/>
      <c r="E644" s="20"/>
      <c r="F644" s="51"/>
      <c r="G644" s="51"/>
      <c r="H644" s="26"/>
      <c r="I644" s="48" t="str">
        <f t="shared" si="1"/>
        <v/>
      </c>
      <c r="J644" s="48" t="str">
        <f>IFERROR(if(F644&lt;&gt;"Sim","", VLOOKUP(A644,'Input de Projetos'!$A$3:$F$999,5,FALSE)*D644),"")</f>
        <v/>
      </c>
      <c r="K644" s="49" t="str">
        <f t="shared" si="2"/>
        <v/>
      </c>
      <c r="L644" s="50" t="str">
        <f t="shared" si="3"/>
        <v/>
      </c>
      <c r="M644" s="10"/>
      <c r="N644" s="10"/>
      <c r="O644" s="10"/>
    </row>
    <row r="645">
      <c r="A645" s="10"/>
      <c r="B645" s="20" t="str">
        <f>iferror(vlookup(A645,'Input de Projetos'!$A$3:$B$999,2,false),"")</f>
        <v/>
      </c>
      <c r="C645" s="51"/>
      <c r="D645" s="62"/>
      <c r="E645" s="20"/>
      <c r="F645" s="51"/>
      <c r="G645" s="51"/>
      <c r="H645" s="26"/>
      <c r="I645" s="48" t="str">
        <f t="shared" si="1"/>
        <v/>
      </c>
      <c r="J645" s="48" t="str">
        <f>IFERROR(if(F645&lt;&gt;"Sim","", VLOOKUP(A645,'Input de Projetos'!$A$3:$F$999,5,FALSE)*D645),"")</f>
        <v/>
      </c>
      <c r="K645" s="49" t="str">
        <f t="shared" si="2"/>
        <v/>
      </c>
      <c r="L645" s="50" t="str">
        <f t="shared" si="3"/>
        <v/>
      </c>
      <c r="M645" s="10"/>
      <c r="N645" s="10"/>
      <c r="O645" s="10"/>
    </row>
    <row r="646">
      <c r="A646" s="10"/>
      <c r="B646" s="20" t="str">
        <f>iferror(vlookup(A646,'Input de Projetos'!$A$3:$B$999,2,false),"")</f>
        <v/>
      </c>
      <c r="C646" s="51"/>
      <c r="D646" s="62"/>
      <c r="E646" s="20"/>
      <c r="F646" s="51"/>
      <c r="G646" s="51"/>
      <c r="H646" s="26"/>
      <c r="I646" s="48" t="str">
        <f t="shared" si="1"/>
        <v/>
      </c>
      <c r="J646" s="48" t="str">
        <f>IFERROR(if(F646&lt;&gt;"Sim","", VLOOKUP(A646,'Input de Projetos'!$A$3:$F$999,5,FALSE)*D646),"")</f>
        <v/>
      </c>
      <c r="K646" s="49" t="str">
        <f t="shared" si="2"/>
        <v/>
      </c>
      <c r="L646" s="50" t="str">
        <f t="shared" si="3"/>
        <v/>
      </c>
      <c r="M646" s="10"/>
      <c r="N646" s="10"/>
      <c r="O646" s="10"/>
    </row>
    <row r="647">
      <c r="A647" s="10"/>
      <c r="B647" s="20" t="str">
        <f>iferror(vlookup(A647,'Input de Projetos'!$A$3:$B$999,2,false),"")</f>
        <v/>
      </c>
      <c r="C647" s="51"/>
      <c r="D647" s="62"/>
      <c r="E647" s="20"/>
      <c r="F647" s="51"/>
      <c r="G647" s="51"/>
      <c r="H647" s="26"/>
      <c r="I647" s="48" t="str">
        <f t="shared" si="1"/>
        <v/>
      </c>
      <c r="J647" s="48" t="str">
        <f>IFERROR(if(F647&lt;&gt;"Sim","", VLOOKUP(A647,'Input de Projetos'!$A$3:$F$999,5,FALSE)*D647),"")</f>
        <v/>
      </c>
      <c r="K647" s="49" t="str">
        <f t="shared" si="2"/>
        <v/>
      </c>
      <c r="L647" s="50" t="str">
        <f t="shared" si="3"/>
        <v/>
      </c>
      <c r="M647" s="10"/>
      <c r="N647" s="10"/>
      <c r="O647" s="10"/>
    </row>
    <row r="648">
      <c r="A648" s="10"/>
      <c r="B648" s="20" t="str">
        <f>iferror(vlookup(A648,'Input de Projetos'!$A$3:$B$999,2,false),"")</f>
        <v/>
      </c>
      <c r="C648" s="51"/>
      <c r="D648" s="62"/>
      <c r="E648" s="20"/>
      <c r="F648" s="51"/>
      <c r="G648" s="51"/>
      <c r="H648" s="26"/>
      <c r="I648" s="48" t="str">
        <f t="shared" si="1"/>
        <v/>
      </c>
      <c r="J648" s="48" t="str">
        <f>IFERROR(if(F648&lt;&gt;"Sim","", VLOOKUP(A648,'Input de Projetos'!$A$3:$F$999,5,FALSE)*D648),"")</f>
        <v/>
      </c>
      <c r="K648" s="49" t="str">
        <f t="shared" si="2"/>
        <v/>
      </c>
      <c r="L648" s="50" t="str">
        <f t="shared" si="3"/>
        <v/>
      </c>
      <c r="M648" s="10"/>
      <c r="N648" s="10"/>
      <c r="O648" s="10"/>
    </row>
    <row r="649">
      <c r="A649" s="10"/>
      <c r="B649" s="20" t="str">
        <f>iferror(vlookup(A649,'Input de Projetos'!$A$3:$B$999,2,false),"")</f>
        <v/>
      </c>
      <c r="C649" s="51"/>
      <c r="D649" s="62"/>
      <c r="E649" s="20"/>
      <c r="F649" s="51"/>
      <c r="G649" s="51"/>
      <c r="H649" s="26"/>
      <c r="I649" s="48" t="str">
        <f t="shared" si="1"/>
        <v/>
      </c>
      <c r="J649" s="48" t="str">
        <f>IFERROR(if(F649&lt;&gt;"Sim","", VLOOKUP(A649,'Input de Projetos'!$A$3:$F$999,5,FALSE)*D649),"")</f>
        <v/>
      </c>
      <c r="K649" s="49" t="str">
        <f t="shared" si="2"/>
        <v/>
      </c>
      <c r="L649" s="50" t="str">
        <f t="shared" si="3"/>
        <v/>
      </c>
      <c r="M649" s="10"/>
      <c r="N649" s="10"/>
      <c r="O649" s="10"/>
    </row>
    <row r="650">
      <c r="A650" s="10"/>
      <c r="B650" s="20" t="str">
        <f>iferror(vlookup(A650,'Input de Projetos'!$A$3:$B$999,2,false),"")</f>
        <v/>
      </c>
      <c r="C650" s="51"/>
      <c r="D650" s="62"/>
      <c r="E650" s="20"/>
      <c r="F650" s="51"/>
      <c r="G650" s="51"/>
      <c r="H650" s="26"/>
      <c r="I650" s="48" t="str">
        <f t="shared" si="1"/>
        <v/>
      </c>
      <c r="J650" s="48" t="str">
        <f>IFERROR(if(F650&lt;&gt;"Sim","", VLOOKUP(A650,'Input de Projetos'!$A$3:$F$999,5,FALSE)*D650),"")</f>
        <v/>
      </c>
      <c r="K650" s="49" t="str">
        <f t="shared" si="2"/>
        <v/>
      </c>
      <c r="L650" s="50" t="str">
        <f t="shared" si="3"/>
        <v/>
      </c>
      <c r="M650" s="10"/>
      <c r="N650" s="10"/>
      <c r="O650" s="10"/>
    </row>
    <row r="651">
      <c r="A651" s="10"/>
      <c r="B651" s="20" t="str">
        <f>iferror(vlookup(A651,'Input de Projetos'!$A$3:$B$999,2,false),"")</f>
        <v/>
      </c>
      <c r="C651" s="51"/>
      <c r="D651" s="62"/>
      <c r="E651" s="20"/>
      <c r="F651" s="51"/>
      <c r="G651" s="51"/>
      <c r="H651" s="26"/>
      <c r="I651" s="48" t="str">
        <f t="shared" si="1"/>
        <v/>
      </c>
      <c r="J651" s="48" t="str">
        <f>IFERROR(if(F651&lt;&gt;"Sim","", VLOOKUP(A651,'Input de Projetos'!$A$3:$F$999,5,FALSE)*D651),"")</f>
        <v/>
      </c>
      <c r="K651" s="49" t="str">
        <f t="shared" si="2"/>
        <v/>
      </c>
      <c r="L651" s="50" t="str">
        <f t="shared" si="3"/>
        <v/>
      </c>
      <c r="M651" s="10"/>
      <c r="N651" s="10"/>
      <c r="O651" s="10"/>
    </row>
    <row r="652">
      <c r="A652" s="10"/>
      <c r="B652" s="20" t="str">
        <f>iferror(vlookup(A652,'Input de Projetos'!$A$3:$B$999,2,false),"")</f>
        <v/>
      </c>
      <c r="C652" s="51"/>
      <c r="D652" s="62"/>
      <c r="E652" s="20"/>
      <c r="F652" s="51"/>
      <c r="G652" s="51"/>
      <c r="H652" s="26"/>
      <c r="I652" s="48" t="str">
        <f t="shared" si="1"/>
        <v/>
      </c>
      <c r="J652" s="48" t="str">
        <f>IFERROR(if(F652&lt;&gt;"Sim","", VLOOKUP(A652,'Input de Projetos'!$A$3:$F$999,5,FALSE)*D652),"")</f>
        <v/>
      </c>
      <c r="K652" s="49" t="str">
        <f t="shared" si="2"/>
        <v/>
      </c>
      <c r="L652" s="50" t="str">
        <f t="shared" si="3"/>
        <v/>
      </c>
      <c r="M652" s="10"/>
      <c r="N652" s="10"/>
      <c r="O652" s="10"/>
    </row>
    <row r="653">
      <c r="A653" s="10"/>
      <c r="B653" s="20" t="str">
        <f>iferror(vlookup(A653,'Input de Projetos'!$A$3:$B$999,2,false),"")</f>
        <v/>
      </c>
      <c r="C653" s="51"/>
      <c r="D653" s="62"/>
      <c r="E653" s="20"/>
      <c r="F653" s="51"/>
      <c r="G653" s="51"/>
      <c r="H653" s="26"/>
      <c r="I653" s="48" t="str">
        <f t="shared" si="1"/>
        <v/>
      </c>
      <c r="J653" s="48" t="str">
        <f>IFERROR(if(F653&lt;&gt;"Sim","", VLOOKUP(A653,'Input de Projetos'!$A$3:$F$999,5,FALSE)*D653),"")</f>
        <v/>
      </c>
      <c r="K653" s="49" t="str">
        <f t="shared" si="2"/>
        <v/>
      </c>
      <c r="L653" s="50" t="str">
        <f t="shared" si="3"/>
        <v/>
      </c>
      <c r="M653" s="10"/>
      <c r="N653" s="10"/>
      <c r="O653" s="10"/>
    </row>
    <row r="654">
      <c r="A654" s="10"/>
      <c r="B654" s="20" t="str">
        <f>iferror(vlookup(A654,'Input de Projetos'!$A$3:$B$999,2,false),"")</f>
        <v/>
      </c>
      <c r="C654" s="51"/>
      <c r="D654" s="62"/>
      <c r="E654" s="20"/>
      <c r="F654" s="51"/>
      <c r="G654" s="51"/>
      <c r="H654" s="26"/>
      <c r="I654" s="48" t="str">
        <f t="shared" si="1"/>
        <v/>
      </c>
      <c r="J654" s="48" t="str">
        <f>IFERROR(if(F654&lt;&gt;"Sim","", VLOOKUP(A654,'Input de Projetos'!$A$3:$F$999,5,FALSE)*D654),"")</f>
        <v/>
      </c>
      <c r="K654" s="49" t="str">
        <f t="shared" si="2"/>
        <v/>
      </c>
      <c r="L654" s="50" t="str">
        <f t="shared" si="3"/>
        <v/>
      </c>
      <c r="M654" s="10"/>
      <c r="N654" s="10"/>
      <c r="O654" s="10"/>
    </row>
    <row r="655">
      <c r="A655" s="10"/>
      <c r="B655" s="20" t="str">
        <f>iferror(vlookup(A655,'Input de Projetos'!$A$3:$B$999,2,false),"")</f>
        <v/>
      </c>
      <c r="C655" s="51"/>
      <c r="D655" s="62"/>
      <c r="E655" s="20"/>
      <c r="F655" s="51"/>
      <c r="G655" s="51"/>
      <c r="H655" s="26"/>
      <c r="I655" s="48" t="str">
        <f t="shared" si="1"/>
        <v/>
      </c>
      <c r="J655" s="48" t="str">
        <f>IFERROR(if(F655&lt;&gt;"Sim","", VLOOKUP(A655,'Input de Projetos'!$A$3:$F$999,5,FALSE)*D655),"")</f>
        <v/>
      </c>
      <c r="K655" s="49" t="str">
        <f t="shared" si="2"/>
        <v/>
      </c>
      <c r="L655" s="50" t="str">
        <f t="shared" si="3"/>
        <v/>
      </c>
      <c r="M655" s="10"/>
      <c r="N655" s="10"/>
      <c r="O655" s="10"/>
    </row>
    <row r="656">
      <c r="A656" s="10"/>
      <c r="B656" s="20" t="str">
        <f>iferror(vlookup(A656,'Input de Projetos'!$A$3:$B$999,2,false),"")</f>
        <v/>
      </c>
      <c r="C656" s="51"/>
      <c r="D656" s="62"/>
      <c r="E656" s="20"/>
      <c r="F656" s="51"/>
      <c r="G656" s="51"/>
      <c r="H656" s="26"/>
      <c r="I656" s="48" t="str">
        <f t="shared" si="1"/>
        <v/>
      </c>
      <c r="J656" s="48" t="str">
        <f>IFERROR(if(F656&lt;&gt;"Sim","", VLOOKUP(A656,'Input de Projetos'!$A$3:$F$999,5,FALSE)*D656),"")</f>
        <v/>
      </c>
      <c r="K656" s="49" t="str">
        <f t="shared" si="2"/>
        <v/>
      </c>
      <c r="L656" s="50" t="str">
        <f t="shared" si="3"/>
        <v/>
      </c>
      <c r="M656" s="10"/>
      <c r="N656" s="10"/>
      <c r="O656" s="10"/>
    </row>
    <row r="657">
      <c r="A657" s="10"/>
      <c r="B657" s="20" t="str">
        <f>iferror(vlookup(A657,'Input de Projetos'!$A$3:$B$999,2,false),"")</f>
        <v/>
      </c>
      <c r="C657" s="51"/>
      <c r="D657" s="62"/>
      <c r="E657" s="20"/>
      <c r="F657" s="51"/>
      <c r="G657" s="51"/>
      <c r="H657" s="26"/>
      <c r="I657" s="48" t="str">
        <f t="shared" si="1"/>
        <v/>
      </c>
      <c r="J657" s="48" t="str">
        <f>IFERROR(if(F657&lt;&gt;"Sim","", VLOOKUP(A657,'Input de Projetos'!$A$3:$F$999,5,FALSE)*D657),"")</f>
        <v/>
      </c>
      <c r="K657" s="49" t="str">
        <f t="shared" si="2"/>
        <v/>
      </c>
      <c r="L657" s="50" t="str">
        <f t="shared" si="3"/>
        <v/>
      </c>
      <c r="M657" s="10"/>
      <c r="N657" s="10"/>
      <c r="O657" s="10"/>
    </row>
    <row r="658">
      <c r="A658" s="10"/>
      <c r="B658" s="20" t="str">
        <f>iferror(vlookup(A658,'Input de Projetos'!$A$3:$B$999,2,false),"")</f>
        <v/>
      </c>
      <c r="C658" s="51"/>
      <c r="D658" s="62"/>
      <c r="E658" s="20"/>
      <c r="F658" s="51"/>
      <c r="G658" s="51"/>
      <c r="H658" s="26"/>
      <c r="I658" s="48" t="str">
        <f t="shared" si="1"/>
        <v/>
      </c>
      <c r="J658" s="48" t="str">
        <f>IFERROR(if(F658&lt;&gt;"Sim","", VLOOKUP(A658,'Input de Projetos'!$A$3:$F$999,5,FALSE)*D658),"")</f>
        <v/>
      </c>
      <c r="K658" s="49" t="str">
        <f t="shared" si="2"/>
        <v/>
      </c>
      <c r="L658" s="50" t="str">
        <f t="shared" si="3"/>
        <v/>
      </c>
      <c r="M658" s="10"/>
      <c r="N658" s="10"/>
      <c r="O658" s="10"/>
    </row>
    <row r="659">
      <c r="A659" s="10"/>
      <c r="B659" s="20" t="str">
        <f>iferror(vlookup(A659,'Input de Projetos'!$A$3:$B$999,2,false),"")</f>
        <v/>
      </c>
      <c r="C659" s="51"/>
      <c r="D659" s="62"/>
      <c r="E659" s="20"/>
      <c r="F659" s="51"/>
      <c r="G659" s="51"/>
      <c r="H659" s="26"/>
      <c r="I659" s="48" t="str">
        <f t="shared" si="1"/>
        <v/>
      </c>
      <c r="J659" s="48" t="str">
        <f>IFERROR(if(F659&lt;&gt;"Sim","", VLOOKUP(A659,'Input de Projetos'!$A$3:$F$999,5,FALSE)*D659),"")</f>
        <v/>
      </c>
      <c r="K659" s="49" t="str">
        <f t="shared" si="2"/>
        <v/>
      </c>
      <c r="L659" s="50" t="str">
        <f t="shared" si="3"/>
        <v/>
      </c>
      <c r="M659" s="10"/>
      <c r="N659" s="10"/>
      <c r="O659" s="10"/>
    </row>
    <row r="660">
      <c r="A660" s="10"/>
      <c r="B660" s="20" t="str">
        <f>iferror(vlookup(A660,'Input de Projetos'!$A$3:$B$999,2,false),"")</f>
        <v/>
      </c>
      <c r="C660" s="51"/>
      <c r="D660" s="62"/>
      <c r="E660" s="20"/>
      <c r="F660" s="51"/>
      <c r="G660" s="51"/>
      <c r="H660" s="26"/>
      <c r="I660" s="48" t="str">
        <f t="shared" si="1"/>
        <v/>
      </c>
      <c r="J660" s="48" t="str">
        <f>IFERROR(if(F660&lt;&gt;"Sim","", VLOOKUP(A660,'Input de Projetos'!$A$3:$F$999,5,FALSE)*D660),"")</f>
        <v/>
      </c>
      <c r="K660" s="49" t="str">
        <f t="shared" si="2"/>
        <v/>
      </c>
      <c r="L660" s="50" t="str">
        <f t="shared" si="3"/>
        <v/>
      </c>
      <c r="M660" s="10"/>
      <c r="N660" s="10"/>
      <c r="O660" s="10"/>
    </row>
    <row r="661">
      <c r="A661" s="10"/>
      <c r="B661" s="20" t="str">
        <f>iferror(vlookup(A661,'Input de Projetos'!$A$3:$B$999,2,false),"")</f>
        <v/>
      </c>
      <c r="C661" s="51"/>
      <c r="D661" s="62"/>
      <c r="E661" s="20"/>
      <c r="F661" s="51"/>
      <c r="G661" s="51"/>
      <c r="H661" s="26"/>
      <c r="I661" s="48" t="str">
        <f t="shared" si="1"/>
        <v/>
      </c>
      <c r="J661" s="48" t="str">
        <f>IFERROR(if(F661&lt;&gt;"Sim","", VLOOKUP(A661,'Input de Projetos'!$A$3:$F$999,5,FALSE)*D661),"")</f>
        <v/>
      </c>
      <c r="K661" s="49" t="str">
        <f t="shared" si="2"/>
        <v/>
      </c>
      <c r="L661" s="50" t="str">
        <f t="shared" si="3"/>
        <v/>
      </c>
      <c r="M661" s="10"/>
      <c r="N661" s="10"/>
      <c r="O661" s="10"/>
    </row>
    <row r="662">
      <c r="A662" s="10"/>
      <c r="B662" s="20" t="str">
        <f>iferror(vlookup(A662,'Input de Projetos'!$A$3:$B$999,2,false),"")</f>
        <v/>
      </c>
      <c r="C662" s="51"/>
      <c r="D662" s="62"/>
      <c r="E662" s="20"/>
      <c r="F662" s="51"/>
      <c r="G662" s="51"/>
      <c r="H662" s="26"/>
      <c r="I662" s="48" t="str">
        <f t="shared" si="1"/>
        <v/>
      </c>
      <c r="J662" s="48" t="str">
        <f>IFERROR(if(F662&lt;&gt;"Sim","", VLOOKUP(A662,'Input de Projetos'!$A$3:$F$999,5,FALSE)*D662),"")</f>
        <v/>
      </c>
      <c r="K662" s="49" t="str">
        <f t="shared" si="2"/>
        <v/>
      </c>
      <c r="L662" s="50" t="str">
        <f t="shared" si="3"/>
        <v/>
      </c>
      <c r="M662" s="10"/>
      <c r="N662" s="10"/>
      <c r="O662" s="10"/>
    </row>
    <row r="663">
      <c r="A663" s="10"/>
      <c r="B663" s="20" t="str">
        <f>iferror(vlookup(A663,'Input de Projetos'!$A$3:$B$999,2,false),"")</f>
        <v/>
      </c>
      <c r="C663" s="51"/>
      <c r="D663" s="62"/>
      <c r="E663" s="20"/>
      <c r="F663" s="51"/>
      <c r="G663" s="51"/>
      <c r="H663" s="26"/>
      <c r="I663" s="48" t="str">
        <f t="shared" si="1"/>
        <v/>
      </c>
      <c r="J663" s="48" t="str">
        <f>IFERROR(if(F663&lt;&gt;"Sim","", VLOOKUP(A663,'Input de Projetos'!$A$3:$F$999,5,FALSE)*D663),"")</f>
        <v/>
      </c>
      <c r="K663" s="49" t="str">
        <f t="shared" si="2"/>
        <v/>
      </c>
      <c r="L663" s="50" t="str">
        <f t="shared" si="3"/>
        <v/>
      </c>
      <c r="M663" s="10"/>
      <c r="N663" s="10"/>
      <c r="O663" s="10"/>
    </row>
    <row r="664">
      <c r="A664" s="10"/>
      <c r="B664" s="20" t="str">
        <f>iferror(vlookup(A664,'Input de Projetos'!$A$3:$B$999,2,false),"")</f>
        <v/>
      </c>
      <c r="C664" s="51"/>
      <c r="D664" s="62"/>
      <c r="E664" s="20"/>
      <c r="F664" s="51"/>
      <c r="G664" s="51"/>
      <c r="H664" s="26"/>
      <c r="I664" s="48" t="str">
        <f t="shared" si="1"/>
        <v/>
      </c>
      <c r="J664" s="48" t="str">
        <f>IFERROR(if(F664&lt;&gt;"Sim","", VLOOKUP(A664,'Input de Projetos'!$A$3:$F$999,5,FALSE)*D664),"")</f>
        <v/>
      </c>
      <c r="K664" s="49" t="str">
        <f t="shared" si="2"/>
        <v/>
      </c>
      <c r="L664" s="50" t="str">
        <f t="shared" si="3"/>
        <v/>
      </c>
      <c r="M664" s="10"/>
      <c r="N664" s="10"/>
      <c r="O664" s="10"/>
    </row>
    <row r="665">
      <c r="A665" s="10"/>
      <c r="B665" s="20" t="str">
        <f>iferror(vlookup(A665,'Input de Projetos'!$A$3:$B$999,2,false),"")</f>
        <v/>
      </c>
      <c r="C665" s="51"/>
      <c r="D665" s="62"/>
      <c r="E665" s="20"/>
      <c r="F665" s="51"/>
      <c r="G665" s="51"/>
      <c r="H665" s="26"/>
      <c r="I665" s="48" t="str">
        <f t="shared" si="1"/>
        <v/>
      </c>
      <c r="J665" s="48" t="str">
        <f>IFERROR(if(F665&lt;&gt;"Sim","", VLOOKUP(A665,'Input de Projetos'!$A$3:$F$999,5,FALSE)*D665),"")</f>
        <v/>
      </c>
      <c r="K665" s="49" t="str">
        <f t="shared" si="2"/>
        <v/>
      </c>
      <c r="L665" s="50" t="str">
        <f t="shared" si="3"/>
        <v/>
      </c>
      <c r="M665" s="10"/>
      <c r="N665" s="10"/>
      <c r="O665" s="10"/>
    </row>
    <row r="666">
      <c r="A666" s="10"/>
      <c r="B666" s="20" t="str">
        <f>iferror(vlookup(A666,'Input de Projetos'!$A$3:$B$999,2,false),"")</f>
        <v/>
      </c>
      <c r="C666" s="51"/>
      <c r="D666" s="62"/>
      <c r="E666" s="20"/>
      <c r="F666" s="51"/>
      <c r="G666" s="51"/>
      <c r="H666" s="26"/>
      <c r="I666" s="48" t="str">
        <f t="shared" si="1"/>
        <v/>
      </c>
      <c r="J666" s="48" t="str">
        <f>IFERROR(if(F666&lt;&gt;"Sim","", VLOOKUP(A666,'Input de Projetos'!$A$3:$F$999,5,FALSE)*D666),"")</f>
        <v/>
      </c>
      <c r="K666" s="49" t="str">
        <f t="shared" si="2"/>
        <v/>
      </c>
      <c r="L666" s="50" t="str">
        <f t="shared" si="3"/>
        <v/>
      </c>
      <c r="M666" s="10"/>
      <c r="N666" s="10"/>
      <c r="O666" s="10"/>
    </row>
    <row r="667">
      <c r="A667" s="10"/>
      <c r="B667" s="20" t="str">
        <f>iferror(vlookup(A667,'Input de Projetos'!$A$3:$B$999,2,false),"")</f>
        <v/>
      </c>
      <c r="C667" s="51"/>
      <c r="D667" s="62"/>
      <c r="E667" s="20"/>
      <c r="F667" s="51"/>
      <c r="G667" s="51"/>
      <c r="H667" s="26"/>
      <c r="I667" s="48" t="str">
        <f t="shared" si="1"/>
        <v/>
      </c>
      <c r="J667" s="48" t="str">
        <f>IFERROR(if(F667&lt;&gt;"Sim","", VLOOKUP(A667,'Input de Projetos'!$A$3:$F$999,5,FALSE)*D667),"")</f>
        <v/>
      </c>
      <c r="K667" s="49" t="str">
        <f t="shared" si="2"/>
        <v/>
      </c>
      <c r="L667" s="50" t="str">
        <f t="shared" si="3"/>
        <v/>
      </c>
      <c r="M667" s="10"/>
      <c r="N667" s="10"/>
      <c r="O667" s="10"/>
    </row>
    <row r="668">
      <c r="A668" s="10"/>
      <c r="B668" s="20" t="str">
        <f>iferror(vlookup(A668,'Input de Projetos'!$A$3:$B$999,2,false),"")</f>
        <v/>
      </c>
      <c r="C668" s="51"/>
      <c r="D668" s="62"/>
      <c r="E668" s="20"/>
      <c r="F668" s="51"/>
      <c r="G668" s="51"/>
      <c r="H668" s="26"/>
      <c r="I668" s="48" t="str">
        <f t="shared" si="1"/>
        <v/>
      </c>
      <c r="J668" s="48" t="str">
        <f>IFERROR(if(F668&lt;&gt;"Sim","", VLOOKUP(A668,'Input de Projetos'!$A$3:$F$999,5,FALSE)*D668),"")</f>
        <v/>
      </c>
      <c r="K668" s="49" t="str">
        <f t="shared" si="2"/>
        <v/>
      </c>
      <c r="L668" s="50" t="str">
        <f t="shared" si="3"/>
        <v/>
      </c>
      <c r="M668" s="10"/>
      <c r="N668" s="10"/>
      <c r="O668" s="10"/>
    </row>
    <row r="669">
      <c r="A669" s="10"/>
      <c r="B669" s="20" t="str">
        <f>iferror(vlookup(A669,'Input de Projetos'!$A$3:$B$999,2,false),"")</f>
        <v/>
      </c>
      <c r="C669" s="51"/>
      <c r="D669" s="62"/>
      <c r="E669" s="20"/>
      <c r="F669" s="51"/>
      <c r="G669" s="51"/>
      <c r="H669" s="26"/>
      <c r="I669" s="48" t="str">
        <f t="shared" si="1"/>
        <v/>
      </c>
      <c r="J669" s="48" t="str">
        <f>IFERROR(if(F669&lt;&gt;"Sim","", VLOOKUP(A669,'Input de Projetos'!$A$3:$F$999,5,FALSE)*D669),"")</f>
        <v/>
      </c>
      <c r="K669" s="49" t="str">
        <f t="shared" si="2"/>
        <v/>
      </c>
      <c r="L669" s="50" t="str">
        <f t="shared" si="3"/>
        <v/>
      </c>
      <c r="M669" s="10"/>
      <c r="N669" s="10"/>
      <c r="O669" s="10"/>
    </row>
    <row r="670">
      <c r="A670" s="10"/>
      <c r="B670" s="20" t="str">
        <f>iferror(vlookup(A670,'Input de Projetos'!$A$3:$B$999,2,false),"")</f>
        <v/>
      </c>
      <c r="C670" s="51"/>
      <c r="D670" s="62"/>
      <c r="E670" s="20"/>
      <c r="F670" s="51"/>
      <c r="G670" s="51"/>
      <c r="H670" s="26"/>
      <c r="I670" s="48" t="str">
        <f t="shared" si="1"/>
        <v/>
      </c>
      <c r="J670" s="48" t="str">
        <f>IFERROR(if(F670&lt;&gt;"Sim","", VLOOKUP(A670,'Input de Projetos'!$A$3:$F$999,5,FALSE)*D670),"")</f>
        <v/>
      </c>
      <c r="K670" s="49" t="str">
        <f t="shared" si="2"/>
        <v/>
      </c>
      <c r="L670" s="50" t="str">
        <f t="shared" si="3"/>
        <v/>
      </c>
      <c r="M670" s="10"/>
      <c r="N670" s="10"/>
      <c r="O670" s="10"/>
    </row>
    <row r="671">
      <c r="A671" s="10"/>
      <c r="B671" s="20" t="str">
        <f>iferror(vlookup(A671,'Input de Projetos'!$A$3:$B$999,2,false),"")</f>
        <v/>
      </c>
      <c r="C671" s="51"/>
      <c r="D671" s="62"/>
      <c r="E671" s="20"/>
      <c r="F671" s="51"/>
      <c r="G671" s="51"/>
      <c r="H671" s="26"/>
      <c r="I671" s="48" t="str">
        <f t="shared" si="1"/>
        <v/>
      </c>
      <c r="J671" s="48" t="str">
        <f>IFERROR(if(F671&lt;&gt;"Sim","", VLOOKUP(A671,'Input de Projetos'!$A$3:$F$999,5,FALSE)*D671),"")</f>
        <v/>
      </c>
      <c r="K671" s="49" t="str">
        <f t="shared" si="2"/>
        <v/>
      </c>
      <c r="L671" s="50" t="str">
        <f t="shared" si="3"/>
        <v/>
      </c>
      <c r="M671" s="10"/>
      <c r="N671" s="10"/>
      <c r="O671" s="10"/>
    </row>
    <row r="672">
      <c r="A672" s="10"/>
      <c r="B672" s="20" t="str">
        <f>iferror(vlookup(A672,'Input de Projetos'!$A$3:$B$999,2,false),"")</f>
        <v/>
      </c>
      <c r="C672" s="51"/>
      <c r="D672" s="62"/>
      <c r="E672" s="20"/>
      <c r="F672" s="51"/>
      <c r="G672" s="51"/>
      <c r="H672" s="26"/>
      <c r="I672" s="48" t="str">
        <f t="shared" si="1"/>
        <v/>
      </c>
      <c r="J672" s="48" t="str">
        <f>IFERROR(if(F672&lt;&gt;"Sim","", VLOOKUP(A672,'Input de Projetos'!$A$3:$F$999,5,FALSE)*D672),"")</f>
        <v/>
      </c>
      <c r="K672" s="49" t="str">
        <f t="shared" si="2"/>
        <v/>
      </c>
      <c r="L672" s="50" t="str">
        <f t="shared" si="3"/>
        <v/>
      </c>
      <c r="M672" s="10"/>
      <c r="N672" s="10"/>
      <c r="O672" s="10"/>
    </row>
    <row r="673">
      <c r="A673" s="10"/>
      <c r="B673" s="20" t="str">
        <f>iferror(vlookup(A673,'Input de Projetos'!$A$3:$B$999,2,false),"")</f>
        <v/>
      </c>
      <c r="C673" s="51"/>
      <c r="D673" s="62"/>
      <c r="E673" s="20"/>
      <c r="F673" s="51"/>
      <c r="G673" s="51"/>
      <c r="H673" s="26"/>
      <c r="I673" s="48" t="str">
        <f t="shared" si="1"/>
        <v/>
      </c>
      <c r="J673" s="48" t="str">
        <f>IFERROR(if(F673&lt;&gt;"Sim","", VLOOKUP(A673,'Input de Projetos'!$A$3:$F$999,5,FALSE)*D673),"")</f>
        <v/>
      </c>
      <c r="K673" s="49" t="str">
        <f t="shared" si="2"/>
        <v/>
      </c>
      <c r="L673" s="50" t="str">
        <f t="shared" si="3"/>
        <v/>
      </c>
      <c r="M673" s="10"/>
      <c r="N673" s="10"/>
      <c r="O673" s="10"/>
    </row>
    <row r="674">
      <c r="A674" s="10"/>
      <c r="B674" s="20" t="str">
        <f>iferror(vlookup(A674,'Input de Projetos'!$A$3:$B$999,2,false),"")</f>
        <v/>
      </c>
      <c r="C674" s="51"/>
      <c r="D674" s="62"/>
      <c r="E674" s="20"/>
      <c r="F674" s="51"/>
      <c r="G674" s="51"/>
      <c r="H674" s="26"/>
      <c r="I674" s="48" t="str">
        <f t="shared" si="1"/>
        <v/>
      </c>
      <c r="J674" s="48" t="str">
        <f>IFERROR(if(F674&lt;&gt;"Sim","", VLOOKUP(A674,'Input de Projetos'!$A$3:$F$999,5,FALSE)*D674),"")</f>
        <v/>
      </c>
      <c r="K674" s="49" t="str">
        <f t="shared" si="2"/>
        <v/>
      </c>
      <c r="L674" s="50" t="str">
        <f t="shared" si="3"/>
        <v/>
      </c>
      <c r="M674" s="10"/>
      <c r="N674" s="10"/>
      <c r="O674" s="10"/>
    </row>
    <row r="675">
      <c r="A675" s="10"/>
      <c r="B675" s="20" t="str">
        <f>iferror(vlookup(A675,'Input de Projetos'!$A$3:$B$999,2,false),"")</f>
        <v/>
      </c>
      <c r="C675" s="51"/>
      <c r="D675" s="62"/>
      <c r="E675" s="20"/>
      <c r="F675" s="51"/>
      <c r="G675" s="51"/>
      <c r="H675" s="26"/>
      <c r="I675" s="48" t="str">
        <f t="shared" si="1"/>
        <v/>
      </c>
      <c r="J675" s="48" t="str">
        <f>IFERROR(if(F675&lt;&gt;"Sim","", VLOOKUP(A675,'Input de Projetos'!$A$3:$F$999,5,FALSE)*D675),"")</f>
        <v/>
      </c>
      <c r="K675" s="49" t="str">
        <f t="shared" si="2"/>
        <v/>
      </c>
      <c r="L675" s="50" t="str">
        <f t="shared" si="3"/>
        <v/>
      </c>
      <c r="M675" s="10"/>
      <c r="N675" s="10"/>
      <c r="O675" s="10"/>
    </row>
    <row r="676">
      <c r="A676" s="10"/>
      <c r="B676" s="20" t="str">
        <f>iferror(vlookup(A676,'Input de Projetos'!$A$3:$B$999,2,false),"")</f>
        <v/>
      </c>
      <c r="C676" s="51"/>
      <c r="D676" s="62"/>
      <c r="E676" s="20"/>
      <c r="F676" s="51"/>
      <c r="G676" s="51"/>
      <c r="H676" s="26"/>
      <c r="I676" s="48" t="str">
        <f t="shared" si="1"/>
        <v/>
      </c>
      <c r="J676" s="48" t="str">
        <f>IFERROR(if(F676&lt;&gt;"Sim","", VLOOKUP(A676,'Input de Projetos'!$A$3:$F$999,5,FALSE)*D676),"")</f>
        <v/>
      </c>
      <c r="K676" s="49" t="str">
        <f t="shared" si="2"/>
        <v/>
      </c>
      <c r="L676" s="50" t="str">
        <f t="shared" si="3"/>
        <v/>
      </c>
      <c r="M676" s="10"/>
      <c r="N676" s="10"/>
      <c r="O676" s="10"/>
    </row>
    <row r="677">
      <c r="A677" s="10"/>
      <c r="B677" s="20" t="str">
        <f>iferror(vlookup(A677,'Input de Projetos'!$A$3:$B$999,2,false),"")</f>
        <v/>
      </c>
      <c r="C677" s="51"/>
      <c r="D677" s="62"/>
      <c r="E677" s="20"/>
      <c r="F677" s="51"/>
      <c r="G677" s="51"/>
      <c r="H677" s="26"/>
      <c r="I677" s="48" t="str">
        <f t="shared" si="1"/>
        <v/>
      </c>
      <c r="J677" s="48" t="str">
        <f>IFERROR(if(F677&lt;&gt;"Sim","", VLOOKUP(A677,'Input de Projetos'!$A$3:$F$999,5,FALSE)*D677),"")</f>
        <v/>
      </c>
      <c r="K677" s="49" t="str">
        <f t="shared" si="2"/>
        <v/>
      </c>
      <c r="L677" s="50" t="str">
        <f t="shared" si="3"/>
        <v/>
      </c>
      <c r="M677" s="10"/>
      <c r="N677" s="10"/>
      <c r="O677" s="10"/>
    </row>
    <row r="678">
      <c r="A678" s="10"/>
      <c r="B678" s="20" t="str">
        <f>iferror(vlookup(A678,'Input de Projetos'!$A$3:$B$999,2,false),"")</f>
        <v/>
      </c>
      <c r="C678" s="51"/>
      <c r="D678" s="62"/>
      <c r="E678" s="20"/>
      <c r="F678" s="51"/>
      <c r="G678" s="51"/>
      <c r="H678" s="26"/>
      <c r="I678" s="48" t="str">
        <f t="shared" si="1"/>
        <v/>
      </c>
      <c r="J678" s="48" t="str">
        <f>IFERROR(if(F678&lt;&gt;"Sim","", VLOOKUP(A678,'Input de Projetos'!$A$3:$F$999,5,FALSE)*D678),"")</f>
        <v/>
      </c>
      <c r="K678" s="49" t="str">
        <f t="shared" si="2"/>
        <v/>
      </c>
      <c r="L678" s="50" t="str">
        <f t="shared" si="3"/>
        <v/>
      </c>
      <c r="M678" s="10"/>
      <c r="N678" s="10"/>
      <c r="O678" s="10"/>
    </row>
    <row r="679">
      <c r="A679" s="10"/>
      <c r="B679" s="20" t="str">
        <f>iferror(vlookup(A679,'Input de Projetos'!$A$3:$B$999,2,false),"")</f>
        <v/>
      </c>
      <c r="C679" s="51"/>
      <c r="D679" s="62"/>
      <c r="E679" s="20"/>
      <c r="F679" s="51"/>
      <c r="G679" s="51"/>
      <c r="H679" s="26"/>
      <c r="I679" s="48" t="str">
        <f t="shared" si="1"/>
        <v/>
      </c>
      <c r="J679" s="48" t="str">
        <f>IFERROR(if(F679&lt;&gt;"Sim","", VLOOKUP(A679,'Input de Projetos'!$A$3:$F$999,5,FALSE)*D679),"")</f>
        <v/>
      </c>
      <c r="K679" s="49" t="str">
        <f t="shared" si="2"/>
        <v/>
      </c>
      <c r="L679" s="50" t="str">
        <f t="shared" si="3"/>
        <v/>
      </c>
      <c r="M679" s="10"/>
      <c r="N679" s="10"/>
      <c r="O679" s="10"/>
    </row>
    <row r="680">
      <c r="A680" s="10"/>
      <c r="B680" s="20" t="str">
        <f>iferror(vlookup(A680,'Input de Projetos'!$A$3:$B$999,2,false),"")</f>
        <v/>
      </c>
      <c r="C680" s="51"/>
      <c r="D680" s="62"/>
      <c r="E680" s="20"/>
      <c r="F680" s="51"/>
      <c r="G680" s="51"/>
      <c r="H680" s="26"/>
      <c r="I680" s="48" t="str">
        <f t="shared" si="1"/>
        <v/>
      </c>
      <c r="J680" s="48" t="str">
        <f>IFERROR(if(F680&lt;&gt;"Sim","", VLOOKUP(A680,'Input de Projetos'!$A$3:$F$999,5,FALSE)*D680),"")</f>
        <v/>
      </c>
      <c r="K680" s="49" t="str">
        <f t="shared" si="2"/>
        <v/>
      </c>
      <c r="L680" s="50" t="str">
        <f t="shared" si="3"/>
        <v/>
      </c>
      <c r="M680" s="10"/>
      <c r="N680" s="10"/>
      <c r="O680" s="10"/>
    </row>
    <row r="681">
      <c r="A681" s="10"/>
      <c r="B681" s="20" t="str">
        <f>iferror(vlookup(A681,'Input de Projetos'!$A$3:$B$999,2,false),"")</f>
        <v/>
      </c>
      <c r="C681" s="51"/>
      <c r="D681" s="62"/>
      <c r="E681" s="20"/>
      <c r="F681" s="51"/>
      <c r="G681" s="51"/>
      <c r="H681" s="26"/>
      <c r="I681" s="48" t="str">
        <f t="shared" si="1"/>
        <v/>
      </c>
      <c r="J681" s="48" t="str">
        <f>IFERROR(if(F681&lt;&gt;"Sim","", VLOOKUP(A681,'Input de Projetos'!$A$3:$F$999,5,FALSE)*D681),"")</f>
        <v/>
      </c>
      <c r="K681" s="49" t="str">
        <f t="shared" si="2"/>
        <v/>
      </c>
      <c r="L681" s="50" t="str">
        <f t="shared" si="3"/>
        <v/>
      </c>
      <c r="M681" s="10"/>
      <c r="N681" s="10"/>
      <c r="O681" s="10"/>
    </row>
    <row r="682">
      <c r="A682" s="10"/>
      <c r="B682" s="20" t="str">
        <f>iferror(vlookup(A682,'Input de Projetos'!$A$3:$B$999,2,false),"")</f>
        <v/>
      </c>
      <c r="C682" s="51"/>
      <c r="D682" s="62"/>
      <c r="E682" s="20"/>
      <c r="F682" s="51"/>
      <c r="G682" s="51"/>
      <c r="H682" s="26"/>
      <c r="I682" s="48" t="str">
        <f t="shared" si="1"/>
        <v/>
      </c>
      <c r="J682" s="48" t="str">
        <f>IFERROR(if(F682&lt;&gt;"Sim","", VLOOKUP(A682,'Input de Projetos'!$A$3:$F$999,5,FALSE)*D682),"")</f>
        <v/>
      </c>
      <c r="K682" s="49" t="str">
        <f t="shared" si="2"/>
        <v/>
      </c>
      <c r="L682" s="50" t="str">
        <f t="shared" si="3"/>
        <v/>
      </c>
      <c r="M682" s="10"/>
      <c r="N682" s="10"/>
      <c r="O682" s="10"/>
    </row>
    <row r="683">
      <c r="A683" s="10"/>
      <c r="B683" s="20" t="str">
        <f>iferror(vlookup(A683,'Input de Projetos'!$A$3:$B$999,2,false),"")</f>
        <v/>
      </c>
      <c r="C683" s="51"/>
      <c r="D683" s="62"/>
      <c r="E683" s="20"/>
      <c r="F683" s="51"/>
      <c r="G683" s="51"/>
      <c r="H683" s="26"/>
      <c r="I683" s="48" t="str">
        <f t="shared" si="1"/>
        <v/>
      </c>
      <c r="J683" s="48" t="str">
        <f>IFERROR(if(F683&lt;&gt;"Sim","", VLOOKUP(A683,'Input de Projetos'!$A$3:$F$999,5,FALSE)*D683),"")</f>
        <v/>
      </c>
      <c r="K683" s="49" t="str">
        <f t="shared" si="2"/>
        <v/>
      </c>
      <c r="L683" s="50" t="str">
        <f t="shared" si="3"/>
        <v/>
      </c>
      <c r="M683" s="10"/>
      <c r="N683" s="10"/>
      <c r="O683" s="10"/>
    </row>
    <row r="684">
      <c r="A684" s="10"/>
      <c r="B684" s="20" t="str">
        <f>iferror(vlookup(A684,'Input de Projetos'!$A$3:$B$999,2,false),"")</f>
        <v/>
      </c>
      <c r="C684" s="51"/>
      <c r="D684" s="62"/>
      <c r="E684" s="20"/>
      <c r="F684" s="51"/>
      <c r="G684" s="51"/>
      <c r="H684" s="26"/>
      <c r="I684" s="48" t="str">
        <f t="shared" si="1"/>
        <v/>
      </c>
      <c r="J684" s="48" t="str">
        <f>IFERROR(if(F684&lt;&gt;"Sim","", VLOOKUP(A684,'Input de Projetos'!$A$3:$F$999,5,FALSE)*D684),"")</f>
        <v/>
      </c>
      <c r="K684" s="49" t="str">
        <f t="shared" si="2"/>
        <v/>
      </c>
      <c r="L684" s="50" t="str">
        <f t="shared" si="3"/>
        <v/>
      </c>
      <c r="M684" s="10"/>
      <c r="N684" s="10"/>
      <c r="O684" s="10"/>
    </row>
    <row r="685">
      <c r="A685" s="10"/>
      <c r="B685" s="20" t="str">
        <f>iferror(vlookup(A685,'Input de Projetos'!$A$3:$B$999,2,false),"")</f>
        <v/>
      </c>
      <c r="C685" s="51"/>
      <c r="D685" s="62"/>
      <c r="E685" s="20"/>
      <c r="F685" s="51"/>
      <c r="G685" s="51"/>
      <c r="H685" s="26"/>
      <c r="I685" s="48" t="str">
        <f t="shared" si="1"/>
        <v/>
      </c>
      <c r="J685" s="48" t="str">
        <f>IFERROR(if(F685&lt;&gt;"Sim","", VLOOKUP(A685,'Input de Projetos'!$A$3:$F$999,5,FALSE)*D685),"")</f>
        <v/>
      </c>
      <c r="K685" s="49" t="str">
        <f t="shared" si="2"/>
        <v/>
      </c>
      <c r="L685" s="50" t="str">
        <f t="shared" si="3"/>
        <v/>
      </c>
      <c r="M685" s="10"/>
      <c r="N685" s="10"/>
      <c r="O685" s="10"/>
    </row>
    <row r="686">
      <c r="A686" s="10"/>
      <c r="B686" s="20" t="str">
        <f>iferror(vlookup(A686,'Input de Projetos'!$A$3:$B$999,2,false),"")</f>
        <v/>
      </c>
      <c r="C686" s="51"/>
      <c r="D686" s="62"/>
      <c r="E686" s="20"/>
      <c r="F686" s="51"/>
      <c r="G686" s="51"/>
      <c r="H686" s="26"/>
      <c r="I686" s="48" t="str">
        <f t="shared" si="1"/>
        <v/>
      </c>
      <c r="J686" s="48" t="str">
        <f>IFERROR(if(F686&lt;&gt;"Sim","", VLOOKUP(A686,'Input de Projetos'!$A$3:$F$999,5,FALSE)*D686),"")</f>
        <v/>
      </c>
      <c r="K686" s="49" t="str">
        <f t="shared" si="2"/>
        <v/>
      </c>
      <c r="L686" s="50" t="str">
        <f t="shared" si="3"/>
        <v/>
      </c>
      <c r="M686" s="10"/>
      <c r="N686" s="10"/>
      <c r="O686" s="10"/>
    </row>
    <row r="687">
      <c r="A687" s="10"/>
      <c r="B687" s="20" t="str">
        <f>iferror(vlookup(A687,'Input de Projetos'!$A$3:$B$999,2,false),"")</f>
        <v/>
      </c>
      <c r="C687" s="51"/>
      <c r="D687" s="62"/>
      <c r="E687" s="20"/>
      <c r="F687" s="51"/>
      <c r="G687" s="51"/>
      <c r="H687" s="26"/>
      <c r="I687" s="48" t="str">
        <f t="shared" si="1"/>
        <v/>
      </c>
      <c r="J687" s="48" t="str">
        <f>IFERROR(if(F687&lt;&gt;"Sim","", VLOOKUP(A687,'Input de Projetos'!$A$3:$F$999,5,FALSE)*D687),"")</f>
        <v/>
      </c>
      <c r="K687" s="49" t="str">
        <f t="shared" si="2"/>
        <v/>
      </c>
      <c r="L687" s="50" t="str">
        <f t="shared" si="3"/>
        <v/>
      </c>
      <c r="M687" s="10"/>
      <c r="N687" s="10"/>
      <c r="O687" s="10"/>
    </row>
    <row r="688">
      <c r="A688" s="10"/>
      <c r="B688" s="20" t="str">
        <f>iferror(vlookup(A688,'Input de Projetos'!$A$3:$B$999,2,false),"")</f>
        <v/>
      </c>
      <c r="C688" s="51"/>
      <c r="D688" s="62"/>
      <c r="E688" s="20"/>
      <c r="F688" s="51"/>
      <c r="G688" s="51"/>
      <c r="H688" s="26"/>
      <c r="I688" s="48" t="str">
        <f t="shared" si="1"/>
        <v/>
      </c>
      <c r="J688" s="48" t="str">
        <f>IFERROR(if(F688&lt;&gt;"Sim","", VLOOKUP(A688,'Input de Projetos'!$A$3:$F$999,5,FALSE)*D688),"")</f>
        <v/>
      </c>
      <c r="K688" s="49" t="str">
        <f t="shared" si="2"/>
        <v/>
      </c>
      <c r="L688" s="50" t="str">
        <f t="shared" si="3"/>
        <v/>
      </c>
      <c r="M688" s="10"/>
      <c r="N688" s="10"/>
      <c r="O688" s="10"/>
    </row>
    <row r="689">
      <c r="A689" s="10"/>
      <c r="B689" s="20" t="str">
        <f>iferror(vlookup(A689,'Input de Projetos'!$A$3:$B$999,2,false),"")</f>
        <v/>
      </c>
      <c r="C689" s="51"/>
      <c r="D689" s="62"/>
      <c r="E689" s="20"/>
      <c r="F689" s="51"/>
      <c r="G689" s="51"/>
      <c r="H689" s="26"/>
      <c r="I689" s="48" t="str">
        <f t="shared" si="1"/>
        <v/>
      </c>
      <c r="J689" s="48" t="str">
        <f>IFERROR(if(F689&lt;&gt;"Sim","", VLOOKUP(A689,'Input de Projetos'!$A$3:$F$999,5,FALSE)*D689),"")</f>
        <v/>
      </c>
      <c r="K689" s="49" t="str">
        <f t="shared" si="2"/>
        <v/>
      </c>
      <c r="L689" s="50" t="str">
        <f t="shared" si="3"/>
        <v/>
      </c>
      <c r="M689" s="10"/>
      <c r="N689" s="10"/>
      <c r="O689" s="10"/>
    </row>
    <row r="690">
      <c r="A690" s="10"/>
      <c r="B690" s="20" t="str">
        <f>iferror(vlookup(A690,'Input de Projetos'!$A$3:$B$999,2,false),"")</f>
        <v/>
      </c>
      <c r="C690" s="51"/>
      <c r="D690" s="62"/>
      <c r="E690" s="20"/>
      <c r="F690" s="51"/>
      <c r="G690" s="51"/>
      <c r="H690" s="26"/>
      <c r="I690" s="48" t="str">
        <f t="shared" si="1"/>
        <v/>
      </c>
      <c r="J690" s="48" t="str">
        <f>IFERROR(if(F690&lt;&gt;"Sim","", VLOOKUP(A690,'Input de Projetos'!$A$3:$F$999,5,FALSE)*D690),"")</f>
        <v/>
      </c>
      <c r="K690" s="49" t="str">
        <f t="shared" si="2"/>
        <v/>
      </c>
      <c r="L690" s="50" t="str">
        <f t="shared" si="3"/>
        <v/>
      </c>
      <c r="M690" s="10"/>
      <c r="N690" s="10"/>
      <c r="O690" s="10"/>
    </row>
    <row r="691">
      <c r="A691" s="10"/>
      <c r="B691" s="20" t="str">
        <f>iferror(vlookup(A691,'Input de Projetos'!$A$3:$B$999,2,false),"")</f>
        <v/>
      </c>
      <c r="C691" s="51"/>
      <c r="D691" s="62"/>
      <c r="E691" s="20"/>
      <c r="F691" s="51"/>
      <c r="G691" s="51"/>
      <c r="H691" s="26"/>
      <c r="I691" s="48" t="str">
        <f t="shared" si="1"/>
        <v/>
      </c>
      <c r="J691" s="48" t="str">
        <f>IFERROR(if(F691&lt;&gt;"Sim","", VLOOKUP(A691,'Input de Projetos'!$A$3:$F$999,5,FALSE)*D691),"")</f>
        <v/>
      </c>
      <c r="K691" s="49" t="str">
        <f t="shared" si="2"/>
        <v/>
      </c>
      <c r="L691" s="50" t="str">
        <f t="shared" si="3"/>
        <v/>
      </c>
      <c r="M691" s="10"/>
      <c r="N691" s="10"/>
      <c r="O691" s="10"/>
    </row>
    <row r="692">
      <c r="A692" s="10"/>
      <c r="B692" s="20" t="str">
        <f>iferror(vlookup(A692,'Input de Projetos'!$A$3:$B$999,2,false),"")</f>
        <v/>
      </c>
      <c r="C692" s="51"/>
      <c r="D692" s="62"/>
      <c r="E692" s="20"/>
      <c r="F692" s="51"/>
      <c r="G692" s="51"/>
      <c r="H692" s="26"/>
      <c r="I692" s="48" t="str">
        <f t="shared" si="1"/>
        <v/>
      </c>
      <c r="J692" s="48" t="str">
        <f>IFERROR(if(F692&lt;&gt;"Sim","", VLOOKUP(A692,'Input de Projetos'!$A$3:$F$999,5,FALSE)*D692),"")</f>
        <v/>
      </c>
      <c r="K692" s="49" t="str">
        <f t="shared" si="2"/>
        <v/>
      </c>
      <c r="L692" s="50" t="str">
        <f t="shared" si="3"/>
        <v/>
      </c>
      <c r="M692" s="10"/>
      <c r="N692" s="10"/>
      <c r="O692" s="10"/>
    </row>
    <row r="693">
      <c r="A693" s="10"/>
      <c r="B693" s="20" t="str">
        <f>iferror(vlookup(A693,'Input de Projetos'!$A$3:$B$999,2,false),"")</f>
        <v/>
      </c>
      <c r="C693" s="51"/>
      <c r="D693" s="62"/>
      <c r="E693" s="20"/>
      <c r="F693" s="51"/>
      <c r="G693" s="51"/>
      <c r="H693" s="26"/>
      <c r="I693" s="48" t="str">
        <f t="shared" si="1"/>
        <v/>
      </c>
      <c r="J693" s="48" t="str">
        <f>IFERROR(if(F693&lt;&gt;"Sim","", VLOOKUP(A693,'Input de Projetos'!$A$3:$F$999,5,FALSE)*D693),"")</f>
        <v/>
      </c>
      <c r="K693" s="49" t="str">
        <f t="shared" si="2"/>
        <v/>
      </c>
      <c r="L693" s="50" t="str">
        <f t="shared" si="3"/>
        <v/>
      </c>
      <c r="M693" s="10"/>
      <c r="N693" s="10"/>
      <c r="O693" s="10"/>
    </row>
    <row r="694">
      <c r="A694" s="10"/>
      <c r="B694" s="20" t="str">
        <f>iferror(vlookup(A694,'Input de Projetos'!$A$3:$B$999,2,false),"")</f>
        <v/>
      </c>
      <c r="C694" s="51"/>
      <c r="D694" s="62"/>
      <c r="E694" s="20"/>
      <c r="F694" s="51"/>
      <c r="G694" s="51"/>
      <c r="H694" s="26"/>
      <c r="I694" s="48" t="str">
        <f t="shared" si="1"/>
        <v/>
      </c>
      <c r="J694" s="48" t="str">
        <f>IFERROR(if(F694&lt;&gt;"Sim","", VLOOKUP(A694,'Input de Projetos'!$A$3:$F$999,5,FALSE)*D694),"")</f>
        <v/>
      </c>
      <c r="K694" s="49" t="str">
        <f t="shared" si="2"/>
        <v/>
      </c>
      <c r="L694" s="50" t="str">
        <f t="shared" si="3"/>
        <v/>
      </c>
      <c r="M694" s="10"/>
      <c r="N694" s="10"/>
      <c r="O694" s="10"/>
    </row>
    <row r="695">
      <c r="A695" s="10"/>
      <c r="B695" s="20" t="str">
        <f>iferror(vlookup(A695,'Input de Projetos'!$A$3:$B$999,2,false),"")</f>
        <v/>
      </c>
      <c r="C695" s="51"/>
      <c r="D695" s="62"/>
      <c r="E695" s="20"/>
      <c r="F695" s="51"/>
      <c r="G695" s="51"/>
      <c r="H695" s="26"/>
      <c r="I695" s="48" t="str">
        <f t="shared" si="1"/>
        <v/>
      </c>
      <c r="J695" s="48" t="str">
        <f>IFERROR(if(F695&lt;&gt;"Sim","", VLOOKUP(A695,'Input de Projetos'!$A$3:$F$999,5,FALSE)*D695),"")</f>
        <v/>
      </c>
      <c r="K695" s="49" t="str">
        <f t="shared" si="2"/>
        <v/>
      </c>
      <c r="L695" s="50" t="str">
        <f t="shared" si="3"/>
        <v/>
      </c>
      <c r="M695" s="10"/>
      <c r="N695" s="10"/>
      <c r="O695" s="10"/>
    </row>
    <row r="696">
      <c r="A696" s="10"/>
      <c r="B696" s="20" t="str">
        <f>iferror(vlookup(A696,'Input de Projetos'!$A$3:$B$999,2,false),"")</f>
        <v/>
      </c>
      <c r="C696" s="51"/>
      <c r="D696" s="62"/>
      <c r="E696" s="20"/>
      <c r="F696" s="51"/>
      <c r="G696" s="51"/>
      <c r="H696" s="26"/>
      <c r="I696" s="48" t="str">
        <f t="shared" si="1"/>
        <v/>
      </c>
      <c r="J696" s="48" t="str">
        <f>IFERROR(if(F696&lt;&gt;"Sim","", VLOOKUP(A696,'Input de Projetos'!$A$3:$F$999,5,FALSE)*D696),"")</f>
        <v/>
      </c>
      <c r="K696" s="49" t="str">
        <f t="shared" si="2"/>
        <v/>
      </c>
      <c r="L696" s="50" t="str">
        <f t="shared" si="3"/>
        <v/>
      </c>
      <c r="M696" s="10"/>
      <c r="N696" s="10"/>
      <c r="O696" s="10"/>
    </row>
    <row r="697">
      <c r="A697" s="10"/>
      <c r="B697" s="20" t="str">
        <f>iferror(vlookup(A697,'Input de Projetos'!$A$3:$B$999,2,false),"")</f>
        <v/>
      </c>
      <c r="C697" s="51"/>
      <c r="D697" s="62"/>
      <c r="E697" s="20"/>
      <c r="F697" s="51"/>
      <c r="G697" s="51"/>
      <c r="H697" s="26"/>
      <c r="I697" s="48" t="str">
        <f t="shared" si="1"/>
        <v/>
      </c>
      <c r="J697" s="48" t="str">
        <f>IFERROR(if(F697&lt;&gt;"Sim","", VLOOKUP(A697,'Input de Projetos'!$A$3:$F$999,5,FALSE)*D697),"")</f>
        <v/>
      </c>
      <c r="K697" s="49" t="str">
        <f t="shared" si="2"/>
        <v/>
      </c>
      <c r="L697" s="50" t="str">
        <f t="shared" si="3"/>
        <v/>
      </c>
      <c r="M697" s="10"/>
      <c r="N697" s="10"/>
      <c r="O697" s="10"/>
    </row>
    <row r="698">
      <c r="A698" s="10"/>
      <c r="B698" s="20" t="str">
        <f>iferror(vlookup(A698,'Input de Projetos'!$A$3:$B$999,2,false),"")</f>
        <v/>
      </c>
      <c r="C698" s="51"/>
      <c r="D698" s="62"/>
      <c r="E698" s="20"/>
      <c r="F698" s="51"/>
      <c r="G698" s="51"/>
      <c r="H698" s="26"/>
      <c r="I698" s="48" t="str">
        <f t="shared" si="1"/>
        <v/>
      </c>
      <c r="J698" s="48" t="str">
        <f>IFERROR(if(F698&lt;&gt;"Sim","", VLOOKUP(A698,'Input de Projetos'!$A$3:$F$999,5,FALSE)*D698),"")</f>
        <v/>
      </c>
      <c r="K698" s="49" t="str">
        <f t="shared" si="2"/>
        <v/>
      </c>
      <c r="L698" s="50" t="str">
        <f t="shared" si="3"/>
        <v/>
      </c>
      <c r="M698" s="10"/>
      <c r="N698" s="10"/>
      <c r="O698" s="10"/>
    </row>
    <row r="699">
      <c r="A699" s="10"/>
      <c r="B699" s="20" t="str">
        <f>iferror(vlookup(A699,'Input de Projetos'!$A$3:$B$999,2,false),"")</f>
        <v/>
      </c>
      <c r="C699" s="51"/>
      <c r="D699" s="62"/>
      <c r="E699" s="20"/>
      <c r="F699" s="51"/>
      <c r="G699" s="51"/>
      <c r="H699" s="26"/>
      <c r="I699" s="48" t="str">
        <f t="shared" si="1"/>
        <v/>
      </c>
      <c r="J699" s="48" t="str">
        <f>IFERROR(if(F699&lt;&gt;"Sim","", VLOOKUP(A699,'Input de Projetos'!$A$3:$F$999,5,FALSE)*D699),"")</f>
        <v/>
      </c>
      <c r="K699" s="49" t="str">
        <f t="shared" si="2"/>
        <v/>
      </c>
      <c r="L699" s="50" t="str">
        <f t="shared" si="3"/>
        <v/>
      </c>
      <c r="M699" s="10"/>
      <c r="N699" s="10"/>
      <c r="O699" s="10"/>
    </row>
    <row r="700">
      <c r="A700" s="10"/>
      <c r="B700" s="20" t="str">
        <f>iferror(vlookup(A700,'Input de Projetos'!$A$3:$B$999,2,false),"")</f>
        <v/>
      </c>
      <c r="C700" s="51"/>
      <c r="D700" s="62"/>
      <c r="E700" s="20"/>
      <c r="F700" s="51"/>
      <c r="G700" s="51"/>
      <c r="H700" s="26"/>
      <c r="I700" s="48" t="str">
        <f t="shared" si="1"/>
        <v/>
      </c>
      <c r="J700" s="48" t="str">
        <f>IFERROR(if(F700&lt;&gt;"Sim","", VLOOKUP(A700,'Input de Projetos'!$A$3:$F$999,5,FALSE)*D700),"")</f>
        <v/>
      </c>
      <c r="K700" s="49" t="str">
        <f t="shared" si="2"/>
        <v/>
      </c>
      <c r="L700" s="50" t="str">
        <f t="shared" si="3"/>
        <v/>
      </c>
      <c r="M700" s="10"/>
      <c r="N700" s="10"/>
      <c r="O700" s="10"/>
    </row>
    <row r="701">
      <c r="A701" s="10"/>
      <c r="B701" s="20" t="str">
        <f>iferror(vlookup(A701,'Input de Projetos'!$A$3:$B$999,2,false),"")</f>
        <v/>
      </c>
      <c r="C701" s="51"/>
      <c r="D701" s="62"/>
      <c r="E701" s="20"/>
      <c r="F701" s="51"/>
      <c r="G701" s="51"/>
      <c r="H701" s="26"/>
      <c r="I701" s="48" t="str">
        <f t="shared" si="1"/>
        <v/>
      </c>
      <c r="J701" s="48" t="str">
        <f>IFERROR(if(F701&lt;&gt;"Sim","", VLOOKUP(A701,'Input de Projetos'!$A$3:$F$999,5,FALSE)*D701),"")</f>
        <v/>
      </c>
      <c r="K701" s="49" t="str">
        <f t="shared" si="2"/>
        <v/>
      </c>
      <c r="L701" s="50" t="str">
        <f t="shared" si="3"/>
        <v/>
      </c>
      <c r="M701" s="10"/>
      <c r="N701" s="10"/>
      <c r="O701" s="10"/>
    </row>
    <row r="702">
      <c r="A702" s="10"/>
      <c r="B702" s="20" t="str">
        <f>iferror(vlookup(A702,'Input de Projetos'!$A$3:$B$999,2,false),"")</f>
        <v/>
      </c>
      <c r="C702" s="51"/>
      <c r="D702" s="62"/>
      <c r="E702" s="20"/>
      <c r="F702" s="51"/>
      <c r="G702" s="51"/>
      <c r="H702" s="26"/>
      <c r="I702" s="48" t="str">
        <f t="shared" si="1"/>
        <v/>
      </c>
      <c r="J702" s="48" t="str">
        <f>IFERROR(if(F702&lt;&gt;"Sim","", VLOOKUP(A702,'Input de Projetos'!$A$3:$F$999,5,FALSE)*D702),"")</f>
        <v/>
      </c>
      <c r="K702" s="49" t="str">
        <f t="shared" si="2"/>
        <v/>
      </c>
      <c r="L702" s="50" t="str">
        <f t="shared" si="3"/>
        <v/>
      </c>
      <c r="M702" s="10"/>
      <c r="N702" s="10"/>
      <c r="O702" s="10"/>
    </row>
    <row r="703">
      <c r="A703" s="10"/>
      <c r="B703" s="20" t="str">
        <f>iferror(vlookup(A703,'Input de Projetos'!$A$3:$B$999,2,false),"")</f>
        <v/>
      </c>
      <c r="C703" s="51"/>
      <c r="D703" s="62"/>
      <c r="E703" s="20"/>
      <c r="F703" s="51"/>
      <c r="G703" s="51"/>
      <c r="H703" s="26"/>
      <c r="I703" s="48" t="str">
        <f t="shared" si="1"/>
        <v/>
      </c>
      <c r="J703" s="48" t="str">
        <f>IFERROR(if(F703&lt;&gt;"Sim","", VLOOKUP(A703,'Input de Projetos'!$A$3:$F$999,5,FALSE)*D703),"")</f>
        <v/>
      </c>
      <c r="K703" s="49" t="str">
        <f t="shared" si="2"/>
        <v/>
      </c>
      <c r="L703" s="50" t="str">
        <f t="shared" si="3"/>
        <v/>
      </c>
      <c r="M703" s="10"/>
      <c r="N703" s="10"/>
      <c r="O703" s="10"/>
    </row>
    <row r="704">
      <c r="A704" s="10"/>
      <c r="B704" s="20" t="str">
        <f>iferror(vlookup(A704,'Input de Projetos'!$A$3:$B$999,2,false),"")</f>
        <v/>
      </c>
      <c r="C704" s="51"/>
      <c r="D704" s="62"/>
      <c r="E704" s="20"/>
      <c r="F704" s="51"/>
      <c r="G704" s="51"/>
      <c r="H704" s="26"/>
      <c r="I704" s="48" t="str">
        <f t="shared" si="1"/>
        <v/>
      </c>
      <c r="J704" s="48" t="str">
        <f>IFERROR(if(F704&lt;&gt;"Sim","", VLOOKUP(A704,'Input de Projetos'!$A$3:$F$999,5,FALSE)*D704),"")</f>
        <v/>
      </c>
      <c r="K704" s="49" t="str">
        <f t="shared" si="2"/>
        <v/>
      </c>
      <c r="L704" s="50" t="str">
        <f t="shared" si="3"/>
        <v/>
      </c>
      <c r="M704" s="10"/>
      <c r="N704" s="10"/>
      <c r="O704" s="10"/>
    </row>
    <row r="705">
      <c r="A705" s="10"/>
      <c r="B705" s="20" t="str">
        <f>iferror(vlookup(A705,'Input de Projetos'!$A$3:$B$999,2,false),"")</f>
        <v/>
      </c>
      <c r="C705" s="51"/>
      <c r="D705" s="62"/>
      <c r="E705" s="20"/>
      <c r="F705" s="51"/>
      <c r="G705" s="51"/>
      <c r="H705" s="26"/>
      <c r="I705" s="48" t="str">
        <f t="shared" si="1"/>
        <v/>
      </c>
      <c r="J705" s="48" t="str">
        <f>IFERROR(if(F705&lt;&gt;"Sim","", VLOOKUP(A705,'Input de Projetos'!$A$3:$F$999,5,FALSE)*D705),"")</f>
        <v/>
      </c>
      <c r="K705" s="49" t="str">
        <f t="shared" si="2"/>
        <v/>
      </c>
      <c r="L705" s="50" t="str">
        <f t="shared" si="3"/>
        <v/>
      </c>
      <c r="M705" s="10"/>
      <c r="N705" s="10"/>
      <c r="O705" s="10"/>
    </row>
    <row r="706">
      <c r="A706" s="10"/>
      <c r="B706" s="20" t="str">
        <f>iferror(vlookup(A706,'Input de Projetos'!$A$3:$B$999,2,false),"")</f>
        <v/>
      </c>
      <c r="C706" s="51"/>
      <c r="D706" s="62"/>
      <c r="E706" s="20"/>
      <c r="F706" s="51"/>
      <c r="G706" s="51"/>
      <c r="H706" s="26"/>
      <c r="I706" s="48" t="str">
        <f t="shared" si="1"/>
        <v/>
      </c>
      <c r="J706" s="48" t="str">
        <f>IFERROR(if(F706&lt;&gt;"Sim","", VLOOKUP(A706,'Input de Projetos'!$A$3:$F$999,5,FALSE)*D706),"")</f>
        <v/>
      </c>
      <c r="K706" s="49" t="str">
        <f t="shared" si="2"/>
        <v/>
      </c>
      <c r="L706" s="50" t="str">
        <f t="shared" si="3"/>
        <v/>
      </c>
      <c r="M706" s="10"/>
      <c r="N706" s="10"/>
      <c r="O706" s="10"/>
    </row>
    <row r="707">
      <c r="A707" s="10"/>
      <c r="B707" s="20" t="str">
        <f>iferror(vlookup(A707,'Input de Projetos'!$A$3:$B$999,2,false),"")</f>
        <v/>
      </c>
      <c r="C707" s="51"/>
      <c r="D707" s="62"/>
      <c r="E707" s="20"/>
      <c r="F707" s="51"/>
      <c r="G707" s="51"/>
      <c r="H707" s="26"/>
      <c r="I707" s="48" t="str">
        <f t="shared" si="1"/>
        <v/>
      </c>
      <c r="J707" s="48" t="str">
        <f>IFERROR(if(F707&lt;&gt;"Sim","", VLOOKUP(A707,'Input de Projetos'!$A$3:$F$999,5,FALSE)*D707),"")</f>
        <v/>
      </c>
      <c r="K707" s="49" t="str">
        <f t="shared" si="2"/>
        <v/>
      </c>
      <c r="L707" s="50" t="str">
        <f t="shared" si="3"/>
        <v/>
      </c>
      <c r="M707" s="10"/>
      <c r="N707" s="10"/>
      <c r="O707" s="10"/>
    </row>
    <row r="708">
      <c r="A708" s="10"/>
      <c r="B708" s="20" t="str">
        <f>iferror(vlookup(A708,'Input de Projetos'!$A$3:$B$999,2,false),"")</f>
        <v/>
      </c>
      <c r="C708" s="51"/>
      <c r="D708" s="62"/>
      <c r="E708" s="20"/>
      <c r="F708" s="51"/>
      <c r="G708" s="51"/>
      <c r="H708" s="26"/>
      <c r="I708" s="48" t="str">
        <f t="shared" si="1"/>
        <v/>
      </c>
      <c r="J708" s="48" t="str">
        <f>IFERROR(if(F708&lt;&gt;"Sim","", VLOOKUP(A708,'Input de Projetos'!$A$3:$F$999,5,FALSE)*D708),"")</f>
        <v/>
      </c>
      <c r="K708" s="49" t="str">
        <f t="shared" si="2"/>
        <v/>
      </c>
      <c r="L708" s="50" t="str">
        <f t="shared" si="3"/>
        <v/>
      </c>
      <c r="M708" s="10"/>
      <c r="N708" s="10"/>
      <c r="O708" s="10"/>
    </row>
    <row r="709">
      <c r="A709" s="10"/>
      <c r="B709" s="20" t="str">
        <f>iferror(vlookup(A709,'Input de Projetos'!$A$3:$B$999,2,false),"")</f>
        <v/>
      </c>
      <c r="C709" s="51"/>
      <c r="D709" s="62"/>
      <c r="E709" s="20"/>
      <c r="F709" s="51"/>
      <c r="G709" s="51"/>
      <c r="H709" s="26"/>
      <c r="I709" s="48" t="str">
        <f t="shared" si="1"/>
        <v/>
      </c>
      <c r="J709" s="48" t="str">
        <f>IFERROR(if(F709&lt;&gt;"Sim","", VLOOKUP(A709,'Input de Projetos'!$A$3:$F$999,5,FALSE)*D709),"")</f>
        <v/>
      </c>
      <c r="K709" s="49" t="str">
        <f t="shared" si="2"/>
        <v/>
      </c>
      <c r="L709" s="50" t="str">
        <f t="shared" si="3"/>
        <v/>
      </c>
      <c r="M709" s="10"/>
      <c r="N709" s="10"/>
      <c r="O709" s="10"/>
    </row>
    <row r="710">
      <c r="A710" s="10"/>
      <c r="B710" s="20" t="str">
        <f>iferror(vlookup(A710,'Input de Projetos'!$A$3:$B$999,2,false),"")</f>
        <v/>
      </c>
      <c r="C710" s="51"/>
      <c r="D710" s="62"/>
      <c r="E710" s="20"/>
      <c r="F710" s="51"/>
      <c r="G710" s="51"/>
      <c r="H710" s="26"/>
      <c r="I710" s="48" t="str">
        <f t="shared" si="1"/>
        <v/>
      </c>
      <c r="J710" s="48" t="str">
        <f>IFERROR(if(F710&lt;&gt;"Sim","", VLOOKUP(A710,'Input de Projetos'!$A$3:$F$999,5,FALSE)*D710),"")</f>
        <v/>
      </c>
      <c r="K710" s="49" t="str">
        <f t="shared" si="2"/>
        <v/>
      </c>
      <c r="L710" s="50" t="str">
        <f t="shared" si="3"/>
        <v/>
      </c>
      <c r="M710" s="10"/>
      <c r="N710" s="10"/>
      <c r="O710" s="10"/>
    </row>
    <row r="711">
      <c r="A711" s="10"/>
      <c r="B711" s="20" t="str">
        <f>iferror(vlookup(A711,'Input de Projetos'!$A$3:$B$999,2,false),"")</f>
        <v/>
      </c>
      <c r="C711" s="51"/>
      <c r="D711" s="62"/>
      <c r="E711" s="20"/>
      <c r="F711" s="51"/>
      <c r="G711" s="51"/>
      <c r="H711" s="26"/>
      <c r="I711" s="48" t="str">
        <f t="shared" si="1"/>
        <v/>
      </c>
      <c r="J711" s="48" t="str">
        <f>IFERROR(if(F711&lt;&gt;"Sim","", VLOOKUP(A711,'Input de Projetos'!$A$3:$F$999,5,FALSE)*D711),"")</f>
        <v/>
      </c>
      <c r="K711" s="49" t="str">
        <f t="shared" si="2"/>
        <v/>
      </c>
      <c r="L711" s="50" t="str">
        <f t="shared" si="3"/>
        <v/>
      </c>
      <c r="M711" s="10"/>
      <c r="N711" s="10"/>
      <c r="O711" s="10"/>
    </row>
    <row r="712">
      <c r="A712" s="10"/>
      <c r="B712" s="20" t="str">
        <f>iferror(vlookup(A712,'Input de Projetos'!$A$3:$B$999,2,false),"")</f>
        <v/>
      </c>
      <c r="C712" s="51"/>
      <c r="D712" s="62"/>
      <c r="E712" s="20"/>
      <c r="F712" s="51"/>
      <c r="G712" s="51"/>
      <c r="H712" s="26"/>
      <c r="I712" s="48" t="str">
        <f t="shared" si="1"/>
        <v/>
      </c>
      <c r="J712" s="48" t="str">
        <f>IFERROR(if(F712&lt;&gt;"Sim","", VLOOKUP(A712,'Input de Projetos'!$A$3:$F$999,5,FALSE)*D712),"")</f>
        <v/>
      </c>
      <c r="K712" s="49" t="str">
        <f t="shared" si="2"/>
        <v/>
      </c>
      <c r="L712" s="50" t="str">
        <f t="shared" si="3"/>
        <v/>
      </c>
      <c r="M712" s="10"/>
      <c r="N712" s="10"/>
      <c r="O712" s="10"/>
    </row>
    <row r="713">
      <c r="A713" s="10"/>
      <c r="B713" s="20" t="str">
        <f>iferror(vlookup(A713,'Input de Projetos'!$A$3:$B$999,2,false),"")</f>
        <v/>
      </c>
      <c r="C713" s="51"/>
      <c r="D713" s="62"/>
      <c r="E713" s="20"/>
      <c r="F713" s="51"/>
      <c r="G713" s="51"/>
      <c r="H713" s="26"/>
      <c r="I713" s="48" t="str">
        <f t="shared" si="1"/>
        <v/>
      </c>
      <c r="J713" s="48" t="str">
        <f>IFERROR(if(F713&lt;&gt;"Sim","", VLOOKUP(A713,'Input de Projetos'!$A$3:$F$999,5,FALSE)*D713),"")</f>
        <v/>
      </c>
      <c r="K713" s="49" t="str">
        <f t="shared" si="2"/>
        <v/>
      </c>
      <c r="L713" s="50" t="str">
        <f t="shared" si="3"/>
        <v/>
      </c>
      <c r="M713" s="10"/>
      <c r="N713" s="10"/>
      <c r="O713" s="10"/>
    </row>
    <row r="714">
      <c r="A714" s="10"/>
      <c r="B714" s="20" t="str">
        <f>iferror(vlookup(A714,'Input de Projetos'!$A$3:$B$999,2,false),"")</f>
        <v/>
      </c>
      <c r="C714" s="51"/>
      <c r="D714" s="62"/>
      <c r="E714" s="20"/>
      <c r="F714" s="51"/>
      <c r="G714" s="51"/>
      <c r="H714" s="26"/>
      <c r="I714" s="48" t="str">
        <f t="shared" si="1"/>
        <v/>
      </c>
      <c r="J714" s="48" t="str">
        <f>IFERROR(if(F714&lt;&gt;"Sim","", VLOOKUP(A714,'Input de Projetos'!$A$3:$F$999,5,FALSE)*D714),"")</f>
        <v/>
      </c>
      <c r="K714" s="49" t="str">
        <f t="shared" si="2"/>
        <v/>
      </c>
      <c r="L714" s="50" t="str">
        <f t="shared" si="3"/>
        <v/>
      </c>
      <c r="M714" s="10"/>
      <c r="N714" s="10"/>
      <c r="O714" s="10"/>
    </row>
    <row r="715">
      <c r="A715" s="10"/>
      <c r="B715" s="20" t="str">
        <f>iferror(vlookup(A715,'Input de Projetos'!$A$3:$B$999,2,false),"")</f>
        <v/>
      </c>
      <c r="C715" s="51"/>
      <c r="D715" s="62"/>
      <c r="E715" s="20"/>
      <c r="F715" s="51"/>
      <c r="G715" s="51"/>
      <c r="H715" s="26"/>
      <c r="I715" s="48" t="str">
        <f t="shared" si="1"/>
        <v/>
      </c>
      <c r="J715" s="48" t="str">
        <f>IFERROR(if(F715&lt;&gt;"Sim","", VLOOKUP(A715,'Input de Projetos'!$A$3:$F$999,5,FALSE)*D715),"")</f>
        <v/>
      </c>
      <c r="K715" s="49" t="str">
        <f t="shared" si="2"/>
        <v/>
      </c>
      <c r="L715" s="50" t="str">
        <f t="shared" si="3"/>
        <v/>
      </c>
      <c r="M715" s="10"/>
      <c r="N715" s="10"/>
      <c r="O715" s="10"/>
    </row>
    <row r="716">
      <c r="A716" s="10"/>
      <c r="B716" s="20" t="str">
        <f>iferror(vlookup(A716,'Input de Projetos'!$A$3:$B$999,2,false),"")</f>
        <v/>
      </c>
      <c r="C716" s="51"/>
      <c r="D716" s="62"/>
      <c r="E716" s="20"/>
      <c r="F716" s="51"/>
      <c r="G716" s="51"/>
      <c r="H716" s="26"/>
      <c r="I716" s="48" t="str">
        <f t="shared" si="1"/>
        <v/>
      </c>
      <c r="J716" s="48" t="str">
        <f>IFERROR(if(F716&lt;&gt;"Sim","", VLOOKUP(A716,'Input de Projetos'!$A$3:$F$999,5,FALSE)*D716),"")</f>
        <v/>
      </c>
      <c r="K716" s="49" t="str">
        <f t="shared" si="2"/>
        <v/>
      </c>
      <c r="L716" s="50" t="str">
        <f t="shared" si="3"/>
        <v/>
      </c>
      <c r="M716" s="10"/>
      <c r="N716" s="10"/>
      <c r="O716" s="10"/>
    </row>
    <row r="717">
      <c r="A717" s="10"/>
      <c r="B717" s="20" t="str">
        <f>iferror(vlookup(A717,'Input de Projetos'!$A$3:$B$999,2,false),"")</f>
        <v/>
      </c>
      <c r="C717" s="51"/>
      <c r="D717" s="62"/>
      <c r="E717" s="20"/>
      <c r="F717" s="51"/>
      <c r="G717" s="51"/>
      <c r="H717" s="26"/>
      <c r="I717" s="48" t="str">
        <f t="shared" si="1"/>
        <v/>
      </c>
      <c r="J717" s="48" t="str">
        <f>IFERROR(if(F717&lt;&gt;"Sim","", VLOOKUP(A717,'Input de Projetos'!$A$3:$F$999,5,FALSE)*D717),"")</f>
        <v/>
      </c>
      <c r="K717" s="49" t="str">
        <f t="shared" si="2"/>
        <v/>
      </c>
      <c r="L717" s="50" t="str">
        <f t="shared" si="3"/>
        <v/>
      </c>
      <c r="M717" s="10"/>
      <c r="N717" s="10"/>
      <c r="O717" s="10"/>
    </row>
    <row r="718">
      <c r="A718" s="10"/>
      <c r="B718" s="20" t="str">
        <f>iferror(vlookup(A718,'Input de Projetos'!$A$3:$B$999,2,false),"")</f>
        <v/>
      </c>
      <c r="C718" s="51"/>
      <c r="D718" s="62"/>
      <c r="E718" s="20"/>
      <c r="F718" s="51"/>
      <c r="G718" s="51"/>
      <c r="H718" s="26"/>
      <c r="I718" s="48" t="str">
        <f t="shared" si="1"/>
        <v/>
      </c>
      <c r="J718" s="48" t="str">
        <f>IFERROR(if(F718&lt;&gt;"Sim","", VLOOKUP(A718,'Input de Projetos'!$A$3:$F$999,5,FALSE)*D718),"")</f>
        <v/>
      </c>
      <c r="K718" s="49" t="str">
        <f t="shared" si="2"/>
        <v/>
      </c>
      <c r="L718" s="50" t="str">
        <f t="shared" si="3"/>
        <v/>
      </c>
      <c r="M718" s="10"/>
      <c r="N718" s="10"/>
      <c r="O718" s="10"/>
    </row>
    <row r="719">
      <c r="A719" s="10"/>
      <c r="B719" s="20" t="str">
        <f>iferror(vlookup(A719,'Input de Projetos'!$A$3:$B$999,2,false),"")</f>
        <v/>
      </c>
      <c r="C719" s="51"/>
      <c r="D719" s="62"/>
      <c r="E719" s="20"/>
      <c r="F719" s="51"/>
      <c r="G719" s="51"/>
      <c r="H719" s="26"/>
      <c r="I719" s="48" t="str">
        <f t="shared" si="1"/>
        <v/>
      </c>
      <c r="J719" s="48" t="str">
        <f>IFERROR(if(F719&lt;&gt;"Sim","", VLOOKUP(A719,'Input de Projetos'!$A$3:$F$999,5,FALSE)*D719),"")</f>
        <v/>
      </c>
      <c r="K719" s="49" t="str">
        <f t="shared" si="2"/>
        <v/>
      </c>
      <c r="L719" s="50" t="str">
        <f t="shared" si="3"/>
        <v/>
      </c>
      <c r="M719" s="10"/>
      <c r="N719" s="10"/>
      <c r="O719" s="10"/>
    </row>
    <row r="720">
      <c r="A720" s="10"/>
      <c r="B720" s="20" t="str">
        <f>iferror(vlookup(A720,'Input de Projetos'!$A$3:$B$999,2,false),"")</f>
        <v/>
      </c>
      <c r="C720" s="51"/>
      <c r="D720" s="62"/>
      <c r="E720" s="20"/>
      <c r="F720" s="51"/>
      <c r="G720" s="51"/>
      <c r="H720" s="26"/>
      <c r="I720" s="48" t="str">
        <f t="shared" si="1"/>
        <v/>
      </c>
      <c r="J720" s="48" t="str">
        <f>IFERROR(if(F720&lt;&gt;"Sim","", VLOOKUP(A720,'Input de Projetos'!$A$3:$F$999,5,FALSE)*D720),"")</f>
        <v/>
      </c>
      <c r="K720" s="49" t="str">
        <f t="shared" si="2"/>
        <v/>
      </c>
      <c r="L720" s="50" t="str">
        <f t="shared" si="3"/>
        <v/>
      </c>
      <c r="M720" s="10"/>
      <c r="N720" s="10"/>
      <c r="O720" s="10"/>
    </row>
    <row r="721">
      <c r="A721" s="10"/>
      <c r="B721" s="20" t="str">
        <f>iferror(vlookup(A721,'Input de Projetos'!$A$3:$B$999,2,false),"")</f>
        <v/>
      </c>
      <c r="C721" s="51"/>
      <c r="D721" s="62"/>
      <c r="E721" s="20"/>
      <c r="F721" s="51"/>
      <c r="G721" s="51"/>
      <c r="H721" s="26"/>
      <c r="I721" s="48" t="str">
        <f t="shared" si="1"/>
        <v/>
      </c>
      <c r="J721" s="48" t="str">
        <f>IFERROR(if(F721&lt;&gt;"Sim","", VLOOKUP(A721,'Input de Projetos'!$A$3:$F$999,5,FALSE)*D721),"")</f>
        <v/>
      </c>
      <c r="K721" s="49" t="str">
        <f t="shared" si="2"/>
        <v/>
      </c>
      <c r="L721" s="50" t="str">
        <f t="shared" si="3"/>
        <v/>
      </c>
      <c r="M721" s="10"/>
      <c r="N721" s="10"/>
      <c r="O721" s="10"/>
    </row>
    <row r="722">
      <c r="A722" s="10"/>
      <c r="B722" s="20" t="str">
        <f>iferror(vlookup(A722,'Input de Projetos'!$A$3:$B$999,2,false),"")</f>
        <v/>
      </c>
      <c r="C722" s="51"/>
      <c r="D722" s="62"/>
      <c r="E722" s="20"/>
      <c r="F722" s="51"/>
      <c r="G722" s="51"/>
      <c r="H722" s="26"/>
      <c r="I722" s="48" t="str">
        <f t="shared" si="1"/>
        <v/>
      </c>
      <c r="J722" s="48" t="str">
        <f>IFERROR(if(F722&lt;&gt;"Sim","", VLOOKUP(A722,'Input de Projetos'!$A$3:$F$999,5,FALSE)*D722),"")</f>
        <v/>
      </c>
      <c r="K722" s="49" t="str">
        <f t="shared" si="2"/>
        <v/>
      </c>
      <c r="L722" s="50" t="str">
        <f t="shared" si="3"/>
        <v/>
      </c>
      <c r="M722" s="10"/>
      <c r="N722" s="10"/>
      <c r="O722" s="10"/>
    </row>
    <row r="723">
      <c r="A723" s="10"/>
      <c r="B723" s="20" t="str">
        <f>iferror(vlookup(A723,'Input de Projetos'!$A$3:$B$999,2,false),"")</f>
        <v/>
      </c>
      <c r="C723" s="51"/>
      <c r="D723" s="62"/>
      <c r="E723" s="20"/>
      <c r="F723" s="51"/>
      <c r="G723" s="51"/>
      <c r="H723" s="26"/>
      <c r="I723" s="48" t="str">
        <f t="shared" si="1"/>
        <v/>
      </c>
      <c r="J723" s="48" t="str">
        <f>IFERROR(if(F723&lt;&gt;"Sim","", VLOOKUP(A723,'Input de Projetos'!$A$3:$F$999,5,FALSE)*D723),"")</f>
        <v/>
      </c>
      <c r="K723" s="49" t="str">
        <f t="shared" si="2"/>
        <v/>
      </c>
      <c r="L723" s="50" t="str">
        <f t="shared" si="3"/>
        <v/>
      </c>
      <c r="M723" s="10"/>
      <c r="N723" s="10"/>
      <c r="O723" s="10"/>
    </row>
    <row r="724">
      <c r="A724" s="10"/>
      <c r="B724" s="20" t="str">
        <f>iferror(vlookup(A724,'Input de Projetos'!$A$3:$B$999,2,false),"")</f>
        <v/>
      </c>
      <c r="C724" s="51"/>
      <c r="D724" s="62"/>
      <c r="E724" s="20"/>
      <c r="F724" s="51"/>
      <c r="G724" s="51"/>
      <c r="H724" s="26"/>
      <c r="I724" s="48" t="str">
        <f t="shared" si="1"/>
        <v/>
      </c>
      <c r="J724" s="48" t="str">
        <f>IFERROR(if(F724&lt;&gt;"Sim","", VLOOKUP(A724,'Input de Projetos'!$A$3:$F$999,5,FALSE)*D724),"")</f>
        <v/>
      </c>
      <c r="K724" s="49" t="str">
        <f t="shared" si="2"/>
        <v/>
      </c>
      <c r="L724" s="50" t="str">
        <f t="shared" si="3"/>
        <v/>
      </c>
      <c r="M724" s="10"/>
      <c r="N724" s="10"/>
      <c r="O724" s="10"/>
    </row>
    <row r="725">
      <c r="A725" s="10"/>
      <c r="B725" s="20" t="str">
        <f>iferror(vlookup(A725,'Input de Projetos'!$A$3:$B$999,2,false),"")</f>
        <v/>
      </c>
      <c r="C725" s="51"/>
      <c r="D725" s="62"/>
      <c r="E725" s="20"/>
      <c r="F725" s="51"/>
      <c r="G725" s="51"/>
      <c r="H725" s="26"/>
      <c r="I725" s="48" t="str">
        <f t="shared" si="1"/>
        <v/>
      </c>
      <c r="J725" s="48" t="str">
        <f>IFERROR(if(F725&lt;&gt;"Sim","", VLOOKUP(A725,'Input de Projetos'!$A$3:$F$999,5,FALSE)*D725),"")</f>
        <v/>
      </c>
      <c r="K725" s="49" t="str">
        <f t="shared" si="2"/>
        <v/>
      </c>
      <c r="L725" s="50" t="str">
        <f t="shared" si="3"/>
        <v/>
      </c>
      <c r="M725" s="10"/>
      <c r="N725" s="10"/>
      <c r="O725" s="10"/>
    </row>
    <row r="726">
      <c r="A726" s="10"/>
      <c r="B726" s="20" t="str">
        <f>iferror(vlookup(A726,'Input de Projetos'!$A$3:$B$999,2,false),"")</f>
        <v/>
      </c>
      <c r="C726" s="51"/>
      <c r="D726" s="62"/>
      <c r="E726" s="20"/>
      <c r="F726" s="51"/>
      <c r="G726" s="51"/>
      <c r="H726" s="26"/>
      <c r="I726" s="48" t="str">
        <f t="shared" si="1"/>
        <v/>
      </c>
      <c r="J726" s="48" t="str">
        <f>IFERROR(if(F726&lt;&gt;"Sim","", VLOOKUP(A726,'Input de Projetos'!$A$3:$F$999,5,FALSE)*D726),"")</f>
        <v/>
      </c>
      <c r="K726" s="49" t="str">
        <f t="shared" si="2"/>
        <v/>
      </c>
      <c r="L726" s="50" t="str">
        <f t="shared" si="3"/>
        <v/>
      </c>
      <c r="M726" s="10"/>
      <c r="N726" s="10"/>
      <c r="O726" s="10"/>
    </row>
    <row r="727">
      <c r="A727" s="10"/>
      <c r="B727" s="20" t="str">
        <f>iferror(vlookup(A727,'Input de Projetos'!$A$3:$B$999,2,false),"")</f>
        <v/>
      </c>
      <c r="C727" s="51"/>
      <c r="D727" s="62"/>
      <c r="E727" s="20"/>
      <c r="F727" s="51"/>
      <c r="G727" s="51"/>
      <c r="H727" s="26"/>
      <c r="I727" s="48" t="str">
        <f t="shared" si="1"/>
        <v/>
      </c>
      <c r="J727" s="48" t="str">
        <f>IFERROR(if(F727&lt;&gt;"Sim","", VLOOKUP(A727,'Input de Projetos'!$A$3:$F$999,5,FALSE)*D727),"")</f>
        <v/>
      </c>
      <c r="K727" s="49" t="str">
        <f t="shared" si="2"/>
        <v/>
      </c>
      <c r="L727" s="50" t="str">
        <f t="shared" si="3"/>
        <v/>
      </c>
      <c r="M727" s="10"/>
      <c r="N727" s="10"/>
      <c r="O727" s="10"/>
    </row>
    <row r="728">
      <c r="A728" s="10"/>
      <c r="B728" s="20" t="str">
        <f>iferror(vlookup(A728,'Input de Projetos'!$A$3:$B$999,2,false),"")</f>
        <v/>
      </c>
      <c r="C728" s="51"/>
      <c r="D728" s="62"/>
      <c r="E728" s="20"/>
      <c r="F728" s="51"/>
      <c r="G728" s="51"/>
      <c r="H728" s="26"/>
      <c r="I728" s="48" t="str">
        <f t="shared" si="1"/>
        <v/>
      </c>
      <c r="J728" s="48" t="str">
        <f>IFERROR(if(F728&lt;&gt;"Sim","", VLOOKUP(A728,'Input de Projetos'!$A$3:$F$999,5,FALSE)*D728),"")</f>
        <v/>
      </c>
      <c r="K728" s="49" t="str">
        <f t="shared" si="2"/>
        <v/>
      </c>
      <c r="L728" s="50" t="str">
        <f t="shared" si="3"/>
        <v/>
      </c>
      <c r="M728" s="10"/>
      <c r="N728" s="10"/>
      <c r="O728" s="10"/>
    </row>
    <row r="729">
      <c r="A729" s="10"/>
      <c r="B729" s="20" t="str">
        <f>iferror(vlookup(A729,'Input de Projetos'!$A$3:$B$999,2,false),"")</f>
        <v/>
      </c>
      <c r="C729" s="51"/>
      <c r="D729" s="62"/>
      <c r="E729" s="20"/>
      <c r="F729" s="51"/>
      <c r="G729" s="51"/>
      <c r="H729" s="26"/>
      <c r="I729" s="48" t="str">
        <f t="shared" si="1"/>
        <v/>
      </c>
      <c r="J729" s="48" t="str">
        <f>IFERROR(if(F729&lt;&gt;"Sim","", VLOOKUP(A729,'Input de Projetos'!$A$3:$F$999,5,FALSE)*D729),"")</f>
        <v/>
      </c>
      <c r="K729" s="49" t="str">
        <f t="shared" si="2"/>
        <v/>
      </c>
      <c r="L729" s="50" t="str">
        <f t="shared" si="3"/>
        <v/>
      </c>
      <c r="M729" s="10"/>
      <c r="N729" s="10"/>
      <c r="O729" s="10"/>
    </row>
    <row r="730">
      <c r="A730" s="10"/>
      <c r="B730" s="20" t="str">
        <f>iferror(vlookup(A730,'Input de Projetos'!$A$3:$B$999,2,false),"")</f>
        <v/>
      </c>
      <c r="C730" s="51"/>
      <c r="D730" s="62"/>
      <c r="E730" s="20"/>
      <c r="F730" s="51"/>
      <c r="G730" s="51"/>
      <c r="H730" s="26"/>
      <c r="I730" s="48" t="str">
        <f t="shared" si="1"/>
        <v/>
      </c>
      <c r="J730" s="48" t="str">
        <f>IFERROR(if(F730&lt;&gt;"Sim","", VLOOKUP(A730,'Input de Projetos'!$A$3:$F$999,5,FALSE)*D730),"")</f>
        <v/>
      </c>
      <c r="K730" s="49" t="str">
        <f t="shared" si="2"/>
        <v/>
      </c>
      <c r="L730" s="50" t="str">
        <f t="shared" si="3"/>
        <v/>
      </c>
      <c r="M730" s="10"/>
      <c r="N730" s="10"/>
      <c r="O730" s="10"/>
    </row>
    <row r="731">
      <c r="A731" s="10"/>
      <c r="B731" s="20" t="str">
        <f>iferror(vlookup(A731,'Input de Projetos'!$A$3:$B$999,2,false),"")</f>
        <v/>
      </c>
      <c r="C731" s="51"/>
      <c r="D731" s="62"/>
      <c r="E731" s="20"/>
      <c r="F731" s="51"/>
      <c r="G731" s="51"/>
      <c r="H731" s="26"/>
      <c r="I731" s="48" t="str">
        <f t="shared" si="1"/>
        <v/>
      </c>
      <c r="J731" s="48" t="str">
        <f>IFERROR(if(F731&lt;&gt;"Sim","", VLOOKUP(A731,'Input de Projetos'!$A$3:$F$999,5,FALSE)*D731),"")</f>
        <v/>
      </c>
      <c r="K731" s="49" t="str">
        <f t="shared" si="2"/>
        <v/>
      </c>
      <c r="L731" s="50" t="str">
        <f t="shared" si="3"/>
        <v/>
      </c>
      <c r="M731" s="10"/>
      <c r="N731" s="10"/>
      <c r="O731" s="10"/>
    </row>
    <row r="732">
      <c r="A732" s="10"/>
      <c r="B732" s="20" t="str">
        <f>iferror(vlookup(A732,'Input de Projetos'!$A$3:$B$999,2,false),"")</f>
        <v/>
      </c>
      <c r="C732" s="51"/>
      <c r="D732" s="62"/>
      <c r="E732" s="20"/>
      <c r="F732" s="51"/>
      <c r="G732" s="51"/>
      <c r="H732" s="26"/>
      <c r="I732" s="48" t="str">
        <f t="shared" si="1"/>
        <v/>
      </c>
      <c r="J732" s="48" t="str">
        <f>IFERROR(if(F732&lt;&gt;"Sim","", VLOOKUP(A732,'Input de Projetos'!$A$3:$F$999,5,FALSE)*D732),"")</f>
        <v/>
      </c>
      <c r="K732" s="49" t="str">
        <f t="shared" si="2"/>
        <v/>
      </c>
      <c r="L732" s="50" t="str">
        <f t="shared" si="3"/>
        <v/>
      </c>
      <c r="M732" s="10"/>
      <c r="N732" s="10"/>
      <c r="O732" s="10"/>
    </row>
    <row r="733">
      <c r="A733" s="10"/>
      <c r="B733" s="20" t="str">
        <f>iferror(vlookup(A733,'Input de Projetos'!$A$3:$B$999,2,false),"")</f>
        <v/>
      </c>
      <c r="C733" s="51"/>
      <c r="D733" s="62"/>
      <c r="E733" s="20"/>
      <c r="F733" s="51"/>
      <c r="G733" s="51"/>
      <c r="H733" s="26"/>
      <c r="I733" s="48" t="str">
        <f t="shared" si="1"/>
        <v/>
      </c>
      <c r="J733" s="48" t="str">
        <f>IFERROR(if(F733&lt;&gt;"Sim","", VLOOKUP(A733,'Input de Projetos'!$A$3:$F$999,5,FALSE)*D733),"")</f>
        <v/>
      </c>
      <c r="K733" s="49" t="str">
        <f t="shared" si="2"/>
        <v/>
      </c>
      <c r="L733" s="50" t="str">
        <f t="shared" si="3"/>
        <v/>
      </c>
      <c r="M733" s="10"/>
      <c r="N733" s="10"/>
      <c r="O733" s="10"/>
    </row>
    <row r="734">
      <c r="A734" s="10"/>
      <c r="B734" s="20" t="str">
        <f>iferror(vlookup(A734,'Input de Projetos'!$A$3:$B$999,2,false),"")</f>
        <v/>
      </c>
      <c r="C734" s="51"/>
      <c r="D734" s="62"/>
      <c r="E734" s="20"/>
      <c r="F734" s="51"/>
      <c r="G734" s="51"/>
      <c r="H734" s="26"/>
      <c r="I734" s="48" t="str">
        <f t="shared" si="1"/>
        <v/>
      </c>
      <c r="J734" s="48" t="str">
        <f>IFERROR(if(F734&lt;&gt;"Sim","", VLOOKUP(A734,'Input de Projetos'!$A$3:$F$999,5,FALSE)*D734),"")</f>
        <v/>
      </c>
      <c r="K734" s="49" t="str">
        <f t="shared" si="2"/>
        <v/>
      </c>
      <c r="L734" s="50" t="str">
        <f t="shared" si="3"/>
        <v/>
      </c>
      <c r="M734" s="10"/>
      <c r="N734" s="10"/>
      <c r="O734" s="10"/>
    </row>
    <row r="735">
      <c r="A735" s="10"/>
      <c r="B735" s="20" t="str">
        <f>iferror(vlookup(A735,'Input de Projetos'!$A$3:$B$999,2,false),"")</f>
        <v/>
      </c>
      <c r="C735" s="51"/>
      <c r="D735" s="62"/>
      <c r="E735" s="20"/>
      <c r="F735" s="51"/>
      <c r="G735" s="51"/>
      <c r="H735" s="26"/>
      <c r="I735" s="48" t="str">
        <f t="shared" si="1"/>
        <v/>
      </c>
      <c r="J735" s="48" t="str">
        <f>IFERROR(if(F735&lt;&gt;"Sim","", VLOOKUP(A735,'Input de Projetos'!$A$3:$F$999,5,FALSE)*D735),"")</f>
        <v/>
      </c>
      <c r="K735" s="49" t="str">
        <f t="shared" si="2"/>
        <v/>
      </c>
      <c r="L735" s="50" t="str">
        <f t="shared" si="3"/>
        <v/>
      </c>
      <c r="M735" s="10"/>
      <c r="N735" s="10"/>
      <c r="O735" s="10"/>
    </row>
    <row r="736">
      <c r="A736" s="10"/>
      <c r="B736" s="20" t="str">
        <f>iferror(vlookup(A736,'Input de Projetos'!$A$3:$B$999,2,false),"")</f>
        <v/>
      </c>
      <c r="C736" s="51"/>
      <c r="D736" s="62"/>
      <c r="E736" s="20"/>
      <c r="F736" s="51"/>
      <c r="G736" s="51"/>
      <c r="H736" s="26"/>
      <c r="I736" s="48" t="str">
        <f t="shared" si="1"/>
        <v/>
      </c>
      <c r="J736" s="48" t="str">
        <f>IFERROR(if(F736&lt;&gt;"Sim","", VLOOKUP(A736,'Input de Projetos'!$A$3:$F$999,5,FALSE)*D736),"")</f>
        <v/>
      </c>
      <c r="K736" s="49" t="str">
        <f t="shared" si="2"/>
        <v/>
      </c>
      <c r="L736" s="50" t="str">
        <f t="shared" si="3"/>
        <v/>
      </c>
      <c r="M736" s="10"/>
      <c r="N736" s="10"/>
      <c r="O736" s="10"/>
    </row>
    <row r="737">
      <c r="A737" s="10"/>
      <c r="B737" s="20" t="str">
        <f>iferror(vlookup(A737,'Input de Projetos'!$A$3:$B$999,2,false),"")</f>
        <v/>
      </c>
      <c r="C737" s="51"/>
      <c r="D737" s="62"/>
      <c r="E737" s="20"/>
      <c r="F737" s="51"/>
      <c r="G737" s="51"/>
      <c r="H737" s="26"/>
      <c r="I737" s="48" t="str">
        <f t="shared" si="1"/>
        <v/>
      </c>
      <c r="J737" s="48" t="str">
        <f>IFERROR(if(F737&lt;&gt;"Sim","", VLOOKUP(A737,'Input de Projetos'!$A$3:$F$999,5,FALSE)*D737),"")</f>
        <v/>
      </c>
      <c r="K737" s="49" t="str">
        <f t="shared" si="2"/>
        <v/>
      </c>
      <c r="L737" s="50" t="str">
        <f t="shared" si="3"/>
        <v/>
      </c>
      <c r="M737" s="10"/>
      <c r="N737" s="10"/>
      <c r="O737" s="10"/>
    </row>
    <row r="738">
      <c r="A738" s="10"/>
      <c r="B738" s="20" t="str">
        <f>iferror(vlookup(A738,'Input de Projetos'!$A$3:$B$999,2,false),"")</f>
        <v/>
      </c>
      <c r="C738" s="51"/>
      <c r="D738" s="62"/>
      <c r="E738" s="20"/>
      <c r="F738" s="51"/>
      <c r="G738" s="51"/>
      <c r="H738" s="26"/>
      <c r="I738" s="48" t="str">
        <f t="shared" si="1"/>
        <v/>
      </c>
      <c r="J738" s="48" t="str">
        <f>IFERROR(if(F738&lt;&gt;"Sim","", VLOOKUP(A738,'Input de Projetos'!$A$3:$F$999,5,FALSE)*D738),"")</f>
        <v/>
      </c>
      <c r="K738" s="49" t="str">
        <f t="shared" si="2"/>
        <v/>
      </c>
      <c r="L738" s="50" t="str">
        <f t="shared" si="3"/>
        <v/>
      </c>
      <c r="M738" s="10"/>
      <c r="N738" s="10"/>
      <c r="O738" s="10"/>
    </row>
    <row r="739">
      <c r="A739" s="10"/>
      <c r="B739" s="20" t="str">
        <f>iferror(vlookup(A739,'Input de Projetos'!$A$3:$B$999,2,false),"")</f>
        <v/>
      </c>
      <c r="C739" s="51"/>
      <c r="D739" s="62"/>
      <c r="E739" s="20"/>
      <c r="F739" s="51"/>
      <c r="G739" s="51"/>
      <c r="H739" s="26"/>
      <c r="I739" s="48" t="str">
        <f t="shared" si="1"/>
        <v/>
      </c>
      <c r="J739" s="48" t="str">
        <f>IFERROR(if(F739&lt;&gt;"Sim","", VLOOKUP(A739,'Input de Projetos'!$A$3:$F$999,5,FALSE)*D739),"")</f>
        <v/>
      </c>
      <c r="K739" s="49" t="str">
        <f t="shared" si="2"/>
        <v/>
      </c>
      <c r="L739" s="50" t="str">
        <f t="shared" si="3"/>
        <v/>
      </c>
      <c r="M739" s="10"/>
      <c r="N739" s="10"/>
      <c r="O739" s="10"/>
    </row>
    <row r="740">
      <c r="A740" s="10"/>
      <c r="B740" s="20" t="str">
        <f>iferror(vlookup(A740,'Input de Projetos'!$A$3:$B$999,2,false),"")</f>
        <v/>
      </c>
      <c r="C740" s="51"/>
      <c r="D740" s="62"/>
      <c r="E740" s="20"/>
      <c r="F740" s="51"/>
      <c r="G740" s="51"/>
      <c r="H740" s="26"/>
      <c r="I740" s="48" t="str">
        <f t="shared" si="1"/>
        <v/>
      </c>
      <c r="J740" s="48" t="str">
        <f>IFERROR(if(F740&lt;&gt;"Sim","", VLOOKUP(A740,'Input de Projetos'!$A$3:$F$999,5,FALSE)*D740),"")</f>
        <v/>
      </c>
      <c r="K740" s="49" t="str">
        <f t="shared" si="2"/>
        <v/>
      </c>
      <c r="L740" s="50" t="str">
        <f t="shared" si="3"/>
        <v/>
      </c>
      <c r="M740" s="10"/>
      <c r="N740" s="10"/>
      <c r="O740" s="10"/>
    </row>
    <row r="741">
      <c r="A741" s="10"/>
      <c r="B741" s="20" t="str">
        <f>iferror(vlookup(A741,'Input de Projetos'!$A$3:$B$999,2,false),"")</f>
        <v/>
      </c>
      <c r="C741" s="51"/>
      <c r="D741" s="62"/>
      <c r="E741" s="20"/>
      <c r="F741" s="51"/>
      <c r="G741" s="51"/>
      <c r="H741" s="26"/>
      <c r="I741" s="48" t="str">
        <f t="shared" si="1"/>
        <v/>
      </c>
      <c r="J741" s="48" t="str">
        <f>IFERROR(if(F741&lt;&gt;"Sim","", VLOOKUP(A741,'Input de Projetos'!$A$3:$F$999,5,FALSE)*D741),"")</f>
        <v/>
      </c>
      <c r="K741" s="49" t="str">
        <f t="shared" si="2"/>
        <v/>
      </c>
      <c r="L741" s="50" t="str">
        <f t="shared" si="3"/>
        <v/>
      </c>
      <c r="M741" s="10"/>
      <c r="N741" s="10"/>
      <c r="O741" s="10"/>
    </row>
    <row r="742">
      <c r="A742" s="10"/>
      <c r="B742" s="20" t="str">
        <f>iferror(vlookup(A742,'Input de Projetos'!$A$3:$B$999,2,false),"")</f>
        <v/>
      </c>
      <c r="C742" s="51"/>
      <c r="D742" s="62"/>
      <c r="E742" s="20"/>
      <c r="F742" s="51"/>
      <c r="G742" s="51"/>
      <c r="H742" s="26"/>
      <c r="I742" s="48" t="str">
        <f t="shared" si="1"/>
        <v/>
      </c>
      <c r="J742" s="48" t="str">
        <f>IFERROR(if(F742&lt;&gt;"Sim","", VLOOKUP(A742,'Input de Projetos'!$A$3:$F$999,5,FALSE)*D742),"")</f>
        <v/>
      </c>
      <c r="K742" s="49" t="str">
        <f t="shared" si="2"/>
        <v/>
      </c>
      <c r="L742" s="50" t="str">
        <f t="shared" si="3"/>
        <v/>
      </c>
      <c r="M742" s="10"/>
      <c r="N742" s="10"/>
      <c r="O742" s="10"/>
    </row>
    <row r="743">
      <c r="A743" s="10"/>
      <c r="B743" s="20" t="str">
        <f>iferror(vlookup(A743,'Input de Projetos'!$A$3:$B$999,2,false),"")</f>
        <v/>
      </c>
      <c r="C743" s="51"/>
      <c r="D743" s="62"/>
      <c r="E743" s="20"/>
      <c r="F743" s="51"/>
      <c r="G743" s="51"/>
      <c r="H743" s="26"/>
      <c r="I743" s="48" t="str">
        <f t="shared" si="1"/>
        <v/>
      </c>
      <c r="J743" s="48" t="str">
        <f>IFERROR(if(F743&lt;&gt;"Sim","", VLOOKUP(A743,'Input de Projetos'!$A$3:$F$999,5,FALSE)*D743),"")</f>
        <v/>
      </c>
      <c r="K743" s="49" t="str">
        <f t="shared" si="2"/>
        <v/>
      </c>
      <c r="L743" s="50" t="str">
        <f t="shared" si="3"/>
        <v/>
      </c>
      <c r="M743" s="10"/>
      <c r="N743" s="10"/>
      <c r="O743" s="10"/>
    </row>
    <row r="744">
      <c r="A744" s="10"/>
      <c r="B744" s="20" t="str">
        <f>iferror(vlookup(A744,'Input de Projetos'!$A$3:$B$999,2,false),"")</f>
        <v/>
      </c>
      <c r="C744" s="51"/>
      <c r="D744" s="62"/>
      <c r="E744" s="20"/>
      <c r="F744" s="51"/>
      <c r="G744" s="51"/>
      <c r="H744" s="26"/>
      <c r="I744" s="48" t="str">
        <f t="shared" si="1"/>
        <v/>
      </c>
      <c r="J744" s="48" t="str">
        <f>IFERROR(if(F744&lt;&gt;"Sim","", VLOOKUP(A744,'Input de Projetos'!$A$3:$F$999,5,FALSE)*D744),"")</f>
        <v/>
      </c>
      <c r="K744" s="49" t="str">
        <f t="shared" si="2"/>
        <v/>
      </c>
      <c r="L744" s="50" t="str">
        <f t="shared" si="3"/>
        <v/>
      </c>
      <c r="M744" s="10"/>
      <c r="N744" s="10"/>
      <c r="O744" s="10"/>
    </row>
    <row r="745">
      <c r="A745" s="10"/>
      <c r="B745" s="20" t="str">
        <f>iferror(vlookup(A745,'Input de Projetos'!$A$3:$B$999,2,false),"")</f>
        <v/>
      </c>
      <c r="C745" s="51"/>
      <c r="D745" s="62"/>
      <c r="E745" s="20"/>
      <c r="F745" s="51"/>
      <c r="G745" s="51"/>
      <c r="H745" s="26"/>
      <c r="I745" s="48" t="str">
        <f t="shared" si="1"/>
        <v/>
      </c>
      <c r="J745" s="48" t="str">
        <f>IFERROR(if(F745&lt;&gt;"Sim","", VLOOKUP(A745,'Input de Projetos'!$A$3:$F$999,5,FALSE)*D745),"")</f>
        <v/>
      </c>
      <c r="K745" s="49" t="str">
        <f t="shared" si="2"/>
        <v/>
      </c>
      <c r="L745" s="50" t="str">
        <f t="shared" si="3"/>
        <v/>
      </c>
      <c r="M745" s="10"/>
      <c r="N745" s="10"/>
      <c r="O745" s="10"/>
    </row>
    <row r="746">
      <c r="A746" s="10"/>
      <c r="B746" s="20" t="str">
        <f>iferror(vlookup(A746,'Input de Projetos'!$A$3:$B$999,2,false),"")</f>
        <v/>
      </c>
      <c r="C746" s="51"/>
      <c r="D746" s="62"/>
      <c r="E746" s="20"/>
      <c r="F746" s="51"/>
      <c r="G746" s="51"/>
      <c r="H746" s="26"/>
      <c r="I746" s="48" t="str">
        <f t="shared" si="1"/>
        <v/>
      </c>
      <c r="J746" s="48" t="str">
        <f>IFERROR(if(F746&lt;&gt;"Sim","", VLOOKUP(A746,'Input de Projetos'!$A$3:$F$999,5,FALSE)*D746),"")</f>
        <v/>
      </c>
      <c r="K746" s="49" t="str">
        <f t="shared" si="2"/>
        <v/>
      </c>
      <c r="L746" s="50" t="str">
        <f t="shared" si="3"/>
        <v/>
      </c>
      <c r="M746" s="10"/>
      <c r="N746" s="10"/>
      <c r="O746" s="10"/>
    </row>
    <row r="747">
      <c r="A747" s="10"/>
      <c r="B747" s="20" t="str">
        <f>iferror(vlookup(A747,'Input de Projetos'!$A$3:$B$999,2,false),"")</f>
        <v/>
      </c>
      <c r="C747" s="51"/>
      <c r="D747" s="62"/>
      <c r="E747" s="20"/>
      <c r="F747" s="51"/>
      <c r="G747" s="51"/>
      <c r="H747" s="26"/>
      <c r="I747" s="48" t="str">
        <f t="shared" si="1"/>
        <v/>
      </c>
      <c r="J747" s="48" t="str">
        <f>IFERROR(if(F747&lt;&gt;"Sim","", VLOOKUP(A747,'Input de Projetos'!$A$3:$F$999,5,FALSE)*D747),"")</f>
        <v/>
      </c>
      <c r="K747" s="49" t="str">
        <f t="shared" si="2"/>
        <v/>
      </c>
      <c r="L747" s="50" t="str">
        <f t="shared" si="3"/>
        <v/>
      </c>
      <c r="M747" s="10"/>
      <c r="N747" s="10"/>
      <c r="O747" s="10"/>
    </row>
    <row r="748">
      <c r="A748" s="10"/>
      <c r="B748" s="20" t="str">
        <f>iferror(vlookup(A748,'Input de Projetos'!$A$3:$B$999,2,false),"")</f>
        <v/>
      </c>
      <c r="C748" s="51"/>
      <c r="D748" s="62"/>
      <c r="E748" s="20"/>
      <c r="F748" s="51"/>
      <c r="G748" s="51"/>
      <c r="H748" s="26"/>
      <c r="I748" s="48" t="str">
        <f t="shared" si="1"/>
        <v/>
      </c>
      <c r="J748" s="48" t="str">
        <f>IFERROR(if(F748&lt;&gt;"Sim","", VLOOKUP(A748,'Input de Projetos'!$A$3:$F$999,5,FALSE)*D748),"")</f>
        <v/>
      </c>
      <c r="K748" s="49" t="str">
        <f t="shared" si="2"/>
        <v/>
      </c>
      <c r="L748" s="50" t="str">
        <f t="shared" si="3"/>
        <v/>
      </c>
      <c r="M748" s="10"/>
      <c r="N748" s="10"/>
      <c r="O748" s="10"/>
    </row>
    <row r="749">
      <c r="A749" s="10"/>
      <c r="B749" s="20" t="str">
        <f>iferror(vlookup(A749,'Input de Projetos'!$A$3:$B$999,2,false),"")</f>
        <v/>
      </c>
      <c r="C749" s="51"/>
      <c r="D749" s="62"/>
      <c r="E749" s="20"/>
      <c r="F749" s="51"/>
      <c r="G749" s="51"/>
      <c r="H749" s="26"/>
      <c r="I749" s="48" t="str">
        <f t="shared" si="1"/>
        <v/>
      </c>
      <c r="J749" s="48" t="str">
        <f>IFERROR(if(F749&lt;&gt;"Sim","", VLOOKUP(A749,'Input de Projetos'!$A$3:$F$999,5,FALSE)*D749),"")</f>
        <v/>
      </c>
      <c r="K749" s="49" t="str">
        <f t="shared" si="2"/>
        <v/>
      </c>
      <c r="L749" s="50" t="str">
        <f t="shared" si="3"/>
        <v/>
      </c>
      <c r="M749" s="10"/>
      <c r="N749" s="10"/>
      <c r="O749" s="10"/>
    </row>
    <row r="750">
      <c r="A750" s="10"/>
      <c r="B750" s="20" t="str">
        <f>iferror(vlookup(A750,'Input de Projetos'!$A$3:$B$999,2,false),"")</f>
        <v/>
      </c>
      <c r="C750" s="51"/>
      <c r="D750" s="62"/>
      <c r="E750" s="20"/>
      <c r="F750" s="51"/>
      <c r="G750" s="51"/>
      <c r="H750" s="26"/>
      <c r="I750" s="48" t="str">
        <f t="shared" si="1"/>
        <v/>
      </c>
      <c r="J750" s="48" t="str">
        <f>IFERROR(if(F750&lt;&gt;"Sim","", VLOOKUP(A750,'Input de Projetos'!$A$3:$F$999,5,FALSE)*D750),"")</f>
        <v/>
      </c>
      <c r="K750" s="49" t="str">
        <f t="shared" si="2"/>
        <v/>
      </c>
      <c r="L750" s="50" t="str">
        <f t="shared" si="3"/>
        <v/>
      </c>
      <c r="M750" s="10"/>
      <c r="N750" s="10"/>
      <c r="O750" s="10"/>
    </row>
    <row r="751">
      <c r="A751" s="10"/>
      <c r="B751" s="20" t="str">
        <f>iferror(vlookup(A751,'Input de Projetos'!$A$3:$B$999,2,false),"")</f>
        <v/>
      </c>
      <c r="C751" s="51"/>
      <c r="D751" s="62"/>
      <c r="E751" s="20"/>
      <c r="F751" s="51"/>
      <c r="G751" s="51"/>
      <c r="H751" s="26"/>
      <c r="I751" s="48" t="str">
        <f t="shared" si="1"/>
        <v/>
      </c>
      <c r="J751" s="48" t="str">
        <f>IFERROR(if(F751&lt;&gt;"Sim","", VLOOKUP(A751,'Input de Projetos'!$A$3:$F$999,5,FALSE)*D751),"")</f>
        <v/>
      </c>
      <c r="K751" s="49" t="str">
        <f t="shared" si="2"/>
        <v/>
      </c>
      <c r="L751" s="50" t="str">
        <f t="shared" si="3"/>
        <v/>
      </c>
      <c r="M751" s="10"/>
      <c r="N751" s="10"/>
      <c r="O751" s="10"/>
    </row>
    <row r="752">
      <c r="A752" s="10"/>
      <c r="B752" s="20" t="str">
        <f>iferror(vlookup(A752,'Input de Projetos'!$A$3:$B$999,2,false),"")</f>
        <v/>
      </c>
      <c r="C752" s="51"/>
      <c r="D752" s="62"/>
      <c r="E752" s="20"/>
      <c r="F752" s="51"/>
      <c r="G752" s="51"/>
      <c r="H752" s="26"/>
      <c r="I752" s="48" t="str">
        <f t="shared" si="1"/>
        <v/>
      </c>
      <c r="J752" s="48" t="str">
        <f>IFERROR(if(F752&lt;&gt;"Sim","", VLOOKUP(A752,'Input de Projetos'!$A$3:$F$999,5,FALSE)*D752),"")</f>
        <v/>
      </c>
      <c r="K752" s="49" t="str">
        <f t="shared" si="2"/>
        <v/>
      </c>
      <c r="L752" s="50" t="str">
        <f t="shared" si="3"/>
        <v/>
      </c>
      <c r="M752" s="10"/>
      <c r="N752" s="10"/>
      <c r="O752" s="10"/>
    </row>
    <row r="753">
      <c r="A753" s="10"/>
      <c r="B753" s="20" t="str">
        <f>iferror(vlookup(A753,'Input de Projetos'!$A$3:$B$999,2,false),"")</f>
        <v/>
      </c>
      <c r="C753" s="51"/>
      <c r="D753" s="62"/>
      <c r="E753" s="20"/>
      <c r="F753" s="51"/>
      <c r="G753" s="51"/>
      <c r="H753" s="26"/>
      <c r="I753" s="48" t="str">
        <f t="shared" si="1"/>
        <v/>
      </c>
      <c r="J753" s="48" t="str">
        <f>IFERROR(if(F753&lt;&gt;"Sim","", VLOOKUP(A753,'Input de Projetos'!$A$3:$F$999,5,FALSE)*D753),"")</f>
        <v/>
      </c>
      <c r="K753" s="49" t="str">
        <f t="shared" si="2"/>
        <v/>
      </c>
      <c r="L753" s="50" t="str">
        <f t="shared" si="3"/>
        <v/>
      </c>
      <c r="M753" s="10"/>
      <c r="N753" s="10"/>
      <c r="O753" s="10"/>
    </row>
    <row r="754">
      <c r="A754" s="10"/>
      <c r="B754" s="20" t="str">
        <f>iferror(vlookup(A754,'Input de Projetos'!$A$3:$B$999,2,false),"")</f>
        <v/>
      </c>
      <c r="C754" s="51"/>
      <c r="D754" s="62"/>
      <c r="E754" s="20"/>
      <c r="F754" s="51"/>
      <c r="G754" s="51"/>
      <c r="H754" s="26"/>
      <c r="I754" s="48" t="str">
        <f t="shared" si="1"/>
        <v/>
      </c>
      <c r="J754" s="48" t="str">
        <f>IFERROR(if(F754&lt;&gt;"Sim","", VLOOKUP(A754,'Input de Projetos'!$A$3:$F$999,5,FALSE)*D754),"")</f>
        <v/>
      </c>
      <c r="K754" s="49" t="str">
        <f t="shared" si="2"/>
        <v/>
      </c>
      <c r="L754" s="50" t="str">
        <f t="shared" si="3"/>
        <v/>
      </c>
      <c r="M754" s="10"/>
      <c r="N754" s="10"/>
      <c r="O754" s="10"/>
    </row>
    <row r="755">
      <c r="A755" s="10"/>
      <c r="B755" s="20" t="str">
        <f>iferror(vlookup(A755,'Input de Projetos'!$A$3:$B$999,2,false),"")</f>
        <v/>
      </c>
      <c r="C755" s="51"/>
      <c r="D755" s="62"/>
      <c r="E755" s="20"/>
      <c r="F755" s="51"/>
      <c r="G755" s="51"/>
      <c r="H755" s="26"/>
      <c r="I755" s="48" t="str">
        <f t="shared" si="1"/>
        <v/>
      </c>
      <c r="J755" s="48" t="str">
        <f>IFERROR(if(F755&lt;&gt;"Sim","", VLOOKUP(A755,'Input de Projetos'!$A$3:$F$999,5,FALSE)*D755),"")</f>
        <v/>
      </c>
      <c r="K755" s="49" t="str">
        <f t="shared" si="2"/>
        <v/>
      </c>
      <c r="L755" s="50" t="str">
        <f t="shared" si="3"/>
        <v/>
      </c>
      <c r="M755" s="10"/>
      <c r="N755" s="10"/>
      <c r="O755" s="10"/>
    </row>
    <row r="756">
      <c r="A756" s="10"/>
      <c r="B756" s="20" t="str">
        <f>iferror(vlookup(A756,'Input de Projetos'!$A$3:$B$999,2,false),"")</f>
        <v/>
      </c>
      <c r="C756" s="51"/>
      <c r="D756" s="62"/>
      <c r="E756" s="20"/>
      <c r="F756" s="51"/>
      <c r="G756" s="51"/>
      <c r="H756" s="26"/>
      <c r="I756" s="48" t="str">
        <f t="shared" si="1"/>
        <v/>
      </c>
      <c r="J756" s="48" t="str">
        <f>IFERROR(if(F756&lt;&gt;"Sim","", VLOOKUP(A756,'Input de Projetos'!$A$3:$F$999,5,FALSE)*D756),"")</f>
        <v/>
      </c>
      <c r="K756" s="49" t="str">
        <f t="shared" si="2"/>
        <v/>
      </c>
      <c r="L756" s="50" t="str">
        <f t="shared" si="3"/>
        <v/>
      </c>
      <c r="M756" s="10"/>
      <c r="N756" s="10"/>
      <c r="O756" s="10"/>
    </row>
    <row r="757">
      <c r="A757" s="10"/>
      <c r="B757" s="20" t="str">
        <f>iferror(vlookup(A757,'Input de Projetos'!$A$3:$B$999,2,false),"")</f>
        <v/>
      </c>
      <c r="C757" s="51"/>
      <c r="D757" s="62"/>
      <c r="E757" s="20"/>
      <c r="F757" s="51"/>
      <c r="G757" s="51"/>
      <c r="H757" s="26"/>
      <c r="I757" s="48" t="str">
        <f t="shared" si="1"/>
        <v/>
      </c>
      <c r="J757" s="48" t="str">
        <f>IFERROR(if(F757&lt;&gt;"Sim","", VLOOKUP(A757,'Input de Projetos'!$A$3:$F$999,5,FALSE)*D757),"")</f>
        <v/>
      </c>
      <c r="K757" s="49" t="str">
        <f t="shared" si="2"/>
        <v/>
      </c>
      <c r="L757" s="50" t="str">
        <f t="shared" si="3"/>
        <v/>
      </c>
      <c r="M757" s="10"/>
      <c r="N757" s="10"/>
      <c r="O757" s="10"/>
    </row>
    <row r="758">
      <c r="A758" s="10"/>
      <c r="B758" s="20" t="str">
        <f>iferror(vlookup(A758,'Input de Projetos'!$A$3:$B$999,2,false),"")</f>
        <v/>
      </c>
      <c r="C758" s="51"/>
      <c r="D758" s="62"/>
      <c r="E758" s="20"/>
      <c r="F758" s="51"/>
      <c r="G758" s="51"/>
      <c r="H758" s="26"/>
      <c r="I758" s="48" t="str">
        <f t="shared" si="1"/>
        <v/>
      </c>
      <c r="J758" s="48" t="str">
        <f>IFERROR(if(F758&lt;&gt;"Sim","", VLOOKUP(A758,'Input de Projetos'!$A$3:$F$999,5,FALSE)*D758),"")</f>
        <v/>
      </c>
      <c r="K758" s="49" t="str">
        <f t="shared" si="2"/>
        <v/>
      </c>
      <c r="L758" s="50" t="str">
        <f t="shared" si="3"/>
        <v/>
      </c>
      <c r="M758" s="10"/>
      <c r="N758" s="10"/>
      <c r="O758" s="10"/>
    </row>
    <row r="759">
      <c r="A759" s="10"/>
      <c r="B759" s="20" t="str">
        <f>iferror(vlookup(A759,'Input de Projetos'!$A$3:$B$999,2,false),"")</f>
        <v/>
      </c>
      <c r="C759" s="51"/>
      <c r="D759" s="62"/>
      <c r="E759" s="20"/>
      <c r="F759" s="51"/>
      <c r="G759" s="51"/>
      <c r="H759" s="26"/>
      <c r="I759" s="48" t="str">
        <f t="shared" si="1"/>
        <v/>
      </c>
      <c r="J759" s="48" t="str">
        <f>IFERROR(if(F759&lt;&gt;"Sim","", VLOOKUP(A759,'Input de Projetos'!$A$3:$F$999,5,FALSE)*D759),"")</f>
        <v/>
      </c>
      <c r="K759" s="49" t="str">
        <f t="shared" si="2"/>
        <v/>
      </c>
      <c r="L759" s="50" t="str">
        <f t="shared" si="3"/>
        <v/>
      </c>
      <c r="M759" s="10"/>
      <c r="N759" s="10"/>
      <c r="O759" s="10"/>
    </row>
    <row r="760">
      <c r="A760" s="10"/>
      <c r="B760" s="20" t="str">
        <f>iferror(vlookup(A760,'Input de Projetos'!$A$3:$B$999,2,false),"")</f>
        <v/>
      </c>
      <c r="C760" s="51"/>
      <c r="D760" s="62"/>
      <c r="E760" s="20"/>
      <c r="F760" s="51"/>
      <c r="G760" s="51"/>
      <c r="H760" s="26"/>
      <c r="I760" s="48" t="str">
        <f t="shared" si="1"/>
        <v/>
      </c>
      <c r="J760" s="48" t="str">
        <f>IFERROR(if(F760&lt;&gt;"Sim","", VLOOKUP(A760,'Input de Projetos'!$A$3:$F$999,5,FALSE)*D760),"")</f>
        <v/>
      </c>
      <c r="K760" s="49" t="str">
        <f t="shared" si="2"/>
        <v/>
      </c>
      <c r="L760" s="50" t="str">
        <f t="shared" si="3"/>
        <v/>
      </c>
      <c r="M760" s="10"/>
      <c r="N760" s="10"/>
      <c r="O760" s="10"/>
    </row>
    <row r="761">
      <c r="A761" s="10"/>
      <c r="B761" s="20" t="str">
        <f>iferror(vlookup(A761,'Input de Projetos'!$A$3:$B$999,2,false),"")</f>
        <v/>
      </c>
      <c r="C761" s="51"/>
      <c r="D761" s="62"/>
      <c r="E761" s="20"/>
      <c r="F761" s="51"/>
      <c r="G761" s="51"/>
      <c r="H761" s="26"/>
      <c r="I761" s="48" t="str">
        <f t="shared" si="1"/>
        <v/>
      </c>
      <c r="J761" s="48" t="str">
        <f>IFERROR(if(F761&lt;&gt;"Sim","", VLOOKUP(A761,'Input de Projetos'!$A$3:$F$999,5,FALSE)*D761),"")</f>
        <v/>
      </c>
      <c r="K761" s="49" t="str">
        <f t="shared" si="2"/>
        <v/>
      </c>
      <c r="L761" s="50" t="str">
        <f t="shared" si="3"/>
        <v/>
      </c>
      <c r="M761" s="10"/>
      <c r="N761" s="10"/>
      <c r="O761" s="10"/>
    </row>
    <row r="762">
      <c r="A762" s="10"/>
      <c r="B762" s="20" t="str">
        <f>iferror(vlookup(A762,'Input de Projetos'!$A$3:$B$999,2,false),"")</f>
        <v/>
      </c>
      <c r="C762" s="51"/>
      <c r="D762" s="62"/>
      <c r="E762" s="20"/>
      <c r="F762" s="51"/>
      <c r="G762" s="51"/>
      <c r="H762" s="26"/>
      <c r="I762" s="48" t="str">
        <f t="shared" si="1"/>
        <v/>
      </c>
      <c r="J762" s="48" t="str">
        <f>IFERROR(if(F762&lt;&gt;"Sim","", VLOOKUP(A762,'Input de Projetos'!$A$3:$F$999,5,FALSE)*D762),"")</f>
        <v/>
      </c>
      <c r="K762" s="49" t="str">
        <f t="shared" si="2"/>
        <v/>
      </c>
      <c r="L762" s="50" t="str">
        <f t="shared" si="3"/>
        <v/>
      </c>
      <c r="M762" s="10"/>
      <c r="N762" s="10"/>
      <c r="O762" s="10"/>
    </row>
    <row r="763">
      <c r="A763" s="10"/>
      <c r="B763" s="20" t="str">
        <f>iferror(vlookup(A763,'Input de Projetos'!$A$3:$B$999,2,false),"")</f>
        <v/>
      </c>
      <c r="C763" s="51"/>
      <c r="D763" s="62"/>
      <c r="E763" s="20"/>
      <c r="F763" s="51"/>
      <c r="G763" s="51"/>
      <c r="H763" s="26"/>
      <c r="I763" s="48" t="str">
        <f t="shared" si="1"/>
        <v/>
      </c>
      <c r="J763" s="48" t="str">
        <f>IFERROR(if(F763&lt;&gt;"Sim","", VLOOKUP(A763,'Input de Projetos'!$A$3:$F$999,5,FALSE)*D763),"")</f>
        <v/>
      </c>
      <c r="K763" s="49" t="str">
        <f t="shared" si="2"/>
        <v/>
      </c>
      <c r="L763" s="50" t="str">
        <f t="shared" si="3"/>
        <v/>
      </c>
      <c r="M763" s="10"/>
      <c r="N763" s="10"/>
      <c r="O763" s="10"/>
    </row>
    <row r="764">
      <c r="A764" s="10"/>
      <c r="B764" s="20" t="str">
        <f>iferror(vlookup(A764,'Input de Projetos'!$A$3:$B$999,2,false),"")</f>
        <v/>
      </c>
      <c r="C764" s="51"/>
      <c r="D764" s="62"/>
      <c r="E764" s="20"/>
      <c r="F764" s="51"/>
      <c r="G764" s="51"/>
      <c r="H764" s="26"/>
      <c r="I764" s="48" t="str">
        <f t="shared" si="1"/>
        <v/>
      </c>
      <c r="J764" s="48" t="str">
        <f>IFERROR(if(F764&lt;&gt;"Sim","", VLOOKUP(A764,'Input de Projetos'!$A$3:$F$999,5,FALSE)*D764),"")</f>
        <v/>
      </c>
      <c r="K764" s="49" t="str">
        <f t="shared" si="2"/>
        <v/>
      </c>
      <c r="L764" s="50" t="str">
        <f t="shared" si="3"/>
        <v/>
      </c>
      <c r="M764" s="10"/>
      <c r="N764" s="10"/>
      <c r="O764" s="10"/>
    </row>
    <row r="765">
      <c r="A765" s="10"/>
      <c r="B765" s="20" t="str">
        <f>iferror(vlookup(A765,'Input de Projetos'!$A$3:$B$999,2,false),"")</f>
        <v/>
      </c>
      <c r="C765" s="51"/>
      <c r="D765" s="62"/>
      <c r="E765" s="20"/>
      <c r="F765" s="51"/>
      <c r="G765" s="51"/>
      <c r="H765" s="26"/>
      <c r="I765" s="48" t="str">
        <f t="shared" si="1"/>
        <v/>
      </c>
      <c r="J765" s="48" t="str">
        <f>IFERROR(if(F765&lt;&gt;"Sim","", VLOOKUP(A765,'Input de Projetos'!$A$3:$F$999,5,FALSE)*D765),"")</f>
        <v/>
      </c>
      <c r="K765" s="49" t="str">
        <f t="shared" si="2"/>
        <v/>
      </c>
      <c r="L765" s="50" t="str">
        <f t="shared" si="3"/>
        <v/>
      </c>
      <c r="M765" s="10"/>
      <c r="N765" s="10"/>
      <c r="O765" s="10"/>
    </row>
    <row r="766">
      <c r="A766" s="10"/>
      <c r="B766" s="20" t="str">
        <f>iferror(vlookup(A766,'Input de Projetos'!$A$3:$B$999,2,false),"")</f>
        <v/>
      </c>
      <c r="C766" s="51"/>
      <c r="D766" s="62"/>
      <c r="E766" s="20"/>
      <c r="F766" s="51"/>
      <c r="G766" s="51"/>
      <c r="H766" s="26"/>
      <c r="I766" s="48" t="str">
        <f t="shared" si="1"/>
        <v/>
      </c>
      <c r="J766" s="48" t="str">
        <f>IFERROR(if(F766&lt;&gt;"Sim","", VLOOKUP(A766,'Input de Projetos'!$A$3:$F$999,5,FALSE)*D766),"")</f>
        <v/>
      </c>
      <c r="K766" s="49" t="str">
        <f t="shared" si="2"/>
        <v/>
      </c>
      <c r="L766" s="50" t="str">
        <f t="shared" si="3"/>
        <v/>
      </c>
      <c r="M766" s="10"/>
      <c r="N766" s="10"/>
      <c r="O766" s="10"/>
    </row>
    <row r="767">
      <c r="A767" s="10"/>
      <c r="B767" s="20" t="str">
        <f>iferror(vlookup(A767,'Input de Projetos'!$A$3:$B$999,2,false),"")</f>
        <v/>
      </c>
      <c r="C767" s="51"/>
      <c r="D767" s="62"/>
      <c r="E767" s="20"/>
      <c r="F767" s="51"/>
      <c r="G767" s="51"/>
      <c r="H767" s="26"/>
      <c r="I767" s="48" t="str">
        <f t="shared" si="1"/>
        <v/>
      </c>
      <c r="J767" s="48" t="str">
        <f>IFERROR(if(F767&lt;&gt;"Sim","", VLOOKUP(A767,'Input de Projetos'!$A$3:$F$999,5,FALSE)*D767),"")</f>
        <v/>
      </c>
      <c r="K767" s="49" t="str">
        <f t="shared" si="2"/>
        <v/>
      </c>
      <c r="L767" s="50" t="str">
        <f t="shared" si="3"/>
        <v/>
      </c>
      <c r="M767" s="10"/>
      <c r="N767" s="10"/>
      <c r="O767" s="10"/>
    </row>
    <row r="768">
      <c r="A768" s="10"/>
      <c r="B768" s="20" t="str">
        <f>iferror(vlookup(A768,'Input de Projetos'!$A$3:$B$999,2,false),"")</f>
        <v/>
      </c>
      <c r="C768" s="51"/>
      <c r="D768" s="62"/>
      <c r="E768" s="20"/>
      <c r="F768" s="51"/>
      <c r="G768" s="51"/>
      <c r="H768" s="26"/>
      <c r="I768" s="48" t="str">
        <f t="shared" si="1"/>
        <v/>
      </c>
      <c r="J768" s="48" t="str">
        <f>IFERROR(if(F768&lt;&gt;"Sim","", VLOOKUP(A768,'Input de Projetos'!$A$3:$F$999,5,FALSE)*D768),"")</f>
        <v/>
      </c>
      <c r="K768" s="49" t="str">
        <f t="shared" si="2"/>
        <v/>
      </c>
      <c r="L768" s="50" t="str">
        <f t="shared" si="3"/>
        <v/>
      </c>
      <c r="M768" s="10"/>
      <c r="N768" s="10"/>
      <c r="O768" s="10"/>
    </row>
    <row r="769">
      <c r="A769" s="10"/>
      <c r="B769" s="20" t="str">
        <f>iferror(vlookup(A769,'Input de Projetos'!$A$3:$B$999,2,false),"")</f>
        <v/>
      </c>
      <c r="C769" s="51"/>
      <c r="D769" s="62"/>
      <c r="E769" s="20"/>
      <c r="F769" s="51"/>
      <c r="G769" s="51"/>
      <c r="H769" s="26"/>
      <c r="I769" s="48" t="str">
        <f t="shared" si="1"/>
        <v/>
      </c>
      <c r="J769" s="48" t="str">
        <f>IFERROR(if(F769&lt;&gt;"Sim","", VLOOKUP(A769,'Input de Projetos'!$A$3:$F$999,5,FALSE)*D769),"")</f>
        <v/>
      </c>
      <c r="K769" s="49" t="str">
        <f t="shared" si="2"/>
        <v/>
      </c>
      <c r="L769" s="50" t="str">
        <f t="shared" si="3"/>
        <v/>
      </c>
      <c r="M769" s="10"/>
      <c r="N769" s="10"/>
      <c r="O769" s="10"/>
    </row>
    <row r="770">
      <c r="A770" s="10"/>
      <c r="B770" s="20" t="str">
        <f>iferror(vlookup(A770,'Input de Projetos'!$A$3:$B$999,2,false),"")</f>
        <v/>
      </c>
      <c r="C770" s="51"/>
      <c r="D770" s="62"/>
      <c r="E770" s="20"/>
      <c r="F770" s="51"/>
      <c r="G770" s="51"/>
      <c r="H770" s="26"/>
      <c r="I770" s="48" t="str">
        <f t="shared" si="1"/>
        <v/>
      </c>
      <c r="J770" s="48" t="str">
        <f>IFERROR(if(F770&lt;&gt;"Sim","", VLOOKUP(A770,'Input de Projetos'!$A$3:$F$999,5,FALSE)*D770),"")</f>
        <v/>
      </c>
      <c r="K770" s="49" t="str">
        <f t="shared" si="2"/>
        <v/>
      </c>
      <c r="L770" s="50" t="str">
        <f t="shared" si="3"/>
        <v/>
      </c>
      <c r="M770" s="10"/>
      <c r="N770" s="10"/>
      <c r="O770" s="10"/>
    </row>
    <row r="771">
      <c r="A771" s="10"/>
      <c r="B771" s="20" t="str">
        <f>iferror(vlookup(A771,'Input de Projetos'!$A$3:$B$999,2,false),"")</f>
        <v/>
      </c>
      <c r="C771" s="51"/>
      <c r="D771" s="62"/>
      <c r="E771" s="20"/>
      <c r="F771" s="51"/>
      <c r="G771" s="51"/>
      <c r="H771" s="26"/>
      <c r="I771" s="48" t="str">
        <f t="shared" si="1"/>
        <v/>
      </c>
      <c r="J771" s="48" t="str">
        <f>IFERROR(if(F771&lt;&gt;"Sim","", VLOOKUP(A771,'Input de Projetos'!$A$3:$F$999,5,FALSE)*D771),"")</f>
        <v/>
      </c>
      <c r="K771" s="49" t="str">
        <f t="shared" si="2"/>
        <v/>
      </c>
      <c r="L771" s="50" t="str">
        <f t="shared" si="3"/>
        <v/>
      </c>
      <c r="M771" s="10"/>
      <c r="N771" s="10"/>
      <c r="O771" s="10"/>
    </row>
    <row r="772">
      <c r="A772" s="10"/>
      <c r="B772" s="20" t="str">
        <f>iferror(vlookup(A772,'Input de Projetos'!$A$3:$B$999,2,false),"")</f>
        <v/>
      </c>
      <c r="C772" s="51"/>
      <c r="D772" s="62"/>
      <c r="E772" s="20"/>
      <c r="F772" s="51"/>
      <c r="G772" s="51"/>
      <c r="H772" s="26"/>
      <c r="I772" s="48" t="str">
        <f t="shared" si="1"/>
        <v/>
      </c>
      <c r="J772" s="48" t="str">
        <f>IFERROR(if(F772&lt;&gt;"Sim","", VLOOKUP(A772,'Input de Projetos'!$A$3:$F$999,5,FALSE)*D772),"")</f>
        <v/>
      </c>
      <c r="K772" s="49" t="str">
        <f t="shared" si="2"/>
        <v/>
      </c>
      <c r="L772" s="50" t="str">
        <f t="shared" si="3"/>
        <v/>
      </c>
      <c r="M772" s="10"/>
      <c r="N772" s="10"/>
      <c r="O772" s="10"/>
    </row>
    <row r="773">
      <c r="A773" s="10"/>
      <c r="B773" s="20" t="str">
        <f>iferror(vlookup(A773,'Input de Projetos'!$A$3:$B$999,2,false),"")</f>
        <v/>
      </c>
      <c r="C773" s="51"/>
      <c r="D773" s="62"/>
      <c r="E773" s="20"/>
      <c r="F773" s="51"/>
      <c r="G773" s="51"/>
      <c r="H773" s="26"/>
      <c r="I773" s="48" t="str">
        <f t="shared" si="1"/>
        <v/>
      </c>
      <c r="J773" s="48" t="str">
        <f>IFERROR(if(F773&lt;&gt;"Sim","", VLOOKUP(A773,'Input de Projetos'!$A$3:$F$999,5,FALSE)*D773),"")</f>
        <v/>
      </c>
      <c r="K773" s="49" t="str">
        <f t="shared" si="2"/>
        <v/>
      </c>
      <c r="L773" s="50" t="str">
        <f t="shared" si="3"/>
        <v/>
      </c>
      <c r="M773" s="10"/>
      <c r="N773" s="10"/>
      <c r="O773" s="10"/>
    </row>
    <row r="774">
      <c r="A774" s="10"/>
      <c r="B774" s="20" t="str">
        <f>iferror(vlookup(A774,'Input de Projetos'!$A$3:$B$999,2,false),"")</f>
        <v/>
      </c>
      <c r="C774" s="51"/>
      <c r="D774" s="62"/>
      <c r="E774" s="20"/>
      <c r="F774" s="51"/>
      <c r="G774" s="51"/>
      <c r="H774" s="26"/>
      <c r="I774" s="48" t="str">
        <f t="shared" si="1"/>
        <v/>
      </c>
      <c r="J774" s="48" t="str">
        <f>IFERROR(if(F774&lt;&gt;"Sim","", VLOOKUP(A774,'Input de Projetos'!$A$3:$F$999,5,FALSE)*D774),"")</f>
        <v/>
      </c>
      <c r="K774" s="49" t="str">
        <f t="shared" si="2"/>
        <v/>
      </c>
      <c r="L774" s="50" t="str">
        <f t="shared" si="3"/>
        <v/>
      </c>
      <c r="M774" s="10"/>
      <c r="N774" s="10"/>
      <c r="O774" s="10"/>
    </row>
    <row r="775">
      <c r="A775" s="10"/>
      <c r="B775" s="20" t="str">
        <f>iferror(vlookup(A775,'Input de Projetos'!$A$3:$B$999,2,false),"")</f>
        <v/>
      </c>
      <c r="C775" s="51"/>
      <c r="D775" s="62"/>
      <c r="E775" s="20"/>
      <c r="F775" s="51"/>
      <c r="G775" s="51"/>
      <c r="H775" s="26"/>
      <c r="I775" s="48" t="str">
        <f t="shared" si="1"/>
        <v/>
      </c>
      <c r="J775" s="48" t="str">
        <f>IFERROR(if(F775&lt;&gt;"Sim","", VLOOKUP(A775,'Input de Projetos'!$A$3:$F$999,5,FALSE)*D775),"")</f>
        <v/>
      </c>
      <c r="K775" s="49" t="str">
        <f t="shared" si="2"/>
        <v/>
      </c>
      <c r="L775" s="50" t="str">
        <f t="shared" si="3"/>
        <v/>
      </c>
      <c r="M775" s="10"/>
      <c r="N775" s="10"/>
      <c r="O775" s="10"/>
    </row>
    <row r="776">
      <c r="A776" s="10"/>
      <c r="B776" s="20" t="str">
        <f>iferror(vlookup(A776,'Input de Projetos'!$A$3:$B$999,2,false),"")</f>
        <v/>
      </c>
      <c r="C776" s="51"/>
      <c r="D776" s="62"/>
      <c r="E776" s="20"/>
      <c r="F776" s="51"/>
      <c r="G776" s="51"/>
      <c r="H776" s="26"/>
      <c r="I776" s="48" t="str">
        <f t="shared" si="1"/>
        <v/>
      </c>
      <c r="J776" s="48" t="str">
        <f>IFERROR(if(F776&lt;&gt;"Sim","", VLOOKUP(A776,'Input de Projetos'!$A$3:$F$999,5,FALSE)*D776),"")</f>
        <v/>
      </c>
      <c r="K776" s="49" t="str">
        <f t="shared" si="2"/>
        <v/>
      </c>
      <c r="L776" s="50" t="str">
        <f t="shared" si="3"/>
        <v/>
      </c>
      <c r="M776" s="10"/>
      <c r="N776" s="10"/>
      <c r="O776" s="10"/>
    </row>
    <row r="777">
      <c r="A777" s="10"/>
      <c r="B777" s="20" t="str">
        <f>iferror(vlookup(A777,'Input de Projetos'!$A$3:$B$999,2,false),"")</f>
        <v/>
      </c>
      <c r="C777" s="51"/>
      <c r="D777" s="62"/>
      <c r="E777" s="20"/>
      <c r="F777" s="51"/>
      <c r="G777" s="51"/>
      <c r="H777" s="26"/>
      <c r="I777" s="48" t="str">
        <f t="shared" si="1"/>
        <v/>
      </c>
      <c r="J777" s="48" t="str">
        <f>IFERROR(if(F777&lt;&gt;"Sim","", VLOOKUP(A777,'Input de Projetos'!$A$3:$F$999,5,FALSE)*D777),"")</f>
        <v/>
      </c>
      <c r="K777" s="49" t="str">
        <f t="shared" si="2"/>
        <v/>
      </c>
      <c r="L777" s="50" t="str">
        <f t="shared" si="3"/>
        <v/>
      </c>
      <c r="M777" s="10"/>
      <c r="N777" s="10"/>
      <c r="O777" s="10"/>
    </row>
    <row r="778">
      <c r="A778" s="10"/>
      <c r="B778" s="20" t="str">
        <f>iferror(vlookup(A778,'Input de Projetos'!$A$3:$B$999,2,false),"")</f>
        <v/>
      </c>
      <c r="C778" s="51"/>
      <c r="D778" s="62"/>
      <c r="E778" s="20"/>
      <c r="F778" s="51"/>
      <c r="G778" s="51"/>
      <c r="H778" s="26"/>
      <c r="I778" s="48" t="str">
        <f t="shared" si="1"/>
        <v/>
      </c>
      <c r="J778" s="48" t="str">
        <f>IFERROR(if(F778&lt;&gt;"Sim","", VLOOKUP(A778,'Input de Projetos'!$A$3:$F$999,5,FALSE)*D778),"")</f>
        <v/>
      </c>
      <c r="K778" s="49" t="str">
        <f t="shared" si="2"/>
        <v/>
      </c>
      <c r="L778" s="50" t="str">
        <f t="shared" si="3"/>
        <v/>
      </c>
      <c r="M778" s="10"/>
      <c r="N778" s="10"/>
      <c r="O778" s="10"/>
    </row>
    <row r="779">
      <c r="A779" s="10"/>
      <c r="B779" s="20" t="str">
        <f>iferror(vlookup(A779,'Input de Projetos'!$A$3:$B$999,2,false),"")</f>
        <v/>
      </c>
      <c r="C779" s="51"/>
      <c r="D779" s="62"/>
      <c r="E779" s="20"/>
      <c r="F779" s="51"/>
      <c r="G779" s="51"/>
      <c r="H779" s="26"/>
      <c r="I779" s="48" t="str">
        <f t="shared" si="1"/>
        <v/>
      </c>
      <c r="J779" s="48" t="str">
        <f>IFERROR(if(F779&lt;&gt;"Sim","", VLOOKUP(A779,'Input de Projetos'!$A$3:$F$999,5,FALSE)*D779),"")</f>
        <v/>
      </c>
      <c r="K779" s="49" t="str">
        <f t="shared" si="2"/>
        <v/>
      </c>
      <c r="L779" s="50" t="str">
        <f t="shared" si="3"/>
        <v/>
      </c>
      <c r="M779" s="10"/>
      <c r="N779" s="10"/>
      <c r="O779" s="10"/>
    </row>
    <row r="780">
      <c r="A780" s="10"/>
      <c r="B780" s="20" t="str">
        <f>iferror(vlookup(A780,'Input de Projetos'!$A$3:$B$999,2,false),"")</f>
        <v/>
      </c>
      <c r="C780" s="51"/>
      <c r="D780" s="62"/>
      <c r="E780" s="20"/>
      <c r="F780" s="51"/>
      <c r="G780" s="51"/>
      <c r="H780" s="26"/>
      <c r="I780" s="48" t="str">
        <f t="shared" si="1"/>
        <v/>
      </c>
      <c r="J780" s="48" t="str">
        <f>IFERROR(if(F780&lt;&gt;"Sim","", VLOOKUP(A780,'Input de Projetos'!$A$3:$F$999,5,FALSE)*D780),"")</f>
        <v/>
      </c>
      <c r="K780" s="49" t="str">
        <f t="shared" si="2"/>
        <v/>
      </c>
      <c r="L780" s="50" t="str">
        <f t="shared" si="3"/>
        <v/>
      </c>
      <c r="M780" s="10"/>
      <c r="N780" s="10"/>
      <c r="O780" s="10"/>
    </row>
    <row r="781">
      <c r="A781" s="10"/>
      <c r="B781" s="20" t="str">
        <f>iferror(vlookup(A781,'Input de Projetos'!$A$3:$B$999,2,false),"")</f>
        <v/>
      </c>
      <c r="C781" s="51"/>
      <c r="D781" s="62"/>
      <c r="E781" s="20"/>
      <c r="F781" s="51"/>
      <c r="G781" s="51"/>
      <c r="H781" s="26"/>
      <c r="I781" s="48" t="str">
        <f t="shared" si="1"/>
        <v/>
      </c>
      <c r="J781" s="48" t="str">
        <f>IFERROR(if(F781&lt;&gt;"Sim","", VLOOKUP(A781,'Input de Projetos'!$A$3:$F$999,5,FALSE)*D781),"")</f>
        <v/>
      </c>
      <c r="K781" s="49" t="str">
        <f t="shared" si="2"/>
        <v/>
      </c>
      <c r="L781" s="50" t="str">
        <f t="shared" si="3"/>
        <v/>
      </c>
      <c r="M781" s="10"/>
      <c r="N781" s="10"/>
      <c r="O781" s="10"/>
    </row>
    <row r="782">
      <c r="A782" s="10"/>
      <c r="B782" s="20" t="str">
        <f>iferror(vlookup(A782,'Input de Projetos'!$A$3:$B$999,2,false),"")</f>
        <v/>
      </c>
      <c r="C782" s="51"/>
      <c r="D782" s="62"/>
      <c r="E782" s="20"/>
      <c r="F782" s="51"/>
      <c r="G782" s="51"/>
      <c r="H782" s="26"/>
      <c r="I782" s="48" t="str">
        <f t="shared" si="1"/>
        <v/>
      </c>
      <c r="J782" s="48" t="str">
        <f>IFERROR(if(F782&lt;&gt;"Sim","", VLOOKUP(A782,'Input de Projetos'!$A$3:$F$999,5,FALSE)*D782),"")</f>
        <v/>
      </c>
      <c r="K782" s="49" t="str">
        <f t="shared" si="2"/>
        <v/>
      </c>
      <c r="L782" s="50" t="str">
        <f t="shared" si="3"/>
        <v/>
      </c>
      <c r="M782" s="10"/>
      <c r="N782" s="10"/>
      <c r="O782" s="10"/>
    </row>
    <row r="783">
      <c r="A783" s="10"/>
      <c r="B783" s="20" t="str">
        <f>iferror(vlookup(A783,'Input de Projetos'!$A$3:$B$999,2,false),"")</f>
        <v/>
      </c>
      <c r="C783" s="51"/>
      <c r="D783" s="62"/>
      <c r="E783" s="20"/>
      <c r="F783" s="51"/>
      <c r="G783" s="51"/>
      <c r="H783" s="26"/>
      <c r="I783" s="48" t="str">
        <f t="shared" si="1"/>
        <v/>
      </c>
      <c r="J783" s="48" t="str">
        <f>IFERROR(if(F783&lt;&gt;"Sim","", VLOOKUP(A783,'Input de Projetos'!$A$3:$F$999,5,FALSE)*D783),"")</f>
        <v/>
      </c>
      <c r="K783" s="49" t="str">
        <f t="shared" si="2"/>
        <v/>
      </c>
      <c r="L783" s="50" t="str">
        <f t="shared" si="3"/>
        <v/>
      </c>
      <c r="M783" s="10"/>
      <c r="N783" s="10"/>
      <c r="O783" s="10"/>
    </row>
    <row r="784">
      <c r="A784" s="10"/>
      <c r="B784" s="20" t="str">
        <f>iferror(vlookup(A784,'Input de Projetos'!$A$3:$B$999,2,false),"")</f>
        <v/>
      </c>
      <c r="C784" s="51"/>
      <c r="D784" s="62"/>
      <c r="E784" s="20"/>
      <c r="F784" s="51"/>
      <c r="G784" s="51"/>
      <c r="H784" s="26"/>
      <c r="I784" s="48" t="str">
        <f t="shared" si="1"/>
        <v/>
      </c>
      <c r="J784" s="48" t="str">
        <f>IFERROR(if(F784&lt;&gt;"Sim","", VLOOKUP(A784,'Input de Projetos'!$A$3:$F$999,5,FALSE)*D784),"")</f>
        <v/>
      </c>
      <c r="K784" s="49" t="str">
        <f t="shared" si="2"/>
        <v/>
      </c>
      <c r="L784" s="50" t="str">
        <f t="shared" si="3"/>
        <v/>
      </c>
      <c r="M784" s="10"/>
      <c r="N784" s="10"/>
      <c r="O784" s="10"/>
    </row>
    <row r="785">
      <c r="A785" s="10"/>
      <c r="B785" s="20" t="str">
        <f>iferror(vlookup(A785,'Input de Projetos'!$A$3:$B$999,2,false),"")</f>
        <v/>
      </c>
      <c r="C785" s="51"/>
      <c r="D785" s="62"/>
      <c r="E785" s="20"/>
      <c r="F785" s="51"/>
      <c r="G785" s="51"/>
      <c r="H785" s="26"/>
      <c r="I785" s="48" t="str">
        <f t="shared" si="1"/>
        <v/>
      </c>
      <c r="J785" s="48" t="str">
        <f>IFERROR(if(F785&lt;&gt;"Sim","", VLOOKUP(A785,'Input de Projetos'!$A$3:$F$999,5,FALSE)*D785),"")</f>
        <v/>
      </c>
      <c r="K785" s="49" t="str">
        <f t="shared" si="2"/>
        <v/>
      </c>
      <c r="L785" s="50" t="str">
        <f t="shared" si="3"/>
        <v/>
      </c>
      <c r="M785" s="10"/>
      <c r="N785" s="10"/>
      <c r="O785" s="10"/>
    </row>
    <row r="786">
      <c r="A786" s="10"/>
      <c r="B786" s="20" t="str">
        <f>iferror(vlookup(A786,'Input de Projetos'!$A$3:$B$999,2,false),"")</f>
        <v/>
      </c>
      <c r="C786" s="51"/>
      <c r="D786" s="62"/>
      <c r="E786" s="20"/>
      <c r="F786" s="51"/>
      <c r="G786" s="51"/>
      <c r="H786" s="26"/>
      <c r="I786" s="48" t="str">
        <f t="shared" si="1"/>
        <v/>
      </c>
      <c r="J786" s="48" t="str">
        <f>IFERROR(if(F786&lt;&gt;"Sim","", VLOOKUP(A786,'Input de Projetos'!$A$3:$F$999,5,FALSE)*D786),"")</f>
        <v/>
      </c>
      <c r="K786" s="49" t="str">
        <f t="shared" si="2"/>
        <v/>
      </c>
      <c r="L786" s="50" t="str">
        <f t="shared" si="3"/>
        <v/>
      </c>
      <c r="M786" s="10"/>
      <c r="N786" s="10"/>
      <c r="O786" s="10"/>
    </row>
    <row r="787">
      <c r="A787" s="10"/>
      <c r="B787" s="20" t="str">
        <f>iferror(vlookup(A787,'Input de Projetos'!$A$3:$B$999,2,false),"")</f>
        <v/>
      </c>
      <c r="C787" s="51"/>
      <c r="D787" s="62"/>
      <c r="E787" s="20"/>
      <c r="F787" s="51"/>
      <c r="G787" s="51"/>
      <c r="H787" s="26"/>
      <c r="I787" s="48" t="str">
        <f t="shared" si="1"/>
        <v/>
      </c>
      <c r="J787" s="48" t="str">
        <f>IFERROR(if(F787&lt;&gt;"Sim","", VLOOKUP(A787,'Input de Projetos'!$A$3:$F$999,5,FALSE)*D787),"")</f>
        <v/>
      </c>
      <c r="K787" s="49" t="str">
        <f t="shared" si="2"/>
        <v/>
      </c>
      <c r="L787" s="50" t="str">
        <f t="shared" si="3"/>
        <v/>
      </c>
      <c r="M787" s="10"/>
      <c r="N787" s="10"/>
      <c r="O787" s="10"/>
    </row>
    <row r="788">
      <c r="A788" s="10"/>
      <c r="B788" s="20" t="str">
        <f>iferror(vlookup(A788,'Input de Projetos'!$A$3:$B$999,2,false),"")</f>
        <v/>
      </c>
      <c r="C788" s="51"/>
      <c r="D788" s="62"/>
      <c r="E788" s="20"/>
      <c r="F788" s="51"/>
      <c r="G788" s="51"/>
      <c r="H788" s="26"/>
      <c r="I788" s="48" t="str">
        <f t="shared" si="1"/>
        <v/>
      </c>
      <c r="J788" s="48" t="str">
        <f>IFERROR(if(F788&lt;&gt;"Sim","", VLOOKUP(A788,'Input de Projetos'!$A$3:$F$999,5,FALSE)*D788),"")</f>
        <v/>
      </c>
      <c r="K788" s="49" t="str">
        <f t="shared" si="2"/>
        <v/>
      </c>
      <c r="L788" s="50" t="str">
        <f t="shared" si="3"/>
        <v/>
      </c>
      <c r="M788" s="10"/>
      <c r="N788" s="10"/>
      <c r="O788" s="10"/>
    </row>
    <row r="789">
      <c r="A789" s="10"/>
      <c r="B789" s="20" t="str">
        <f>iferror(vlookup(A789,'Input de Projetos'!$A$3:$B$999,2,false),"")</f>
        <v/>
      </c>
      <c r="C789" s="51"/>
      <c r="D789" s="62"/>
      <c r="E789" s="20"/>
      <c r="F789" s="51"/>
      <c r="G789" s="51"/>
      <c r="H789" s="26"/>
      <c r="I789" s="48" t="str">
        <f t="shared" si="1"/>
        <v/>
      </c>
      <c r="J789" s="48" t="str">
        <f>IFERROR(if(F789&lt;&gt;"Sim","", VLOOKUP(A789,'Input de Projetos'!$A$3:$F$999,5,FALSE)*D789),"")</f>
        <v/>
      </c>
      <c r="K789" s="49" t="str">
        <f t="shared" si="2"/>
        <v/>
      </c>
      <c r="L789" s="50" t="str">
        <f t="shared" si="3"/>
        <v/>
      </c>
      <c r="M789" s="10"/>
      <c r="N789" s="10"/>
      <c r="O789" s="10"/>
    </row>
    <row r="790">
      <c r="A790" s="10"/>
      <c r="B790" s="20" t="str">
        <f>iferror(vlookup(A790,'Input de Projetos'!$A$3:$B$999,2,false),"")</f>
        <v/>
      </c>
      <c r="C790" s="51"/>
      <c r="D790" s="62"/>
      <c r="E790" s="20"/>
      <c r="F790" s="51"/>
      <c r="G790" s="51"/>
      <c r="H790" s="26"/>
      <c r="I790" s="48" t="str">
        <f t="shared" si="1"/>
        <v/>
      </c>
      <c r="J790" s="48" t="str">
        <f>IFERROR(if(F790&lt;&gt;"Sim","", VLOOKUP(A790,'Input de Projetos'!$A$3:$F$999,5,FALSE)*D790),"")</f>
        <v/>
      </c>
      <c r="K790" s="49" t="str">
        <f t="shared" si="2"/>
        <v/>
      </c>
      <c r="L790" s="50" t="str">
        <f t="shared" si="3"/>
        <v/>
      </c>
      <c r="M790" s="10"/>
      <c r="N790" s="10"/>
      <c r="O790" s="10"/>
    </row>
    <row r="791">
      <c r="A791" s="10"/>
      <c r="B791" s="20" t="str">
        <f>iferror(vlookup(A791,'Input de Projetos'!$A$3:$B$999,2,false),"")</f>
        <v/>
      </c>
      <c r="C791" s="51"/>
      <c r="D791" s="62"/>
      <c r="E791" s="20"/>
      <c r="F791" s="51"/>
      <c r="G791" s="51"/>
      <c r="H791" s="26"/>
      <c r="I791" s="48" t="str">
        <f t="shared" si="1"/>
        <v/>
      </c>
      <c r="J791" s="48" t="str">
        <f>IFERROR(if(F791&lt;&gt;"Sim","", VLOOKUP(A791,'Input de Projetos'!$A$3:$F$999,5,FALSE)*D791),"")</f>
        <v/>
      </c>
      <c r="K791" s="49" t="str">
        <f t="shared" si="2"/>
        <v/>
      </c>
      <c r="L791" s="50" t="str">
        <f t="shared" si="3"/>
        <v/>
      </c>
      <c r="M791" s="10"/>
      <c r="N791" s="10"/>
      <c r="O791" s="10"/>
    </row>
    <row r="792">
      <c r="A792" s="10"/>
      <c r="B792" s="20" t="str">
        <f>iferror(vlookup(A792,'Input de Projetos'!$A$3:$B$999,2,false),"")</f>
        <v/>
      </c>
      <c r="C792" s="51"/>
      <c r="D792" s="62"/>
      <c r="E792" s="20"/>
      <c r="F792" s="51"/>
      <c r="G792" s="51"/>
      <c r="H792" s="26"/>
      <c r="I792" s="48" t="str">
        <f t="shared" si="1"/>
        <v/>
      </c>
      <c r="J792" s="48" t="str">
        <f>IFERROR(if(F792&lt;&gt;"Sim","", VLOOKUP(A792,'Input de Projetos'!$A$3:$F$999,5,FALSE)*D792),"")</f>
        <v/>
      </c>
      <c r="K792" s="49" t="str">
        <f t="shared" si="2"/>
        <v/>
      </c>
      <c r="L792" s="50" t="str">
        <f t="shared" si="3"/>
        <v/>
      </c>
      <c r="M792" s="10"/>
      <c r="N792" s="10"/>
      <c r="O792" s="10"/>
    </row>
    <row r="793">
      <c r="A793" s="10"/>
      <c r="B793" s="20" t="str">
        <f>iferror(vlookup(A793,'Input de Projetos'!$A$3:$B$999,2,false),"")</f>
        <v/>
      </c>
      <c r="C793" s="51"/>
      <c r="D793" s="62"/>
      <c r="E793" s="20"/>
      <c r="F793" s="51"/>
      <c r="G793" s="51"/>
      <c r="H793" s="26"/>
      <c r="I793" s="48" t="str">
        <f t="shared" si="1"/>
        <v/>
      </c>
      <c r="J793" s="48" t="str">
        <f>IFERROR(if(F793&lt;&gt;"Sim","", VLOOKUP(A793,'Input de Projetos'!$A$3:$F$999,5,FALSE)*D793),"")</f>
        <v/>
      </c>
      <c r="K793" s="49" t="str">
        <f t="shared" si="2"/>
        <v/>
      </c>
      <c r="L793" s="50" t="str">
        <f t="shared" si="3"/>
        <v/>
      </c>
      <c r="M793" s="10"/>
      <c r="N793" s="10"/>
      <c r="O793" s="10"/>
    </row>
    <row r="794">
      <c r="A794" s="10"/>
      <c r="B794" s="20" t="str">
        <f>iferror(vlookup(A794,'Input de Projetos'!$A$3:$B$999,2,false),"")</f>
        <v/>
      </c>
      <c r="C794" s="51"/>
      <c r="D794" s="62"/>
      <c r="E794" s="20"/>
      <c r="F794" s="51"/>
      <c r="G794" s="51"/>
      <c r="H794" s="26"/>
      <c r="I794" s="48" t="str">
        <f t="shared" si="1"/>
        <v/>
      </c>
      <c r="J794" s="48" t="str">
        <f>IFERROR(if(F794&lt;&gt;"Sim","", VLOOKUP(A794,'Input de Projetos'!$A$3:$F$999,5,FALSE)*D794),"")</f>
        <v/>
      </c>
      <c r="K794" s="49" t="str">
        <f t="shared" si="2"/>
        <v/>
      </c>
      <c r="L794" s="50" t="str">
        <f t="shared" si="3"/>
        <v/>
      </c>
      <c r="M794" s="10"/>
      <c r="N794" s="10"/>
      <c r="O794" s="10"/>
    </row>
    <row r="795">
      <c r="A795" s="10"/>
      <c r="B795" s="20" t="str">
        <f>iferror(vlookup(A795,'Input de Projetos'!$A$3:$B$999,2,false),"")</f>
        <v/>
      </c>
      <c r="C795" s="51"/>
      <c r="D795" s="62"/>
      <c r="E795" s="20"/>
      <c r="F795" s="51"/>
      <c r="G795" s="51"/>
      <c r="H795" s="26"/>
      <c r="I795" s="48" t="str">
        <f t="shared" si="1"/>
        <v/>
      </c>
      <c r="J795" s="48" t="str">
        <f>IFERROR(if(F795&lt;&gt;"Sim","", VLOOKUP(A795,'Input de Projetos'!$A$3:$F$999,5,FALSE)*D795),"")</f>
        <v/>
      </c>
      <c r="K795" s="49" t="str">
        <f t="shared" si="2"/>
        <v/>
      </c>
      <c r="L795" s="50" t="str">
        <f t="shared" si="3"/>
        <v/>
      </c>
      <c r="M795" s="10"/>
      <c r="N795" s="10"/>
      <c r="O795" s="10"/>
    </row>
    <row r="796">
      <c r="A796" s="10"/>
      <c r="B796" s="20" t="str">
        <f>iferror(vlookup(A796,'Input de Projetos'!$A$3:$B$999,2,false),"")</f>
        <v/>
      </c>
      <c r="C796" s="51"/>
      <c r="D796" s="62"/>
      <c r="E796" s="20"/>
      <c r="F796" s="51"/>
      <c r="G796" s="51"/>
      <c r="H796" s="26"/>
      <c r="I796" s="48" t="str">
        <f t="shared" si="1"/>
        <v/>
      </c>
      <c r="J796" s="48" t="str">
        <f>IFERROR(if(F796&lt;&gt;"Sim","", VLOOKUP(A796,'Input de Projetos'!$A$3:$F$999,5,FALSE)*D796),"")</f>
        <v/>
      </c>
      <c r="K796" s="49" t="str">
        <f t="shared" si="2"/>
        <v/>
      </c>
      <c r="L796" s="50" t="str">
        <f t="shared" si="3"/>
        <v/>
      </c>
      <c r="M796" s="10"/>
      <c r="N796" s="10"/>
      <c r="O796" s="10"/>
    </row>
    <row r="797">
      <c r="A797" s="10"/>
      <c r="B797" s="20" t="str">
        <f>iferror(vlookup(A797,'Input de Projetos'!$A$3:$B$999,2,false),"")</f>
        <v/>
      </c>
      <c r="C797" s="51"/>
      <c r="D797" s="62"/>
      <c r="E797" s="20"/>
      <c r="F797" s="51"/>
      <c r="G797" s="51"/>
      <c r="H797" s="26"/>
      <c r="I797" s="48" t="str">
        <f t="shared" si="1"/>
        <v/>
      </c>
      <c r="J797" s="48" t="str">
        <f>IFERROR(if(F797&lt;&gt;"Sim","", VLOOKUP(A797,'Input de Projetos'!$A$3:$F$999,5,FALSE)*D797),"")</f>
        <v/>
      </c>
      <c r="K797" s="49" t="str">
        <f t="shared" si="2"/>
        <v/>
      </c>
      <c r="L797" s="50" t="str">
        <f t="shared" si="3"/>
        <v/>
      </c>
      <c r="M797" s="10"/>
      <c r="N797" s="10"/>
      <c r="O797" s="10"/>
    </row>
    <row r="798">
      <c r="A798" s="10"/>
      <c r="B798" s="20" t="str">
        <f>iferror(vlookup(A798,'Input de Projetos'!$A$3:$B$999,2,false),"")</f>
        <v/>
      </c>
      <c r="C798" s="51"/>
      <c r="D798" s="62"/>
      <c r="E798" s="20"/>
      <c r="F798" s="51"/>
      <c r="G798" s="51"/>
      <c r="H798" s="26"/>
      <c r="I798" s="48" t="str">
        <f t="shared" si="1"/>
        <v/>
      </c>
      <c r="J798" s="48" t="str">
        <f>IFERROR(if(F798&lt;&gt;"Sim","", VLOOKUP(A798,'Input de Projetos'!$A$3:$F$999,5,FALSE)*D798),"")</f>
        <v/>
      </c>
      <c r="K798" s="49" t="str">
        <f t="shared" si="2"/>
        <v/>
      </c>
      <c r="L798" s="50" t="str">
        <f t="shared" si="3"/>
        <v/>
      </c>
      <c r="M798" s="10"/>
      <c r="N798" s="10"/>
      <c r="O798" s="10"/>
    </row>
    <row r="799">
      <c r="A799" s="10"/>
      <c r="B799" s="20" t="str">
        <f>iferror(vlookup(A799,'Input de Projetos'!$A$3:$B$999,2,false),"")</f>
        <v/>
      </c>
      <c r="C799" s="51"/>
      <c r="D799" s="62"/>
      <c r="E799" s="20"/>
      <c r="F799" s="51"/>
      <c r="G799" s="51"/>
      <c r="H799" s="26"/>
      <c r="I799" s="48" t="str">
        <f t="shared" si="1"/>
        <v/>
      </c>
      <c r="J799" s="48" t="str">
        <f>IFERROR(if(F799&lt;&gt;"Sim","", VLOOKUP(A799,'Input de Projetos'!$A$3:$F$999,5,FALSE)*D799),"")</f>
        <v/>
      </c>
      <c r="K799" s="49" t="str">
        <f t="shared" si="2"/>
        <v/>
      </c>
      <c r="L799" s="50" t="str">
        <f t="shared" si="3"/>
        <v/>
      </c>
      <c r="M799" s="10"/>
      <c r="N799" s="10"/>
      <c r="O799" s="10"/>
    </row>
    <row r="800">
      <c r="A800" s="10"/>
      <c r="B800" s="20" t="str">
        <f>iferror(vlookup(A800,'Input de Projetos'!$A$3:$B$999,2,false),"")</f>
        <v/>
      </c>
      <c r="C800" s="51"/>
      <c r="D800" s="62"/>
      <c r="E800" s="20"/>
      <c r="F800" s="51"/>
      <c r="G800" s="51"/>
      <c r="H800" s="26"/>
      <c r="I800" s="48" t="str">
        <f t="shared" si="1"/>
        <v/>
      </c>
      <c r="J800" s="48" t="str">
        <f>IFERROR(if(F800&lt;&gt;"Sim","", VLOOKUP(A800,'Input de Projetos'!$A$3:$F$999,5,FALSE)*D800),"")</f>
        <v/>
      </c>
      <c r="K800" s="49" t="str">
        <f t="shared" si="2"/>
        <v/>
      </c>
      <c r="L800" s="50" t="str">
        <f t="shared" si="3"/>
        <v/>
      </c>
      <c r="M800" s="10"/>
      <c r="N800" s="10"/>
      <c r="O800" s="10"/>
    </row>
    <row r="801">
      <c r="A801" s="10"/>
      <c r="B801" s="20" t="str">
        <f>iferror(vlookup(A801,'Input de Projetos'!$A$3:$B$999,2,false),"")</f>
        <v/>
      </c>
      <c r="C801" s="51"/>
      <c r="D801" s="62"/>
      <c r="E801" s="20"/>
      <c r="F801" s="51"/>
      <c r="G801" s="51"/>
      <c r="H801" s="26"/>
      <c r="I801" s="48" t="str">
        <f t="shared" si="1"/>
        <v/>
      </c>
      <c r="J801" s="48" t="str">
        <f>IFERROR(if(F801&lt;&gt;"Sim","", VLOOKUP(A801,'Input de Projetos'!$A$3:$F$999,5,FALSE)*D801),"")</f>
        <v/>
      </c>
      <c r="K801" s="49" t="str">
        <f t="shared" si="2"/>
        <v/>
      </c>
      <c r="L801" s="50" t="str">
        <f t="shared" si="3"/>
        <v/>
      </c>
      <c r="M801" s="10"/>
      <c r="N801" s="10"/>
      <c r="O801" s="10"/>
    </row>
    <row r="802">
      <c r="A802" s="10"/>
      <c r="B802" s="20" t="str">
        <f>iferror(vlookup(A802,'Input de Projetos'!$A$3:$B$999,2,false),"")</f>
        <v/>
      </c>
      <c r="C802" s="51"/>
      <c r="D802" s="62"/>
      <c r="E802" s="20"/>
      <c r="F802" s="51"/>
      <c r="G802" s="51"/>
      <c r="H802" s="26"/>
      <c r="I802" s="48" t="str">
        <f t="shared" si="1"/>
        <v/>
      </c>
      <c r="J802" s="48" t="str">
        <f>IFERROR(if(F802&lt;&gt;"Sim","", VLOOKUP(A802,'Input de Projetos'!$A$3:$F$999,5,FALSE)*D802),"")</f>
        <v/>
      </c>
      <c r="K802" s="49" t="str">
        <f t="shared" si="2"/>
        <v/>
      </c>
      <c r="L802" s="50" t="str">
        <f t="shared" si="3"/>
        <v/>
      </c>
      <c r="M802" s="10"/>
      <c r="N802" s="10"/>
      <c r="O802" s="10"/>
    </row>
    <row r="803">
      <c r="A803" s="10"/>
      <c r="B803" s="20" t="str">
        <f>iferror(vlookup(A803,'Input de Projetos'!$A$3:$B$999,2,false),"")</f>
        <v/>
      </c>
      <c r="C803" s="51"/>
      <c r="D803" s="62"/>
      <c r="E803" s="20"/>
      <c r="F803" s="51"/>
      <c r="G803" s="51"/>
      <c r="H803" s="26"/>
      <c r="I803" s="48" t="str">
        <f t="shared" si="1"/>
        <v/>
      </c>
      <c r="J803" s="48" t="str">
        <f>IFERROR(if(F803&lt;&gt;"Sim","", VLOOKUP(A803,'Input de Projetos'!$A$3:$F$999,5,FALSE)*D803),"")</f>
        <v/>
      </c>
      <c r="K803" s="49" t="str">
        <f t="shared" si="2"/>
        <v/>
      </c>
      <c r="L803" s="50" t="str">
        <f t="shared" si="3"/>
        <v/>
      </c>
      <c r="M803" s="10"/>
      <c r="N803" s="10"/>
      <c r="O803" s="10"/>
    </row>
    <row r="804">
      <c r="A804" s="10"/>
      <c r="B804" s="20" t="str">
        <f>iferror(vlookup(A804,'Input de Projetos'!$A$3:$B$999,2,false),"")</f>
        <v/>
      </c>
      <c r="C804" s="51"/>
      <c r="D804" s="62"/>
      <c r="E804" s="20"/>
      <c r="F804" s="51"/>
      <c r="G804" s="51"/>
      <c r="H804" s="26"/>
      <c r="I804" s="48" t="str">
        <f t="shared" si="1"/>
        <v/>
      </c>
      <c r="J804" s="48" t="str">
        <f>IFERROR(if(F804&lt;&gt;"Sim","", VLOOKUP(A804,'Input de Projetos'!$A$3:$F$999,5,FALSE)*D804),"")</f>
        <v/>
      </c>
      <c r="K804" s="49" t="str">
        <f t="shared" si="2"/>
        <v/>
      </c>
      <c r="L804" s="50" t="str">
        <f t="shared" si="3"/>
        <v/>
      </c>
      <c r="M804" s="10"/>
      <c r="N804" s="10"/>
      <c r="O804" s="10"/>
    </row>
    <row r="805">
      <c r="A805" s="10"/>
      <c r="B805" s="20" t="str">
        <f>iferror(vlookup(A805,'Input de Projetos'!$A$3:$B$999,2,false),"")</f>
        <v/>
      </c>
      <c r="C805" s="51"/>
      <c r="D805" s="62"/>
      <c r="E805" s="20"/>
      <c r="F805" s="51"/>
      <c r="G805" s="51"/>
      <c r="H805" s="26"/>
      <c r="I805" s="48" t="str">
        <f t="shared" si="1"/>
        <v/>
      </c>
      <c r="J805" s="48" t="str">
        <f>IFERROR(if(F805&lt;&gt;"Sim","", VLOOKUP(A805,'Input de Projetos'!$A$3:$F$999,5,FALSE)*D805),"")</f>
        <v/>
      </c>
      <c r="K805" s="49" t="str">
        <f t="shared" si="2"/>
        <v/>
      </c>
      <c r="L805" s="50" t="str">
        <f t="shared" si="3"/>
        <v/>
      </c>
      <c r="M805" s="10"/>
      <c r="N805" s="10"/>
      <c r="O805" s="10"/>
    </row>
    <row r="806">
      <c r="A806" s="10"/>
      <c r="B806" s="20" t="str">
        <f>iferror(vlookup(A806,'Input de Projetos'!$A$3:$B$999,2,false),"")</f>
        <v/>
      </c>
      <c r="C806" s="51"/>
      <c r="D806" s="62"/>
      <c r="E806" s="20"/>
      <c r="F806" s="51"/>
      <c r="G806" s="51"/>
      <c r="H806" s="26"/>
      <c r="I806" s="48" t="str">
        <f t="shared" si="1"/>
        <v/>
      </c>
      <c r="J806" s="48" t="str">
        <f>IFERROR(if(F806&lt;&gt;"Sim","", VLOOKUP(A806,'Input de Projetos'!$A$3:$F$999,5,FALSE)*D806),"")</f>
        <v/>
      </c>
      <c r="K806" s="49" t="str">
        <f t="shared" si="2"/>
        <v/>
      </c>
      <c r="L806" s="50" t="str">
        <f t="shared" si="3"/>
        <v/>
      </c>
      <c r="M806" s="10"/>
      <c r="N806" s="10"/>
      <c r="O806" s="10"/>
    </row>
    <row r="807">
      <c r="A807" s="10"/>
      <c r="B807" s="20" t="str">
        <f>iferror(vlookup(A807,'Input de Projetos'!$A$3:$B$999,2,false),"")</f>
        <v/>
      </c>
      <c r="C807" s="51"/>
      <c r="D807" s="62"/>
      <c r="E807" s="20"/>
      <c r="F807" s="51"/>
      <c r="G807" s="51"/>
      <c r="H807" s="26"/>
      <c r="I807" s="48" t="str">
        <f t="shared" si="1"/>
        <v/>
      </c>
      <c r="J807" s="48" t="str">
        <f>IFERROR(if(F807&lt;&gt;"Sim","", VLOOKUP(A807,'Input de Projetos'!$A$3:$F$999,5,FALSE)*D807),"")</f>
        <v/>
      </c>
      <c r="K807" s="49" t="str">
        <f t="shared" si="2"/>
        <v/>
      </c>
      <c r="L807" s="50" t="str">
        <f t="shared" si="3"/>
        <v/>
      </c>
      <c r="M807" s="10"/>
      <c r="N807" s="10"/>
      <c r="O807" s="10"/>
    </row>
    <row r="808">
      <c r="A808" s="10"/>
      <c r="B808" s="20" t="str">
        <f>iferror(vlookup(A808,'Input de Projetos'!$A$3:$B$999,2,false),"")</f>
        <v/>
      </c>
      <c r="C808" s="51"/>
      <c r="D808" s="62"/>
      <c r="E808" s="20"/>
      <c r="F808" s="51"/>
      <c r="G808" s="51"/>
      <c r="H808" s="26"/>
      <c r="I808" s="48" t="str">
        <f t="shared" si="1"/>
        <v/>
      </c>
      <c r="J808" s="48" t="str">
        <f>IFERROR(if(F808&lt;&gt;"Sim","", VLOOKUP(A808,'Input de Projetos'!$A$3:$F$999,5,FALSE)*D808),"")</f>
        <v/>
      </c>
      <c r="K808" s="49" t="str">
        <f t="shared" si="2"/>
        <v/>
      </c>
      <c r="L808" s="50" t="str">
        <f t="shared" si="3"/>
        <v/>
      </c>
      <c r="M808" s="10"/>
      <c r="N808" s="10"/>
      <c r="O808" s="10"/>
    </row>
    <row r="809">
      <c r="A809" s="10"/>
      <c r="B809" s="20" t="str">
        <f>iferror(vlookup(A809,'Input de Projetos'!$A$3:$B$999,2,false),"")</f>
        <v/>
      </c>
      <c r="C809" s="51"/>
      <c r="D809" s="62"/>
      <c r="E809" s="20"/>
      <c r="F809" s="51"/>
      <c r="G809" s="51"/>
      <c r="H809" s="26"/>
      <c r="I809" s="48" t="str">
        <f t="shared" si="1"/>
        <v/>
      </c>
      <c r="J809" s="48" t="str">
        <f>IFERROR(if(F809&lt;&gt;"Sim","", VLOOKUP(A809,'Input de Projetos'!$A$3:$F$999,5,FALSE)*D809),"")</f>
        <v/>
      </c>
      <c r="K809" s="49" t="str">
        <f t="shared" si="2"/>
        <v/>
      </c>
      <c r="L809" s="50" t="str">
        <f t="shared" si="3"/>
        <v/>
      </c>
      <c r="M809" s="10"/>
      <c r="N809" s="10"/>
      <c r="O809" s="10"/>
    </row>
    <row r="810">
      <c r="A810" s="10"/>
      <c r="B810" s="20" t="str">
        <f>iferror(vlookup(A810,'Input de Projetos'!$A$3:$B$999,2,false),"")</f>
        <v/>
      </c>
      <c r="C810" s="51"/>
      <c r="D810" s="62"/>
      <c r="E810" s="20"/>
      <c r="F810" s="51"/>
      <c r="G810" s="51"/>
      <c r="H810" s="26"/>
      <c r="I810" s="48" t="str">
        <f t="shared" si="1"/>
        <v/>
      </c>
      <c r="J810" s="48" t="str">
        <f>IFERROR(if(F810&lt;&gt;"Sim","", VLOOKUP(A810,'Input de Projetos'!$A$3:$F$999,5,FALSE)*D810),"")</f>
        <v/>
      </c>
      <c r="K810" s="49" t="str">
        <f t="shared" si="2"/>
        <v/>
      </c>
      <c r="L810" s="50" t="str">
        <f t="shared" si="3"/>
        <v/>
      </c>
      <c r="M810" s="10"/>
      <c r="N810" s="10"/>
      <c r="O810" s="10"/>
    </row>
    <row r="811">
      <c r="A811" s="10"/>
      <c r="B811" s="20" t="str">
        <f>iferror(vlookup(A811,'Input de Projetos'!$A$3:$B$999,2,false),"")</f>
        <v/>
      </c>
      <c r="C811" s="51"/>
      <c r="D811" s="62"/>
      <c r="E811" s="20"/>
      <c r="F811" s="51"/>
      <c r="G811" s="51"/>
      <c r="H811" s="26"/>
      <c r="I811" s="48" t="str">
        <f t="shared" si="1"/>
        <v/>
      </c>
      <c r="J811" s="48" t="str">
        <f>IFERROR(if(F811&lt;&gt;"Sim","", VLOOKUP(A811,'Input de Projetos'!$A$3:$F$999,5,FALSE)*D811),"")</f>
        <v/>
      </c>
      <c r="K811" s="49" t="str">
        <f t="shared" si="2"/>
        <v/>
      </c>
      <c r="L811" s="50" t="str">
        <f t="shared" si="3"/>
        <v/>
      </c>
      <c r="M811" s="10"/>
      <c r="N811" s="10"/>
      <c r="O811" s="10"/>
    </row>
    <row r="812">
      <c r="A812" s="10"/>
      <c r="B812" s="20" t="str">
        <f>iferror(vlookup(A812,'Input de Projetos'!$A$3:$B$999,2,false),"")</f>
        <v/>
      </c>
      <c r="C812" s="51"/>
      <c r="D812" s="62"/>
      <c r="E812" s="20"/>
      <c r="F812" s="51"/>
      <c r="G812" s="51"/>
      <c r="H812" s="26"/>
      <c r="I812" s="48" t="str">
        <f t="shared" si="1"/>
        <v/>
      </c>
      <c r="J812" s="48" t="str">
        <f>IFERROR(if(F812&lt;&gt;"Sim","", VLOOKUP(A812,'Input de Projetos'!$A$3:$F$999,5,FALSE)*D812),"")</f>
        <v/>
      </c>
      <c r="K812" s="49" t="str">
        <f t="shared" si="2"/>
        <v/>
      </c>
      <c r="L812" s="50" t="str">
        <f t="shared" si="3"/>
        <v/>
      </c>
      <c r="M812" s="10"/>
      <c r="N812" s="10"/>
      <c r="O812" s="10"/>
    </row>
    <row r="813">
      <c r="A813" s="10"/>
      <c r="B813" s="20" t="str">
        <f>iferror(vlookup(A813,'Input de Projetos'!$A$3:$B$999,2,false),"")</f>
        <v/>
      </c>
      <c r="C813" s="51"/>
      <c r="D813" s="62"/>
      <c r="E813" s="20"/>
      <c r="F813" s="51"/>
      <c r="G813" s="51"/>
      <c r="H813" s="26"/>
      <c r="I813" s="48" t="str">
        <f t="shared" si="1"/>
        <v/>
      </c>
      <c r="J813" s="48" t="str">
        <f>IFERROR(if(F813&lt;&gt;"Sim","", VLOOKUP(A813,'Input de Projetos'!$A$3:$F$999,5,FALSE)*D813),"")</f>
        <v/>
      </c>
      <c r="K813" s="49" t="str">
        <f t="shared" si="2"/>
        <v/>
      </c>
      <c r="L813" s="50" t="str">
        <f t="shared" si="3"/>
        <v/>
      </c>
      <c r="M813" s="10"/>
      <c r="N813" s="10"/>
      <c r="O813" s="10"/>
    </row>
    <row r="814">
      <c r="A814" s="10"/>
      <c r="B814" s="20" t="str">
        <f>iferror(vlookup(A814,'Input de Projetos'!$A$3:$B$999,2,false),"")</f>
        <v/>
      </c>
      <c r="C814" s="51"/>
      <c r="D814" s="62"/>
      <c r="E814" s="20"/>
      <c r="F814" s="51"/>
      <c r="G814" s="51"/>
      <c r="H814" s="26"/>
      <c r="I814" s="48" t="str">
        <f t="shared" si="1"/>
        <v/>
      </c>
      <c r="J814" s="48" t="str">
        <f>IFERROR(if(F814&lt;&gt;"Sim","", VLOOKUP(A814,'Input de Projetos'!$A$3:$F$999,5,FALSE)*D814),"")</f>
        <v/>
      </c>
      <c r="K814" s="49" t="str">
        <f t="shared" si="2"/>
        <v/>
      </c>
      <c r="L814" s="50" t="str">
        <f t="shared" si="3"/>
        <v/>
      </c>
      <c r="M814" s="10"/>
      <c r="N814" s="10"/>
      <c r="O814" s="10"/>
    </row>
    <row r="815">
      <c r="A815" s="10"/>
      <c r="B815" s="20" t="str">
        <f>iferror(vlookup(A815,'Input de Projetos'!$A$3:$B$999,2,false),"")</f>
        <v/>
      </c>
      <c r="C815" s="51"/>
      <c r="D815" s="62"/>
      <c r="E815" s="20"/>
      <c r="F815" s="51"/>
      <c r="G815" s="51"/>
      <c r="H815" s="26"/>
      <c r="I815" s="48" t="str">
        <f t="shared" si="1"/>
        <v/>
      </c>
      <c r="J815" s="48" t="str">
        <f>IFERROR(if(F815&lt;&gt;"Sim","", VLOOKUP(A815,'Input de Projetos'!$A$3:$F$999,5,FALSE)*D815),"")</f>
        <v/>
      </c>
      <c r="K815" s="49" t="str">
        <f t="shared" si="2"/>
        <v/>
      </c>
      <c r="L815" s="50" t="str">
        <f t="shared" si="3"/>
        <v/>
      </c>
      <c r="M815" s="10"/>
      <c r="N815" s="10"/>
      <c r="O815" s="10"/>
    </row>
    <row r="816">
      <c r="A816" s="10"/>
      <c r="B816" s="20" t="str">
        <f>iferror(vlookup(A816,'Input de Projetos'!$A$3:$B$999,2,false),"")</f>
        <v/>
      </c>
      <c r="C816" s="51"/>
      <c r="D816" s="62"/>
      <c r="E816" s="20"/>
      <c r="F816" s="51"/>
      <c r="G816" s="51"/>
      <c r="H816" s="26"/>
      <c r="I816" s="48" t="str">
        <f t="shared" si="1"/>
        <v/>
      </c>
      <c r="J816" s="48" t="str">
        <f>IFERROR(if(F816&lt;&gt;"Sim","", VLOOKUP(A816,'Input de Projetos'!$A$3:$F$999,5,FALSE)*D816),"")</f>
        <v/>
      </c>
      <c r="K816" s="49" t="str">
        <f t="shared" si="2"/>
        <v/>
      </c>
      <c r="L816" s="50" t="str">
        <f t="shared" si="3"/>
        <v/>
      </c>
      <c r="M816" s="10"/>
      <c r="N816" s="10"/>
      <c r="O816" s="10"/>
    </row>
    <row r="817">
      <c r="A817" s="10"/>
      <c r="B817" s="20" t="str">
        <f>iferror(vlookup(A817,'Input de Projetos'!$A$3:$B$999,2,false),"")</f>
        <v/>
      </c>
      <c r="C817" s="51"/>
      <c r="D817" s="62"/>
      <c r="E817" s="20"/>
      <c r="F817" s="51"/>
      <c r="G817" s="51"/>
      <c r="H817" s="26"/>
      <c r="I817" s="48" t="str">
        <f t="shared" si="1"/>
        <v/>
      </c>
      <c r="J817" s="48" t="str">
        <f>IFERROR(if(F817&lt;&gt;"Sim","", VLOOKUP(A817,'Input de Projetos'!$A$3:$F$999,5,FALSE)*D817),"")</f>
        <v/>
      </c>
      <c r="K817" s="49" t="str">
        <f t="shared" si="2"/>
        <v/>
      </c>
      <c r="L817" s="50" t="str">
        <f t="shared" si="3"/>
        <v/>
      </c>
      <c r="M817" s="10"/>
      <c r="N817" s="10"/>
      <c r="O817" s="10"/>
    </row>
    <row r="818">
      <c r="A818" s="10"/>
      <c r="B818" s="20" t="str">
        <f>iferror(vlookup(A818,'Input de Projetos'!$A$3:$B$999,2,false),"")</f>
        <v/>
      </c>
      <c r="C818" s="51"/>
      <c r="D818" s="62"/>
      <c r="E818" s="20"/>
      <c r="F818" s="51"/>
      <c r="G818" s="51"/>
      <c r="H818" s="26"/>
      <c r="I818" s="48" t="str">
        <f t="shared" si="1"/>
        <v/>
      </c>
      <c r="J818" s="48" t="str">
        <f>IFERROR(if(F818&lt;&gt;"Sim","", VLOOKUP(A818,'Input de Projetos'!$A$3:$F$999,5,FALSE)*D818),"")</f>
        <v/>
      </c>
      <c r="K818" s="49" t="str">
        <f t="shared" si="2"/>
        <v/>
      </c>
      <c r="L818" s="50" t="str">
        <f t="shared" si="3"/>
        <v/>
      </c>
      <c r="M818" s="10"/>
      <c r="N818" s="10"/>
      <c r="O818" s="10"/>
    </row>
    <row r="819">
      <c r="A819" s="10"/>
      <c r="B819" s="20" t="str">
        <f>iferror(vlookup(A819,'Input de Projetos'!$A$3:$B$999,2,false),"")</f>
        <v/>
      </c>
      <c r="C819" s="51"/>
      <c r="D819" s="62"/>
      <c r="E819" s="20"/>
      <c r="F819" s="51"/>
      <c r="G819" s="51"/>
      <c r="H819" s="26"/>
      <c r="I819" s="48" t="str">
        <f t="shared" si="1"/>
        <v/>
      </c>
      <c r="J819" s="48" t="str">
        <f>IFERROR(if(F819&lt;&gt;"Sim","", VLOOKUP(A819,'Input de Projetos'!$A$3:$F$999,5,FALSE)*D819),"")</f>
        <v/>
      </c>
      <c r="K819" s="49" t="str">
        <f t="shared" si="2"/>
        <v/>
      </c>
      <c r="L819" s="50" t="str">
        <f t="shared" si="3"/>
        <v/>
      </c>
      <c r="M819" s="10"/>
      <c r="N819" s="10"/>
      <c r="O819" s="10"/>
    </row>
    <row r="820">
      <c r="A820" s="10"/>
      <c r="B820" s="20" t="str">
        <f>iferror(vlookup(A820,'Input de Projetos'!$A$3:$B$999,2,false),"")</f>
        <v/>
      </c>
      <c r="C820" s="51"/>
      <c r="D820" s="62"/>
      <c r="E820" s="20"/>
      <c r="F820" s="51"/>
      <c r="G820" s="51"/>
      <c r="H820" s="26"/>
      <c r="I820" s="48" t="str">
        <f t="shared" si="1"/>
        <v/>
      </c>
      <c r="J820" s="48" t="str">
        <f>IFERROR(if(F820&lt;&gt;"Sim","", VLOOKUP(A820,'Input de Projetos'!$A$3:$F$999,5,FALSE)*D820),"")</f>
        <v/>
      </c>
      <c r="K820" s="49" t="str">
        <f t="shared" si="2"/>
        <v/>
      </c>
      <c r="L820" s="50" t="str">
        <f t="shared" si="3"/>
        <v/>
      </c>
      <c r="M820" s="10"/>
      <c r="N820" s="10"/>
      <c r="O820" s="10"/>
    </row>
    <row r="821">
      <c r="A821" s="10"/>
      <c r="B821" s="20" t="str">
        <f>iferror(vlookup(A821,'Input de Projetos'!$A$3:$B$999,2,false),"")</f>
        <v/>
      </c>
      <c r="C821" s="51"/>
      <c r="D821" s="62"/>
      <c r="E821" s="20"/>
      <c r="F821" s="51"/>
      <c r="G821" s="51"/>
      <c r="H821" s="26"/>
      <c r="I821" s="48" t="str">
        <f t="shared" si="1"/>
        <v/>
      </c>
      <c r="J821" s="48" t="str">
        <f>IFERROR(if(F821&lt;&gt;"Sim","", VLOOKUP(A821,'Input de Projetos'!$A$3:$F$999,5,FALSE)*D821),"")</f>
        <v/>
      </c>
      <c r="K821" s="49" t="str">
        <f t="shared" si="2"/>
        <v/>
      </c>
      <c r="L821" s="50" t="str">
        <f t="shared" si="3"/>
        <v/>
      </c>
      <c r="M821" s="10"/>
      <c r="N821" s="10"/>
      <c r="O821" s="10"/>
    </row>
    <row r="822">
      <c r="A822" s="10"/>
      <c r="B822" s="20" t="str">
        <f>iferror(vlookup(A822,'Input de Projetos'!$A$3:$B$999,2,false),"")</f>
        <v/>
      </c>
      <c r="C822" s="51"/>
      <c r="D822" s="62"/>
      <c r="E822" s="20"/>
      <c r="F822" s="51"/>
      <c r="G822" s="51"/>
      <c r="H822" s="26"/>
      <c r="I822" s="48" t="str">
        <f t="shared" si="1"/>
        <v/>
      </c>
      <c r="J822" s="48" t="str">
        <f>IFERROR(if(F822&lt;&gt;"Sim","", VLOOKUP(A822,'Input de Projetos'!$A$3:$F$999,5,FALSE)*D822),"")</f>
        <v/>
      </c>
      <c r="K822" s="49" t="str">
        <f t="shared" si="2"/>
        <v/>
      </c>
      <c r="L822" s="50" t="str">
        <f t="shared" si="3"/>
        <v/>
      </c>
      <c r="M822" s="10"/>
      <c r="N822" s="10"/>
      <c r="O822" s="10"/>
    </row>
    <row r="823">
      <c r="A823" s="10"/>
      <c r="B823" s="20" t="str">
        <f>iferror(vlookup(A823,'Input de Projetos'!$A$3:$B$999,2,false),"")</f>
        <v/>
      </c>
      <c r="C823" s="51"/>
      <c r="D823" s="62"/>
      <c r="E823" s="20"/>
      <c r="F823" s="51"/>
      <c r="G823" s="51"/>
      <c r="H823" s="26"/>
      <c r="I823" s="48" t="str">
        <f t="shared" si="1"/>
        <v/>
      </c>
      <c r="J823" s="48" t="str">
        <f>IFERROR(if(F823&lt;&gt;"Sim","", VLOOKUP(A823,'Input de Projetos'!$A$3:$F$999,5,FALSE)*D823),"")</f>
        <v/>
      </c>
      <c r="K823" s="49" t="str">
        <f t="shared" si="2"/>
        <v/>
      </c>
      <c r="L823" s="50" t="str">
        <f t="shared" si="3"/>
        <v/>
      </c>
      <c r="M823" s="10"/>
      <c r="N823" s="10"/>
      <c r="O823" s="10"/>
    </row>
    <row r="824">
      <c r="A824" s="10"/>
      <c r="B824" s="20" t="str">
        <f>iferror(vlookup(A824,'Input de Projetos'!$A$3:$B$999,2,false),"")</f>
        <v/>
      </c>
      <c r="C824" s="51"/>
      <c r="D824" s="62"/>
      <c r="E824" s="20"/>
      <c r="F824" s="51"/>
      <c r="G824" s="51"/>
      <c r="H824" s="26"/>
      <c r="I824" s="48" t="str">
        <f t="shared" si="1"/>
        <v/>
      </c>
      <c r="J824" s="48" t="str">
        <f>IFERROR(if(F824&lt;&gt;"Sim","", VLOOKUP(A824,'Input de Projetos'!$A$3:$F$999,5,FALSE)*D824),"")</f>
        <v/>
      </c>
      <c r="K824" s="49" t="str">
        <f t="shared" si="2"/>
        <v/>
      </c>
      <c r="L824" s="50" t="str">
        <f t="shared" si="3"/>
        <v/>
      </c>
      <c r="M824" s="10"/>
      <c r="N824" s="10"/>
      <c r="O824" s="10"/>
    </row>
    <row r="825">
      <c r="A825" s="10"/>
      <c r="B825" s="20" t="str">
        <f>iferror(vlookup(A825,'Input de Projetos'!$A$3:$B$999,2,false),"")</f>
        <v/>
      </c>
      <c r="C825" s="51"/>
      <c r="D825" s="62"/>
      <c r="E825" s="20"/>
      <c r="F825" s="51"/>
      <c r="G825" s="51"/>
      <c r="H825" s="26"/>
      <c r="I825" s="48" t="str">
        <f t="shared" si="1"/>
        <v/>
      </c>
      <c r="J825" s="48" t="str">
        <f>IFERROR(if(F825&lt;&gt;"Sim","", VLOOKUP(A825,'Input de Projetos'!$A$3:$F$999,5,FALSE)*D825),"")</f>
        <v/>
      </c>
      <c r="K825" s="49" t="str">
        <f t="shared" si="2"/>
        <v/>
      </c>
      <c r="L825" s="50" t="str">
        <f t="shared" si="3"/>
        <v/>
      </c>
      <c r="M825" s="10"/>
      <c r="N825" s="10"/>
      <c r="O825" s="10"/>
    </row>
    <row r="826">
      <c r="A826" s="10"/>
      <c r="B826" s="20" t="str">
        <f>iferror(vlookup(A826,'Input de Projetos'!$A$3:$B$999,2,false),"")</f>
        <v/>
      </c>
      <c r="C826" s="51"/>
      <c r="D826" s="62"/>
      <c r="E826" s="20"/>
      <c r="F826" s="51"/>
      <c r="G826" s="51"/>
      <c r="H826" s="26"/>
      <c r="I826" s="48" t="str">
        <f t="shared" si="1"/>
        <v/>
      </c>
      <c r="J826" s="48" t="str">
        <f>IFERROR(if(F826&lt;&gt;"Sim","", VLOOKUP(A826,'Input de Projetos'!$A$3:$F$999,5,FALSE)*D826),"")</f>
        <v/>
      </c>
      <c r="K826" s="49" t="str">
        <f t="shared" si="2"/>
        <v/>
      </c>
      <c r="L826" s="50" t="str">
        <f t="shared" si="3"/>
        <v/>
      </c>
      <c r="M826" s="10"/>
      <c r="N826" s="10"/>
      <c r="O826" s="10"/>
    </row>
    <row r="827">
      <c r="A827" s="10"/>
      <c r="B827" s="20" t="str">
        <f>iferror(vlookup(A827,'Input de Projetos'!$A$3:$B$999,2,false),"")</f>
        <v/>
      </c>
      <c r="C827" s="51"/>
      <c r="D827" s="62"/>
      <c r="E827" s="20"/>
      <c r="F827" s="51"/>
      <c r="G827" s="51"/>
      <c r="H827" s="26"/>
      <c r="I827" s="48" t="str">
        <f t="shared" si="1"/>
        <v/>
      </c>
      <c r="J827" s="48" t="str">
        <f>IFERROR(if(F827&lt;&gt;"Sim","", VLOOKUP(A827,'Input de Projetos'!$A$3:$F$999,5,FALSE)*D827),"")</f>
        <v/>
      </c>
      <c r="K827" s="49" t="str">
        <f t="shared" si="2"/>
        <v/>
      </c>
      <c r="L827" s="50" t="str">
        <f t="shared" si="3"/>
        <v/>
      </c>
      <c r="M827" s="10"/>
      <c r="N827" s="10"/>
      <c r="O827" s="10"/>
    </row>
    <row r="828">
      <c r="A828" s="10"/>
      <c r="B828" s="20" t="str">
        <f>iferror(vlookup(A828,'Input de Projetos'!$A$3:$B$999,2,false),"")</f>
        <v/>
      </c>
      <c r="C828" s="51"/>
      <c r="D828" s="62"/>
      <c r="E828" s="20"/>
      <c r="F828" s="51"/>
      <c r="G828" s="51"/>
      <c r="H828" s="26"/>
      <c r="I828" s="48" t="str">
        <f t="shared" si="1"/>
        <v/>
      </c>
      <c r="J828" s="48" t="str">
        <f>IFERROR(if(F828&lt;&gt;"Sim","", VLOOKUP(A828,'Input de Projetos'!$A$3:$F$999,5,FALSE)*D828),"")</f>
        <v/>
      </c>
      <c r="K828" s="49" t="str">
        <f t="shared" si="2"/>
        <v/>
      </c>
      <c r="L828" s="50" t="str">
        <f t="shared" si="3"/>
        <v/>
      </c>
      <c r="M828" s="10"/>
      <c r="N828" s="10"/>
      <c r="O828" s="10"/>
    </row>
    <row r="829">
      <c r="A829" s="10"/>
      <c r="B829" s="20" t="str">
        <f>iferror(vlookup(A829,'Input de Projetos'!$A$3:$B$999,2,false),"")</f>
        <v/>
      </c>
      <c r="C829" s="51"/>
      <c r="D829" s="62"/>
      <c r="E829" s="20"/>
      <c r="F829" s="51"/>
      <c r="G829" s="51"/>
      <c r="H829" s="26"/>
      <c r="I829" s="48" t="str">
        <f t="shared" si="1"/>
        <v/>
      </c>
      <c r="J829" s="48" t="str">
        <f>IFERROR(if(F829&lt;&gt;"Sim","", VLOOKUP(A829,'Input de Projetos'!$A$3:$F$999,5,FALSE)*D829),"")</f>
        <v/>
      </c>
      <c r="K829" s="49" t="str">
        <f t="shared" si="2"/>
        <v/>
      </c>
      <c r="L829" s="50" t="str">
        <f t="shared" si="3"/>
        <v/>
      </c>
      <c r="M829" s="10"/>
      <c r="N829" s="10"/>
      <c r="O829" s="10"/>
    </row>
    <row r="830">
      <c r="A830" s="10"/>
      <c r="B830" s="20" t="str">
        <f>iferror(vlookup(A830,'Input de Projetos'!$A$3:$B$999,2,false),"")</f>
        <v/>
      </c>
      <c r="C830" s="51"/>
      <c r="D830" s="62"/>
      <c r="E830" s="20"/>
      <c r="F830" s="51"/>
      <c r="G830" s="51"/>
      <c r="H830" s="26"/>
      <c r="I830" s="48" t="str">
        <f t="shared" si="1"/>
        <v/>
      </c>
      <c r="J830" s="48" t="str">
        <f>IFERROR(if(F830&lt;&gt;"Sim","", VLOOKUP(A830,'Input de Projetos'!$A$3:$F$999,5,FALSE)*D830),"")</f>
        <v/>
      </c>
      <c r="K830" s="49" t="str">
        <f t="shared" si="2"/>
        <v/>
      </c>
      <c r="L830" s="50" t="str">
        <f t="shared" si="3"/>
        <v/>
      </c>
      <c r="M830" s="10"/>
      <c r="N830" s="10"/>
      <c r="O830" s="10"/>
    </row>
    <row r="831">
      <c r="A831" s="10"/>
      <c r="B831" s="20" t="str">
        <f>iferror(vlookup(A831,'Input de Projetos'!$A$3:$B$999,2,false),"")</f>
        <v/>
      </c>
      <c r="C831" s="51"/>
      <c r="D831" s="62"/>
      <c r="E831" s="20"/>
      <c r="F831" s="51"/>
      <c r="G831" s="51"/>
      <c r="H831" s="26"/>
      <c r="I831" s="48" t="str">
        <f t="shared" si="1"/>
        <v/>
      </c>
      <c r="J831" s="48" t="str">
        <f>IFERROR(if(F831&lt;&gt;"Sim","", VLOOKUP(A831,'Input de Projetos'!$A$3:$F$999,5,FALSE)*D831),"")</f>
        <v/>
      </c>
      <c r="K831" s="49" t="str">
        <f t="shared" si="2"/>
        <v/>
      </c>
      <c r="L831" s="50" t="str">
        <f t="shared" si="3"/>
        <v/>
      </c>
      <c r="M831" s="10"/>
      <c r="N831" s="10"/>
      <c r="O831" s="10"/>
    </row>
    <row r="832">
      <c r="A832" s="10"/>
      <c r="B832" s="20" t="str">
        <f>iferror(vlookup(A832,'Input de Projetos'!$A$3:$B$999,2,false),"")</f>
        <v/>
      </c>
      <c r="C832" s="51"/>
      <c r="D832" s="62"/>
      <c r="E832" s="20"/>
      <c r="F832" s="51"/>
      <c r="G832" s="51"/>
      <c r="H832" s="26"/>
      <c r="I832" s="48" t="str">
        <f t="shared" si="1"/>
        <v/>
      </c>
      <c r="J832" s="48" t="str">
        <f>IFERROR(if(F832&lt;&gt;"Sim","", VLOOKUP(A832,'Input de Projetos'!$A$3:$F$999,5,FALSE)*D832),"")</f>
        <v/>
      </c>
      <c r="K832" s="49" t="str">
        <f t="shared" si="2"/>
        <v/>
      </c>
      <c r="L832" s="50" t="str">
        <f t="shared" si="3"/>
        <v/>
      </c>
      <c r="M832" s="10"/>
      <c r="N832" s="10"/>
      <c r="O832" s="10"/>
    </row>
    <row r="833">
      <c r="A833" s="10"/>
      <c r="B833" s="20" t="str">
        <f>iferror(vlookup(A833,'Input de Projetos'!$A$3:$B$999,2,false),"")</f>
        <v/>
      </c>
      <c r="C833" s="51"/>
      <c r="D833" s="62"/>
      <c r="E833" s="20"/>
      <c r="F833" s="51"/>
      <c r="G833" s="51"/>
      <c r="H833" s="26"/>
      <c r="I833" s="48" t="str">
        <f t="shared" si="1"/>
        <v/>
      </c>
      <c r="J833" s="48" t="str">
        <f>IFERROR(if(F833&lt;&gt;"Sim","", VLOOKUP(A833,'Input de Projetos'!$A$3:$F$999,5,FALSE)*D833),"")</f>
        <v/>
      </c>
      <c r="K833" s="49" t="str">
        <f t="shared" si="2"/>
        <v/>
      </c>
      <c r="L833" s="50" t="str">
        <f t="shared" si="3"/>
        <v/>
      </c>
      <c r="M833" s="10"/>
      <c r="N833" s="10"/>
      <c r="O833" s="10"/>
    </row>
    <row r="834">
      <c r="A834" s="10"/>
      <c r="B834" s="20" t="str">
        <f>iferror(vlookup(A834,'Input de Projetos'!$A$3:$B$999,2,false),"")</f>
        <v/>
      </c>
      <c r="C834" s="51"/>
      <c r="D834" s="62"/>
      <c r="E834" s="20"/>
      <c r="F834" s="51"/>
      <c r="G834" s="51"/>
      <c r="H834" s="26"/>
      <c r="I834" s="48" t="str">
        <f t="shared" si="1"/>
        <v/>
      </c>
      <c r="J834" s="48" t="str">
        <f>IFERROR(if(F834&lt;&gt;"Sim","", VLOOKUP(A834,'Input de Projetos'!$A$3:$F$999,5,FALSE)*D834),"")</f>
        <v/>
      </c>
      <c r="K834" s="49" t="str">
        <f t="shared" si="2"/>
        <v/>
      </c>
      <c r="L834" s="50" t="str">
        <f t="shared" si="3"/>
        <v/>
      </c>
      <c r="M834" s="10"/>
      <c r="N834" s="10"/>
      <c r="O834" s="10"/>
    </row>
    <row r="835">
      <c r="A835" s="10"/>
      <c r="B835" s="20" t="str">
        <f>iferror(vlookup(A835,'Input de Projetos'!$A$3:$B$999,2,false),"")</f>
        <v/>
      </c>
      <c r="C835" s="51"/>
      <c r="D835" s="62"/>
      <c r="E835" s="20"/>
      <c r="F835" s="51"/>
      <c r="G835" s="51"/>
      <c r="H835" s="26"/>
      <c r="I835" s="48" t="str">
        <f t="shared" si="1"/>
        <v/>
      </c>
      <c r="J835" s="48" t="str">
        <f>IFERROR(if(F835&lt;&gt;"Sim","", VLOOKUP(A835,'Input de Projetos'!$A$3:$F$999,5,FALSE)*D835),"")</f>
        <v/>
      </c>
      <c r="K835" s="49" t="str">
        <f t="shared" si="2"/>
        <v/>
      </c>
      <c r="L835" s="50" t="str">
        <f t="shared" si="3"/>
        <v/>
      </c>
      <c r="M835" s="10"/>
      <c r="N835" s="10"/>
      <c r="O835" s="10"/>
    </row>
    <row r="836">
      <c r="A836" s="10"/>
      <c r="B836" s="20" t="str">
        <f>iferror(vlookup(A836,'Input de Projetos'!$A$3:$B$999,2,false),"")</f>
        <v/>
      </c>
      <c r="C836" s="51"/>
      <c r="D836" s="62"/>
      <c r="E836" s="20"/>
      <c r="F836" s="51"/>
      <c r="G836" s="51"/>
      <c r="H836" s="26"/>
      <c r="I836" s="48" t="str">
        <f t="shared" si="1"/>
        <v/>
      </c>
      <c r="J836" s="48" t="str">
        <f>IFERROR(if(F836&lt;&gt;"Sim","", VLOOKUP(A836,'Input de Projetos'!$A$3:$F$999,5,FALSE)*D836),"")</f>
        <v/>
      </c>
      <c r="K836" s="49" t="str">
        <f t="shared" si="2"/>
        <v/>
      </c>
      <c r="L836" s="50" t="str">
        <f t="shared" si="3"/>
        <v/>
      </c>
      <c r="M836" s="10"/>
      <c r="N836" s="10"/>
      <c r="O836" s="10"/>
    </row>
    <row r="837">
      <c r="A837" s="10"/>
      <c r="B837" s="20" t="str">
        <f>iferror(vlookup(A837,'Input de Projetos'!$A$3:$B$999,2,false),"")</f>
        <v/>
      </c>
      <c r="C837" s="51"/>
      <c r="D837" s="62"/>
      <c r="E837" s="20"/>
      <c r="F837" s="51"/>
      <c r="G837" s="51"/>
      <c r="H837" s="26"/>
      <c r="I837" s="48" t="str">
        <f t="shared" si="1"/>
        <v/>
      </c>
      <c r="J837" s="48" t="str">
        <f>IFERROR(if(F837&lt;&gt;"Sim","", VLOOKUP(A837,'Input de Projetos'!$A$3:$F$999,5,FALSE)*D837),"")</f>
        <v/>
      </c>
      <c r="K837" s="49" t="str">
        <f t="shared" si="2"/>
        <v/>
      </c>
      <c r="L837" s="50" t="str">
        <f t="shared" si="3"/>
        <v/>
      </c>
      <c r="M837" s="10"/>
      <c r="N837" s="10"/>
      <c r="O837" s="10"/>
    </row>
    <row r="838">
      <c r="A838" s="10"/>
      <c r="B838" s="20" t="str">
        <f>iferror(vlookup(A838,'Input de Projetos'!$A$3:$B$999,2,false),"")</f>
        <v/>
      </c>
      <c r="C838" s="51"/>
      <c r="D838" s="62"/>
      <c r="E838" s="20"/>
      <c r="F838" s="51"/>
      <c r="G838" s="51"/>
      <c r="H838" s="26"/>
      <c r="I838" s="48" t="str">
        <f t="shared" si="1"/>
        <v/>
      </c>
      <c r="J838" s="48" t="str">
        <f>IFERROR(if(F838&lt;&gt;"Sim","", VLOOKUP(A838,'Input de Projetos'!$A$3:$F$999,5,FALSE)*D838),"")</f>
        <v/>
      </c>
      <c r="K838" s="49" t="str">
        <f t="shared" si="2"/>
        <v/>
      </c>
      <c r="L838" s="50" t="str">
        <f t="shared" si="3"/>
        <v/>
      </c>
      <c r="M838" s="10"/>
      <c r="N838" s="10"/>
      <c r="O838" s="10"/>
    </row>
    <row r="839">
      <c r="A839" s="10"/>
      <c r="B839" s="20" t="str">
        <f>iferror(vlookup(A839,'Input de Projetos'!$A$3:$B$999,2,false),"")</f>
        <v/>
      </c>
      <c r="C839" s="51"/>
      <c r="D839" s="62"/>
      <c r="E839" s="20"/>
      <c r="F839" s="51"/>
      <c r="G839" s="51"/>
      <c r="H839" s="26"/>
      <c r="I839" s="48" t="str">
        <f t="shared" si="1"/>
        <v/>
      </c>
      <c r="J839" s="48" t="str">
        <f>IFERROR(if(F839&lt;&gt;"Sim","", VLOOKUP(A839,'Input de Projetos'!$A$3:$F$999,5,FALSE)*D839),"")</f>
        <v/>
      </c>
      <c r="K839" s="49" t="str">
        <f t="shared" si="2"/>
        <v/>
      </c>
      <c r="L839" s="50" t="str">
        <f t="shared" si="3"/>
        <v/>
      </c>
      <c r="M839" s="10"/>
      <c r="N839" s="10"/>
      <c r="O839" s="10"/>
    </row>
    <row r="840">
      <c r="A840" s="10"/>
      <c r="B840" s="20" t="str">
        <f>iferror(vlookup(A840,'Input de Projetos'!$A$3:$B$999,2,false),"")</f>
        <v/>
      </c>
      <c r="C840" s="51"/>
      <c r="D840" s="62"/>
      <c r="E840" s="20"/>
      <c r="F840" s="51"/>
      <c r="G840" s="51"/>
      <c r="H840" s="26"/>
      <c r="I840" s="48" t="str">
        <f t="shared" si="1"/>
        <v/>
      </c>
      <c r="J840" s="48" t="str">
        <f>IFERROR(if(F840&lt;&gt;"Sim","", VLOOKUP(A840,'Input de Projetos'!$A$3:$F$999,5,FALSE)*D840),"")</f>
        <v/>
      </c>
      <c r="K840" s="49" t="str">
        <f t="shared" si="2"/>
        <v/>
      </c>
      <c r="L840" s="50" t="str">
        <f t="shared" si="3"/>
        <v/>
      </c>
      <c r="M840" s="10"/>
      <c r="N840" s="10"/>
      <c r="O840" s="10"/>
    </row>
    <row r="841">
      <c r="A841" s="10"/>
      <c r="B841" s="20" t="str">
        <f>iferror(vlookup(A841,'Input de Projetos'!$A$3:$B$999,2,false),"")</f>
        <v/>
      </c>
      <c r="C841" s="51"/>
      <c r="D841" s="62"/>
      <c r="E841" s="20"/>
      <c r="F841" s="51"/>
      <c r="G841" s="51"/>
      <c r="H841" s="26"/>
      <c r="I841" s="48" t="str">
        <f t="shared" si="1"/>
        <v/>
      </c>
      <c r="J841" s="48" t="str">
        <f>IFERROR(if(F841&lt;&gt;"Sim","", VLOOKUP(A841,'Input de Projetos'!$A$3:$F$999,5,FALSE)*D841),"")</f>
        <v/>
      </c>
      <c r="K841" s="49" t="str">
        <f t="shared" si="2"/>
        <v/>
      </c>
      <c r="L841" s="50" t="str">
        <f t="shared" si="3"/>
        <v/>
      </c>
      <c r="M841" s="10"/>
      <c r="N841" s="10"/>
      <c r="O841" s="10"/>
    </row>
    <row r="842">
      <c r="A842" s="10"/>
      <c r="B842" s="20" t="str">
        <f>iferror(vlookup(A842,'Input de Projetos'!$A$3:$B$999,2,false),"")</f>
        <v/>
      </c>
      <c r="C842" s="51"/>
      <c r="D842" s="62"/>
      <c r="E842" s="20"/>
      <c r="F842" s="51"/>
      <c r="G842" s="51"/>
      <c r="H842" s="26"/>
      <c r="I842" s="48" t="str">
        <f t="shared" si="1"/>
        <v/>
      </c>
      <c r="J842" s="48" t="str">
        <f>IFERROR(if(F842&lt;&gt;"Sim","", VLOOKUP(A842,'Input de Projetos'!$A$3:$F$999,5,FALSE)*D842),"")</f>
        <v/>
      </c>
      <c r="K842" s="49" t="str">
        <f t="shared" si="2"/>
        <v/>
      </c>
      <c r="L842" s="50" t="str">
        <f t="shared" si="3"/>
        <v/>
      </c>
      <c r="M842" s="10"/>
      <c r="N842" s="10"/>
      <c r="O842" s="10"/>
    </row>
    <row r="843">
      <c r="A843" s="10"/>
      <c r="B843" s="20" t="str">
        <f>iferror(vlookup(A843,'Input de Projetos'!$A$3:$B$999,2,false),"")</f>
        <v/>
      </c>
      <c r="C843" s="51"/>
      <c r="D843" s="62"/>
      <c r="E843" s="20"/>
      <c r="F843" s="51"/>
      <c r="G843" s="51"/>
      <c r="H843" s="26"/>
      <c r="I843" s="48" t="str">
        <f t="shared" si="1"/>
        <v/>
      </c>
      <c r="J843" s="48" t="str">
        <f>IFERROR(if(F843&lt;&gt;"Sim","", VLOOKUP(A843,'Input de Projetos'!$A$3:$F$999,5,FALSE)*D843),"")</f>
        <v/>
      </c>
      <c r="K843" s="49" t="str">
        <f t="shared" si="2"/>
        <v/>
      </c>
      <c r="L843" s="50" t="str">
        <f t="shared" si="3"/>
        <v/>
      </c>
      <c r="M843" s="10"/>
      <c r="N843" s="10"/>
      <c r="O843" s="10"/>
    </row>
    <row r="844">
      <c r="A844" s="10"/>
      <c r="B844" s="20" t="str">
        <f>iferror(vlookup(A844,'Input de Projetos'!$A$3:$B$999,2,false),"")</f>
        <v/>
      </c>
      <c r="C844" s="51"/>
      <c r="D844" s="62"/>
      <c r="E844" s="20"/>
      <c r="F844" s="51"/>
      <c r="G844" s="51"/>
      <c r="H844" s="26"/>
      <c r="I844" s="48" t="str">
        <f t="shared" si="1"/>
        <v/>
      </c>
      <c r="J844" s="48" t="str">
        <f>IFERROR(if(F844&lt;&gt;"Sim","", VLOOKUP(A844,'Input de Projetos'!$A$3:$F$999,5,FALSE)*D844),"")</f>
        <v/>
      </c>
      <c r="K844" s="49" t="str">
        <f t="shared" si="2"/>
        <v/>
      </c>
      <c r="L844" s="50" t="str">
        <f t="shared" si="3"/>
        <v/>
      </c>
      <c r="M844" s="10"/>
      <c r="N844" s="10"/>
      <c r="O844" s="10"/>
    </row>
    <row r="845">
      <c r="A845" s="10"/>
      <c r="B845" s="20" t="str">
        <f>iferror(vlookup(A845,'Input de Projetos'!$A$3:$B$999,2,false),"")</f>
        <v/>
      </c>
      <c r="C845" s="51"/>
      <c r="D845" s="62"/>
      <c r="E845" s="20"/>
      <c r="F845" s="51"/>
      <c r="G845" s="51"/>
      <c r="H845" s="26"/>
      <c r="I845" s="48" t="str">
        <f t="shared" si="1"/>
        <v/>
      </c>
      <c r="J845" s="48" t="str">
        <f>IFERROR(if(F845&lt;&gt;"Sim","", VLOOKUP(A845,'Input de Projetos'!$A$3:$F$999,5,FALSE)*D845),"")</f>
        <v/>
      </c>
      <c r="K845" s="49" t="str">
        <f t="shared" si="2"/>
        <v/>
      </c>
      <c r="L845" s="50" t="str">
        <f t="shared" si="3"/>
        <v/>
      </c>
      <c r="M845" s="10"/>
      <c r="N845" s="10"/>
      <c r="O845" s="10"/>
    </row>
    <row r="846">
      <c r="A846" s="10"/>
      <c r="B846" s="20" t="str">
        <f>iferror(vlookup(A846,'Input de Projetos'!$A$3:$B$999,2,false),"")</f>
        <v/>
      </c>
      <c r="C846" s="51"/>
      <c r="D846" s="62"/>
      <c r="E846" s="20"/>
      <c r="F846" s="51"/>
      <c r="G846" s="51"/>
      <c r="H846" s="26"/>
      <c r="I846" s="48" t="str">
        <f t="shared" si="1"/>
        <v/>
      </c>
      <c r="J846" s="48" t="str">
        <f>IFERROR(if(F846&lt;&gt;"Sim","", VLOOKUP(A846,'Input de Projetos'!$A$3:$F$999,5,FALSE)*D846),"")</f>
        <v/>
      </c>
      <c r="K846" s="49" t="str">
        <f t="shared" si="2"/>
        <v/>
      </c>
      <c r="L846" s="50" t="str">
        <f t="shared" si="3"/>
        <v/>
      </c>
      <c r="M846" s="10"/>
      <c r="N846" s="10"/>
      <c r="O846" s="10"/>
    </row>
    <row r="847">
      <c r="A847" s="10"/>
      <c r="B847" s="20" t="str">
        <f>iferror(vlookup(A847,'Input de Projetos'!$A$3:$B$999,2,false),"")</f>
        <v/>
      </c>
      <c r="C847" s="51"/>
      <c r="D847" s="62"/>
      <c r="E847" s="20"/>
      <c r="F847" s="51"/>
      <c r="G847" s="51"/>
      <c r="H847" s="26"/>
      <c r="I847" s="48" t="str">
        <f t="shared" si="1"/>
        <v/>
      </c>
      <c r="J847" s="48" t="str">
        <f>IFERROR(if(F847&lt;&gt;"Sim","", VLOOKUP(A847,'Input de Projetos'!$A$3:$F$999,5,FALSE)*D847),"")</f>
        <v/>
      </c>
      <c r="K847" s="49" t="str">
        <f t="shared" si="2"/>
        <v/>
      </c>
      <c r="L847" s="50" t="str">
        <f t="shared" si="3"/>
        <v/>
      </c>
      <c r="M847" s="10"/>
      <c r="N847" s="10"/>
      <c r="O847" s="10"/>
    </row>
    <row r="848">
      <c r="A848" s="10"/>
      <c r="B848" s="20" t="str">
        <f>iferror(vlookup(A848,'Input de Projetos'!$A$3:$B$999,2,false),"")</f>
        <v/>
      </c>
      <c r="C848" s="51"/>
      <c r="D848" s="62"/>
      <c r="E848" s="20"/>
      <c r="F848" s="51"/>
      <c r="G848" s="51"/>
      <c r="H848" s="26"/>
      <c r="I848" s="48" t="str">
        <f t="shared" si="1"/>
        <v/>
      </c>
      <c r="J848" s="48" t="str">
        <f>IFERROR(if(F848&lt;&gt;"Sim","", VLOOKUP(A848,'Input de Projetos'!$A$3:$F$999,5,FALSE)*D848),"")</f>
        <v/>
      </c>
      <c r="K848" s="49" t="str">
        <f t="shared" si="2"/>
        <v/>
      </c>
      <c r="L848" s="50" t="str">
        <f t="shared" si="3"/>
        <v/>
      </c>
      <c r="M848" s="10"/>
      <c r="N848" s="10"/>
      <c r="O848" s="10"/>
    </row>
    <row r="849">
      <c r="A849" s="10"/>
      <c r="B849" s="20" t="str">
        <f>iferror(vlookup(A849,'Input de Projetos'!$A$3:$B$999,2,false),"")</f>
        <v/>
      </c>
      <c r="C849" s="51"/>
      <c r="D849" s="62"/>
      <c r="E849" s="20"/>
      <c r="F849" s="51"/>
      <c r="G849" s="51"/>
      <c r="H849" s="26"/>
      <c r="I849" s="48" t="str">
        <f t="shared" si="1"/>
        <v/>
      </c>
      <c r="J849" s="48" t="str">
        <f>IFERROR(if(F849&lt;&gt;"Sim","", VLOOKUP(A849,'Input de Projetos'!$A$3:$F$999,5,FALSE)*D849),"")</f>
        <v/>
      </c>
      <c r="K849" s="49" t="str">
        <f t="shared" si="2"/>
        <v/>
      </c>
      <c r="L849" s="50" t="str">
        <f t="shared" si="3"/>
        <v/>
      </c>
      <c r="M849" s="10"/>
      <c r="N849" s="10"/>
      <c r="O849" s="10"/>
    </row>
    <row r="850">
      <c r="A850" s="10"/>
      <c r="B850" s="20" t="str">
        <f>iferror(vlookup(A850,'Input de Projetos'!$A$3:$B$999,2,false),"")</f>
        <v/>
      </c>
      <c r="C850" s="51"/>
      <c r="D850" s="62"/>
      <c r="E850" s="20"/>
      <c r="F850" s="51"/>
      <c r="G850" s="51"/>
      <c r="H850" s="26"/>
      <c r="I850" s="48" t="str">
        <f t="shared" si="1"/>
        <v/>
      </c>
      <c r="J850" s="48" t="str">
        <f>IFERROR(if(F850&lt;&gt;"Sim","", VLOOKUP(A850,'Input de Projetos'!$A$3:$F$999,5,FALSE)*D850),"")</f>
        <v/>
      </c>
      <c r="K850" s="49" t="str">
        <f t="shared" si="2"/>
        <v/>
      </c>
      <c r="L850" s="50" t="str">
        <f t="shared" si="3"/>
        <v/>
      </c>
      <c r="M850" s="10"/>
      <c r="N850" s="10"/>
      <c r="O850" s="10"/>
    </row>
    <row r="851">
      <c r="A851" s="10"/>
      <c r="B851" s="20" t="str">
        <f>iferror(vlookup(A851,'Input de Projetos'!$A$3:$B$999,2,false),"")</f>
        <v/>
      </c>
      <c r="C851" s="51"/>
      <c r="D851" s="62"/>
      <c r="E851" s="20"/>
      <c r="F851" s="51"/>
      <c r="G851" s="51"/>
      <c r="H851" s="26"/>
      <c r="I851" s="48" t="str">
        <f t="shared" si="1"/>
        <v/>
      </c>
      <c r="J851" s="48" t="str">
        <f>IFERROR(if(F851&lt;&gt;"Sim","", VLOOKUP(A851,'Input de Projetos'!$A$3:$F$999,5,FALSE)*D851),"")</f>
        <v/>
      </c>
      <c r="K851" s="49" t="str">
        <f t="shared" si="2"/>
        <v/>
      </c>
      <c r="L851" s="50" t="str">
        <f t="shared" si="3"/>
        <v/>
      </c>
      <c r="M851" s="10"/>
      <c r="N851" s="10"/>
      <c r="O851" s="10"/>
    </row>
    <row r="852">
      <c r="A852" s="10"/>
      <c r="B852" s="20" t="str">
        <f>iferror(vlookup(A852,'Input de Projetos'!$A$3:$B$999,2,false),"")</f>
        <v/>
      </c>
      <c r="C852" s="51"/>
      <c r="D852" s="62"/>
      <c r="E852" s="20"/>
      <c r="F852" s="51"/>
      <c r="G852" s="51"/>
      <c r="H852" s="26"/>
      <c r="I852" s="48" t="str">
        <f t="shared" si="1"/>
        <v/>
      </c>
      <c r="J852" s="48" t="str">
        <f>IFERROR(if(F852&lt;&gt;"Sim","", VLOOKUP(A852,'Input de Projetos'!$A$3:$F$999,5,FALSE)*D852),"")</f>
        <v/>
      </c>
      <c r="K852" s="49" t="str">
        <f t="shared" si="2"/>
        <v/>
      </c>
      <c r="L852" s="50" t="str">
        <f t="shared" si="3"/>
        <v/>
      </c>
      <c r="M852" s="10"/>
      <c r="N852" s="10"/>
      <c r="O852" s="10"/>
    </row>
    <row r="853">
      <c r="A853" s="10"/>
      <c r="B853" s="20" t="str">
        <f>iferror(vlookup(A853,'Input de Projetos'!$A$3:$B$999,2,false),"")</f>
        <v/>
      </c>
      <c r="C853" s="51"/>
      <c r="D853" s="62"/>
      <c r="E853" s="20"/>
      <c r="F853" s="51"/>
      <c r="G853" s="51"/>
      <c r="H853" s="26"/>
      <c r="I853" s="48" t="str">
        <f t="shared" si="1"/>
        <v/>
      </c>
      <c r="J853" s="48" t="str">
        <f>IFERROR(if(F853&lt;&gt;"Sim","", VLOOKUP(A853,'Input de Projetos'!$A$3:$F$999,5,FALSE)*D853),"")</f>
        <v/>
      </c>
      <c r="K853" s="49" t="str">
        <f t="shared" si="2"/>
        <v/>
      </c>
      <c r="L853" s="50" t="str">
        <f t="shared" si="3"/>
        <v/>
      </c>
      <c r="M853" s="10"/>
      <c r="N853" s="10"/>
      <c r="O853" s="10"/>
    </row>
    <row r="854">
      <c r="A854" s="10"/>
      <c r="B854" s="20" t="str">
        <f>iferror(vlookup(A854,'Input de Projetos'!$A$3:$B$999,2,false),"")</f>
        <v/>
      </c>
      <c r="C854" s="51"/>
      <c r="D854" s="62"/>
      <c r="E854" s="20"/>
      <c r="F854" s="51"/>
      <c r="G854" s="51"/>
      <c r="H854" s="26"/>
      <c r="I854" s="48" t="str">
        <f t="shared" si="1"/>
        <v/>
      </c>
      <c r="J854" s="48" t="str">
        <f>IFERROR(if(F854&lt;&gt;"Sim","", VLOOKUP(A854,'Input de Projetos'!$A$3:$F$999,5,FALSE)*D854),"")</f>
        <v/>
      </c>
      <c r="K854" s="49" t="str">
        <f t="shared" si="2"/>
        <v/>
      </c>
      <c r="L854" s="50" t="str">
        <f t="shared" si="3"/>
        <v/>
      </c>
      <c r="M854" s="10"/>
      <c r="N854" s="10"/>
      <c r="O854" s="10"/>
    </row>
    <row r="855">
      <c r="A855" s="10"/>
      <c r="B855" s="20" t="str">
        <f>iferror(vlookup(A855,'Input de Projetos'!$A$3:$B$999,2,false),"")</f>
        <v/>
      </c>
      <c r="C855" s="51"/>
      <c r="D855" s="62"/>
      <c r="E855" s="20"/>
      <c r="F855" s="51"/>
      <c r="G855" s="51"/>
      <c r="H855" s="26"/>
      <c r="I855" s="48" t="str">
        <f t="shared" si="1"/>
        <v/>
      </c>
      <c r="J855" s="48" t="str">
        <f>IFERROR(if(F855&lt;&gt;"Sim","", VLOOKUP(A855,'Input de Projetos'!$A$3:$F$999,5,FALSE)*D855),"")</f>
        <v/>
      </c>
      <c r="K855" s="49" t="str">
        <f t="shared" si="2"/>
        <v/>
      </c>
      <c r="L855" s="50" t="str">
        <f t="shared" si="3"/>
        <v/>
      </c>
      <c r="M855" s="10"/>
      <c r="N855" s="10"/>
      <c r="O855" s="10"/>
    </row>
    <row r="856">
      <c r="A856" s="10"/>
      <c r="B856" s="20" t="str">
        <f>iferror(vlookup(A856,'Input de Projetos'!$A$3:$B$999,2,false),"")</f>
        <v/>
      </c>
      <c r="C856" s="51"/>
      <c r="D856" s="62"/>
      <c r="E856" s="20"/>
      <c r="F856" s="51"/>
      <c r="G856" s="51"/>
      <c r="H856" s="26"/>
      <c r="I856" s="48" t="str">
        <f t="shared" si="1"/>
        <v/>
      </c>
      <c r="J856" s="48" t="str">
        <f>IFERROR(if(F856&lt;&gt;"Sim","", VLOOKUP(A856,'Input de Projetos'!$A$3:$F$999,5,FALSE)*D856),"")</f>
        <v/>
      </c>
      <c r="K856" s="49" t="str">
        <f t="shared" si="2"/>
        <v/>
      </c>
      <c r="L856" s="50" t="str">
        <f t="shared" si="3"/>
        <v/>
      </c>
      <c r="M856" s="10"/>
      <c r="N856" s="10"/>
      <c r="O856" s="10"/>
    </row>
    <row r="857">
      <c r="A857" s="10"/>
      <c r="B857" s="20" t="str">
        <f>iferror(vlookup(A857,'Input de Projetos'!$A$3:$B$999,2,false),"")</f>
        <v/>
      </c>
      <c r="C857" s="51"/>
      <c r="D857" s="62"/>
      <c r="E857" s="20"/>
      <c r="F857" s="51"/>
      <c r="G857" s="51"/>
      <c r="H857" s="26"/>
      <c r="I857" s="48" t="str">
        <f t="shared" si="1"/>
        <v/>
      </c>
      <c r="J857" s="48" t="str">
        <f>IFERROR(if(F857&lt;&gt;"Sim","", VLOOKUP(A857,'Input de Projetos'!$A$3:$F$999,5,FALSE)*D857),"")</f>
        <v/>
      </c>
      <c r="K857" s="49" t="str">
        <f t="shared" si="2"/>
        <v/>
      </c>
      <c r="L857" s="50" t="str">
        <f t="shared" si="3"/>
        <v/>
      </c>
      <c r="M857" s="10"/>
      <c r="N857" s="10"/>
      <c r="O857" s="10"/>
    </row>
    <row r="858">
      <c r="A858" s="10"/>
      <c r="B858" s="20" t="str">
        <f>iferror(vlookup(A858,'Input de Projetos'!$A$3:$B$999,2,false),"")</f>
        <v/>
      </c>
      <c r="C858" s="51"/>
      <c r="D858" s="62"/>
      <c r="E858" s="20"/>
      <c r="F858" s="51"/>
      <c r="G858" s="51"/>
      <c r="H858" s="26"/>
      <c r="I858" s="48" t="str">
        <f t="shared" si="1"/>
        <v/>
      </c>
      <c r="J858" s="48" t="str">
        <f>IFERROR(if(F858&lt;&gt;"Sim","", VLOOKUP(A858,'Input de Projetos'!$A$3:$F$999,5,FALSE)*D858),"")</f>
        <v/>
      </c>
      <c r="K858" s="49" t="str">
        <f t="shared" si="2"/>
        <v/>
      </c>
      <c r="L858" s="50" t="str">
        <f t="shared" si="3"/>
        <v/>
      </c>
      <c r="M858" s="10"/>
      <c r="N858" s="10"/>
      <c r="O858" s="10"/>
    </row>
    <row r="859">
      <c r="A859" s="10"/>
      <c r="B859" s="20" t="str">
        <f>iferror(vlookup(A859,'Input de Projetos'!$A$3:$B$999,2,false),"")</f>
        <v/>
      </c>
      <c r="C859" s="51"/>
      <c r="D859" s="62"/>
      <c r="E859" s="20"/>
      <c r="F859" s="51"/>
      <c r="G859" s="51"/>
      <c r="H859" s="26"/>
      <c r="I859" s="48" t="str">
        <f t="shared" si="1"/>
        <v/>
      </c>
      <c r="J859" s="48" t="str">
        <f>IFERROR(if(F859&lt;&gt;"Sim","", VLOOKUP(A859,'Input de Projetos'!$A$3:$F$999,5,FALSE)*D859),"")</f>
        <v/>
      </c>
      <c r="K859" s="49" t="str">
        <f t="shared" si="2"/>
        <v/>
      </c>
      <c r="L859" s="50" t="str">
        <f t="shared" si="3"/>
        <v/>
      </c>
      <c r="M859" s="10"/>
      <c r="N859" s="10"/>
      <c r="O859" s="10"/>
    </row>
    <row r="860">
      <c r="A860" s="10"/>
      <c r="B860" s="20" t="str">
        <f>iferror(vlookup(A860,'Input de Projetos'!$A$3:$B$999,2,false),"")</f>
        <v/>
      </c>
      <c r="C860" s="51"/>
      <c r="D860" s="62"/>
      <c r="E860" s="20"/>
      <c r="F860" s="51"/>
      <c r="G860" s="51"/>
      <c r="H860" s="26"/>
      <c r="I860" s="48" t="str">
        <f t="shared" si="1"/>
        <v/>
      </c>
      <c r="J860" s="48" t="str">
        <f>IFERROR(if(F860&lt;&gt;"Sim","", VLOOKUP(A860,'Input de Projetos'!$A$3:$F$999,5,FALSE)*D860),"")</f>
        <v/>
      </c>
      <c r="K860" s="49" t="str">
        <f t="shared" si="2"/>
        <v/>
      </c>
      <c r="L860" s="50" t="str">
        <f t="shared" si="3"/>
        <v/>
      </c>
      <c r="M860" s="10"/>
      <c r="N860" s="10"/>
      <c r="O860" s="10"/>
    </row>
    <row r="861">
      <c r="A861" s="10"/>
      <c r="B861" s="20" t="str">
        <f>iferror(vlookup(A861,'Input de Projetos'!$A$3:$B$999,2,false),"")</f>
        <v/>
      </c>
      <c r="C861" s="51"/>
      <c r="D861" s="62"/>
      <c r="E861" s="20"/>
      <c r="F861" s="51"/>
      <c r="G861" s="51"/>
      <c r="H861" s="26"/>
      <c r="I861" s="48" t="str">
        <f t="shared" si="1"/>
        <v/>
      </c>
      <c r="J861" s="48" t="str">
        <f>IFERROR(if(F861&lt;&gt;"Sim","", VLOOKUP(A861,'Input de Projetos'!$A$3:$F$999,5,FALSE)*D861),"")</f>
        <v/>
      </c>
      <c r="K861" s="49" t="str">
        <f t="shared" si="2"/>
        <v/>
      </c>
      <c r="L861" s="50" t="str">
        <f t="shared" si="3"/>
        <v/>
      </c>
      <c r="M861" s="10"/>
      <c r="N861" s="10"/>
      <c r="O861" s="10"/>
    </row>
    <row r="862">
      <c r="A862" s="10"/>
      <c r="B862" s="20" t="str">
        <f>iferror(vlookup(A862,'Input de Projetos'!$A$3:$B$999,2,false),"")</f>
        <v/>
      </c>
      <c r="C862" s="51"/>
      <c r="D862" s="62"/>
      <c r="E862" s="20"/>
      <c r="F862" s="51"/>
      <c r="G862" s="51"/>
      <c r="H862" s="26"/>
      <c r="I862" s="48" t="str">
        <f t="shared" si="1"/>
        <v/>
      </c>
      <c r="J862" s="48" t="str">
        <f>IFERROR(if(F862&lt;&gt;"Sim","", VLOOKUP(A862,'Input de Projetos'!$A$3:$F$999,5,FALSE)*D862),"")</f>
        <v/>
      </c>
      <c r="K862" s="49" t="str">
        <f t="shared" si="2"/>
        <v/>
      </c>
      <c r="L862" s="50" t="str">
        <f t="shared" si="3"/>
        <v/>
      </c>
      <c r="M862" s="10"/>
      <c r="N862" s="10"/>
      <c r="O862" s="10"/>
    </row>
    <row r="863">
      <c r="A863" s="10"/>
      <c r="B863" s="20" t="str">
        <f>iferror(vlookup(A863,'Input de Projetos'!$A$3:$B$999,2,false),"")</f>
        <v/>
      </c>
      <c r="C863" s="51"/>
      <c r="D863" s="62"/>
      <c r="E863" s="20"/>
      <c r="F863" s="51"/>
      <c r="G863" s="51"/>
      <c r="H863" s="26"/>
      <c r="I863" s="48" t="str">
        <f t="shared" si="1"/>
        <v/>
      </c>
      <c r="J863" s="48" t="str">
        <f>IFERROR(if(F863&lt;&gt;"Sim","", VLOOKUP(A863,'Input de Projetos'!$A$3:$F$999,5,FALSE)*D863),"")</f>
        <v/>
      </c>
      <c r="K863" s="49" t="str">
        <f t="shared" si="2"/>
        <v/>
      </c>
      <c r="L863" s="50" t="str">
        <f t="shared" si="3"/>
        <v/>
      </c>
      <c r="M863" s="10"/>
      <c r="N863" s="10"/>
      <c r="O863" s="10"/>
    </row>
    <row r="864">
      <c r="A864" s="10"/>
      <c r="B864" s="20" t="str">
        <f>iferror(vlookup(A864,'Input de Projetos'!$A$3:$B$999,2,false),"")</f>
        <v/>
      </c>
      <c r="C864" s="51"/>
      <c r="D864" s="62"/>
      <c r="E864" s="20"/>
      <c r="F864" s="51"/>
      <c r="G864" s="51"/>
      <c r="H864" s="26"/>
      <c r="I864" s="48" t="str">
        <f t="shared" si="1"/>
        <v/>
      </c>
      <c r="J864" s="48" t="str">
        <f>IFERROR(if(F864&lt;&gt;"Sim","", VLOOKUP(A864,'Input de Projetos'!$A$3:$F$999,5,FALSE)*D864),"")</f>
        <v/>
      </c>
      <c r="K864" s="49" t="str">
        <f t="shared" si="2"/>
        <v/>
      </c>
      <c r="L864" s="50" t="str">
        <f t="shared" si="3"/>
        <v/>
      </c>
      <c r="M864" s="10"/>
      <c r="N864" s="10"/>
      <c r="O864" s="10"/>
    </row>
    <row r="865">
      <c r="A865" s="10"/>
      <c r="B865" s="20" t="str">
        <f>iferror(vlookup(A865,'Input de Projetos'!$A$3:$B$999,2,false),"")</f>
        <v/>
      </c>
      <c r="C865" s="51"/>
      <c r="D865" s="62"/>
      <c r="E865" s="20"/>
      <c r="F865" s="51"/>
      <c r="G865" s="51"/>
      <c r="H865" s="26"/>
      <c r="I865" s="48" t="str">
        <f t="shared" si="1"/>
        <v/>
      </c>
      <c r="J865" s="48" t="str">
        <f>IFERROR(if(F865&lt;&gt;"Sim","", VLOOKUP(A865,'Input de Projetos'!$A$3:$F$999,5,FALSE)*D865),"")</f>
        <v/>
      </c>
      <c r="K865" s="49" t="str">
        <f t="shared" si="2"/>
        <v/>
      </c>
      <c r="L865" s="50" t="str">
        <f t="shared" si="3"/>
        <v/>
      </c>
      <c r="M865" s="10"/>
      <c r="N865" s="10"/>
      <c r="O865" s="10"/>
    </row>
    <row r="866">
      <c r="A866" s="10"/>
      <c r="B866" s="20" t="str">
        <f>iferror(vlookup(A866,'Input de Projetos'!$A$3:$B$999,2,false),"")</f>
        <v/>
      </c>
      <c r="C866" s="51"/>
      <c r="D866" s="62"/>
      <c r="E866" s="20"/>
      <c r="F866" s="51"/>
      <c r="G866" s="51"/>
      <c r="H866" s="26"/>
      <c r="I866" s="48" t="str">
        <f t="shared" si="1"/>
        <v/>
      </c>
      <c r="J866" s="48" t="str">
        <f>IFERROR(if(F866&lt;&gt;"Sim","", VLOOKUP(A866,'Input de Projetos'!$A$3:$F$999,5,FALSE)*D866),"")</f>
        <v/>
      </c>
      <c r="K866" s="49" t="str">
        <f t="shared" si="2"/>
        <v/>
      </c>
      <c r="L866" s="50" t="str">
        <f t="shared" si="3"/>
        <v/>
      </c>
      <c r="M866" s="10"/>
      <c r="N866" s="10"/>
      <c r="O866" s="10"/>
    </row>
    <row r="867">
      <c r="A867" s="10"/>
      <c r="B867" s="20" t="str">
        <f>iferror(vlookup(A867,'Input de Projetos'!$A$3:$B$999,2,false),"")</f>
        <v/>
      </c>
      <c r="C867" s="51"/>
      <c r="D867" s="62"/>
      <c r="E867" s="20"/>
      <c r="F867" s="51"/>
      <c r="G867" s="51"/>
      <c r="H867" s="26"/>
      <c r="I867" s="48" t="str">
        <f t="shared" si="1"/>
        <v/>
      </c>
      <c r="J867" s="48" t="str">
        <f>IFERROR(if(F867&lt;&gt;"Sim","", VLOOKUP(A867,'Input de Projetos'!$A$3:$F$999,5,FALSE)*D867),"")</f>
        <v/>
      </c>
      <c r="K867" s="49" t="str">
        <f t="shared" si="2"/>
        <v/>
      </c>
      <c r="L867" s="50" t="str">
        <f t="shared" si="3"/>
        <v/>
      </c>
      <c r="M867" s="10"/>
      <c r="N867" s="10"/>
      <c r="O867" s="10"/>
    </row>
    <row r="868">
      <c r="A868" s="10"/>
      <c r="B868" s="20" t="str">
        <f>iferror(vlookup(A868,'Input de Projetos'!$A$3:$B$999,2,false),"")</f>
        <v/>
      </c>
      <c r="C868" s="51"/>
      <c r="D868" s="62"/>
      <c r="E868" s="20"/>
      <c r="F868" s="51"/>
      <c r="G868" s="51"/>
      <c r="H868" s="26"/>
      <c r="I868" s="48" t="str">
        <f t="shared" si="1"/>
        <v/>
      </c>
      <c r="J868" s="48" t="str">
        <f>IFERROR(if(F868&lt;&gt;"Sim","", VLOOKUP(A868,'Input de Projetos'!$A$3:$F$999,5,FALSE)*D868),"")</f>
        <v/>
      </c>
      <c r="K868" s="49" t="str">
        <f t="shared" si="2"/>
        <v/>
      </c>
      <c r="L868" s="50" t="str">
        <f t="shared" si="3"/>
        <v/>
      </c>
      <c r="M868" s="10"/>
      <c r="N868" s="10"/>
      <c r="O868" s="10"/>
    </row>
    <row r="869">
      <c r="A869" s="10"/>
      <c r="B869" s="20" t="str">
        <f>iferror(vlookup(A869,'Input de Projetos'!$A$3:$B$999,2,false),"")</f>
        <v/>
      </c>
      <c r="C869" s="51"/>
      <c r="D869" s="62"/>
      <c r="E869" s="20"/>
      <c r="F869" s="51"/>
      <c r="G869" s="51"/>
      <c r="H869" s="26"/>
      <c r="I869" s="48" t="str">
        <f t="shared" si="1"/>
        <v/>
      </c>
      <c r="J869" s="48" t="str">
        <f>IFERROR(if(F869&lt;&gt;"Sim","", VLOOKUP(A869,'Input de Projetos'!$A$3:$F$999,5,FALSE)*D869),"")</f>
        <v/>
      </c>
      <c r="K869" s="49" t="str">
        <f t="shared" si="2"/>
        <v/>
      </c>
      <c r="L869" s="50" t="str">
        <f t="shared" si="3"/>
        <v/>
      </c>
      <c r="M869" s="10"/>
      <c r="N869" s="10"/>
      <c r="O869" s="10"/>
    </row>
    <row r="870">
      <c r="A870" s="10"/>
      <c r="B870" s="20" t="str">
        <f>iferror(vlookup(A870,'Input de Projetos'!$A$3:$B$999,2,false),"")</f>
        <v/>
      </c>
      <c r="C870" s="51"/>
      <c r="D870" s="62"/>
      <c r="E870" s="20"/>
      <c r="F870" s="51"/>
      <c r="G870" s="51"/>
      <c r="H870" s="26"/>
      <c r="I870" s="48" t="str">
        <f t="shared" si="1"/>
        <v/>
      </c>
      <c r="J870" s="48" t="str">
        <f>IFERROR(if(F870&lt;&gt;"Sim","", VLOOKUP(A870,'Input de Projetos'!$A$3:$F$999,5,FALSE)*D870),"")</f>
        <v/>
      </c>
      <c r="K870" s="49" t="str">
        <f t="shared" si="2"/>
        <v/>
      </c>
      <c r="L870" s="50" t="str">
        <f t="shared" si="3"/>
        <v/>
      </c>
      <c r="M870" s="10"/>
      <c r="N870" s="10"/>
      <c r="O870" s="10"/>
    </row>
    <row r="871">
      <c r="A871" s="10"/>
      <c r="B871" s="20" t="str">
        <f>iferror(vlookup(A871,'Input de Projetos'!$A$3:$B$999,2,false),"")</f>
        <v/>
      </c>
      <c r="C871" s="51"/>
      <c r="D871" s="62"/>
      <c r="E871" s="20"/>
      <c r="F871" s="51"/>
      <c r="G871" s="51"/>
      <c r="H871" s="26"/>
      <c r="I871" s="48" t="str">
        <f t="shared" si="1"/>
        <v/>
      </c>
      <c r="J871" s="48" t="str">
        <f>IFERROR(if(F871&lt;&gt;"Sim","", VLOOKUP(A871,'Input de Projetos'!$A$3:$F$999,5,FALSE)*D871),"")</f>
        <v/>
      </c>
      <c r="K871" s="49" t="str">
        <f t="shared" si="2"/>
        <v/>
      </c>
      <c r="L871" s="50" t="str">
        <f t="shared" si="3"/>
        <v/>
      </c>
      <c r="M871" s="10"/>
      <c r="N871" s="10"/>
      <c r="O871" s="10"/>
    </row>
    <row r="872">
      <c r="A872" s="10"/>
      <c r="B872" s="20" t="str">
        <f>iferror(vlookup(A872,'Input de Projetos'!$A$3:$B$999,2,false),"")</f>
        <v/>
      </c>
      <c r="C872" s="51"/>
      <c r="D872" s="62"/>
      <c r="E872" s="20"/>
      <c r="F872" s="51"/>
      <c r="G872" s="51"/>
      <c r="H872" s="26"/>
      <c r="I872" s="48" t="str">
        <f t="shared" si="1"/>
        <v/>
      </c>
      <c r="J872" s="48" t="str">
        <f>IFERROR(if(F872&lt;&gt;"Sim","", VLOOKUP(A872,'Input de Projetos'!$A$3:$F$999,5,FALSE)*D872),"")</f>
        <v/>
      </c>
      <c r="K872" s="49" t="str">
        <f t="shared" si="2"/>
        <v/>
      </c>
      <c r="L872" s="50" t="str">
        <f t="shared" si="3"/>
        <v/>
      </c>
      <c r="M872" s="10"/>
      <c r="N872" s="10"/>
      <c r="O872" s="10"/>
    </row>
    <row r="873">
      <c r="A873" s="10"/>
      <c r="B873" s="20" t="str">
        <f>iferror(vlookup(A873,'Input de Projetos'!$A$3:$B$999,2,false),"")</f>
        <v/>
      </c>
      <c r="C873" s="51"/>
      <c r="D873" s="62"/>
      <c r="E873" s="20"/>
      <c r="F873" s="51"/>
      <c r="G873" s="51"/>
      <c r="H873" s="26"/>
      <c r="I873" s="48" t="str">
        <f t="shared" si="1"/>
        <v/>
      </c>
      <c r="J873" s="48" t="str">
        <f>IFERROR(if(F873&lt;&gt;"Sim","", VLOOKUP(A873,'Input de Projetos'!$A$3:$F$999,5,FALSE)*D873),"")</f>
        <v/>
      </c>
      <c r="K873" s="49" t="str">
        <f t="shared" si="2"/>
        <v/>
      </c>
      <c r="L873" s="50" t="str">
        <f t="shared" si="3"/>
        <v/>
      </c>
      <c r="M873" s="10"/>
      <c r="N873" s="10"/>
      <c r="O873" s="10"/>
    </row>
    <row r="874">
      <c r="A874" s="10"/>
      <c r="B874" s="20" t="str">
        <f>iferror(vlookup(A874,'Input de Projetos'!$A$3:$B$999,2,false),"")</f>
        <v/>
      </c>
      <c r="C874" s="51"/>
      <c r="D874" s="62"/>
      <c r="E874" s="20"/>
      <c r="F874" s="51"/>
      <c r="G874" s="51"/>
      <c r="H874" s="26"/>
      <c r="I874" s="48" t="str">
        <f t="shared" si="1"/>
        <v/>
      </c>
      <c r="J874" s="48" t="str">
        <f>IFERROR(if(F874&lt;&gt;"Sim","", VLOOKUP(A874,'Input de Projetos'!$A$3:$F$999,5,FALSE)*D874),"")</f>
        <v/>
      </c>
      <c r="K874" s="49" t="str">
        <f t="shared" si="2"/>
        <v/>
      </c>
      <c r="L874" s="50" t="str">
        <f t="shared" si="3"/>
        <v/>
      </c>
      <c r="M874" s="10"/>
      <c r="N874" s="10"/>
      <c r="O874" s="10"/>
    </row>
    <row r="875">
      <c r="A875" s="10"/>
      <c r="B875" s="20" t="str">
        <f>iferror(vlookup(A875,'Input de Projetos'!$A$3:$B$999,2,false),"")</f>
        <v/>
      </c>
      <c r="C875" s="51"/>
      <c r="D875" s="62"/>
      <c r="E875" s="20"/>
      <c r="F875" s="51"/>
      <c r="G875" s="51"/>
      <c r="H875" s="26"/>
      <c r="I875" s="48" t="str">
        <f t="shared" si="1"/>
        <v/>
      </c>
      <c r="J875" s="48" t="str">
        <f>IFERROR(if(F875&lt;&gt;"Sim","", VLOOKUP(A875,'Input de Projetos'!$A$3:$F$999,5,FALSE)*D875),"")</f>
        <v/>
      </c>
      <c r="K875" s="49" t="str">
        <f t="shared" si="2"/>
        <v/>
      </c>
      <c r="L875" s="50" t="str">
        <f t="shared" si="3"/>
        <v/>
      </c>
      <c r="M875" s="10"/>
      <c r="N875" s="10"/>
      <c r="O875" s="10"/>
    </row>
    <row r="876">
      <c r="A876" s="10"/>
      <c r="B876" s="20" t="str">
        <f>iferror(vlookup(A876,'Input de Projetos'!$A$3:$B$999,2,false),"")</f>
        <v/>
      </c>
      <c r="C876" s="51"/>
      <c r="D876" s="62"/>
      <c r="E876" s="20"/>
      <c r="F876" s="51"/>
      <c r="G876" s="51"/>
      <c r="H876" s="26"/>
      <c r="I876" s="48" t="str">
        <f t="shared" si="1"/>
        <v/>
      </c>
      <c r="J876" s="48" t="str">
        <f>IFERROR(if(F876&lt;&gt;"Sim","", VLOOKUP(A876,'Input de Projetos'!$A$3:$F$999,5,FALSE)*D876),"")</f>
        <v/>
      </c>
      <c r="K876" s="49" t="str">
        <f t="shared" si="2"/>
        <v/>
      </c>
      <c r="L876" s="50" t="str">
        <f t="shared" si="3"/>
        <v/>
      </c>
      <c r="M876" s="10"/>
      <c r="N876" s="10"/>
      <c r="O876" s="10"/>
    </row>
    <row r="877">
      <c r="A877" s="10"/>
      <c r="B877" s="20" t="str">
        <f>iferror(vlookup(A877,'Input de Projetos'!$A$3:$B$999,2,false),"")</f>
        <v/>
      </c>
      <c r="C877" s="51"/>
      <c r="D877" s="62"/>
      <c r="E877" s="20"/>
      <c r="F877" s="51"/>
      <c r="G877" s="51"/>
      <c r="H877" s="26"/>
      <c r="I877" s="48" t="str">
        <f t="shared" si="1"/>
        <v/>
      </c>
      <c r="J877" s="48" t="str">
        <f>IFERROR(if(F877&lt;&gt;"Sim","", VLOOKUP(A877,'Input de Projetos'!$A$3:$F$999,5,FALSE)*D877),"")</f>
        <v/>
      </c>
      <c r="K877" s="49" t="str">
        <f t="shared" si="2"/>
        <v/>
      </c>
      <c r="L877" s="50" t="str">
        <f t="shared" si="3"/>
        <v/>
      </c>
      <c r="M877" s="10"/>
      <c r="N877" s="10"/>
      <c r="O877" s="10"/>
    </row>
    <row r="878">
      <c r="A878" s="10"/>
      <c r="B878" s="20" t="str">
        <f>iferror(vlookup(A878,'Input de Projetos'!$A$3:$B$999,2,false),"")</f>
        <v/>
      </c>
      <c r="C878" s="51"/>
      <c r="D878" s="62"/>
      <c r="E878" s="20"/>
      <c r="F878" s="51"/>
      <c r="G878" s="51"/>
      <c r="H878" s="26"/>
      <c r="I878" s="48" t="str">
        <f t="shared" si="1"/>
        <v/>
      </c>
      <c r="J878" s="48" t="str">
        <f>IFERROR(if(F878&lt;&gt;"Sim","", VLOOKUP(A878,'Input de Projetos'!$A$3:$F$999,5,FALSE)*D878),"")</f>
        <v/>
      </c>
      <c r="K878" s="49" t="str">
        <f t="shared" si="2"/>
        <v/>
      </c>
      <c r="L878" s="50" t="str">
        <f t="shared" si="3"/>
        <v/>
      </c>
      <c r="M878" s="10"/>
      <c r="N878" s="10"/>
      <c r="O878" s="10"/>
    </row>
    <row r="879">
      <c r="A879" s="10"/>
      <c r="B879" s="20" t="str">
        <f>iferror(vlookup(A879,'Input de Projetos'!$A$3:$B$999,2,false),"")</f>
        <v/>
      </c>
      <c r="C879" s="51"/>
      <c r="D879" s="62"/>
      <c r="E879" s="20"/>
      <c r="F879" s="51"/>
      <c r="G879" s="51"/>
      <c r="H879" s="26"/>
      <c r="I879" s="48" t="str">
        <f t="shared" si="1"/>
        <v/>
      </c>
      <c r="J879" s="48" t="str">
        <f>IFERROR(if(F879&lt;&gt;"Sim","", VLOOKUP(A879,'Input de Projetos'!$A$3:$F$999,5,FALSE)*D879),"")</f>
        <v/>
      </c>
      <c r="K879" s="49" t="str">
        <f t="shared" si="2"/>
        <v/>
      </c>
      <c r="L879" s="50" t="str">
        <f t="shared" si="3"/>
        <v/>
      </c>
      <c r="M879" s="10"/>
      <c r="N879" s="10"/>
      <c r="O879" s="10"/>
    </row>
    <row r="880">
      <c r="A880" s="10"/>
      <c r="B880" s="20" t="str">
        <f>iferror(vlookup(A880,'Input de Projetos'!$A$3:$B$999,2,false),"")</f>
        <v/>
      </c>
      <c r="C880" s="51"/>
      <c r="D880" s="62"/>
      <c r="E880" s="20"/>
      <c r="F880" s="51"/>
      <c r="G880" s="51"/>
      <c r="H880" s="26"/>
      <c r="I880" s="48" t="str">
        <f t="shared" si="1"/>
        <v/>
      </c>
      <c r="J880" s="48" t="str">
        <f>IFERROR(if(F880&lt;&gt;"Sim","", VLOOKUP(A880,'Input de Projetos'!$A$3:$F$999,5,FALSE)*D880),"")</f>
        <v/>
      </c>
      <c r="K880" s="49" t="str">
        <f t="shared" si="2"/>
        <v/>
      </c>
      <c r="L880" s="50" t="str">
        <f t="shared" si="3"/>
        <v/>
      </c>
      <c r="M880" s="10"/>
      <c r="N880" s="10"/>
      <c r="O880" s="10"/>
    </row>
    <row r="881">
      <c r="A881" s="10"/>
      <c r="B881" s="20" t="str">
        <f>iferror(vlookup(A881,'Input de Projetos'!$A$3:$B$999,2,false),"")</f>
        <v/>
      </c>
      <c r="C881" s="51"/>
      <c r="D881" s="62"/>
      <c r="E881" s="20"/>
      <c r="F881" s="51"/>
      <c r="G881" s="51"/>
      <c r="H881" s="26"/>
      <c r="I881" s="48" t="str">
        <f t="shared" si="1"/>
        <v/>
      </c>
      <c r="J881" s="48" t="str">
        <f>IFERROR(if(F881&lt;&gt;"Sim","", VLOOKUP(A881,'Input de Projetos'!$A$3:$F$999,5,FALSE)*D881),"")</f>
        <v/>
      </c>
      <c r="K881" s="49" t="str">
        <f t="shared" si="2"/>
        <v/>
      </c>
      <c r="L881" s="50" t="str">
        <f t="shared" si="3"/>
        <v/>
      </c>
      <c r="M881" s="10"/>
      <c r="N881" s="10"/>
      <c r="O881" s="10"/>
    </row>
    <row r="882">
      <c r="A882" s="10"/>
      <c r="B882" s="20" t="str">
        <f>iferror(vlookup(A882,'Input de Projetos'!$A$3:$B$999,2,false),"")</f>
        <v/>
      </c>
      <c r="C882" s="51"/>
      <c r="D882" s="62"/>
      <c r="E882" s="20"/>
      <c r="F882" s="51"/>
      <c r="G882" s="51"/>
      <c r="H882" s="26"/>
      <c r="I882" s="48" t="str">
        <f t="shared" si="1"/>
        <v/>
      </c>
      <c r="J882" s="48" t="str">
        <f>IFERROR(if(F882&lt;&gt;"Sim","", VLOOKUP(A882,'Input de Projetos'!$A$3:$F$999,5,FALSE)*D882),"")</f>
        <v/>
      </c>
      <c r="K882" s="49" t="str">
        <f t="shared" si="2"/>
        <v/>
      </c>
      <c r="L882" s="50" t="str">
        <f t="shared" si="3"/>
        <v/>
      </c>
      <c r="M882" s="10"/>
      <c r="N882" s="10"/>
      <c r="O882" s="10"/>
    </row>
    <row r="883">
      <c r="A883" s="10"/>
      <c r="B883" s="20" t="str">
        <f>iferror(vlookup(A883,'Input de Projetos'!$A$3:$B$999,2,false),"")</f>
        <v/>
      </c>
      <c r="C883" s="51"/>
      <c r="D883" s="62"/>
      <c r="E883" s="20"/>
      <c r="F883" s="51"/>
      <c r="G883" s="51"/>
      <c r="H883" s="26"/>
      <c r="I883" s="48" t="str">
        <f t="shared" si="1"/>
        <v/>
      </c>
      <c r="J883" s="48" t="str">
        <f>IFERROR(if(F883&lt;&gt;"Sim","", VLOOKUP(A883,'Input de Projetos'!$A$3:$F$999,5,FALSE)*D883),"")</f>
        <v/>
      </c>
      <c r="K883" s="49" t="str">
        <f t="shared" si="2"/>
        <v/>
      </c>
      <c r="L883" s="50" t="str">
        <f t="shared" si="3"/>
        <v/>
      </c>
      <c r="M883" s="10"/>
      <c r="N883" s="10"/>
      <c r="O883" s="10"/>
    </row>
    <row r="884">
      <c r="A884" s="10"/>
      <c r="B884" s="20" t="str">
        <f>iferror(vlookup(A884,'Input de Projetos'!$A$3:$B$999,2,false),"")</f>
        <v/>
      </c>
      <c r="C884" s="51"/>
      <c r="D884" s="62"/>
      <c r="E884" s="20"/>
      <c r="F884" s="51"/>
      <c r="G884" s="51"/>
      <c r="H884" s="26"/>
      <c r="I884" s="48" t="str">
        <f t="shared" si="1"/>
        <v/>
      </c>
      <c r="J884" s="48" t="str">
        <f>IFERROR(if(F884&lt;&gt;"Sim","", VLOOKUP(A884,'Input de Projetos'!$A$3:$F$999,5,FALSE)*D884),"")</f>
        <v/>
      </c>
      <c r="K884" s="49" t="str">
        <f t="shared" si="2"/>
        <v/>
      </c>
      <c r="L884" s="50" t="str">
        <f t="shared" si="3"/>
        <v/>
      </c>
      <c r="M884" s="10"/>
      <c r="N884" s="10"/>
      <c r="O884" s="10"/>
    </row>
    <row r="885">
      <c r="A885" s="10"/>
      <c r="B885" s="20" t="str">
        <f>iferror(vlookup(A885,'Input de Projetos'!$A$3:$B$999,2,false),"")</f>
        <v/>
      </c>
      <c r="C885" s="51"/>
      <c r="D885" s="62"/>
      <c r="E885" s="20"/>
      <c r="F885" s="51"/>
      <c r="G885" s="51"/>
      <c r="H885" s="26"/>
      <c r="I885" s="48" t="str">
        <f t="shared" si="1"/>
        <v/>
      </c>
      <c r="J885" s="48" t="str">
        <f>IFERROR(if(F885&lt;&gt;"Sim","", VLOOKUP(A885,'Input de Projetos'!$A$3:$F$999,5,FALSE)*D885),"")</f>
        <v/>
      </c>
      <c r="K885" s="49" t="str">
        <f t="shared" si="2"/>
        <v/>
      </c>
      <c r="L885" s="50" t="str">
        <f t="shared" si="3"/>
        <v/>
      </c>
      <c r="M885" s="10"/>
      <c r="N885" s="10"/>
      <c r="O885" s="10"/>
    </row>
    <row r="886">
      <c r="A886" s="10"/>
      <c r="B886" s="20" t="str">
        <f>iferror(vlookup(A886,'Input de Projetos'!$A$3:$B$999,2,false),"")</f>
        <v/>
      </c>
      <c r="C886" s="51"/>
      <c r="D886" s="62"/>
      <c r="E886" s="20"/>
      <c r="F886" s="51"/>
      <c r="G886" s="51"/>
      <c r="H886" s="26"/>
      <c r="I886" s="48" t="str">
        <f t="shared" si="1"/>
        <v/>
      </c>
      <c r="J886" s="48" t="str">
        <f>IFERROR(if(F886&lt;&gt;"Sim","", VLOOKUP(A886,'Input de Projetos'!$A$3:$F$999,5,FALSE)*D886),"")</f>
        <v/>
      </c>
      <c r="K886" s="49" t="str">
        <f t="shared" si="2"/>
        <v/>
      </c>
      <c r="L886" s="50" t="str">
        <f t="shared" si="3"/>
        <v/>
      </c>
      <c r="M886" s="10"/>
      <c r="N886" s="10"/>
      <c r="O886" s="10"/>
    </row>
    <row r="887">
      <c r="A887" s="10"/>
      <c r="B887" s="20" t="str">
        <f>iferror(vlookup(A887,'Input de Projetos'!$A$3:$B$999,2,false),"")</f>
        <v/>
      </c>
      <c r="C887" s="51"/>
      <c r="D887" s="62"/>
      <c r="E887" s="20"/>
      <c r="F887" s="51"/>
      <c r="G887" s="51"/>
      <c r="H887" s="26"/>
      <c r="I887" s="48" t="str">
        <f t="shared" si="1"/>
        <v/>
      </c>
      <c r="J887" s="48" t="str">
        <f>IFERROR(if(F887&lt;&gt;"Sim","", VLOOKUP(A887,'Input de Projetos'!$A$3:$F$999,5,FALSE)*D887),"")</f>
        <v/>
      </c>
      <c r="K887" s="49" t="str">
        <f t="shared" si="2"/>
        <v/>
      </c>
      <c r="L887" s="50" t="str">
        <f t="shared" si="3"/>
        <v/>
      </c>
      <c r="M887" s="10"/>
      <c r="N887" s="10"/>
      <c r="O887" s="10"/>
    </row>
    <row r="888">
      <c r="A888" s="10"/>
      <c r="B888" s="20" t="str">
        <f>iferror(vlookup(A888,'Input de Projetos'!$A$3:$B$999,2,false),"")</f>
        <v/>
      </c>
      <c r="C888" s="51"/>
      <c r="D888" s="62"/>
      <c r="E888" s="20"/>
      <c r="F888" s="51"/>
      <c r="G888" s="51"/>
      <c r="H888" s="26"/>
      <c r="I888" s="48" t="str">
        <f t="shared" si="1"/>
        <v/>
      </c>
      <c r="J888" s="48" t="str">
        <f>IFERROR(if(F888&lt;&gt;"Sim","", VLOOKUP(A888,'Input de Projetos'!$A$3:$F$999,5,FALSE)*D888),"")</f>
        <v/>
      </c>
      <c r="K888" s="49" t="str">
        <f t="shared" si="2"/>
        <v/>
      </c>
      <c r="L888" s="50" t="str">
        <f t="shared" si="3"/>
        <v/>
      </c>
      <c r="M888" s="10"/>
      <c r="N888" s="10"/>
      <c r="O888" s="10"/>
    </row>
    <row r="889">
      <c r="A889" s="10"/>
      <c r="B889" s="20" t="str">
        <f>iferror(vlookup(A889,'Input de Projetos'!$A$3:$B$999,2,false),"")</f>
        <v/>
      </c>
      <c r="C889" s="51"/>
      <c r="D889" s="62"/>
      <c r="E889" s="20"/>
      <c r="F889" s="51"/>
      <c r="G889" s="51"/>
      <c r="H889" s="26"/>
      <c r="I889" s="48" t="str">
        <f t="shared" si="1"/>
        <v/>
      </c>
      <c r="J889" s="48" t="str">
        <f>IFERROR(if(F889&lt;&gt;"Sim","", VLOOKUP(A889,'Input de Projetos'!$A$3:$F$999,5,FALSE)*D889),"")</f>
        <v/>
      </c>
      <c r="K889" s="49" t="str">
        <f t="shared" si="2"/>
        <v/>
      </c>
      <c r="L889" s="50" t="str">
        <f t="shared" si="3"/>
        <v/>
      </c>
      <c r="M889" s="10"/>
      <c r="N889" s="10"/>
      <c r="O889" s="10"/>
    </row>
    <row r="890">
      <c r="A890" s="10"/>
      <c r="B890" s="20" t="str">
        <f>iferror(vlookup(A890,'Input de Projetos'!$A$3:$B$999,2,false),"")</f>
        <v/>
      </c>
      <c r="C890" s="51"/>
      <c r="D890" s="62"/>
      <c r="E890" s="20"/>
      <c r="F890" s="51"/>
      <c r="G890" s="51"/>
      <c r="H890" s="26"/>
      <c r="I890" s="48" t="str">
        <f t="shared" si="1"/>
        <v/>
      </c>
      <c r="J890" s="48" t="str">
        <f>IFERROR(if(F890&lt;&gt;"Sim","", VLOOKUP(A890,'Input de Projetos'!$A$3:$F$999,5,FALSE)*D890),"")</f>
        <v/>
      </c>
      <c r="K890" s="49" t="str">
        <f t="shared" si="2"/>
        <v/>
      </c>
      <c r="L890" s="50" t="str">
        <f t="shared" si="3"/>
        <v/>
      </c>
      <c r="M890" s="10"/>
      <c r="N890" s="10"/>
      <c r="O890" s="10"/>
    </row>
    <row r="891">
      <c r="A891" s="10"/>
      <c r="B891" s="20" t="str">
        <f>iferror(vlookup(A891,'Input de Projetos'!$A$3:$B$999,2,false),"")</f>
        <v/>
      </c>
      <c r="C891" s="51"/>
      <c r="D891" s="62"/>
      <c r="E891" s="20"/>
      <c r="F891" s="51"/>
      <c r="G891" s="51"/>
      <c r="H891" s="26"/>
      <c r="I891" s="48" t="str">
        <f t="shared" si="1"/>
        <v/>
      </c>
      <c r="J891" s="48" t="str">
        <f>IFERROR(if(F891&lt;&gt;"Sim","", VLOOKUP(A891,'Input de Projetos'!$A$3:$F$999,5,FALSE)*D891),"")</f>
        <v/>
      </c>
      <c r="K891" s="49" t="str">
        <f t="shared" si="2"/>
        <v/>
      </c>
      <c r="L891" s="50" t="str">
        <f t="shared" si="3"/>
        <v/>
      </c>
      <c r="M891" s="10"/>
      <c r="N891" s="10"/>
      <c r="O891" s="10"/>
    </row>
    <row r="892">
      <c r="A892" s="10"/>
      <c r="B892" s="20" t="str">
        <f>iferror(vlookup(A892,'Input de Projetos'!$A$3:$B$999,2,false),"")</f>
        <v/>
      </c>
      <c r="C892" s="51"/>
      <c r="D892" s="62"/>
      <c r="E892" s="20"/>
      <c r="F892" s="51"/>
      <c r="G892" s="51"/>
      <c r="H892" s="26"/>
      <c r="I892" s="48" t="str">
        <f t="shared" si="1"/>
        <v/>
      </c>
      <c r="J892" s="48" t="str">
        <f>IFERROR(if(F892&lt;&gt;"Sim","", VLOOKUP(A892,'Input de Projetos'!$A$3:$F$999,5,FALSE)*D892),"")</f>
        <v/>
      </c>
      <c r="K892" s="49" t="str">
        <f t="shared" si="2"/>
        <v/>
      </c>
      <c r="L892" s="50" t="str">
        <f t="shared" si="3"/>
        <v/>
      </c>
      <c r="M892" s="10"/>
      <c r="N892" s="10"/>
      <c r="O892" s="10"/>
    </row>
    <row r="893">
      <c r="A893" s="10"/>
      <c r="B893" s="20" t="str">
        <f>iferror(vlookup(A893,'Input de Projetos'!$A$3:$B$999,2,false),"")</f>
        <v/>
      </c>
      <c r="C893" s="51"/>
      <c r="D893" s="62"/>
      <c r="E893" s="20"/>
      <c r="F893" s="51"/>
      <c r="G893" s="51"/>
      <c r="H893" s="26"/>
      <c r="I893" s="48" t="str">
        <f t="shared" si="1"/>
        <v/>
      </c>
      <c r="J893" s="48" t="str">
        <f>IFERROR(if(F893&lt;&gt;"Sim","", VLOOKUP(A893,'Input de Projetos'!$A$3:$F$999,5,FALSE)*D893),"")</f>
        <v/>
      </c>
      <c r="K893" s="49" t="str">
        <f t="shared" si="2"/>
        <v/>
      </c>
      <c r="L893" s="50" t="str">
        <f t="shared" si="3"/>
        <v/>
      </c>
      <c r="M893" s="10"/>
      <c r="N893" s="10"/>
      <c r="O893" s="10"/>
    </row>
    <row r="894">
      <c r="A894" s="10"/>
      <c r="B894" s="20" t="str">
        <f>iferror(vlookup(A894,'Input de Projetos'!$A$3:$B$999,2,false),"")</f>
        <v/>
      </c>
      <c r="C894" s="51"/>
      <c r="D894" s="62"/>
      <c r="E894" s="20"/>
      <c r="F894" s="51"/>
      <c r="G894" s="51"/>
      <c r="H894" s="26"/>
      <c r="I894" s="48" t="str">
        <f t="shared" si="1"/>
        <v/>
      </c>
      <c r="J894" s="48" t="str">
        <f>IFERROR(if(F894&lt;&gt;"Sim","", VLOOKUP(A894,'Input de Projetos'!$A$3:$F$999,5,FALSE)*D894),"")</f>
        <v/>
      </c>
      <c r="K894" s="49" t="str">
        <f t="shared" si="2"/>
        <v/>
      </c>
      <c r="L894" s="50" t="str">
        <f t="shared" si="3"/>
        <v/>
      </c>
      <c r="M894" s="10"/>
      <c r="N894" s="10"/>
      <c r="O894" s="10"/>
    </row>
    <row r="895">
      <c r="A895" s="10"/>
      <c r="B895" s="20" t="str">
        <f>iferror(vlookup(A895,'Input de Projetos'!$A$3:$B$999,2,false),"")</f>
        <v/>
      </c>
      <c r="C895" s="51"/>
      <c r="D895" s="62"/>
      <c r="E895" s="20"/>
      <c r="F895" s="51"/>
      <c r="G895" s="51"/>
      <c r="H895" s="26"/>
      <c r="I895" s="48" t="str">
        <f t="shared" si="1"/>
        <v/>
      </c>
      <c r="J895" s="48" t="str">
        <f>IFERROR(if(F895&lt;&gt;"Sim","", VLOOKUP(A895,'Input de Projetos'!$A$3:$F$999,5,FALSE)*D895),"")</f>
        <v/>
      </c>
      <c r="K895" s="49" t="str">
        <f t="shared" si="2"/>
        <v/>
      </c>
      <c r="L895" s="50" t="str">
        <f t="shared" si="3"/>
        <v/>
      </c>
      <c r="M895" s="10"/>
      <c r="N895" s="10"/>
      <c r="O895" s="10"/>
    </row>
    <row r="896">
      <c r="A896" s="10"/>
      <c r="B896" s="20" t="str">
        <f>iferror(vlookup(A896,'Input de Projetos'!$A$3:$B$999,2,false),"")</f>
        <v/>
      </c>
      <c r="C896" s="51"/>
      <c r="D896" s="62"/>
      <c r="E896" s="20"/>
      <c r="F896" s="51"/>
      <c r="G896" s="51"/>
      <c r="H896" s="26"/>
      <c r="I896" s="48" t="str">
        <f t="shared" si="1"/>
        <v/>
      </c>
      <c r="J896" s="48" t="str">
        <f>IFERROR(if(F896&lt;&gt;"Sim","", VLOOKUP(A896,'Input de Projetos'!$A$3:$F$999,5,FALSE)*D896),"")</f>
        <v/>
      </c>
      <c r="K896" s="49" t="str">
        <f t="shared" si="2"/>
        <v/>
      </c>
      <c r="L896" s="50" t="str">
        <f t="shared" si="3"/>
        <v/>
      </c>
      <c r="M896" s="10"/>
      <c r="N896" s="10"/>
      <c r="O896" s="10"/>
    </row>
    <row r="897">
      <c r="A897" s="10"/>
      <c r="B897" s="20" t="str">
        <f>iferror(vlookup(A897,'Input de Projetos'!$A$3:$B$999,2,false),"")</f>
        <v/>
      </c>
      <c r="C897" s="51"/>
      <c r="D897" s="62"/>
      <c r="E897" s="20"/>
      <c r="F897" s="51"/>
      <c r="G897" s="51"/>
      <c r="H897" s="26"/>
      <c r="I897" s="48" t="str">
        <f t="shared" si="1"/>
        <v/>
      </c>
      <c r="J897" s="48" t="str">
        <f>IFERROR(if(F897&lt;&gt;"Sim","", VLOOKUP(A897,'Input de Projetos'!$A$3:$F$999,5,FALSE)*D897),"")</f>
        <v/>
      </c>
      <c r="K897" s="49" t="str">
        <f t="shared" si="2"/>
        <v/>
      </c>
      <c r="L897" s="50" t="str">
        <f t="shared" si="3"/>
        <v/>
      </c>
      <c r="M897" s="10"/>
      <c r="N897" s="10"/>
      <c r="O897" s="10"/>
    </row>
    <row r="898">
      <c r="A898" s="10"/>
      <c r="B898" s="20" t="str">
        <f>iferror(vlookup(A898,'Input de Projetos'!$A$3:$B$999,2,false),"")</f>
        <v/>
      </c>
      <c r="C898" s="51"/>
      <c r="D898" s="62"/>
      <c r="E898" s="20"/>
      <c r="F898" s="51"/>
      <c r="G898" s="51"/>
      <c r="H898" s="26"/>
      <c r="I898" s="48" t="str">
        <f t="shared" si="1"/>
        <v/>
      </c>
      <c r="J898" s="48" t="str">
        <f>IFERROR(if(F898&lt;&gt;"Sim","", VLOOKUP(A898,'Input de Projetos'!$A$3:$F$999,5,FALSE)*D898),"")</f>
        <v/>
      </c>
      <c r="K898" s="49" t="str">
        <f t="shared" si="2"/>
        <v/>
      </c>
      <c r="L898" s="50" t="str">
        <f t="shared" si="3"/>
        <v/>
      </c>
      <c r="M898" s="10"/>
      <c r="N898" s="10"/>
      <c r="O898" s="10"/>
    </row>
    <row r="899">
      <c r="A899" s="10"/>
      <c r="B899" s="20" t="str">
        <f>iferror(vlookup(A899,'Input de Projetos'!$A$3:$B$999,2,false),"")</f>
        <v/>
      </c>
      <c r="C899" s="51"/>
      <c r="D899" s="62"/>
      <c r="E899" s="20"/>
      <c r="F899" s="51"/>
      <c r="G899" s="51"/>
      <c r="H899" s="26"/>
      <c r="I899" s="48" t="str">
        <f t="shared" si="1"/>
        <v/>
      </c>
      <c r="J899" s="48" t="str">
        <f>IFERROR(if(F899&lt;&gt;"Sim","", VLOOKUP(A899,'Input de Projetos'!$A$3:$F$999,5,FALSE)*D899),"")</f>
        <v/>
      </c>
      <c r="K899" s="49" t="str">
        <f t="shared" si="2"/>
        <v/>
      </c>
      <c r="L899" s="50" t="str">
        <f t="shared" si="3"/>
        <v/>
      </c>
      <c r="M899" s="10"/>
      <c r="N899" s="10"/>
      <c r="O899" s="10"/>
    </row>
    <row r="900">
      <c r="A900" s="10"/>
      <c r="B900" s="20" t="str">
        <f>iferror(vlookup(A900,'Input de Projetos'!$A$3:$B$999,2,false),"")</f>
        <v/>
      </c>
      <c r="C900" s="51"/>
      <c r="D900" s="62"/>
      <c r="E900" s="20"/>
      <c r="F900" s="51"/>
      <c r="G900" s="51"/>
      <c r="H900" s="26"/>
      <c r="I900" s="48" t="str">
        <f t="shared" si="1"/>
        <v/>
      </c>
      <c r="J900" s="48" t="str">
        <f>IFERROR(if(F900&lt;&gt;"Sim","", VLOOKUP(A900,'Input de Projetos'!$A$3:$F$999,5,FALSE)*D900),"")</f>
        <v/>
      </c>
      <c r="K900" s="49" t="str">
        <f t="shared" si="2"/>
        <v/>
      </c>
      <c r="L900" s="50" t="str">
        <f t="shared" si="3"/>
        <v/>
      </c>
      <c r="M900" s="10"/>
      <c r="N900" s="10"/>
      <c r="O900" s="10"/>
    </row>
    <row r="901">
      <c r="A901" s="10"/>
      <c r="B901" s="20" t="str">
        <f>iferror(vlookup(A901,'Input de Projetos'!$A$3:$B$999,2,false),"")</f>
        <v/>
      </c>
      <c r="C901" s="51"/>
      <c r="D901" s="62"/>
      <c r="E901" s="20"/>
      <c r="F901" s="51"/>
      <c r="G901" s="51"/>
      <c r="H901" s="26"/>
      <c r="I901" s="48" t="str">
        <f t="shared" si="1"/>
        <v/>
      </c>
      <c r="J901" s="48" t="str">
        <f>IFERROR(if(F901&lt;&gt;"Sim","", VLOOKUP(A901,'Input de Projetos'!$A$3:$F$999,5,FALSE)*D901),"")</f>
        <v/>
      </c>
      <c r="K901" s="49" t="str">
        <f t="shared" si="2"/>
        <v/>
      </c>
      <c r="L901" s="50" t="str">
        <f t="shared" si="3"/>
        <v/>
      </c>
      <c r="M901" s="10"/>
      <c r="N901" s="10"/>
      <c r="O901" s="10"/>
    </row>
    <row r="902">
      <c r="A902" s="10"/>
      <c r="B902" s="20" t="str">
        <f>iferror(vlookup(A902,'Input de Projetos'!$A$3:$B$999,2,false),"")</f>
        <v/>
      </c>
      <c r="C902" s="51"/>
      <c r="D902" s="62"/>
      <c r="E902" s="20"/>
      <c r="F902" s="51"/>
      <c r="G902" s="51"/>
      <c r="H902" s="26"/>
      <c r="I902" s="48" t="str">
        <f t="shared" si="1"/>
        <v/>
      </c>
      <c r="J902" s="48" t="str">
        <f>IFERROR(if(F902&lt;&gt;"Sim","", VLOOKUP(A902,'Input de Projetos'!$A$3:$F$999,5,FALSE)*D902),"")</f>
        <v/>
      </c>
      <c r="K902" s="49" t="str">
        <f t="shared" si="2"/>
        <v/>
      </c>
      <c r="L902" s="50" t="str">
        <f t="shared" si="3"/>
        <v/>
      </c>
      <c r="M902" s="10"/>
      <c r="N902" s="10"/>
      <c r="O902" s="10"/>
    </row>
    <row r="903">
      <c r="A903" s="10"/>
      <c r="B903" s="20" t="str">
        <f>iferror(vlookup(A903,'Input de Projetos'!$A$3:$B$999,2,false),"")</f>
        <v/>
      </c>
      <c r="C903" s="51"/>
      <c r="D903" s="62"/>
      <c r="E903" s="20"/>
      <c r="F903" s="51"/>
      <c r="G903" s="51"/>
      <c r="H903" s="26"/>
      <c r="I903" s="48" t="str">
        <f t="shared" si="1"/>
        <v/>
      </c>
      <c r="J903" s="48" t="str">
        <f>IFERROR(if(F903&lt;&gt;"Sim","", VLOOKUP(A903,'Input de Projetos'!$A$3:$F$999,5,FALSE)*D903),"")</f>
        <v/>
      </c>
      <c r="K903" s="49" t="str">
        <f t="shared" si="2"/>
        <v/>
      </c>
      <c r="L903" s="50" t="str">
        <f t="shared" si="3"/>
        <v/>
      </c>
      <c r="M903" s="10"/>
      <c r="N903" s="10"/>
      <c r="O903" s="10"/>
    </row>
    <row r="904">
      <c r="A904" s="10"/>
      <c r="B904" s="20" t="str">
        <f>iferror(vlookup(A904,'Input de Projetos'!$A$3:$B$999,2,false),"")</f>
        <v/>
      </c>
      <c r="C904" s="51"/>
      <c r="D904" s="62"/>
      <c r="E904" s="20"/>
      <c r="F904" s="51"/>
      <c r="G904" s="51"/>
      <c r="H904" s="26"/>
      <c r="I904" s="48" t="str">
        <f t="shared" si="1"/>
        <v/>
      </c>
      <c r="J904" s="48" t="str">
        <f>IFERROR(if(F904&lt;&gt;"Sim","", VLOOKUP(A904,'Input de Projetos'!$A$3:$F$999,5,FALSE)*D904),"")</f>
        <v/>
      </c>
      <c r="K904" s="49" t="str">
        <f t="shared" si="2"/>
        <v/>
      </c>
      <c r="L904" s="50" t="str">
        <f t="shared" si="3"/>
        <v/>
      </c>
      <c r="M904" s="10"/>
      <c r="N904" s="10"/>
      <c r="O904" s="10"/>
    </row>
    <row r="905">
      <c r="A905" s="10"/>
      <c r="B905" s="20" t="str">
        <f>iferror(vlookup(A905,'Input de Projetos'!$A$3:$B$999,2,false),"")</f>
        <v/>
      </c>
      <c r="C905" s="51"/>
      <c r="D905" s="62"/>
      <c r="E905" s="20"/>
      <c r="F905" s="51"/>
      <c r="G905" s="51"/>
      <c r="H905" s="26"/>
      <c r="I905" s="48" t="str">
        <f t="shared" si="1"/>
        <v/>
      </c>
      <c r="J905" s="48" t="str">
        <f>IFERROR(if(F905&lt;&gt;"Sim","", VLOOKUP(A905,'Input de Projetos'!$A$3:$F$999,5,FALSE)*D905),"")</f>
        <v/>
      </c>
      <c r="K905" s="49" t="str">
        <f t="shared" si="2"/>
        <v/>
      </c>
      <c r="L905" s="50" t="str">
        <f t="shared" si="3"/>
        <v/>
      </c>
      <c r="M905" s="10"/>
      <c r="N905" s="10"/>
      <c r="O905" s="10"/>
    </row>
    <row r="906">
      <c r="A906" s="10"/>
      <c r="B906" s="20" t="str">
        <f>iferror(vlookup(A906,'Input de Projetos'!$A$3:$B$999,2,false),"")</f>
        <v/>
      </c>
      <c r="C906" s="51"/>
      <c r="D906" s="62"/>
      <c r="E906" s="20"/>
      <c r="F906" s="51"/>
      <c r="G906" s="51"/>
      <c r="H906" s="26"/>
      <c r="I906" s="48" t="str">
        <f t="shared" si="1"/>
        <v/>
      </c>
      <c r="J906" s="48" t="str">
        <f>IFERROR(if(F906&lt;&gt;"Sim","", VLOOKUP(A906,'Input de Projetos'!$A$3:$F$999,5,FALSE)*D906),"")</f>
        <v/>
      </c>
      <c r="K906" s="49" t="str">
        <f t="shared" si="2"/>
        <v/>
      </c>
      <c r="L906" s="50" t="str">
        <f t="shared" si="3"/>
        <v/>
      </c>
      <c r="M906" s="10"/>
      <c r="N906" s="10"/>
      <c r="O906" s="10"/>
    </row>
    <row r="907">
      <c r="A907" s="10"/>
      <c r="B907" s="20" t="str">
        <f>iferror(vlookup(A907,'Input de Projetos'!$A$3:$B$999,2,false),"")</f>
        <v/>
      </c>
      <c r="C907" s="51"/>
      <c r="D907" s="62"/>
      <c r="E907" s="20"/>
      <c r="F907" s="51"/>
      <c r="G907" s="51"/>
      <c r="H907" s="26"/>
      <c r="I907" s="48" t="str">
        <f t="shared" si="1"/>
        <v/>
      </c>
      <c r="J907" s="48" t="str">
        <f>IFERROR(if(F907&lt;&gt;"Sim","", VLOOKUP(A907,'Input de Projetos'!$A$3:$F$999,5,FALSE)*D907),"")</f>
        <v/>
      </c>
      <c r="K907" s="49" t="str">
        <f t="shared" si="2"/>
        <v/>
      </c>
      <c r="L907" s="50" t="str">
        <f t="shared" si="3"/>
        <v/>
      </c>
      <c r="M907" s="10"/>
      <c r="N907" s="10"/>
      <c r="O907" s="10"/>
    </row>
    <row r="908">
      <c r="A908" s="10"/>
      <c r="B908" s="20" t="str">
        <f>iferror(vlookup(A908,'Input de Projetos'!$A$3:$B$999,2,false),"")</f>
        <v/>
      </c>
      <c r="C908" s="51"/>
      <c r="D908" s="62"/>
      <c r="E908" s="20"/>
      <c r="F908" s="51"/>
      <c r="G908" s="51"/>
      <c r="H908" s="26"/>
      <c r="I908" s="48" t="str">
        <f t="shared" si="1"/>
        <v/>
      </c>
      <c r="J908" s="48" t="str">
        <f>IFERROR(if(F908&lt;&gt;"Sim","", VLOOKUP(A908,'Input de Projetos'!$A$3:$F$999,5,FALSE)*D908),"")</f>
        <v/>
      </c>
      <c r="K908" s="49" t="str">
        <f t="shared" si="2"/>
        <v/>
      </c>
      <c r="L908" s="50" t="str">
        <f t="shared" si="3"/>
        <v/>
      </c>
      <c r="M908" s="10"/>
      <c r="N908" s="10"/>
      <c r="O908" s="10"/>
    </row>
    <row r="909">
      <c r="A909" s="10"/>
      <c r="B909" s="20" t="str">
        <f>iferror(vlookup(A909,'Input de Projetos'!$A$3:$B$999,2,false),"")</f>
        <v/>
      </c>
      <c r="C909" s="51"/>
      <c r="D909" s="62"/>
      <c r="E909" s="20"/>
      <c r="F909" s="51"/>
      <c r="G909" s="51"/>
      <c r="H909" s="26"/>
      <c r="I909" s="48" t="str">
        <f t="shared" si="1"/>
        <v/>
      </c>
      <c r="J909" s="48" t="str">
        <f>IFERROR(if(F909&lt;&gt;"Sim","", VLOOKUP(A909,'Input de Projetos'!$A$3:$F$999,5,FALSE)*D909),"")</f>
        <v/>
      </c>
      <c r="K909" s="49" t="str">
        <f t="shared" si="2"/>
        <v/>
      </c>
      <c r="L909" s="50" t="str">
        <f t="shared" si="3"/>
        <v/>
      </c>
      <c r="M909" s="10"/>
      <c r="N909" s="10"/>
      <c r="O909" s="10"/>
    </row>
    <row r="910">
      <c r="A910" s="10"/>
      <c r="B910" s="20" t="str">
        <f>iferror(vlookup(A910,'Input de Projetos'!$A$3:$B$999,2,false),"")</f>
        <v/>
      </c>
      <c r="C910" s="51"/>
      <c r="D910" s="62"/>
      <c r="E910" s="20"/>
      <c r="F910" s="51"/>
      <c r="G910" s="51"/>
      <c r="H910" s="26"/>
      <c r="I910" s="48" t="str">
        <f t="shared" si="1"/>
        <v/>
      </c>
      <c r="J910" s="48" t="str">
        <f>IFERROR(if(F910&lt;&gt;"Sim","", VLOOKUP(A910,'Input de Projetos'!$A$3:$F$999,5,FALSE)*D910),"")</f>
        <v/>
      </c>
      <c r="K910" s="49" t="str">
        <f t="shared" si="2"/>
        <v/>
      </c>
      <c r="L910" s="50" t="str">
        <f t="shared" si="3"/>
        <v/>
      </c>
      <c r="M910" s="10"/>
      <c r="N910" s="10"/>
      <c r="O910" s="10"/>
    </row>
    <row r="911">
      <c r="A911" s="10"/>
      <c r="B911" s="20" t="str">
        <f>iferror(vlookup(A911,'Input de Projetos'!$A$3:$B$999,2,false),"")</f>
        <v/>
      </c>
      <c r="C911" s="51"/>
      <c r="D911" s="62"/>
      <c r="E911" s="20"/>
      <c r="F911" s="51"/>
      <c r="G911" s="51"/>
      <c r="H911" s="26"/>
      <c r="I911" s="48" t="str">
        <f t="shared" si="1"/>
        <v/>
      </c>
      <c r="J911" s="48" t="str">
        <f>IFERROR(if(F911&lt;&gt;"Sim","", VLOOKUP(A911,'Input de Projetos'!$A$3:$F$999,5,FALSE)*D911),"")</f>
        <v/>
      </c>
      <c r="K911" s="49" t="str">
        <f t="shared" si="2"/>
        <v/>
      </c>
      <c r="L911" s="50" t="str">
        <f t="shared" si="3"/>
        <v/>
      </c>
      <c r="M911" s="10"/>
      <c r="N911" s="10"/>
      <c r="O911" s="10"/>
    </row>
    <row r="912">
      <c r="A912" s="10"/>
      <c r="B912" s="20" t="str">
        <f>iferror(vlookup(A912,'Input de Projetos'!$A$3:$B$999,2,false),"")</f>
        <v/>
      </c>
      <c r="C912" s="51"/>
      <c r="D912" s="62"/>
      <c r="E912" s="20"/>
      <c r="F912" s="51"/>
      <c r="G912" s="51"/>
      <c r="H912" s="26"/>
      <c r="I912" s="48" t="str">
        <f t="shared" si="1"/>
        <v/>
      </c>
      <c r="J912" s="48" t="str">
        <f>IFERROR(if(F912&lt;&gt;"Sim","", VLOOKUP(A912,'Input de Projetos'!$A$3:$F$999,5,FALSE)*D912),"")</f>
        <v/>
      </c>
      <c r="K912" s="49" t="str">
        <f t="shared" si="2"/>
        <v/>
      </c>
      <c r="L912" s="50" t="str">
        <f t="shared" si="3"/>
        <v/>
      </c>
      <c r="M912" s="10"/>
      <c r="N912" s="10"/>
      <c r="O912" s="10"/>
    </row>
    <row r="913">
      <c r="A913" s="10"/>
      <c r="B913" s="20" t="str">
        <f>iferror(vlookup(A913,'Input de Projetos'!$A$3:$B$999,2,false),"")</f>
        <v/>
      </c>
      <c r="C913" s="51"/>
      <c r="D913" s="62"/>
      <c r="E913" s="20"/>
      <c r="F913" s="51"/>
      <c r="G913" s="51"/>
      <c r="H913" s="26"/>
      <c r="I913" s="48" t="str">
        <f t="shared" si="1"/>
        <v/>
      </c>
      <c r="J913" s="48" t="str">
        <f>IFERROR(if(F913&lt;&gt;"Sim","", VLOOKUP(A913,'Input de Projetos'!$A$3:$F$999,5,FALSE)*D913),"")</f>
        <v/>
      </c>
      <c r="K913" s="49" t="str">
        <f t="shared" si="2"/>
        <v/>
      </c>
      <c r="L913" s="50" t="str">
        <f t="shared" si="3"/>
        <v/>
      </c>
      <c r="M913" s="10"/>
      <c r="N913" s="10"/>
      <c r="O913" s="10"/>
    </row>
    <row r="914">
      <c r="A914" s="10"/>
      <c r="B914" s="20" t="str">
        <f>iferror(vlookup(A914,'Input de Projetos'!$A$3:$B$999,2,false),"")</f>
        <v/>
      </c>
      <c r="C914" s="51"/>
      <c r="D914" s="62"/>
      <c r="E914" s="20"/>
      <c r="F914" s="51"/>
      <c r="G914" s="51"/>
      <c r="H914" s="26"/>
      <c r="I914" s="48" t="str">
        <f t="shared" si="1"/>
        <v/>
      </c>
      <c r="J914" s="48" t="str">
        <f>IFERROR(if(F914&lt;&gt;"Sim","", VLOOKUP(A914,'Input de Projetos'!$A$3:$F$999,5,FALSE)*D914),"")</f>
        <v/>
      </c>
      <c r="K914" s="49" t="str">
        <f t="shared" si="2"/>
        <v/>
      </c>
      <c r="L914" s="50" t="str">
        <f t="shared" si="3"/>
        <v/>
      </c>
      <c r="M914" s="10"/>
      <c r="N914" s="10"/>
      <c r="O914" s="10"/>
    </row>
    <row r="915">
      <c r="A915" s="10"/>
      <c r="B915" s="20" t="str">
        <f>iferror(vlookup(A915,'Input de Projetos'!$A$3:$B$999,2,false),"")</f>
        <v/>
      </c>
      <c r="C915" s="51"/>
      <c r="D915" s="62"/>
      <c r="E915" s="20"/>
      <c r="F915" s="51"/>
      <c r="G915" s="51"/>
      <c r="H915" s="26"/>
      <c r="I915" s="48" t="str">
        <f t="shared" si="1"/>
        <v/>
      </c>
      <c r="J915" s="48" t="str">
        <f>IFERROR(if(F915&lt;&gt;"Sim","", VLOOKUP(A915,'Input de Projetos'!$A$3:$F$999,5,FALSE)*D915),"")</f>
        <v/>
      </c>
      <c r="K915" s="49" t="str">
        <f t="shared" si="2"/>
        <v/>
      </c>
      <c r="L915" s="50" t="str">
        <f t="shared" si="3"/>
        <v/>
      </c>
      <c r="M915" s="10"/>
      <c r="N915" s="10"/>
      <c r="O915" s="10"/>
    </row>
    <row r="916">
      <c r="A916" s="10"/>
      <c r="B916" s="20" t="str">
        <f>iferror(vlookup(A916,'Input de Projetos'!$A$3:$B$999,2,false),"")</f>
        <v/>
      </c>
      <c r="C916" s="51"/>
      <c r="D916" s="62"/>
      <c r="E916" s="20"/>
      <c r="F916" s="51"/>
      <c r="G916" s="51"/>
      <c r="H916" s="26"/>
      <c r="I916" s="48" t="str">
        <f t="shared" si="1"/>
        <v/>
      </c>
      <c r="J916" s="48" t="str">
        <f>IFERROR(if(F916&lt;&gt;"Sim","", VLOOKUP(A916,'Input de Projetos'!$A$3:$F$999,5,FALSE)*D916),"")</f>
        <v/>
      </c>
      <c r="K916" s="49" t="str">
        <f t="shared" si="2"/>
        <v/>
      </c>
      <c r="L916" s="50" t="str">
        <f t="shared" si="3"/>
        <v/>
      </c>
      <c r="M916" s="10"/>
      <c r="N916" s="10"/>
      <c r="O916" s="10"/>
    </row>
    <row r="917">
      <c r="A917" s="10"/>
      <c r="B917" s="20" t="str">
        <f>iferror(vlookup(A917,'Input de Projetos'!$A$3:$B$999,2,false),"")</f>
        <v/>
      </c>
      <c r="C917" s="51"/>
      <c r="D917" s="62"/>
      <c r="E917" s="20"/>
      <c r="F917" s="51"/>
      <c r="G917" s="51"/>
      <c r="H917" s="26"/>
      <c r="I917" s="48" t="str">
        <f t="shared" si="1"/>
        <v/>
      </c>
      <c r="J917" s="48" t="str">
        <f>IFERROR(if(F917&lt;&gt;"Sim","", VLOOKUP(A917,'Input de Projetos'!$A$3:$F$999,5,FALSE)*D917),"")</f>
        <v/>
      </c>
      <c r="K917" s="49" t="str">
        <f t="shared" si="2"/>
        <v/>
      </c>
      <c r="L917" s="50" t="str">
        <f t="shared" si="3"/>
        <v/>
      </c>
      <c r="M917" s="10"/>
      <c r="N917" s="10"/>
      <c r="O917" s="10"/>
    </row>
    <row r="918">
      <c r="A918" s="10"/>
      <c r="B918" s="20" t="str">
        <f>iferror(vlookup(A918,'Input de Projetos'!$A$3:$B$999,2,false),"")</f>
        <v/>
      </c>
      <c r="C918" s="51"/>
      <c r="D918" s="62"/>
      <c r="E918" s="20"/>
      <c r="F918" s="51"/>
      <c r="G918" s="51"/>
      <c r="H918" s="26"/>
      <c r="I918" s="48" t="str">
        <f t="shared" si="1"/>
        <v/>
      </c>
      <c r="J918" s="48" t="str">
        <f>IFERROR(if(F918&lt;&gt;"Sim","", VLOOKUP(A918,'Input de Projetos'!$A$3:$F$999,5,FALSE)*D918),"")</f>
        <v/>
      </c>
      <c r="K918" s="49" t="str">
        <f t="shared" si="2"/>
        <v/>
      </c>
      <c r="L918" s="50" t="str">
        <f t="shared" si="3"/>
        <v/>
      </c>
      <c r="M918" s="10"/>
      <c r="N918" s="10"/>
      <c r="O918" s="10"/>
    </row>
    <row r="919">
      <c r="A919" s="10"/>
      <c r="B919" s="20" t="str">
        <f>iferror(vlookup(A919,'Input de Projetos'!$A$3:$B$999,2,false),"")</f>
        <v/>
      </c>
      <c r="C919" s="51"/>
      <c r="D919" s="62"/>
      <c r="E919" s="20"/>
      <c r="F919" s="51"/>
      <c r="G919" s="51"/>
      <c r="H919" s="26"/>
      <c r="I919" s="48" t="str">
        <f t="shared" si="1"/>
        <v/>
      </c>
      <c r="J919" s="48" t="str">
        <f>IFERROR(if(F919&lt;&gt;"Sim","", VLOOKUP(A919,'Input de Projetos'!$A$3:$F$999,5,FALSE)*D919),"")</f>
        <v/>
      </c>
      <c r="K919" s="49" t="str">
        <f t="shared" si="2"/>
        <v/>
      </c>
      <c r="L919" s="50" t="str">
        <f t="shared" si="3"/>
        <v/>
      </c>
      <c r="M919" s="10"/>
      <c r="N919" s="10"/>
      <c r="O919" s="10"/>
    </row>
    <row r="920">
      <c r="A920" s="10"/>
      <c r="B920" s="20" t="str">
        <f>iferror(vlookup(A920,'Input de Projetos'!$A$3:$B$999,2,false),"")</f>
        <v/>
      </c>
      <c r="C920" s="51"/>
      <c r="D920" s="62"/>
      <c r="E920" s="20"/>
      <c r="F920" s="51"/>
      <c r="G920" s="51"/>
      <c r="H920" s="26"/>
      <c r="I920" s="48" t="str">
        <f t="shared" si="1"/>
        <v/>
      </c>
      <c r="J920" s="48" t="str">
        <f>IFERROR(if(F920&lt;&gt;"Sim","", VLOOKUP(A920,'Input de Projetos'!$A$3:$F$999,5,FALSE)*D920),"")</f>
        <v/>
      </c>
      <c r="K920" s="49" t="str">
        <f t="shared" si="2"/>
        <v/>
      </c>
      <c r="L920" s="50" t="str">
        <f t="shared" si="3"/>
        <v/>
      </c>
      <c r="M920" s="10"/>
      <c r="N920" s="10"/>
      <c r="O920" s="10"/>
    </row>
    <row r="921">
      <c r="A921" s="10"/>
      <c r="B921" s="20" t="str">
        <f>iferror(vlookup(A921,'Input de Projetos'!$A$3:$B$999,2,false),"")</f>
        <v/>
      </c>
      <c r="C921" s="51"/>
      <c r="D921" s="62"/>
      <c r="E921" s="20"/>
      <c r="F921" s="51"/>
      <c r="G921" s="51"/>
      <c r="H921" s="26"/>
      <c r="I921" s="48" t="str">
        <f t="shared" si="1"/>
        <v/>
      </c>
      <c r="J921" s="48" t="str">
        <f>IFERROR(if(F921&lt;&gt;"Sim","", VLOOKUP(A921,'Input de Projetos'!$A$3:$F$999,5,FALSE)*D921),"")</f>
        <v/>
      </c>
      <c r="K921" s="49" t="str">
        <f t="shared" si="2"/>
        <v/>
      </c>
      <c r="L921" s="50" t="str">
        <f t="shared" si="3"/>
        <v/>
      </c>
      <c r="M921" s="10"/>
      <c r="N921" s="10"/>
      <c r="O921" s="10"/>
    </row>
    <row r="922">
      <c r="A922" s="10"/>
      <c r="B922" s="20" t="str">
        <f>iferror(vlookup(A922,'Input de Projetos'!$A$3:$B$999,2,false),"")</f>
        <v/>
      </c>
      <c r="C922" s="51"/>
      <c r="D922" s="62"/>
      <c r="E922" s="20"/>
      <c r="F922" s="51"/>
      <c r="G922" s="51"/>
      <c r="H922" s="26"/>
      <c r="I922" s="48" t="str">
        <f t="shared" si="1"/>
        <v/>
      </c>
      <c r="J922" s="48" t="str">
        <f>IFERROR(if(F922&lt;&gt;"Sim","", VLOOKUP(A922,'Input de Projetos'!$A$3:$F$999,5,FALSE)*D922),"")</f>
        <v/>
      </c>
      <c r="K922" s="49" t="str">
        <f t="shared" si="2"/>
        <v/>
      </c>
      <c r="L922" s="50" t="str">
        <f t="shared" si="3"/>
        <v/>
      </c>
      <c r="M922" s="10"/>
      <c r="N922" s="10"/>
      <c r="O922" s="10"/>
    </row>
    <row r="923">
      <c r="A923" s="10"/>
      <c r="B923" s="20" t="str">
        <f>iferror(vlookup(A923,'Input de Projetos'!$A$3:$B$999,2,false),"")</f>
        <v/>
      </c>
      <c r="C923" s="51"/>
      <c r="D923" s="62"/>
      <c r="E923" s="20"/>
      <c r="F923" s="51"/>
      <c r="G923" s="51"/>
      <c r="H923" s="26"/>
      <c r="I923" s="48" t="str">
        <f t="shared" si="1"/>
        <v/>
      </c>
      <c r="J923" s="48" t="str">
        <f>IFERROR(if(F923&lt;&gt;"Sim","", VLOOKUP(A923,'Input de Projetos'!$A$3:$F$999,5,FALSE)*D923),"")</f>
        <v/>
      </c>
      <c r="K923" s="49" t="str">
        <f t="shared" si="2"/>
        <v/>
      </c>
      <c r="L923" s="50" t="str">
        <f t="shared" si="3"/>
        <v/>
      </c>
      <c r="M923" s="10"/>
      <c r="N923" s="10"/>
      <c r="O923" s="10"/>
    </row>
    <row r="924">
      <c r="A924" s="10"/>
      <c r="B924" s="20" t="str">
        <f>iferror(vlookup(A924,'Input de Projetos'!$A$3:$B$999,2,false),"")</f>
        <v/>
      </c>
      <c r="C924" s="51"/>
      <c r="D924" s="62"/>
      <c r="E924" s="20"/>
      <c r="F924" s="51"/>
      <c r="G924" s="51"/>
      <c r="H924" s="26"/>
      <c r="I924" s="48" t="str">
        <f t="shared" si="1"/>
        <v/>
      </c>
      <c r="J924" s="48" t="str">
        <f>IFERROR(if(F924&lt;&gt;"Sim","", VLOOKUP(A924,'Input de Projetos'!$A$3:$F$999,5,FALSE)*D924),"")</f>
        <v/>
      </c>
      <c r="K924" s="49" t="str">
        <f t="shared" si="2"/>
        <v/>
      </c>
      <c r="L924" s="50" t="str">
        <f t="shared" si="3"/>
        <v/>
      </c>
      <c r="M924" s="10"/>
      <c r="N924" s="10"/>
      <c r="O924" s="10"/>
    </row>
    <row r="925">
      <c r="A925" s="10"/>
      <c r="B925" s="20" t="str">
        <f>iferror(vlookup(A925,'Input de Projetos'!$A$3:$B$999,2,false),"")</f>
        <v/>
      </c>
      <c r="C925" s="51"/>
      <c r="D925" s="62"/>
      <c r="E925" s="20"/>
      <c r="F925" s="51"/>
      <c r="G925" s="51"/>
      <c r="H925" s="26"/>
      <c r="I925" s="48" t="str">
        <f t="shared" si="1"/>
        <v/>
      </c>
      <c r="J925" s="48" t="str">
        <f>IFERROR(if(F925&lt;&gt;"Sim","", VLOOKUP(A925,'Input de Projetos'!$A$3:$F$999,5,FALSE)*D925),"")</f>
        <v/>
      </c>
      <c r="K925" s="49" t="str">
        <f t="shared" si="2"/>
        <v/>
      </c>
      <c r="L925" s="50" t="str">
        <f t="shared" si="3"/>
        <v/>
      </c>
      <c r="M925" s="10"/>
      <c r="N925" s="10"/>
      <c r="O925" s="10"/>
    </row>
    <row r="926">
      <c r="A926" s="10"/>
      <c r="B926" s="20" t="str">
        <f>iferror(vlookup(A926,'Input de Projetos'!$A$3:$B$999,2,false),"")</f>
        <v/>
      </c>
      <c r="C926" s="51"/>
      <c r="D926" s="62"/>
      <c r="E926" s="20"/>
      <c r="F926" s="51"/>
      <c r="G926" s="51"/>
      <c r="H926" s="26"/>
      <c r="I926" s="48" t="str">
        <f t="shared" si="1"/>
        <v/>
      </c>
      <c r="J926" s="48" t="str">
        <f>IFERROR(if(F926&lt;&gt;"Sim","", VLOOKUP(A926,'Input de Projetos'!$A$3:$F$999,5,FALSE)*D926),"")</f>
        <v/>
      </c>
      <c r="K926" s="49" t="str">
        <f t="shared" si="2"/>
        <v/>
      </c>
      <c r="L926" s="50" t="str">
        <f t="shared" si="3"/>
        <v/>
      </c>
      <c r="M926" s="10"/>
      <c r="N926" s="10"/>
      <c r="O926" s="10"/>
    </row>
    <row r="927">
      <c r="A927" s="10"/>
      <c r="B927" s="20" t="str">
        <f>iferror(vlookup(A927,'Input de Projetos'!$A$3:$B$999,2,false),"")</f>
        <v/>
      </c>
      <c r="C927" s="51"/>
      <c r="D927" s="62"/>
      <c r="E927" s="20"/>
      <c r="F927" s="51"/>
      <c r="G927" s="51"/>
      <c r="H927" s="26"/>
      <c r="I927" s="48" t="str">
        <f t="shared" si="1"/>
        <v/>
      </c>
      <c r="J927" s="48" t="str">
        <f>IFERROR(if(F927&lt;&gt;"Sim","", VLOOKUP(A927,'Input de Projetos'!$A$3:$F$999,5,FALSE)*D927),"")</f>
        <v/>
      </c>
      <c r="K927" s="49" t="str">
        <f t="shared" si="2"/>
        <v/>
      </c>
      <c r="L927" s="50" t="str">
        <f t="shared" si="3"/>
        <v/>
      </c>
      <c r="M927" s="10"/>
      <c r="N927" s="10"/>
      <c r="O927" s="10"/>
    </row>
    <row r="928">
      <c r="A928" s="10"/>
      <c r="B928" s="20" t="str">
        <f>iferror(vlookup(A928,'Input de Projetos'!$A$3:$B$999,2,false),"")</f>
        <v/>
      </c>
      <c r="C928" s="51"/>
      <c r="D928" s="62"/>
      <c r="E928" s="20"/>
      <c r="F928" s="51"/>
      <c r="G928" s="51"/>
      <c r="H928" s="26"/>
      <c r="I928" s="48" t="str">
        <f t="shared" si="1"/>
        <v/>
      </c>
      <c r="J928" s="48" t="str">
        <f>IFERROR(if(F928&lt;&gt;"Sim","", VLOOKUP(A928,'Input de Projetos'!$A$3:$F$999,5,FALSE)*D928),"")</f>
        <v/>
      </c>
      <c r="K928" s="49" t="str">
        <f t="shared" si="2"/>
        <v/>
      </c>
      <c r="L928" s="50" t="str">
        <f t="shared" si="3"/>
        <v/>
      </c>
      <c r="M928" s="10"/>
      <c r="N928" s="10"/>
      <c r="O928" s="10"/>
    </row>
    <row r="929">
      <c r="A929" s="10"/>
      <c r="B929" s="20" t="str">
        <f>iferror(vlookup(A929,'Input de Projetos'!$A$3:$B$999,2,false),"")</f>
        <v/>
      </c>
      <c r="C929" s="51"/>
      <c r="D929" s="62"/>
      <c r="E929" s="20"/>
      <c r="F929" s="51"/>
      <c r="G929" s="51"/>
      <c r="H929" s="26"/>
      <c r="I929" s="48" t="str">
        <f t="shared" si="1"/>
        <v/>
      </c>
      <c r="J929" s="48" t="str">
        <f>IFERROR(if(F929&lt;&gt;"Sim","", VLOOKUP(A929,'Input de Projetos'!$A$3:$F$999,5,FALSE)*D929),"")</f>
        <v/>
      </c>
      <c r="K929" s="49" t="str">
        <f t="shared" si="2"/>
        <v/>
      </c>
      <c r="L929" s="50" t="str">
        <f t="shared" si="3"/>
        <v/>
      </c>
      <c r="M929" s="10"/>
      <c r="N929" s="10"/>
      <c r="O929" s="10"/>
    </row>
    <row r="930">
      <c r="A930" s="10"/>
      <c r="B930" s="20" t="str">
        <f>iferror(vlookup(A930,'Input de Projetos'!$A$3:$B$999,2,false),"")</f>
        <v/>
      </c>
      <c r="C930" s="51"/>
      <c r="D930" s="62"/>
      <c r="E930" s="20"/>
      <c r="F930" s="51"/>
      <c r="G930" s="51"/>
      <c r="H930" s="26"/>
      <c r="I930" s="48" t="str">
        <f t="shared" si="1"/>
        <v/>
      </c>
      <c r="J930" s="48" t="str">
        <f>IFERROR(if(F930&lt;&gt;"Sim","", VLOOKUP(A930,'Input de Projetos'!$A$3:$F$999,5,FALSE)*D930),"")</f>
        <v/>
      </c>
      <c r="K930" s="49" t="str">
        <f t="shared" si="2"/>
        <v/>
      </c>
      <c r="L930" s="50" t="str">
        <f t="shared" si="3"/>
        <v/>
      </c>
      <c r="M930" s="10"/>
      <c r="N930" s="10"/>
      <c r="O930" s="10"/>
    </row>
    <row r="931">
      <c r="A931" s="10"/>
      <c r="B931" s="20" t="str">
        <f>iferror(vlookup(A931,'Input de Projetos'!$A$3:$B$999,2,false),"")</f>
        <v/>
      </c>
      <c r="C931" s="51"/>
      <c r="D931" s="62"/>
      <c r="E931" s="20"/>
      <c r="F931" s="51"/>
      <c r="G931" s="51"/>
      <c r="H931" s="26"/>
      <c r="I931" s="48" t="str">
        <f t="shared" si="1"/>
        <v/>
      </c>
      <c r="J931" s="48" t="str">
        <f>IFERROR(if(F931&lt;&gt;"Sim","", VLOOKUP(A931,'Input de Projetos'!$A$3:$F$999,5,FALSE)*D931),"")</f>
        <v/>
      </c>
      <c r="K931" s="49" t="str">
        <f t="shared" si="2"/>
        <v/>
      </c>
      <c r="L931" s="50" t="str">
        <f t="shared" si="3"/>
        <v/>
      </c>
      <c r="M931" s="10"/>
      <c r="N931" s="10"/>
      <c r="O931" s="10"/>
    </row>
    <row r="932">
      <c r="A932" s="10"/>
      <c r="B932" s="20" t="str">
        <f>iferror(vlookup(A932,'Input de Projetos'!$A$3:$B$999,2,false),"")</f>
        <v/>
      </c>
      <c r="C932" s="51"/>
      <c r="D932" s="62"/>
      <c r="E932" s="20"/>
      <c r="F932" s="51"/>
      <c r="G932" s="51"/>
      <c r="H932" s="26"/>
      <c r="I932" s="48" t="str">
        <f t="shared" si="1"/>
        <v/>
      </c>
      <c r="J932" s="48" t="str">
        <f>IFERROR(if(F932&lt;&gt;"Sim","", VLOOKUP(A932,'Input de Projetos'!$A$3:$F$999,5,FALSE)*D932),"")</f>
        <v/>
      </c>
      <c r="K932" s="49" t="str">
        <f t="shared" si="2"/>
        <v/>
      </c>
      <c r="L932" s="50" t="str">
        <f t="shared" si="3"/>
        <v/>
      </c>
      <c r="M932" s="10"/>
      <c r="N932" s="10"/>
      <c r="O932" s="10"/>
    </row>
    <row r="933">
      <c r="A933" s="10"/>
      <c r="B933" s="20" t="str">
        <f>iferror(vlookup(A933,'Input de Projetos'!$A$3:$B$999,2,false),"")</f>
        <v/>
      </c>
      <c r="C933" s="51"/>
      <c r="D933" s="62"/>
      <c r="E933" s="20"/>
      <c r="F933" s="51"/>
      <c r="G933" s="51"/>
      <c r="H933" s="26"/>
      <c r="I933" s="48" t="str">
        <f t="shared" si="1"/>
        <v/>
      </c>
      <c r="J933" s="48" t="str">
        <f>IFERROR(if(F933&lt;&gt;"Sim","", VLOOKUP(A933,'Input de Projetos'!$A$3:$F$999,5,FALSE)*D933),"")</f>
        <v/>
      </c>
      <c r="K933" s="49" t="str">
        <f t="shared" si="2"/>
        <v/>
      </c>
      <c r="L933" s="50" t="str">
        <f t="shared" si="3"/>
        <v/>
      </c>
      <c r="M933" s="10"/>
      <c r="N933" s="10"/>
      <c r="O933" s="10"/>
    </row>
    <row r="934">
      <c r="A934" s="10"/>
      <c r="B934" s="20" t="str">
        <f>iferror(vlookup(A934,'Input de Projetos'!$A$3:$B$999,2,false),"")</f>
        <v/>
      </c>
      <c r="C934" s="51"/>
      <c r="D934" s="62"/>
      <c r="E934" s="20"/>
      <c r="F934" s="51"/>
      <c r="G934" s="51"/>
      <c r="H934" s="26"/>
      <c r="I934" s="48" t="str">
        <f t="shared" si="1"/>
        <v/>
      </c>
      <c r="J934" s="48" t="str">
        <f>IFERROR(if(F934&lt;&gt;"Sim","", VLOOKUP(A934,'Input de Projetos'!$A$3:$F$999,5,FALSE)*D934),"")</f>
        <v/>
      </c>
      <c r="K934" s="49" t="str">
        <f t="shared" si="2"/>
        <v/>
      </c>
      <c r="L934" s="50" t="str">
        <f t="shared" si="3"/>
        <v/>
      </c>
      <c r="M934" s="10"/>
      <c r="N934" s="10"/>
      <c r="O934" s="10"/>
    </row>
    <row r="935">
      <c r="A935" s="10"/>
      <c r="B935" s="20" t="str">
        <f>iferror(vlookup(A935,'Input de Projetos'!$A$3:$B$999,2,false),"")</f>
        <v/>
      </c>
      <c r="C935" s="51"/>
      <c r="D935" s="62"/>
      <c r="E935" s="20"/>
      <c r="F935" s="51"/>
      <c r="G935" s="51"/>
      <c r="H935" s="26"/>
      <c r="I935" s="48" t="str">
        <f t="shared" si="1"/>
        <v/>
      </c>
      <c r="J935" s="48" t="str">
        <f>IFERROR(if(F935&lt;&gt;"Sim","", VLOOKUP(A935,'Input de Projetos'!$A$3:$F$999,5,FALSE)*D935),"")</f>
        <v/>
      </c>
      <c r="K935" s="49" t="str">
        <f t="shared" si="2"/>
        <v/>
      </c>
      <c r="L935" s="50" t="str">
        <f t="shared" si="3"/>
        <v/>
      </c>
      <c r="M935" s="10"/>
      <c r="N935" s="10"/>
      <c r="O935" s="10"/>
    </row>
    <row r="936">
      <c r="A936" s="10"/>
      <c r="B936" s="20" t="str">
        <f>iferror(vlookup(A936,'Input de Projetos'!$A$3:$B$999,2,false),"")</f>
        <v/>
      </c>
      <c r="C936" s="51"/>
      <c r="D936" s="62"/>
      <c r="E936" s="20"/>
      <c r="F936" s="51"/>
      <c r="G936" s="51"/>
      <c r="H936" s="26"/>
      <c r="I936" s="48" t="str">
        <f t="shared" si="1"/>
        <v/>
      </c>
      <c r="J936" s="48" t="str">
        <f>IFERROR(if(F936&lt;&gt;"Sim","", VLOOKUP(A936,'Input de Projetos'!$A$3:$F$999,5,FALSE)*D936),"")</f>
        <v/>
      </c>
      <c r="K936" s="49" t="str">
        <f t="shared" si="2"/>
        <v/>
      </c>
      <c r="L936" s="50" t="str">
        <f t="shared" si="3"/>
        <v/>
      </c>
      <c r="M936" s="10"/>
      <c r="N936" s="10"/>
      <c r="O936" s="10"/>
    </row>
    <row r="937">
      <c r="A937" s="10"/>
      <c r="B937" s="20" t="str">
        <f>iferror(vlookup(A937,'Input de Projetos'!$A$3:$B$999,2,false),"")</f>
        <v/>
      </c>
      <c r="C937" s="51"/>
      <c r="D937" s="62"/>
      <c r="E937" s="20"/>
      <c r="F937" s="51"/>
      <c r="G937" s="51"/>
      <c r="H937" s="26"/>
      <c r="I937" s="48" t="str">
        <f t="shared" si="1"/>
        <v/>
      </c>
      <c r="J937" s="48" t="str">
        <f>IFERROR(if(F937&lt;&gt;"Sim","", VLOOKUP(A937,'Input de Projetos'!$A$3:$F$999,5,FALSE)*D937),"")</f>
        <v/>
      </c>
      <c r="K937" s="49" t="str">
        <f t="shared" si="2"/>
        <v/>
      </c>
      <c r="L937" s="50" t="str">
        <f t="shared" si="3"/>
        <v/>
      </c>
      <c r="M937" s="10"/>
      <c r="N937" s="10"/>
      <c r="O937" s="10"/>
    </row>
    <row r="938">
      <c r="A938" s="10"/>
      <c r="B938" s="20" t="str">
        <f>iferror(vlookup(A938,'Input de Projetos'!$A$3:$B$999,2,false),"")</f>
        <v/>
      </c>
      <c r="C938" s="51"/>
      <c r="D938" s="62"/>
      <c r="E938" s="20"/>
      <c r="F938" s="51"/>
      <c r="G938" s="51"/>
      <c r="H938" s="26"/>
      <c r="I938" s="48" t="str">
        <f t="shared" si="1"/>
        <v/>
      </c>
      <c r="J938" s="48" t="str">
        <f>IFERROR(if(F938&lt;&gt;"Sim","", VLOOKUP(A938,'Input de Projetos'!$A$3:$F$999,5,FALSE)*D938),"")</f>
        <v/>
      </c>
      <c r="K938" s="49" t="str">
        <f t="shared" si="2"/>
        <v/>
      </c>
      <c r="L938" s="50" t="str">
        <f t="shared" si="3"/>
        <v/>
      </c>
      <c r="M938" s="10"/>
      <c r="N938" s="10"/>
      <c r="O938" s="10"/>
    </row>
    <row r="939">
      <c r="A939" s="10"/>
      <c r="B939" s="20" t="str">
        <f>iferror(vlookup(A939,'Input de Projetos'!$A$3:$B$999,2,false),"")</f>
        <v/>
      </c>
      <c r="C939" s="51"/>
      <c r="D939" s="62"/>
      <c r="E939" s="20"/>
      <c r="F939" s="51"/>
      <c r="G939" s="51"/>
      <c r="H939" s="26"/>
      <c r="I939" s="48" t="str">
        <f t="shared" si="1"/>
        <v/>
      </c>
      <c r="J939" s="48" t="str">
        <f>IFERROR(if(F939&lt;&gt;"Sim","", VLOOKUP(A939,'Input de Projetos'!$A$3:$F$999,5,FALSE)*D939),"")</f>
        <v/>
      </c>
      <c r="K939" s="49" t="str">
        <f t="shared" si="2"/>
        <v/>
      </c>
      <c r="L939" s="50" t="str">
        <f t="shared" si="3"/>
        <v/>
      </c>
      <c r="M939" s="10"/>
      <c r="N939" s="10"/>
      <c r="O939" s="10"/>
    </row>
    <row r="940">
      <c r="A940" s="10"/>
      <c r="B940" s="20" t="str">
        <f>iferror(vlookup(A940,'Input de Projetos'!$A$3:$B$999,2,false),"")</f>
        <v/>
      </c>
      <c r="C940" s="51"/>
      <c r="D940" s="62"/>
      <c r="E940" s="20"/>
      <c r="F940" s="51"/>
      <c r="G940" s="51"/>
      <c r="H940" s="26"/>
      <c r="I940" s="48" t="str">
        <f t="shared" si="1"/>
        <v/>
      </c>
      <c r="J940" s="48" t="str">
        <f>IFERROR(if(F940&lt;&gt;"Sim","", VLOOKUP(A940,'Input de Projetos'!$A$3:$F$999,5,FALSE)*D940),"")</f>
        <v/>
      </c>
      <c r="K940" s="49" t="str">
        <f t="shared" si="2"/>
        <v/>
      </c>
      <c r="L940" s="50" t="str">
        <f t="shared" si="3"/>
        <v/>
      </c>
      <c r="M940" s="10"/>
      <c r="N940" s="10"/>
      <c r="O940" s="10"/>
    </row>
    <row r="941">
      <c r="A941" s="10"/>
      <c r="B941" s="20" t="str">
        <f>iferror(vlookup(A941,'Input de Projetos'!$A$3:$B$999,2,false),"")</f>
        <v/>
      </c>
      <c r="C941" s="51"/>
      <c r="D941" s="62"/>
      <c r="E941" s="20"/>
      <c r="F941" s="51"/>
      <c r="G941" s="51"/>
      <c r="H941" s="26"/>
      <c r="I941" s="48" t="str">
        <f t="shared" si="1"/>
        <v/>
      </c>
      <c r="J941" s="48" t="str">
        <f>IFERROR(if(F941&lt;&gt;"Sim","", VLOOKUP(A941,'Input de Projetos'!$A$3:$F$999,5,FALSE)*D941),"")</f>
        <v/>
      </c>
      <c r="K941" s="49" t="str">
        <f t="shared" si="2"/>
        <v/>
      </c>
      <c r="L941" s="50" t="str">
        <f t="shared" si="3"/>
        <v/>
      </c>
      <c r="M941" s="10"/>
      <c r="N941" s="10"/>
      <c r="O941" s="10"/>
    </row>
    <row r="942">
      <c r="A942" s="10"/>
      <c r="B942" s="20" t="str">
        <f>iferror(vlookup(A942,'Input de Projetos'!$A$3:$B$999,2,false),"")</f>
        <v/>
      </c>
      <c r="C942" s="51"/>
      <c r="D942" s="62"/>
      <c r="E942" s="20"/>
      <c r="F942" s="51"/>
      <c r="G942" s="51"/>
      <c r="H942" s="26"/>
      <c r="I942" s="48" t="str">
        <f t="shared" si="1"/>
        <v/>
      </c>
      <c r="J942" s="48" t="str">
        <f>IFERROR(if(F942&lt;&gt;"Sim","", VLOOKUP(A942,'Input de Projetos'!$A$3:$F$999,5,FALSE)*D942),"")</f>
        <v/>
      </c>
      <c r="K942" s="49" t="str">
        <f t="shared" si="2"/>
        <v/>
      </c>
      <c r="L942" s="50" t="str">
        <f t="shared" si="3"/>
        <v/>
      </c>
      <c r="M942" s="10"/>
      <c r="N942" s="10"/>
      <c r="O942" s="10"/>
    </row>
    <row r="943">
      <c r="A943" s="10"/>
      <c r="B943" s="20" t="str">
        <f>iferror(vlookup(A943,'Input de Projetos'!$A$3:$B$999,2,false),"")</f>
        <v/>
      </c>
      <c r="C943" s="51"/>
      <c r="D943" s="62"/>
      <c r="E943" s="20"/>
      <c r="F943" s="51"/>
      <c r="G943" s="51"/>
      <c r="H943" s="26"/>
      <c r="I943" s="48" t="str">
        <f t="shared" si="1"/>
        <v/>
      </c>
      <c r="J943" s="48" t="str">
        <f>IFERROR(if(F943&lt;&gt;"Sim","", VLOOKUP(A943,'Input de Projetos'!$A$3:$F$999,5,FALSE)*D943),"")</f>
        <v/>
      </c>
      <c r="K943" s="49" t="str">
        <f t="shared" si="2"/>
        <v/>
      </c>
      <c r="L943" s="50" t="str">
        <f t="shared" si="3"/>
        <v/>
      </c>
      <c r="M943" s="10"/>
      <c r="N943" s="10"/>
      <c r="O943" s="10"/>
    </row>
    <row r="944">
      <c r="A944" s="10"/>
      <c r="B944" s="20" t="str">
        <f>iferror(vlookup(A944,'Input de Projetos'!$A$3:$B$999,2,false),"")</f>
        <v/>
      </c>
      <c r="C944" s="51"/>
      <c r="D944" s="62"/>
      <c r="E944" s="20"/>
      <c r="F944" s="51"/>
      <c r="G944" s="51"/>
      <c r="H944" s="26"/>
      <c r="I944" s="48" t="str">
        <f t="shared" si="1"/>
        <v/>
      </c>
      <c r="J944" s="48" t="str">
        <f>IFERROR(if(F944&lt;&gt;"Sim","", VLOOKUP(A944,'Input de Projetos'!$A$3:$F$999,5,FALSE)*D944),"")</f>
        <v/>
      </c>
      <c r="K944" s="49" t="str">
        <f t="shared" si="2"/>
        <v/>
      </c>
      <c r="L944" s="50" t="str">
        <f t="shared" si="3"/>
        <v/>
      </c>
      <c r="M944" s="10"/>
      <c r="N944" s="10"/>
      <c r="O944" s="10"/>
    </row>
    <row r="945">
      <c r="A945" s="10"/>
      <c r="B945" s="20" t="str">
        <f>iferror(vlookup(A945,'Input de Projetos'!$A$3:$B$999,2,false),"")</f>
        <v/>
      </c>
      <c r="C945" s="51"/>
      <c r="D945" s="62"/>
      <c r="E945" s="20"/>
      <c r="F945" s="51"/>
      <c r="G945" s="51"/>
      <c r="H945" s="26"/>
      <c r="I945" s="48" t="str">
        <f t="shared" si="1"/>
        <v/>
      </c>
      <c r="J945" s="48" t="str">
        <f>IFERROR(if(F945&lt;&gt;"Sim","", VLOOKUP(A945,'Input de Projetos'!$A$3:$F$999,5,FALSE)*D945),"")</f>
        <v/>
      </c>
      <c r="K945" s="49" t="str">
        <f t="shared" si="2"/>
        <v/>
      </c>
      <c r="L945" s="50" t="str">
        <f t="shared" si="3"/>
        <v/>
      </c>
      <c r="M945" s="10"/>
      <c r="N945" s="10"/>
      <c r="O945" s="10"/>
    </row>
    <row r="946">
      <c r="A946" s="10"/>
      <c r="B946" s="20" t="str">
        <f>iferror(vlookup(A946,'Input de Projetos'!$A$3:$B$999,2,false),"")</f>
        <v/>
      </c>
      <c r="C946" s="51"/>
      <c r="D946" s="62"/>
      <c r="E946" s="20"/>
      <c r="F946" s="51"/>
      <c r="G946" s="51"/>
      <c r="H946" s="26"/>
      <c r="I946" s="48" t="str">
        <f t="shared" si="1"/>
        <v/>
      </c>
      <c r="J946" s="48" t="str">
        <f>IFERROR(if(F946&lt;&gt;"Sim","", VLOOKUP(A946,'Input de Projetos'!$A$3:$F$999,5,FALSE)*D946),"")</f>
        <v/>
      </c>
      <c r="K946" s="49" t="str">
        <f t="shared" si="2"/>
        <v/>
      </c>
      <c r="L946" s="50" t="str">
        <f t="shared" si="3"/>
        <v/>
      </c>
      <c r="M946" s="10"/>
      <c r="N946" s="10"/>
      <c r="O946" s="10"/>
    </row>
    <row r="947">
      <c r="A947" s="10"/>
      <c r="B947" s="20" t="str">
        <f>iferror(vlookup(A947,'Input de Projetos'!$A$3:$B$999,2,false),"")</f>
        <v/>
      </c>
      <c r="C947" s="51"/>
      <c r="D947" s="62"/>
      <c r="E947" s="20"/>
      <c r="F947" s="51"/>
      <c r="G947" s="51"/>
      <c r="H947" s="26"/>
      <c r="I947" s="48" t="str">
        <f t="shared" si="1"/>
        <v/>
      </c>
      <c r="J947" s="48" t="str">
        <f>IFERROR(if(F947&lt;&gt;"Sim","", VLOOKUP(A947,'Input de Projetos'!$A$3:$F$999,5,FALSE)*D947),"")</f>
        <v/>
      </c>
      <c r="K947" s="49" t="str">
        <f t="shared" si="2"/>
        <v/>
      </c>
      <c r="L947" s="50" t="str">
        <f t="shared" si="3"/>
        <v/>
      </c>
      <c r="M947" s="10"/>
      <c r="N947" s="10"/>
      <c r="O947" s="10"/>
    </row>
    <row r="948">
      <c r="A948" s="10"/>
      <c r="B948" s="20" t="str">
        <f>iferror(vlookup(A948,'Input de Projetos'!$A$3:$B$999,2,false),"")</f>
        <v/>
      </c>
      <c r="C948" s="51"/>
      <c r="D948" s="62"/>
      <c r="E948" s="20"/>
      <c r="F948" s="51"/>
      <c r="G948" s="51"/>
      <c r="H948" s="26"/>
      <c r="I948" s="48" t="str">
        <f t="shared" si="1"/>
        <v/>
      </c>
      <c r="J948" s="48" t="str">
        <f>IFERROR(if(F948&lt;&gt;"Sim","", VLOOKUP(A948,'Input de Projetos'!$A$3:$F$999,5,FALSE)*D948),"")</f>
        <v/>
      </c>
      <c r="K948" s="49" t="str">
        <f t="shared" si="2"/>
        <v/>
      </c>
      <c r="L948" s="50" t="str">
        <f t="shared" si="3"/>
        <v/>
      </c>
      <c r="M948" s="10"/>
      <c r="N948" s="10"/>
      <c r="O948" s="10"/>
    </row>
    <row r="949">
      <c r="A949" s="10"/>
      <c r="B949" s="20" t="str">
        <f>iferror(vlookup(A949,'Input de Projetos'!$A$3:$B$999,2,false),"")</f>
        <v/>
      </c>
      <c r="C949" s="51"/>
      <c r="D949" s="62"/>
      <c r="E949" s="20"/>
      <c r="F949" s="51"/>
      <c r="G949" s="51"/>
      <c r="H949" s="26"/>
      <c r="I949" s="48" t="str">
        <f t="shared" si="1"/>
        <v/>
      </c>
      <c r="J949" s="48" t="str">
        <f>IFERROR(if(F949&lt;&gt;"Sim","", VLOOKUP(A949,'Input de Projetos'!$A$3:$F$999,5,FALSE)*D949),"")</f>
        <v/>
      </c>
      <c r="K949" s="49" t="str">
        <f t="shared" si="2"/>
        <v/>
      </c>
      <c r="L949" s="50" t="str">
        <f t="shared" si="3"/>
        <v/>
      </c>
      <c r="M949" s="10"/>
      <c r="N949" s="10"/>
      <c r="O949" s="10"/>
    </row>
    <row r="950">
      <c r="A950" s="10"/>
      <c r="B950" s="20" t="str">
        <f>iferror(vlookup(A950,'Input de Projetos'!$A$3:$B$999,2,false),"")</f>
        <v/>
      </c>
      <c r="C950" s="51"/>
      <c r="D950" s="62"/>
      <c r="E950" s="20"/>
      <c r="F950" s="51"/>
      <c r="G950" s="51"/>
      <c r="H950" s="26"/>
      <c r="I950" s="48" t="str">
        <f t="shared" si="1"/>
        <v/>
      </c>
      <c r="J950" s="48" t="str">
        <f>IFERROR(if(F950&lt;&gt;"Sim","", VLOOKUP(A950,'Input de Projetos'!$A$3:$F$999,5,FALSE)*D950),"")</f>
        <v/>
      </c>
      <c r="K950" s="49" t="str">
        <f t="shared" si="2"/>
        <v/>
      </c>
      <c r="L950" s="50" t="str">
        <f t="shared" si="3"/>
        <v/>
      </c>
      <c r="M950" s="10"/>
      <c r="N950" s="10"/>
      <c r="O950" s="10"/>
    </row>
    <row r="951">
      <c r="A951" s="10"/>
      <c r="B951" s="20" t="str">
        <f>iferror(vlookup(A951,'Input de Projetos'!$A$3:$B$999,2,false),"")</f>
        <v/>
      </c>
      <c r="C951" s="51"/>
      <c r="D951" s="62"/>
      <c r="E951" s="20"/>
      <c r="F951" s="51"/>
      <c r="G951" s="51"/>
      <c r="H951" s="26"/>
      <c r="I951" s="48" t="str">
        <f t="shared" si="1"/>
        <v/>
      </c>
      <c r="J951" s="48" t="str">
        <f>IFERROR(if(F951&lt;&gt;"Sim","", VLOOKUP(A951,'Input de Projetos'!$A$3:$F$999,5,FALSE)*D951),"")</f>
        <v/>
      </c>
      <c r="K951" s="49" t="str">
        <f t="shared" si="2"/>
        <v/>
      </c>
      <c r="L951" s="50" t="str">
        <f t="shared" si="3"/>
        <v/>
      </c>
      <c r="M951" s="10"/>
      <c r="N951" s="10"/>
      <c r="O951" s="10"/>
    </row>
    <row r="952">
      <c r="A952" s="10"/>
      <c r="B952" s="20" t="str">
        <f>iferror(vlookup(A952,'Input de Projetos'!$A$3:$B$999,2,false),"")</f>
        <v/>
      </c>
      <c r="C952" s="51"/>
      <c r="D952" s="62"/>
      <c r="E952" s="20"/>
      <c r="F952" s="51"/>
      <c r="G952" s="51"/>
      <c r="H952" s="26"/>
      <c r="I952" s="48" t="str">
        <f t="shared" si="1"/>
        <v/>
      </c>
      <c r="J952" s="48" t="str">
        <f>IFERROR(if(F952&lt;&gt;"Sim","", VLOOKUP(A952,'Input de Projetos'!$A$3:$F$999,5,FALSE)*D952),"")</f>
        <v/>
      </c>
      <c r="K952" s="49" t="str">
        <f t="shared" si="2"/>
        <v/>
      </c>
      <c r="L952" s="50" t="str">
        <f t="shared" si="3"/>
        <v/>
      </c>
      <c r="M952" s="10"/>
      <c r="N952" s="10"/>
      <c r="O952" s="10"/>
    </row>
    <row r="953">
      <c r="A953" s="10"/>
      <c r="B953" s="20" t="str">
        <f>iferror(vlookup(A953,'Input de Projetos'!$A$3:$B$999,2,false),"")</f>
        <v/>
      </c>
      <c r="C953" s="51"/>
      <c r="D953" s="62"/>
      <c r="E953" s="20"/>
      <c r="F953" s="51"/>
      <c r="G953" s="51"/>
      <c r="H953" s="26"/>
      <c r="I953" s="48" t="str">
        <f t="shared" si="1"/>
        <v/>
      </c>
      <c r="J953" s="48" t="str">
        <f>IFERROR(if(F953&lt;&gt;"Sim","", VLOOKUP(A953,'Input de Projetos'!$A$3:$F$999,5,FALSE)*D953),"")</f>
        <v/>
      </c>
      <c r="K953" s="49" t="str">
        <f t="shared" si="2"/>
        <v/>
      </c>
      <c r="L953" s="50" t="str">
        <f t="shared" si="3"/>
        <v/>
      </c>
      <c r="M953" s="10"/>
      <c r="N953" s="10"/>
      <c r="O953" s="10"/>
    </row>
    <row r="954">
      <c r="A954" s="10"/>
      <c r="B954" s="20" t="str">
        <f>iferror(vlookup(A954,'Input de Projetos'!$A$3:$B$999,2,false),"")</f>
        <v/>
      </c>
      <c r="C954" s="51"/>
      <c r="D954" s="62"/>
      <c r="E954" s="20"/>
      <c r="F954" s="51"/>
      <c r="G954" s="51"/>
      <c r="H954" s="26"/>
      <c r="I954" s="48" t="str">
        <f t="shared" si="1"/>
        <v/>
      </c>
      <c r="J954" s="48" t="str">
        <f>IFERROR(if(F954&lt;&gt;"Sim","", VLOOKUP(A954,'Input de Projetos'!$A$3:$F$999,5,FALSE)*D954),"")</f>
        <v/>
      </c>
      <c r="K954" s="49" t="str">
        <f t="shared" si="2"/>
        <v/>
      </c>
      <c r="L954" s="50" t="str">
        <f t="shared" si="3"/>
        <v/>
      </c>
      <c r="M954" s="10"/>
      <c r="N954" s="10"/>
      <c r="O954" s="10"/>
    </row>
    <row r="955">
      <c r="A955" s="10"/>
      <c r="B955" s="20" t="str">
        <f>iferror(vlookup(A955,'Input de Projetos'!$A$3:$B$999,2,false),"")</f>
        <v/>
      </c>
      <c r="C955" s="51"/>
      <c r="D955" s="62"/>
      <c r="E955" s="20"/>
      <c r="F955" s="51"/>
      <c r="G955" s="51"/>
      <c r="H955" s="26"/>
      <c r="I955" s="48" t="str">
        <f t="shared" si="1"/>
        <v/>
      </c>
      <c r="J955" s="48" t="str">
        <f>IFERROR(if(F955&lt;&gt;"Sim","", VLOOKUP(A955,'Input de Projetos'!$A$3:$F$999,5,FALSE)*D955),"")</f>
        <v/>
      </c>
      <c r="K955" s="49" t="str">
        <f t="shared" si="2"/>
        <v/>
      </c>
      <c r="L955" s="50" t="str">
        <f t="shared" si="3"/>
        <v/>
      </c>
      <c r="M955" s="10"/>
      <c r="N955" s="10"/>
      <c r="O955" s="10"/>
    </row>
    <row r="956">
      <c r="A956" s="10"/>
      <c r="B956" s="20" t="str">
        <f>iferror(vlookup(A956,'Input de Projetos'!$A$3:$B$999,2,false),"")</f>
        <v/>
      </c>
      <c r="C956" s="51"/>
      <c r="D956" s="62"/>
      <c r="E956" s="20"/>
      <c r="F956" s="51"/>
      <c r="G956" s="51"/>
      <c r="H956" s="26"/>
      <c r="I956" s="48" t="str">
        <f t="shared" si="1"/>
        <v/>
      </c>
      <c r="J956" s="48" t="str">
        <f>IFERROR(if(F956&lt;&gt;"Sim","", VLOOKUP(A956,'Input de Projetos'!$A$3:$F$999,5,FALSE)*D956),"")</f>
        <v/>
      </c>
      <c r="K956" s="49" t="str">
        <f t="shared" si="2"/>
        <v/>
      </c>
      <c r="L956" s="50" t="str">
        <f t="shared" si="3"/>
        <v/>
      </c>
      <c r="M956" s="10"/>
      <c r="N956" s="10"/>
      <c r="O956" s="10"/>
    </row>
    <row r="957">
      <c r="A957" s="10"/>
      <c r="B957" s="20" t="str">
        <f>iferror(vlookup(A957,'Input de Projetos'!$A$3:$B$999,2,false),"")</f>
        <v/>
      </c>
      <c r="C957" s="51"/>
      <c r="D957" s="62"/>
      <c r="E957" s="20"/>
      <c r="F957" s="51"/>
      <c r="G957" s="51"/>
      <c r="H957" s="26"/>
      <c r="I957" s="48" t="str">
        <f t="shared" si="1"/>
        <v/>
      </c>
      <c r="J957" s="48" t="str">
        <f>IFERROR(if(F957&lt;&gt;"Sim","", VLOOKUP(A957,'Input de Projetos'!$A$3:$F$999,5,FALSE)*D957),"")</f>
        <v/>
      </c>
      <c r="K957" s="49" t="str">
        <f t="shared" si="2"/>
        <v/>
      </c>
      <c r="L957" s="50" t="str">
        <f t="shared" si="3"/>
        <v/>
      </c>
      <c r="M957" s="10"/>
      <c r="N957" s="10"/>
      <c r="O957" s="10"/>
    </row>
    <row r="958">
      <c r="A958" s="10"/>
      <c r="B958" s="20" t="str">
        <f>iferror(vlookup(A958,'Input de Projetos'!$A$3:$B$999,2,false),"")</f>
        <v/>
      </c>
      <c r="C958" s="51"/>
      <c r="D958" s="62"/>
      <c r="E958" s="20"/>
      <c r="F958" s="51"/>
      <c r="G958" s="51"/>
      <c r="H958" s="26"/>
      <c r="I958" s="48" t="str">
        <f t="shared" si="1"/>
        <v/>
      </c>
      <c r="J958" s="48" t="str">
        <f>IFERROR(if(F958&lt;&gt;"Sim","", VLOOKUP(A958,'Input de Projetos'!$A$3:$F$999,5,FALSE)*D958),"")</f>
        <v/>
      </c>
      <c r="K958" s="49" t="str">
        <f t="shared" si="2"/>
        <v/>
      </c>
      <c r="L958" s="50" t="str">
        <f t="shared" si="3"/>
        <v/>
      </c>
      <c r="M958" s="10"/>
      <c r="N958" s="10"/>
      <c r="O958" s="10"/>
    </row>
    <row r="959">
      <c r="A959" s="10"/>
      <c r="B959" s="20" t="str">
        <f>iferror(vlookup(A959,'Input de Projetos'!$A$3:$B$999,2,false),"")</f>
        <v/>
      </c>
      <c r="C959" s="51"/>
      <c r="D959" s="62"/>
      <c r="E959" s="20"/>
      <c r="F959" s="51"/>
      <c r="G959" s="51"/>
      <c r="H959" s="26"/>
      <c r="I959" s="48" t="str">
        <f t="shared" si="1"/>
        <v/>
      </c>
      <c r="J959" s="48" t="str">
        <f>IFERROR(if(F959&lt;&gt;"Sim","", VLOOKUP(A959,'Input de Projetos'!$A$3:$F$999,5,FALSE)*D959),"")</f>
        <v/>
      </c>
      <c r="K959" s="49" t="str">
        <f t="shared" si="2"/>
        <v/>
      </c>
      <c r="L959" s="50" t="str">
        <f t="shared" si="3"/>
        <v/>
      </c>
      <c r="M959" s="10"/>
      <c r="N959" s="10"/>
      <c r="O959" s="10"/>
    </row>
    <row r="960">
      <c r="A960" s="10"/>
      <c r="B960" s="20" t="str">
        <f>iferror(vlookup(A960,'Input de Projetos'!$A$3:$B$999,2,false),"")</f>
        <v/>
      </c>
      <c r="C960" s="51"/>
      <c r="D960" s="62"/>
      <c r="E960" s="20"/>
      <c r="F960" s="51"/>
      <c r="G960" s="51"/>
      <c r="H960" s="26"/>
      <c r="I960" s="48" t="str">
        <f t="shared" si="1"/>
        <v/>
      </c>
      <c r="J960" s="48" t="str">
        <f>IFERROR(if(F960&lt;&gt;"Sim","", VLOOKUP(A960,'Input de Projetos'!$A$3:$F$999,5,FALSE)*D960),"")</f>
        <v/>
      </c>
      <c r="K960" s="49" t="str">
        <f t="shared" si="2"/>
        <v/>
      </c>
      <c r="L960" s="50" t="str">
        <f t="shared" si="3"/>
        <v/>
      </c>
      <c r="M960" s="10"/>
      <c r="N960" s="10"/>
      <c r="O960" s="10"/>
    </row>
    <row r="961">
      <c r="A961" s="10"/>
      <c r="B961" s="20" t="str">
        <f>iferror(vlookup(A961,'Input de Projetos'!$A$3:$B$999,2,false),"")</f>
        <v/>
      </c>
      <c r="C961" s="51"/>
      <c r="D961" s="62"/>
      <c r="E961" s="20"/>
      <c r="F961" s="51"/>
      <c r="G961" s="51"/>
      <c r="H961" s="26"/>
      <c r="I961" s="48" t="str">
        <f t="shared" si="1"/>
        <v/>
      </c>
      <c r="J961" s="48" t="str">
        <f>IFERROR(if(F961&lt;&gt;"Sim","", VLOOKUP(A961,'Input de Projetos'!$A$3:$F$999,5,FALSE)*D961),"")</f>
        <v/>
      </c>
      <c r="K961" s="49" t="str">
        <f t="shared" si="2"/>
        <v/>
      </c>
      <c r="L961" s="50" t="str">
        <f t="shared" si="3"/>
        <v/>
      </c>
      <c r="M961" s="10"/>
      <c r="N961" s="10"/>
      <c r="O961" s="10"/>
    </row>
    <row r="962">
      <c r="A962" s="10"/>
      <c r="B962" s="20" t="str">
        <f>iferror(vlookup(A962,'Input de Projetos'!$A$3:$B$999,2,false),"")</f>
        <v/>
      </c>
      <c r="C962" s="51"/>
      <c r="D962" s="62"/>
      <c r="E962" s="20"/>
      <c r="F962" s="51"/>
      <c r="G962" s="51"/>
      <c r="H962" s="26"/>
      <c r="I962" s="48" t="str">
        <f t="shared" si="1"/>
        <v/>
      </c>
      <c r="J962" s="48" t="str">
        <f>IFERROR(if(F962&lt;&gt;"Sim","", VLOOKUP(A962,'Input de Projetos'!$A$3:$F$999,5,FALSE)*D962),"")</f>
        <v/>
      </c>
      <c r="K962" s="49" t="str">
        <f t="shared" si="2"/>
        <v/>
      </c>
      <c r="L962" s="50" t="str">
        <f t="shared" si="3"/>
        <v/>
      </c>
      <c r="M962" s="10"/>
      <c r="N962" s="10"/>
      <c r="O962" s="10"/>
    </row>
    <row r="963">
      <c r="A963" s="10"/>
      <c r="B963" s="20" t="str">
        <f>iferror(vlookup(A963,'Input de Projetos'!$A$3:$B$999,2,false),"")</f>
        <v/>
      </c>
      <c r="C963" s="51"/>
      <c r="D963" s="62"/>
      <c r="E963" s="20"/>
      <c r="F963" s="51"/>
      <c r="G963" s="51"/>
      <c r="H963" s="26"/>
      <c r="I963" s="48" t="str">
        <f t="shared" si="1"/>
        <v/>
      </c>
      <c r="J963" s="48" t="str">
        <f>IFERROR(if(F963&lt;&gt;"Sim","", VLOOKUP(A963,'Input de Projetos'!$A$3:$F$999,5,FALSE)*D963),"")</f>
        <v/>
      </c>
      <c r="K963" s="49" t="str">
        <f t="shared" si="2"/>
        <v/>
      </c>
      <c r="L963" s="50" t="str">
        <f t="shared" si="3"/>
        <v/>
      </c>
      <c r="M963" s="10"/>
      <c r="N963" s="10"/>
      <c r="O963" s="10"/>
    </row>
    <row r="964">
      <c r="A964" s="10"/>
      <c r="B964" s="20" t="str">
        <f>iferror(vlookup(A964,'Input de Projetos'!$A$3:$B$999,2,false),"")</f>
        <v/>
      </c>
      <c r="C964" s="51"/>
      <c r="D964" s="62"/>
      <c r="E964" s="20"/>
      <c r="F964" s="51"/>
      <c r="G964" s="51"/>
      <c r="H964" s="26"/>
      <c r="I964" s="48" t="str">
        <f t="shared" si="1"/>
        <v/>
      </c>
      <c r="J964" s="48" t="str">
        <f>IFERROR(if(F964&lt;&gt;"Sim","", VLOOKUP(A964,'Input de Projetos'!$A$3:$F$999,5,FALSE)*D964),"")</f>
        <v/>
      </c>
      <c r="K964" s="49" t="str">
        <f t="shared" si="2"/>
        <v/>
      </c>
      <c r="L964" s="50" t="str">
        <f t="shared" si="3"/>
        <v/>
      </c>
      <c r="M964" s="10"/>
      <c r="N964" s="10"/>
      <c r="O964" s="10"/>
    </row>
    <row r="965">
      <c r="A965" s="10"/>
      <c r="B965" s="20" t="str">
        <f>iferror(vlookup(A965,'Input de Projetos'!$A$3:$B$999,2,false),"")</f>
        <v/>
      </c>
      <c r="C965" s="51"/>
      <c r="D965" s="62"/>
      <c r="E965" s="20"/>
      <c r="F965" s="51"/>
      <c r="G965" s="51"/>
      <c r="H965" s="26"/>
      <c r="I965" s="48" t="str">
        <f t="shared" si="1"/>
        <v/>
      </c>
      <c r="J965" s="48" t="str">
        <f>IFERROR(if(F965&lt;&gt;"Sim","", VLOOKUP(A965,'Input de Projetos'!$A$3:$F$999,5,FALSE)*D965),"")</f>
        <v/>
      </c>
      <c r="K965" s="49" t="str">
        <f t="shared" si="2"/>
        <v/>
      </c>
      <c r="L965" s="50" t="str">
        <f t="shared" si="3"/>
        <v/>
      </c>
      <c r="M965" s="10"/>
      <c r="N965" s="10"/>
      <c r="O965" s="10"/>
    </row>
    <row r="966">
      <c r="A966" s="10"/>
      <c r="B966" s="20" t="str">
        <f>iferror(vlookup(A966,'Input de Projetos'!$A$3:$B$999,2,false),"")</f>
        <v/>
      </c>
      <c r="C966" s="51"/>
      <c r="D966" s="62"/>
      <c r="E966" s="20"/>
      <c r="F966" s="51"/>
      <c r="G966" s="51"/>
      <c r="H966" s="26"/>
      <c r="I966" s="48" t="str">
        <f t="shared" si="1"/>
        <v/>
      </c>
      <c r="J966" s="48" t="str">
        <f>IFERROR(if(F966&lt;&gt;"Sim","", VLOOKUP(A966,'Input de Projetos'!$A$3:$F$999,5,FALSE)*D966),"")</f>
        <v/>
      </c>
      <c r="K966" s="49" t="str">
        <f t="shared" si="2"/>
        <v/>
      </c>
      <c r="L966" s="50" t="str">
        <f t="shared" si="3"/>
        <v/>
      </c>
      <c r="M966" s="10"/>
      <c r="N966" s="10"/>
      <c r="O966" s="10"/>
    </row>
    <row r="967">
      <c r="A967" s="10"/>
      <c r="B967" s="20" t="str">
        <f>iferror(vlookup(A967,'Input de Projetos'!$A$3:$B$999,2,false),"")</f>
        <v/>
      </c>
      <c r="C967" s="51"/>
      <c r="D967" s="62"/>
      <c r="E967" s="20"/>
      <c r="F967" s="51"/>
      <c r="G967" s="51"/>
      <c r="H967" s="26"/>
      <c r="I967" s="48" t="str">
        <f t="shared" si="1"/>
        <v/>
      </c>
      <c r="J967" s="48" t="str">
        <f>IFERROR(if(F967&lt;&gt;"Sim","", VLOOKUP(A967,'Input de Projetos'!$A$3:$F$999,5,FALSE)*D967),"")</f>
        <v/>
      </c>
      <c r="K967" s="49" t="str">
        <f t="shared" si="2"/>
        <v/>
      </c>
      <c r="L967" s="50" t="str">
        <f t="shared" si="3"/>
        <v/>
      </c>
      <c r="M967" s="10"/>
      <c r="N967" s="10"/>
      <c r="O967" s="10"/>
    </row>
    <row r="968">
      <c r="A968" s="10"/>
      <c r="B968" s="20" t="str">
        <f>iferror(vlookup(A968,'Input de Projetos'!$A$3:$B$999,2,false),"")</f>
        <v/>
      </c>
      <c r="C968" s="51"/>
      <c r="D968" s="62"/>
      <c r="E968" s="20"/>
      <c r="F968" s="51"/>
      <c r="G968" s="51"/>
      <c r="H968" s="26"/>
      <c r="I968" s="48" t="str">
        <f t="shared" si="1"/>
        <v/>
      </c>
      <c r="J968" s="48" t="str">
        <f>IFERROR(if(F968&lt;&gt;"Sim","", VLOOKUP(A968,'Input de Projetos'!$A$3:$F$999,5,FALSE)*D968),"")</f>
        <v/>
      </c>
      <c r="K968" s="49" t="str">
        <f t="shared" si="2"/>
        <v/>
      </c>
      <c r="L968" s="50" t="str">
        <f t="shared" si="3"/>
        <v/>
      </c>
      <c r="M968" s="10"/>
      <c r="N968" s="10"/>
      <c r="O968" s="10"/>
    </row>
    <row r="969">
      <c r="A969" s="10"/>
      <c r="B969" s="20" t="str">
        <f>iferror(vlookup(A969,'Input de Projetos'!$A$3:$B$999,2,false),"")</f>
        <v/>
      </c>
      <c r="C969" s="51"/>
      <c r="D969" s="62"/>
      <c r="E969" s="20"/>
      <c r="F969" s="51"/>
      <c r="G969" s="51"/>
      <c r="H969" s="26"/>
      <c r="I969" s="48" t="str">
        <f t="shared" si="1"/>
        <v/>
      </c>
      <c r="J969" s="48" t="str">
        <f>IFERROR(if(F969&lt;&gt;"Sim","", VLOOKUP(A969,'Input de Projetos'!$A$3:$F$999,5,FALSE)*D969),"")</f>
        <v/>
      </c>
      <c r="K969" s="49" t="str">
        <f t="shared" si="2"/>
        <v/>
      </c>
      <c r="L969" s="50" t="str">
        <f t="shared" si="3"/>
        <v/>
      </c>
      <c r="M969" s="10"/>
      <c r="N969" s="10"/>
      <c r="O969" s="10"/>
    </row>
    <row r="970">
      <c r="A970" s="10"/>
      <c r="B970" s="20" t="str">
        <f>iferror(vlookup(A970,'Input de Projetos'!$A$3:$B$999,2,false),"")</f>
        <v/>
      </c>
      <c r="C970" s="51"/>
      <c r="D970" s="62"/>
      <c r="E970" s="20"/>
      <c r="F970" s="51"/>
      <c r="G970" s="51"/>
      <c r="H970" s="26"/>
      <c r="I970" s="48" t="str">
        <f t="shared" si="1"/>
        <v/>
      </c>
      <c r="J970" s="48" t="str">
        <f>IFERROR(if(F970&lt;&gt;"Sim","", VLOOKUP(A970,'Input de Projetos'!$A$3:$F$999,5,FALSE)*D970),"")</f>
        <v/>
      </c>
      <c r="K970" s="49" t="str">
        <f t="shared" si="2"/>
        <v/>
      </c>
      <c r="L970" s="50" t="str">
        <f t="shared" si="3"/>
        <v/>
      </c>
      <c r="M970" s="10"/>
      <c r="N970" s="10"/>
      <c r="O970" s="10"/>
    </row>
    <row r="971">
      <c r="A971" s="10"/>
      <c r="B971" s="20" t="str">
        <f>iferror(vlookup(A971,'Input de Projetos'!$A$3:$B$999,2,false),"")</f>
        <v/>
      </c>
      <c r="C971" s="51"/>
      <c r="D971" s="62"/>
      <c r="E971" s="20"/>
      <c r="F971" s="51"/>
      <c r="G971" s="51"/>
      <c r="H971" s="26"/>
      <c r="I971" s="48" t="str">
        <f t="shared" si="1"/>
        <v/>
      </c>
      <c r="J971" s="48" t="str">
        <f>IFERROR(if(F971&lt;&gt;"Sim","", VLOOKUP(A971,'Input de Projetos'!$A$3:$F$999,5,FALSE)*D971),"")</f>
        <v/>
      </c>
      <c r="K971" s="49" t="str">
        <f t="shared" si="2"/>
        <v/>
      </c>
      <c r="L971" s="50" t="str">
        <f t="shared" si="3"/>
        <v/>
      </c>
      <c r="M971" s="10"/>
      <c r="N971" s="10"/>
      <c r="O971" s="10"/>
    </row>
    <row r="972">
      <c r="A972" s="10"/>
      <c r="B972" s="20" t="str">
        <f>iferror(vlookup(A972,'Input de Projetos'!$A$3:$B$999,2,false),"")</f>
        <v/>
      </c>
      <c r="C972" s="51"/>
      <c r="D972" s="62"/>
      <c r="E972" s="20"/>
      <c r="F972" s="51"/>
      <c r="G972" s="51"/>
      <c r="H972" s="26"/>
      <c r="I972" s="48" t="str">
        <f t="shared" si="1"/>
        <v/>
      </c>
      <c r="J972" s="48" t="str">
        <f>IFERROR(if(F972&lt;&gt;"Sim","", VLOOKUP(A972,'Input de Projetos'!$A$3:$F$999,5,FALSE)*D972),"")</f>
        <v/>
      </c>
      <c r="K972" s="49" t="str">
        <f t="shared" si="2"/>
        <v/>
      </c>
      <c r="L972" s="50" t="str">
        <f t="shared" si="3"/>
        <v/>
      </c>
      <c r="M972" s="10"/>
      <c r="N972" s="10"/>
      <c r="O972" s="10"/>
    </row>
    <row r="973">
      <c r="A973" s="10"/>
      <c r="B973" s="20" t="str">
        <f>iferror(vlookup(A973,'Input de Projetos'!$A$3:$B$999,2,false),"")</f>
        <v/>
      </c>
      <c r="C973" s="51"/>
      <c r="D973" s="62"/>
      <c r="E973" s="20"/>
      <c r="F973" s="51"/>
      <c r="G973" s="51"/>
      <c r="H973" s="26"/>
      <c r="I973" s="48" t="str">
        <f t="shared" si="1"/>
        <v/>
      </c>
      <c r="J973" s="48" t="str">
        <f>IFERROR(if(F973&lt;&gt;"Sim","", VLOOKUP(A973,'Input de Projetos'!$A$3:$F$999,5,FALSE)*D973),"")</f>
        <v/>
      </c>
      <c r="K973" s="49" t="str">
        <f t="shared" si="2"/>
        <v/>
      </c>
      <c r="L973" s="50" t="str">
        <f t="shared" si="3"/>
        <v/>
      </c>
      <c r="M973" s="10"/>
      <c r="N973" s="10"/>
      <c r="O973" s="10"/>
    </row>
    <row r="974">
      <c r="A974" s="10"/>
      <c r="B974" s="20" t="str">
        <f>iferror(vlookup(A974,'Input de Projetos'!$A$3:$B$999,2,false),"")</f>
        <v/>
      </c>
      <c r="C974" s="51"/>
      <c r="D974" s="62"/>
      <c r="E974" s="20"/>
      <c r="F974" s="51"/>
      <c r="G974" s="51"/>
      <c r="H974" s="26"/>
      <c r="I974" s="48" t="str">
        <f t="shared" si="1"/>
        <v/>
      </c>
      <c r="J974" s="48" t="str">
        <f>IFERROR(if(F974&lt;&gt;"Sim","", VLOOKUP(A974,'Input de Projetos'!$A$3:$F$999,5,FALSE)*D974),"")</f>
        <v/>
      </c>
      <c r="K974" s="49" t="str">
        <f t="shared" si="2"/>
        <v/>
      </c>
      <c r="L974" s="50" t="str">
        <f t="shared" si="3"/>
        <v/>
      </c>
      <c r="M974" s="10"/>
      <c r="N974" s="10"/>
      <c r="O974" s="10"/>
    </row>
    <row r="975">
      <c r="A975" s="10"/>
      <c r="B975" s="20" t="str">
        <f>iferror(vlookup(A975,'Input de Projetos'!$A$3:$B$999,2,false),"")</f>
        <v/>
      </c>
      <c r="C975" s="51"/>
      <c r="D975" s="62"/>
      <c r="E975" s="20"/>
      <c r="F975" s="51"/>
      <c r="G975" s="51"/>
      <c r="H975" s="26"/>
      <c r="I975" s="48" t="str">
        <f t="shared" si="1"/>
        <v/>
      </c>
      <c r="J975" s="48" t="str">
        <f>IFERROR(if(F975&lt;&gt;"Sim","", VLOOKUP(A975,'Input de Projetos'!$A$3:$F$999,5,FALSE)*D975),"")</f>
        <v/>
      </c>
      <c r="K975" s="49" t="str">
        <f t="shared" si="2"/>
        <v/>
      </c>
      <c r="L975" s="50" t="str">
        <f t="shared" si="3"/>
        <v/>
      </c>
      <c r="M975" s="10"/>
      <c r="N975" s="10"/>
      <c r="O975" s="10"/>
    </row>
    <row r="976">
      <c r="A976" s="10"/>
      <c r="B976" s="20" t="str">
        <f>iferror(vlookup(A976,'Input de Projetos'!$A$3:$B$999,2,false),"")</f>
        <v/>
      </c>
      <c r="C976" s="51"/>
      <c r="D976" s="62"/>
      <c r="E976" s="20"/>
      <c r="F976" s="51"/>
      <c r="G976" s="51"/>
      <c r="H976" s="26"/>
      <c r="I976" s="48" t="str">
        <f t="shared" si="1"/>
        <v/>
      </c>
      <c r="J976" s="48" t="str">
        <f>IFERROR(if(F976&lt;&gt;"Sim","", VLOOKUP(A976,'Input de Projetos'!$A$3:$F$999,5,FALSE)*D976),"")</f>
        <v/>
      </c>
      <c r="K976" s="49" t="str">
        <f t="shared" si="2"/>
        <v/>
      </c>
      <c r="L976" s="50" t="str">
        <f t="shared" si="3"/>
        <v/>
      </c>
      <c r="M976" s="10"/>
      <c r="N976" s="10"/>
      <c r="O976" s="10"/>
    </row>
    <row r="977">
      <c r="A977" s="10"/>
      <c r="B977" s="20" t="str">
        <f>iferror(vlookup(A977,'Input de Projetos'!$A$3:$B$999,2,false),"")</f>
        <v/>
      </c>
      <c r="C977" s="51"/>
      <c r="D977" s="62"/>
      <c r="E977" s="20"/>
      <c r="F977" s="51"/>
      <c r="G977" s="51"/>
      <c r="H977" s="26"/>
      <c r="I977" s="48" t="str">
        <f t="shared" si="1"/>
        <v/>
      </c>
      <c r="J977" s="48" t="str">
        <f>IFERROR(if(F977&lt;&gt;"Sim","", VLOOKUP(A977,'Input de Projetos'!$A$3:$F$999,5,FALSE)*D977),"")</f>
        <v/>
      </c>
      <c r="K977" s="49" t="str">
        <f t="shared" si="2"/>
        <v/>
      </c>
      <c r="L977" s="50" t="str">
        <f t="shared" si="3"/>
        <v/>
      </c>
      <c r="M977" s="10"/>
      <c r="N977" s="10"/>
      <c r="O977" s="10"/>
    </row>
    <row r="978">
      <c r="A978" s="10"/>
      <c r="B978" s="20" t="str">
        <f>iferror(vlookup(A978,'Input de Projetos'!$A$3:$B$999,2,false),"")</f>
        <v/>
      </c>
      <c r="C978" s="51"/>
      <c r="D978" s="62"/>
      <c r="E978" s="20"/>
      <c r="F978" s="51"/>
      <c r="G978" s="51"/>
      <c r="H978" s="26"/>
      <c r="I978" s="48" t="str">
        <f t="shared" si="1"/>
        <v/>
      </c>
      <c r="J978" s="48" t="str">
        <f>IFERROR(if(F978&lt;&gt;"Sim","", VLOOKUP(A978,'Input de Projetos'!$A$3:$F$999,5,FALSE)*D978),"")</f>
        <v/>
      </c>
      <c r="K978" s="49" t="str">
        <f t="shared" si="2"/>
        <v/>
      </c>
      <c r="L978" s="50" t="str">
        <f t="shared" si="3"/>
        <v/>
      </c>
      <c r="M978" s="10"/>
      <c r="N978" s="10"/>
      <c r="O978" s="10"/>
    </row>
    <row r="979">
      <c r="A979" s="10"/>
      <c r="B979" s="20" t="str">
        <f>iferror(vlookup(A979,'Input de Projetos'!$A$3:$B$999,2,false),"")</f>
        <v/>
      </c>
      <c r="C979" s="51"/>
      <c r="D979" s="62"/>
      <c r="E979" s="20"/>
      <c r="F979" s="51"/>
      <c r="G979" s="51"/>
      <c r="H979" s="26"/>
      <c r="I979" s="48" t="str">
        <f t="shared" si="1"/>
        <v/>
      </c>
      <c r="J979" s="48" t="str">
        <f>IFERROR(if(F979&lt;&gt;"Sim","", VLOOKUP(A979,'Input de Projetos'!$A$3:$F$999,5,FALSE)*D979),"")</f>
        <v/>
      </c>
      <c r="K979" s="49" t="str">
        <f t="shared" si="2"/>
        <v/>
      </c>
      <c r="L979" s="50" t="str">
        <f t="shared" si="3"/>
        <v/>
      </c>
      <c r="M979" s="10"/>
      <c r="N979" s="10"/>
      <c r="O979" s="10"/>
    </row>
    <row r="980">
      <c r="A980" s="10"/>
      <c r="B980" s="20" t="str">
        <f>iferror(vlookup(A980,'Input de Projetos'!$A$3:$B$999,2,false),"")</f>
        <v/>
      </c>
      <c r="C980" s="51"/>
      <c r="D980" s="62"/>
      <c r="E980" s="20"/>
      <c r="F980" s="51"/>
      <c r="G980" s="51"/>
      <c r="H980" s="26"/>
      <c r="I980" s="48" t="str">
        <f t="shared" si="1"/>
        <v/>
      </c>
      <c r="J980" s="48" t="str">
        <f>IFERROR(if(F980&lt;&gt;"Sim","", VLOOKUP(A980,'Input de Projetos'!$A$3:$F$999,5,FALSE)*D980),"")</f>
        <v/>
      </c>
      <c r="K980" s="49" t="str">
        <f t="shared" si="2"/>
        <v/>
      </c>
      <c r="L980" s="50" t="str">
        <f t="shared" si="3"/>
        <v/>
      </c>
      <c r="M980" s="10"/>
      <c r="N980" s="10"/>
      <c r="O980" s="10"/>
    </row>
    <row r="981">
      <c r="A981" s="10"/>
      <c r="B981" s="20" t="str">
        <f>iferror(vlookup(A981,'Input de Projetos'!$A$3:$B$999,2,false),"")</f>
        <v/>
      </c>
      <c r="C981" s="51"/>
      <c r="D981" s="62"/>
      <c r="E981" s="20"/>
      <c r="F981" s="51"/>
      <c r="G981" s="51"/>
      <c r="H981" s="26"/>
      <c r="I981" s="48" t="str">
        <f t="shared" si="1"/>
        <v/>
      </c>
      <c r="J981" s="48" t="str">
        <f>IFERROR(if(F981&lt;&gt;"Sim","", VLOOKUP(A981,'Input de Projetos'!$A$3:$F$999,5,FALSE)*D981),"")</f>
        <v/>
      </c>
      <c r="K981" s="49" t="str">
        <f t="shared" si="2"/>
        <v/>
      </c>
      <c r="L981" s="50" t="str">
        <f t="shared" si="3"/>
        <v/>
      </c>
      <c r="M981" s="10"/>
      <c r="N981" s="10"/>
      <c r="O981" s="10"/>
    </row>
    <row r="982">
      <c r="A982" s="10"/>
      <c r="B982" s="20" t="str">
        <f>iferror(vlookup(A982,'Input de Projetos'!$A$3:$B$999,2,false),"")</f>
        <v/>
      </c>
      <c r="C982" s="51"/>
      <c r="D982" s="62"/>
      <c r="E982" s="20"/>
      <c r="F982" s="51"/>
      <c r="G982" s="51"/>
      <c r="H982" s="26"/>
      <c r="I982" s="48" t="str">
        <f t="shared" si="1"/>
        <v/>
      </c>
      <c r="J982" s="48" t="str">
        <f>IFERROR(if(F982&lt;&gt;"Sim","", VLOOKUP(A982,'Input de Projetos'!$A$3:$F$999,5,FALSE)*D982),"")</f>
        <v/>
      </c>
      <c r="K982" s="49" t="str">
        <f t="shared" si="2"/>
        <v/>
      </c>
      <c r="L982" s="50" t="str">
        <f t="shared" si="3"/>
        <v/>
      </c>
      <c r="M982" s="10"/>
      <c r="N982" s="10"/>
      <c r="O982" s="10"/>
    </row>
    <row r="983">
      <c r="A983" s="10"/>
      <c r="B983" s="20" t="str">
        <f>iferror(vlookup(A983,'Input de Projetos'!$A$3:$B$999,2,false),"")</f>
        <v/>
      </c>
      <c r="C983" s="51"/>
      <c r="D983" s="62"/>
      <c r="E983" s="20"/>
      <c r="F983" s="51"/>
      <c r="G983" s="51"/>
      <c r="H983" s="26"/>
      <c r="I983" s="48" t="str">
        <f t="shared" si="1"/>
        <v/>
      </c>
      <c r="J983" s="48" t="str">
        <f>IFERROR(if(F983&lt;&gt;"Sim","", VLOOKUP(A983,'Input de Projetos'!$A$3:$F$999,5,FALSE)*D983),"")</f>
        <v/>
      </c>
      <c r="K983" s="49" t="str">
        <f t="shared" si="2"/>
        <v/>
      </c>
      <c r="L983" s="50" t="str">
        <f t="shared" si="3"/>
        <v/>
      </c>
      <c r="M983" s="10"/>
      <c r="N983" s="10"/>
      <c r="O983" s="10"/>
    </row>
    <row r="984">
      <c r="A984" s="10"/>
      <c r="B984" s="20" t="str">
        <f>iferror(vlookup(A984,'Input de Projetos'!$A$3:$B$999,2,false),"")</f>
        <v/>
      </c>
      <c r="C984" s="51"/>
      <c r="D984" s="62"/>
      <c r="E984" s="20"/>
      <c r="F984" s="51"/>
      <c r="G984" s="51"/>
      <c r="H984" s="26"/>
      <c r="I984" s="48" t="str">
        <f t="shared" si="1"/>
        <v/>
      </c>
      <c r="J984" s="48" t="str">
        <f>IFERROR(if(F984&lt;&gt;"Sim","", VLOOKUP(A984,'Input de Projetos'!$A$3:$F$999,5,FALSE)*D984),"")</f>
        <v/>
      </c>
      <c r="K984" s="49" t="str">
        <f t="shared" si="2"/>
        <v/>
      </c>
      <c r="L984" s="50" t="str">
        <f t="shared" si="3"/>
        <v/>
      </c>
      <c r="M984" s="10"/>
      <c r="N984" s="10"/>
      <c r="O984" s="10"/>
    </row>
    <row r="985">
      <c r="A985" s="10"/>
      <c r="B985" s="20" t="str">
        <f>iferror(vlookup(A985,'Input de Projetos'!$A$3:$B$999,2,false),"")</f>
        <v/>
      </c>
      <c r="C985" s="51"/>
      <c r="D985" s="62"/>
      <c r="E985" s="20"/>
      <c r="F985" s="51"/>
      <c r="G985" s="51"/>
      <c r="H985" s="26"/>
      <c r="I985" s="48" t="str">
        <f t="shared" si="1"/>
        <v/>
      </c>
      <c r="J985" s="48" t="str">
        <f>IFERROR(if(F985&lt;&gt;"Sim","", VLOOKUP(A985,'Input de Projetos'!$A$3:$F$999,5,FALSE)*D985),"")</f>
        <v/>
      </c>
      <c r="K985" s="49" t="str">
        <f t="shared" si="2"/>
        <v/>
      </c>
      <c r="L985" s="50" t="str">
        <f t="shared" si="3"/>
        <v/>
      </c>
      <c r="M985" s="10"/>
      <c r="N985" s="10"/>
      <c r="O985" s="10"/>
    </row>
    <row r="986">
      <c r="A986" s="10"/>
      <c r="B986" s="20" t="str">
        <f>iferror(vlookup(A986,'Input de Projetos'!$A$3:$B$999,2,false),"")</f>
        <v/>
      </c>
      <c r="C986" s="51"/>
      <c r="D986" s="62"/>
      <c r="E986" s="20"/>
      <c r="F986" s="51"/>
      <c r="G986" s="51"/>
      <c r="H986" s="26"/>
      <c r="I986" s="48" t="str">
        <f t="shared" si="1"/>
        <v/>
      </c>
      <c r="J986" s="48" t="str">
        <f>IFERROR(if(F986&lt;&gt;"Sim","", VLOOKUP(A986,'Input de Projetos'!$A$3:$F$999,5,FALSE)*D986),"")</f>
        <v/>
      </c>
      <c r="K986" s="49" t="str">
        <f t="shared" si="2"/>
        <v/>
      </c>
      <c r="L986" s="50" t="str">
        <f t="shared" si="3"/>
        <v/>
      </c>
      <c r="M986" s="10"/>
      <c r="N986" s="10"/>
      <c r="O986" s="10"/>
    </row>
    <row r="987">
      <c r="A987" s="10"/>
      <c r="B987" s="20" t="str">
        <f>iferror(vlookup(A987,'Input de Projetos'!$A$3:$B$999,2,false),"")</f>
        <v/>
      </c>
      <c r="C987" s="51"/>
      <c r="D987" s="62"/>
      <c r="E987" s="20"/>
      <c r="F987" s="51"/>
      <c r="G987" s="51"/>
      <c r="H987" s="26"/>
      <c r="I987" s="48" t="str">
        <f t="shared" si="1"/>
        <v/>
      </c>
      <c r="J987" s="48" t="str">
        <f>IFERROR(if(F987&lt;&gt;"Sim","", VLOOKUP(A987,'Input de Projetos'!$A$3:$F$999,5,FALSE)*D987),"")</f>
        <v/>
      </c>
      <c r="K987" s="49" t="str">
        <f t="shared" si="2"/>
        <v/>
      </c>
      <c r="L987" s="50" t="str">
        <f t="shared" si="3"/>
        <v/>
      </c>
      <c r="M987" s="10"/>
      <c r="N987" s="10"/>
      <c r="O987" s="10"/>
    </row>
    <row r="988">
      <c r="A988" s="10"/>
      <c r="B988" s="20" t="str">
        <f>iferror(vlookup(A988,'Input de Projetos'!$A$3:$B$999,2,false),"")</f>
        <v/>
      </c>
      <c r="C988" s="51"/>
      <c r="D988" s="62"/>
      <c r="E988" s="20"/>
      <c r="F988" s="51"/>
      <c r="G988" s="51"/>
      <c r="H988" s="26"/>
      <c r="I988" s="48" t="str">
        <f t="shared" si="1"/>
        <v/>
      </c>
      <c r="J988" s="48" t="str">
        <f>IFERROR(if(F988&lt;&gt;"Sim","", VLOOKUP(A988,'Input de Projetos'!$A$3:$F$999,5,FALSE)*D988),"")</f>
        <v/>
      </c>
      <c r="K988" s="49" t="str">
        <f t="shared" si="2"/>
        <v/>
      </c>
      <c r="L988" s="50" t="str">
        <f t="shared" si="3"/>
        <v/>
      </c>
      <c r="M988" s="10"/>
      <c r="N988" s="10"/>
      <c r="O988" s="10"/>
    </row>
    <row r="989">
      <c r="A989" s="10"/>
      <c r="B989" s="20" t="str">
        <f>iferror(vlookup(A989,'Input de Projetos'!$A$3:$B$999,2,false),"")</f>
        <v/>
      </c>
      <c r="C989" s="51"/>
      <c r="D989" s="62"/>
      <c r="E989" s="20"/>
      <c r="F989" s="51"/>
      <c r="G989" s="51"/>
      <c r="H989" s="26"/>
      <c r="I989" s="48" t="str">
        <f t="shared" si="1"/>
        <v/>
      </c>
      <c r="J989" s="48" t="str">
        <f>IFERROR(if(F989&lt;&gt;"Sim","", VLOOKUP(A989,'Input de Projetos'!$A$3:$F$999,5,FALSE)*D989),"")</f>
        <v/>
      </c>
      <c r="K989" s="49" t="str">
        <f t="shared" si="2"/>
        <v/>
      </c>
      <c r="L989" s="50" t="str">
        <f t="shared" si="3"/>
        <v/>
      </c>
      <c r="M989" s="10"/>
      <c r="N989" s="10"/>
      <c r="O989" s="10"/>
    </row>
    <row r="990">
      <c r="A990" s="10"/>
      <c r="B990" s="20" t="str">
        <f>iferror(vlookup(A990,'Input de Projetos'!$A$3:$B$999,2,false),"")</f>
        <v/>
      </c>
      <c r="C990" s="51"/>
      <c r="D990" s="62"/>
      <c r="E990" s="20"/>
      <c r="F990" s="51"/>
      <c r="G990" s="51"/>
      <c r="H990" s="26"/>
      <c r="I990" s="48" t="str">
        <f t="shared" si="1"/>
        <v/>
      </c>
      <c r="J990" s="48" t="str">
        <f>IFERROR(if(F990&lt;&gt;"Sim","", VLOOKUP(A990,'Input de Projetos'!$A$3:$F$999,5,FALSE)*D990),"")</f>
        <v/>
      </c>
      <c r="K990" s="49" t="str">
        <f t="shared" si="2"/>
        <v/>
      </c>
      <c r="L990" s="50" t="str">
        <f t="shared" si="3"/>
        <v/>
      </c>
      <c r="M990" s="10"/>
      <c r="N990" s="10"/>
      <c r="O990" s="10"/>
    </row>
    <row r="991">
      <c r="A991" s="10"/>
      <c r="B991" s="20" t="str">
        <f>iferror(vlookup(A991,'Input de Projetos'!$A$3:$B$999,2,false),"")</f>
        <v/>
      </c>
      <c r="C991" s="51"/>
      <c r="D991" s="62"/>
      <c r="E991" s="20"/>
      <c r="F991" s="51"/>
      <c r="G991" s="51"/>
      <c r="H991" s="26"/>
      <c r="I991" s="48" t="str">
        <f t="shared" si="1"/>
        <v/>
      </c>
      <c r="J991" s="48" t="str">
        <f>IFERROR(if(F991&lt;&gt;"Sim","", VLOOKUP(A991,'Input de Projetos'!$A$3:$F$999,5,FALSE)*D991),"")</f>
        <v/>
      </c>
      <c r="K991" s="49" t="str">
        <f t="shared" si="2"/>
        <v/>
      </c>
      <c r="L991" s="50" t="str">
        <f t="shared" si="3"/>
        <v/>
      </c>
      <c r="M991" s="10"/>
      <c r="N991" s="10"/>
      <c r="O991" s="10"/>
    </row>
    <row r="992">
      <c r="A992" s="10"/>
      <c r="B992" s="20" t="str">
        <f>iferror(vlookup(A992,'Input de Projetos'!$A$3:$B$999,2,false),"")</f>
        <v/>
      </c>
      <c r="C992" s="51"/>
      <c r="D992" s="62"/>
      <c r="E992" s="20"/>
      <c r="F992" s="51"/>
      <c r="G992" s="51"/>
      <c r="H992" s="26"/>
      <c r="I992" s="48" t="str">
        <f t="shared" si="1"/>
        <v/>
      </c>
      <c r="J992" s="48" t="str">
        <f>IFERROR(if(F992&lt;&gt;"Sim","", VLOOKUP(A992,'Input de Projetos'!$A$3:$F$999,5,FALSE)*D992),"")</f>
        <v/>
      </c>
      <c r="K992" s="49" t="str">
        <f t="shared" si="2"/>
        <v/>
      </c>
      <c r="L992" s="50" t="str">
        <f t="shared" si="3"/>
        <v/>
      </c>
      <c r="M992" s="10"/>
      <c r="N992" s="10"/>
      <c r="O992" s="10"/>
    </row>
    <row r="993">
      <c r="A993" s="10"/>
      <c r="B993" s="20" t="str">
        <f>iferror(vlookup(A993,'Input de Projetos'!$A$3:$B$999,2,false),"")</f>
        <v/>
      </c>
      <c r="C993" s="51"/>
      <c r="D993" s="62"/>
      <c r="E993" s="20"/>
      <c r="F993" s="51"/>
      <c r="G993" s="51"/>
      <c r="H993" s="26"/>
      <c r="I993" s="48" t="str">
        <f t="shared" si="1"/>
        <v/>
      </c>
      <c r="J993" s="48" t="str">
        <f>IFERROR(if(F993&lt;&gt;"Sim","", VLOOKUP(A993,'Input de Projetos'!$A$3:$F$999,5,FALSE)*D993),"")</f>
        <v/>
      </c>
      <c r="K993" s="49" t="str">
        <f t="shared" si="2"/>
        <v/>
      </c>
      <c r="L993" s="50" t="str">
        <f t="shared" si="3"/>
        <v/>
      </c>
      <c r="M993" s="10"/>
      <c r="N993" s="10"/>
      <c r="O993" s="10"/>
    </row>
    <row r="994">
      <c r="A994" s="10"/>
      <c r="B994" s="20" t="str">
        <f>iferror(vlookup(A994,'Input de Projetos'!$A$3:$B$999,2,false),"")</f>
        <v/>
      </c>
      <c r="C994" s="51"/>
      <c r="D994" s="62"/>
      <c r="E994" s="20"/>
      <c r="F994" s="51"/>
      <c r="G994" s="51"/>
      <c r="H994" s="26"/>
      <c r="I994" s="48" t="str">
        <f t="shared" si="1"/>
        <v/>
      </c>
      <c r="J994" s="48" t="str">
        <f>IFERROR(if(F994&lt;&gt;"Sim","", VLOOKUP(A994,'Input de Projetos'!$A$3:$F$999,5,FALSE)*D994),"")</f>
        <v/>
      </c>
      <c r="K994" s="49" t="str">
        <f t="shared" si="2"/>
        <v/>
      </c>
      <c r="L994" s="50" t="str">
        <f t="shared" si="3"/>
        <v/>
      </c>
      <c r="M994" s="10"/>
      <c r="N994" s="10"/>
      <c r="O994" s="10"/>
    </row>
    <row r="995">
      <c r="A995" s="10"/>
      <c r="B995" s="20" t="str">
        <f>iferror(vlookup(A995,'Input de Projetos'!$A$3:$B$999,2,false),"")</f>
        <v/>
      </c>
      <c r="C995" s="51"/>
      <c r="D995" s="62"/>
      <c r="E995" s="20"/>
      <c r="F995" s="51"/>
      <c r="G995" s="51"/>
      <c r="H995" s="26"/>
      <c r="I995" s="48" t="str">
        <f t="shared" si="1"/>
        <v/>
      </c>
      <c r="J995" s="48" t="str">
        <f>IFERROR(if(F995&lt;&gt;"Sim","", VLOOKUP(A995,'Input de Projetos'!$A$3:$F$999,5,FALSE)*D995),"")</f>
        <v/>
      </c>
      <c r="K995" s="49" t="str">
        <f t="shared" si="2"/>
        <v/>
      </c>
      <c r="L995" s="50" t="str">
        <f t="shared" si="3"/>
        <v/>
      </c>
      <c r="M995" s="10"/>
      <c r="N995" s="10"/>
      <c r="O995" s="10"/>
    </row>
    <row r="996">
      <c r="A996" s="10"/>
      <c r="B996" s="20" t="str">
        <f>iferror(vlookup(A996,'Input de Projetos'!$A$3:$B$999,2,false),"")</f>
        <v/>
      </c>
      <c r="C996" s="51"/>
      <c r="D996" s="62"/>
      <c r="E996" s="20"/>
      <c r="F996" s="51"/>
      <c r="G996" s="51"/>
      <c r="H996" s="26"/>
      <c r="I996" s="48" t="str">
        <f t="shared" si="1"/>
        <v/>
      </c>
      <c r="J996" s="48" t="str">
        <f>IFERROR(if(F996&lt;&gt;"Sim","", VLOOKUP(A996,'Input de Projetos'!$A$3:$F$999,5,FALSE)*D996),"")</f>
        <v/>
      </c>
      <c r="K996" s="49" t="str">
        <f t="shared" si="2"/>
        <v/>
      </c>
      <c r="L996" s="50" t="str">
        <f t="shared" si="3"/>
        <v/>
      </c>
      <c r="M996" s="10"/>
      <c r="N996" s="10"/>
      <c r="O996" s="10"/>
    </row>
    <row r="997">
      <c r="A997" s="10"/>
      <c r="B997" s="20" t="str">
        <f>iferror(vlookup(A997,'Input de Projetos'!$A$3:$B$999,2,false),"")</f>
        <v/>
      </c>
      <c r="C997" s="51"/>
      <c r="D997" s="62"/>
      <c r="E997" s="20"/>
      <c r="F997" s="51"/>
      <c r="G997" s="51"/>
      <c r="H997" s="26"/>
      <c r="I997" s="48" t="str">
        <f t="shared" si="1"/>
        <v/>
      </c>
      <c r="J997" s="48" t="str">
        <f>IFERROR(if(F997&lt;&gt;"Sim","", VLOOKUP(A997,'Input de Projetos'!$A$3:$F$999,5,FALSE)*D997),"")</f>
        <v/>
      </c>
      <c r="K997" s="49" t="str">
        <f t="shared" si="2"/>
        <v/>
      </c>
      <c r="L997" s="50" t="str">
        <f t="shared" si="3"/>
        <v/>
      </c>
      <c r="M997" s="10"/>
      <c r="N997" s="10"/>
      <c r="O997" s="10"/>
    </row>
    <row r="998">
      <c r="A998" s="10"/>
      <c r="B998" s="20" t="str">
        <f>iferror(vlookup(A998,'Input de Projetos'!$A$3:$B$999,2,false),"")</f>
        <v/>
      </c>
      <c r="C998" s="51"/>
      <c r="D998" s="62"/>
      <c r="E998" s="20"/>
      <c r="F998" s="51"/>
      <c r="G998" s="51"/>
      <c r="H998" s="26"/>
      <c r="I998" s="48" t="str">
        <f t="shared" si="1"/>
        <v/>
      </c>
      <c r="J998" s="48" t="str">
        <f>IFERROR(if(F998&lt;&gt;"Sim","", VLOOKUP(A998,'Input de Projetos'!$A$3:$F$999,5,FALSE)*D998),"")</f>
        <v/>
      </c>
      <c r="K998" s="49" t="str">
        <f t="shared" si="2"/>
        <v/>
      </c>
      <c r="L998" s="50" t="str">
        <f t="shared" si="3"/>
        <v/>
      </c>
      <c r="M998" s="10"/>
      <c r="N998" s="10"/>
      <c r="O998" s="10"/>
    </row>
    <row r="999">
      <c r="A999" s="10"/>
      <c r="B999" s="20" t="str">
        <f>iferror(vlookup(A999,'Input de Projetos'!$A$3:$B$999,2,false),"")</f>
        <v/>
      </c>
      <c r="C999" s="51"/>
      <c r="D999" s="62"/>
      <c r="E999" s="20"/>
      <c r="F999" s="51"/>
      <c r="G999" s="51"/>
      <c r="H999" s="26"/>
      <c r="I999" s="48" t="str">
        <f t="shared" si="1"/>
        <v/>
      </c>
      <c r="J999" s="48" t="str">
        <f>IFERROR(if(F999&lt;&gt;"Sim","", VLOOKUP(A999,'Input de Projetos'!$A$3:$F$999,5,FALSE)*D999),"")</f>
        <v/>
      </c>
      <c r="K999" s="49" t="str">
        <f t="shared" si="2"/>
        <v/>
      </c>
      <c r="L999" s="50" t="str">
        <f t="shared" si="3"/>
        <v/>
      </c>
      <c r="M999" s="10"/>
      <c r="N999" s="10"/>
      <c r="O999" s="10"/>
    </row>
    <row r="1000">
      <c r="A1000" s="10"/>
      <c r="B1000" s="20" t="str">
        <f>iferror(vlookup(A1000,'Input de Projetos'!$A$3:$B$999,2,false),"")</f>
        <v/>
      </c>
      <c r="C1000" s="51"/>
      <c r="D1000" s="62"/>
      <c r="E1000" s="20"/>
      <c r="F1000" s="51"/>
      <c r="G1000" s="51"/>
      <c r="H1000" s="26"/>
      <c r="I1000" s="48" t="str">
        <f t="shared" si="1"/>
        <v/>
      </c>
      <c r="J1000" s="48" t="str">
        <f>IFERROR(if(F1000&lt;&gt;"Sim","", VLOOKUP(A1000,'Input de Projetos'!$A$3:$F$999,5,FALSE)*D1000),"")</f>
        <v/>
      </c>
      <c r="K1000" s="49" t="str">
        <f t="shared" si="2"/>
        <v/>
      </c>
      <c r="L1000" s="50" t="str">
        <f t="shared" si="3"/>
        <v/>
      </c>
      <c r="M1000" s="10"/>
      <c r="N1000" s="10"/>
      <c r="O1000" s="10"/>
    </row>
    <row r="1001">
      <c r="A1001" s="10"/>
      <c r="B1001" s="20" t="str">
        <f>iferror(vlookup(A1001,'Input de Projetos'!$A$3:$B$999,2,false),"")</f>
        <v/>
      </c>
      <c r="C1001" s="51"/>
      <c r="D1001" s="62"/>
      <c r="E1001" s="20"/>
      <c r="F1001" s="51"/>
      <c r="G1001" s="51"/>
      <c r="H1001" s="26"/>
      <c r="I1001" s="48" t="str">
        <f t="shared" si="1"/>
        <v/>
      </c>
      <c r="J1001" s="48" t="str">
        <f>IFERROR(if(F1001&lt;&gt;"Sim","", VLOOKUP(A1001,'Input de Projetos'!$A$3:$F$999,5,FALSE)*D1001),"")</f>
        <v/>
      </c>
      <c r="K1001" s="49" t="str">
        <f t="shared" si="2"/>
        <v/>
      </c>
      <c r="L1001" s="50" t="str">
        <f t="shared" si="3"/>
        <v/>
      </c>
      <c r="M1001" s="10"/>
      <c r="N1001" s="10"/>
      <c r="O1001" s="10"/>
    </row>
    <row r="1002">
      <c r="A1002" s="10"/>
      <c r="B1002" s="20" t="str">
        <f>iferror(vlookup(A1002,'Input de Projetos'!$A$3:$B$999,2,false),"")</f>
        <v/>
      </c>
      <c r="C1002" s="51"/>
      <c r="D1002" s="62"/>
      <c r="E1002" s="20"/>
      <c r="F1002" s="51"/>
      <c r="G1002" s="51"/>
      <c r="H1002" s="26"/>
      <c r="I1002" s="48" t="str">
        <f t="shared" si="1"/>
        <v/>
      </c>
      <c r="J1002" s="48" t="str">
        <f>IFERROR(if(F1002&lt;&gt;"Sim","", VLOOKUP(A1002,'Input de Projetos'!$A$3:$F$999,5,FALSE)*D1002),"")</f>
        <v/>
      </c>
      <c r="K1002" s="49" t="str">
        <f t="shared" si="2"/>
        <v/>
      </c>
      <c r="L1002" s="50" t="str">
        <f t="shared" si="3"/>
        <v/>
      </c>
      <c r="M1002" s="10"/>
      <c r="N1002" s="10"/>
      <c r="O1002" s="10"/>
    </row>
    <row r="1003">
      <c r="A1003" s="10"/>
      <c r="B1003" s="20" t="str">
        <f>iferror(vlookup(A1003,'Input de Projetos'!$A$3:$B$999,2,false),"")</f>
        <v/>
      </c>
      <c r="C1003" s="51"/>
      <c r="D1003" s="62"/>
      <c r="E1003" s="20"/>
      <c r="F1003" s="51"/>
      <c r="G1003" s="51"/>
      <c r="H1003" s="26"/>
      <c r="I1003" s="48" t="str">
        <f t="shared" si="1"/>
        <v/>
      </c>
      <c r="J1003" s="48" t="str">
        <f>IFERROR(if(F1003&lt;&gt;"Sim","", VLOOKUP(A1003,'Input de Projetos'!$A$3:$F$999,5,FALSE)*D1003),"")</f>
        <v/>
      </c>
      <c r="K1003" s="49" t="str">
        <f t="shared" si="2"/>
        <v/>
      </c>
      <c r="L1003" s="50" t="str">
        <f t="shared" si="3"/>
        <v/>
      </c>
      <c r="M1003" s="10"/>
      <c r="N1003" s="10"/>
      <c r="O1003" s="10"/>
    </row>
    <row r="1004">
      <c r="A1004" s="10"/>
      <c r="B1004" s="20" t="str">
        <f>iferror(vlookup(A1004,'Input de Projetos'!$A$3:$B$999,2,false),"")</f>
        <v/>
      </c>
      <c r="C1004" s="51"/>
      <c r="D1004" s="62"/>
      <c r="E1004" s="20"/>
      <c r="F1004" s="51"/>
      <c r="G1004" s="51"/>
      <c r="H1004" s="26"/>
      <c r="I1004" s="48" t="str">
        <f t="shared" si="1"/>
        <v/>
      </c>
      <c r="J1004" s="48" t="str">
        <f>IFERROR(if(F1004&lt;&gt;"Sim","", VLOOKUP(A1004,'Input de Projetos'!$A$3:$F$999,5,FALSE)*D1004),"")</f>
        <v/>
      </c>
      <c r="K1004" s="49" t="str">
        <f t="shared" si="2"/>
        <v/>
      </c>
      <c r="L1004" s="50" t="str">
        <f t="shared" si="3"/>
        <v/>
      </c>
      <c r="M1004" s="10"/>
      <c r="N1004" s="10"/>
      <c r="O1004" s="10"/>
    </row>
    <row r="1005">
      <c r="A1005" s="10"/>
      <c r="B1005" s="20" t="str">
        <f>iferror(vlookup(A1005,'Input de Projetos'!$A$3:$B$999,2,false),"")</f>
        <v/>
      </c>
      <c r="C1005" s="51"/>
      <c r="D1005" s="62"/>
      <c r="E1005" s="20"/>
      <c r="F1005" s="51"/>
      <c r="G1005" s="51"/>
      <c r="H1005" s="26"/>
      <c r="I1005" s="48" t="str">
        <f t="shared" si="1"/>
        <v/>
      </c>
      <c r="J1005" s="48" t="str">
        <f>IFERROR(if(F1005&lt;&gt;"Sim","", VLOOKUP(A1005,'Input de Projetos'!$A$3:$F$999,5,FALSE)*D1005),"")</f>
        <v/>
      </c>
      <c r="K1005" s="49" t="str">
        <f t="shared" si="2"/>
        <v/>
      </c>
      <c r="L1005" s="50" t="str">
        <f t="shared" si="3"/>
        <v/>
      </c>
      <c r="M1005" s="10"/>
      <c r="N1005" s="10"/>
      <c r="O1005" s="10"/>
    </row>
    <row r="1006">
      <c r="A1006" s="10"/>
      <c r="B1006" s="20" t="str">
        <f>iferror(vlookup(A1006,'Input de Projetos'!$A$3:$B$999,2,false),"")</f>
        <v/>
      </c>
      <c r="C1006" s="51"/>
      <c r="D1006" s="62"/>
      <c r="E1006" s="20"/>
      <c r="F1006" s="51"/>
      <c r="G1006" s="51"/>
      <c r="H1006" s="26"/>
      <c r="I1006" s="48" t="str">
        <f t="shared" si="1"/>
        <v/>
      </c>
      <c r="J1006" s="48" t="str">
        <f>IFERROR(if(F1006&lt;&gt;"Sim","", VLOOKUP(A1006,'Input de Projetos'!$A$3:$F$999,5,FALSE)*D1006),"")</f>
        <v/>
      </c>
      <c r="K1006" s="49" t="str">
        <f t="shared" si="2"/>
        <v/>
      </c>
      <c r="L1006" s="50" t="str">
        <f t="shared" si="3"/>
        <v/>
      </c>
      <c r="M1006" s="10"/>
      <c r="N1006" s="10"/>
      <c r="O1006" s="10"/>
    </row>
    <row r="1007">
      <c r="A1007" s="10"/>
      <c r="B1007" s="20" t="str">
        <f>iferror(vlookup(A1007,'Input de Projetos'!$A$3:$B$999,2,false),"")</f>
        <v/>
      </c>
      <c r="C1007" s="51"/>
      <c r="D1007" s="62"/>
      <c r="E1007" s="20"/>
      <c r="F1007" s="51"/>
      <c r="G1007" s="51"/>
      <c r="H1007" s="26"/>
      <c r="I1007" s="48" t="str">
        <f t="shared" si="1"/>
        <v/>
      </c>
      <c r="J1007" s="48" t="str">
        <f>IFERROR(if(F1007&lt;&gt;"Sim","", VLOOKUP(A1007,'Input de Projetos'!$A$3:$F$999,5,FALSE)*D1007),"")</f>
        <v/>
      </c>
      <c r="K1007" s="49" t="str">
        <f t="shared" si="2"/>
        <v/>
      </c>
      <c r="L1007" s="50" t="str">
        <f t="shared" si="3"/>
        <v/>
      </c>
      <c r="M1007" s="10"/>
      <c r="N1007" s="10"/>
      <c r="O1007" s="10"/>
    </row>
    <row r="1008">
      <c r="A1008" s="10"/>
      <c r="B1008" s="20" t="str">
        <f>iferror(vlookup(A1008,'Input de Projetos'!$A$3:$B$999,2,false),"")</f>
        <v/>
      </c>
      <c r="C1008" s="51"/>
      <c r="D1008" s="62"/>
      <c r="E1008" s="20"/>
      <c r="F1008" s="51"/>
      <c r="G1008" s="51"/>
      <c r="H1008" s="26"/>
      <c r="I1008" s="48" t="str">
        <f t="shared" si="1"/>
        <v/>
      </c>
      <c r="J1008" s="48" t="str">
        <f>IFERROR(if(F1008&lt;&gt;"Sim","", VLOOKUP(A1008,'Input de Projetos'!$A$3:$F$999,5,FALSE)*D1008),"")</f>
        <v/>
      </c>
      <c r="K1008" s="49" t="str">
        <f t="shared" si="2"/>
        <v/>
      </c>
      <c r="L1008" s="50" t="str">
        <f t="shared" si="3"/>
        <v/>
      </c>
      <c r="M1008" s="10"/>
      <c r="N1008" s="10"/>
      <c r="O1008" s="10"/>
    </row>
    <row r="1009">
      <c r="A1009" s="10"/>
      <c r="B1009" s="20" t="str">
        <f>iferror(vlookup(A1009,'Input de Projetos'!$A$3:$B$999,2,false),"")</f>
        <v/>
      </c>
      <c r="C1009" s="51"/>
      <c r="D1009" s="62"/>
      <c r="E1009" s="20"/>
      <c r="F1009" s="51"/>
      <c r="G1009" s="51"/>
      <c r="H1009" s="26"/>
      <c r="I1009" s="48" t="str">
        <f t="shared" si="1"/>
        <v/>
      </c>
      <c r="J1009" s="48" t="str">
        <f>IFERROR(if(F1009&lt;&gt;"Sim","", VLOOKUP(A1009,'Input de Projetos'!$A$3:$F$999,5,FALSE)*D1009),"")</f>
        <v/>
      </c>
      <c r="K1009" s="49" t="str">
        <f t="shared" si="2"/>
        <v/>
      </c>
      <c r="L1009" s="50" t="str">
        <f t="shared" si="3"/>
        <v/>
      </c>
      <c r="M1009" s="10"/>
      <c r="N1009" s="10"/>
      <c r="O1009" s="10"/>
    </row>
    <row r="1010">
      <c r="A1010" s="10"/>
      <c r="B1010" s="20" t="str">
        <f>iferror(vlookup(A1010,'Input de Projetos'!$A$3:$B$999,2,false),"")</f>
        <v/>
      </c>
      <c r="C1010" s="51"/>
      <c r="D1010" s="62"/>
      <c r="E1010" s="20"/>
      <c r="F1010" s="51"/>
      <c r="G1010" s="51"/>
      <c r="H1010" s="26"/>
      <c r="I1010" s="48" t="str">
        <f t="shared" si="1"/>
        <v/>
      </c>
      <c r="J1010" s="48" t="str">
        <f>IFERROR(if(F1010&lt;&gt;"Sim","", VLOOKUP(A1010,'Input de Projetos'!$A$3:$F$999,5,FALSE)*D1010),"")</f>
        <v/>
      </c>
      <c r="K1010" s="49" t="str">
        <f t="shared" si="2"/>
        <v/>
      </c>
      <c r="L1010" s="50" t="str">
        <f t="shared" si="3"/>
        <v/>
      </c>
      <c r="M1010" s="10"/>
      <c r="N1010" s="10"/>
      <c r="O1010" s="10"/>
    </row>
    <row r="1011">
      <c r="A1011" s="10"/>
      <c r="B1011" s="20" t="str">
        <f>iferror(vlookup(A1011,'Input de Projetos'!$A$3:$B$999,2,false),"")</f>
        <v/>
      </c>
      <c r="C1011" s="51"/>
      <c r="D1011" s="62"/>
      <c r="E1011" s="20"/>
      <c r="F1011" s="51"/>
      <c r="G1011" s="51"/>
      <c r="H1011" s="26"/>
      <c r="I1011" s="48" t="str">
        <f t="shared" si="1"/>
        <v/>
      </c>
      <c r="J1011" s="48" t="str">
        <f>IFERROR(if(F1011&lt;&gt;"Sim","", VLOOKUP(A1011,'Input de Projetos'!$A$3:$F$999,5,FALSE)*D1011),"")</f>
        <v/>
      </c>
      <c r="K1011" s="49" t="str">
        <f t="shared" si="2"/>
        <v/>
      </c>
      <c r="L1011" s="50" t="str">
        <f t="shared" si="3"/>
        <v/>
      </c>
      <c r="M1011" s="10"/>
      <c r="N1011" s="10"/>
      <c r="O1011" s="10"/>
    </row>
    <row r="1012">
      <c r="A1012" s="10"/>
      <c r="B1012" s="20" t="str">
        <f>iferror(vlookup(A1012,'Input de Projetos'!$A$3:$B$999,2,false),"")</f>
        <v/>
      </c>
      <c r="C1012" s="51"/>
      <c r="D1012" s="62"/>
      <c r="E1012" s="20"/>
      <c r="F1012" s="51"/>
      <c r="G1012" s="51"/>
      <c r="H1012" s="26"/>
      <c r="I1012" s="48" t="str">
        <f t="shared" si="1"/>
        <v/>
      </c>
      <c r="J1012" s="48" t="str">
        <f>IFERROR(if(F1012&lt;&gt;"Sim","", VLOOKUP(A1012,'Input de Projetos'!$A$3:$F$999,5,FALSE)*D1012),"")</f>
        <v/>
      </c>
      <c r="K1012" s="49" t="str">
        <f t="shared" si="2"/>
        <v/>
      </c>
      <c r="L1012" s="50" t="str">
        <f t="shared" si="3"/>
        <v/>
      </c>
      <c r="M1012" s="10"/>
      <c r="N1012" s="10"/>
      <c r="O1012" s="10"/>
    </row>
    <row r="1013">
      <c r="A1013" s="10"/>
      <c r="B1013" s="20" t="str">
        <f>iferror(vlookup(A1013,'Input de Projetos'!$A$3:$B$999,2,false),"")</f>
        <v/>
      </c>
      <c r="C1013" s="51"/>
      <c r="D1013" s="62"/>
      <c r="E1013" s="20"/>
      <c r="F1013" s="51"/>
      <c r="G1013" s="51"/>
      <c r="H1013" s="26"/>
      <c r="I1013" s="48" t="str">
        <f t="shared" si="1"/>
        <v/>
      </c>
      <c r="J1013" s="48" t="str">
        <f>IFERROR(if(F1013&lt;&gt;"Sim","", VLOOKUP(A1013,'Input de Projetos'!$A$3:$F$999,5,FALSE)*D1013),"")</f>
        <v/>
      </c>
      <c r="K1013" s="49" t="str">
        <f t="shared" si="2"/>
        <v/>
      </c>
      <c r="L1013" s="50" t="str">
        <f t="shared" si="3"/>
        <v/>
      </c>
      <c r="M1013" s="10"/>
      <c r="N1013" s="10"/>
      <c r="O1013" s="10"/>
    </row>
    <row r="1014">
      <c r="A1014" s="10"/>
      <c r="B1014" s="20" t="str">
        <f>iferror(vlookup(A1014,'Input de Projetos'!$A$3:$B$999,2,false),"")</f>
        <v/>
      </c>
      <c r="C1014" s="51"/>
      <c r="D1014" s="62"/>
      <c r="E1014" s="20"/>
      <c r="F1014" s="51"/>
      <c r="G1014" s="51"/>
      <c r="H1014" s="26"/>
      <c r="I1014" s="48" t="str">
        <f t="shared" si="1"/>
        <v/>
      </c>
      <c r="J1014" s="48" t="str">
        <f>IFERROR(if(F1014&lt;&gt;"Sim","", VLOOKUP(A1014,'Input de Projetos'!$A$3:$F$999,5,FALSE)*D1014),"")</f>
        <v/>
      </c>
      <c r="K1014" s="49" t="str">
        <f t="shared" si="2"/>
        <v/>
      </c>
      <c r="L1014" s="50" t="str">
        <f t="shared" si="3"/>
        <v/>
      </c>
      <c r="M1014" s="10"/>
      <c r="N1014" s="10"/>
      <c r="O1014" s="10"/>
    </row>
    <row r="1015">
      <c r="A1015" s="10"/>
      <c r="B1015" s="20" t="str">
        <f>iferror(vlookup(A1015,'Input de Projetos'!$A$3:$B$999,2,false),"")</f>
        <v/>
      </c>
      <c r="C1015" s="51"/>
      <c r="D1015" s="62"/>
      <c r="E1015" s="20"/>
      <c r="F1015" s="51"/>
      <c r="G1015" s="51"/>
      <c r="H1015" s="26"/>
      <c r="I1015" s="48" t="str">
        <f t="shared" si="1"/>
        <v/>
      </c>
      <c r="J1015" s="48" t="str">
        <f>IFERROR(if(F1015&lt;&gt;"Sim","", VLOOKUP(A1015,'Input de Projetos'!$A$3:$F$999,5,FALSE)*D1015),"")</f>
        <v/>
      </c>
      <c r="K1015" s="49" t="str">
        <f t="shared" si="2"/>
        <v/>
      </c>
      <c r="L1015" s="50" t="str">
        <f t="shared" si="3"/>
        <v/>
      </c>
      <c r="M1015" s="10"/>
      <c r="N1015" s="10"/>
      <c r="O1015" s="10"/>
    </row>
    <row r="1016">
      <c r="A1016" s="10"/>
      <c r="B1016" s="20" t="str">
        <f>iferror(vlookup(A1016,'Input de Projetos'!$A$3:$B$999,2,false),"")</f>
        <v/>
      </c>
      <c r="C1016" s="51"/>
      <c r="D1016" s="62"/>
      <c r="E1016" s="20"/>
      <c r="F1016" s="51"/>
      <c r="G1016" s="51"/>
      <c r="H1016" s="26"/>
      <c r="I1016" s="48" t="str">
        <f t="shared" si="1"/>
        <v/>
      </c>
      <c r="J1016" s="48" t="str">
        <f>IFERROR(if(F1016&lt;&gt;"Sim","", VLOOKUP(A1016,'Input de Projetos'!$A$3:$F$999,5,FALSE)*D1016),"")</f>
        <v/>
      </c>
      <c r="K1016" s="49" t="str">
        <f t="shared" si="2"/>
        <v/>
      </c>
      <c r="L1016" s="50" t="str">
        <f t="shared" si="3"/>
        <v/>
      </c>
      <c r="M1016" s="10"/>
      <c r="N1016" s="10"/>
      <c r="O1016" s="10"/>
    </row>
    <row r="1017">
      <c r="A1017" s="10"/>
      <c r="B1017" s="20" t="str">
        <f>iferror(vlookup(A1017,'Input de Projetos'!$A$3:$B$999,2,false),"")</f>
        <v/>
      </c>
      <c r="C1017" s="51"/>
      <c r="D1017" s="62"/>
      <c r="E1017" s="20"/>
      <c r="F1017" s="51"/>
      <c r="G1017" s="51"/>
      <c r="H1017" s="26"/>
      <c r="I1017" s="48" t="str">
        <f t="shared" si="1"/>
        <v/>
      </c>
      <c r="J1017" s="48" t="str">
        <f>IFERROR(if(F1017&lt;&gt;"Sim","", VLOOKUP(A1017,'Input de Projetos'!$A$3:$F$999,5,FALSE)*D1017),"")</f>
        <v/>
      </c>
      <c r="K1017" s="49" t="str">
        <f t="shared" si="2"/>
        <v/>
      </c>
      <c r="L1017" s="50" t="str">
        <f t="shared" si="3"/>
        <v/>
      </c>
      <c r="M1017" s="10"/>
      <c r="N1017" s="10"/>
      <c r="O1017" s="10"/>
    </row>
    <row r="1018">
      <c r="A1018" s="10"/>
      <c r="B1018" s="20" t="str">
        <f>iferror(vlookup(A1018,'Input de Projetos'!$A$3:$B$999,2,false),"")</f>
        <v/>
      </c>
      <c r="C1018" s="51"/>
      <c r="D1018" s="62"/>
      <c r="E1018" s="20"/>
      <c r="F1018" s="51"/>
      <c r="G1018" s="51"/>
      <c r="H1018" s="26"/>
      <c r="I1018" s="48" t="str">
        <f t="shared" si="1"/>
        <v/>
      </c>
      <c r="J1018" s="48" t="str">
        <f>IFERROR(if(F1018&lt;&gt;"Sim","", VLOOKUP(A1018,'Input de Projetos'!$A$3:$F$999,5,FALSE)*D1018),"")</f>
        <v/>
      </c>
      <c r="K1018" s="49" t="str">
        <f t="shared" si="2"/>
        <v/>
      </c>
      <c r="L1018" s="50" t="str">
        <f t="shared" si="3"/>
        <v/>
      </c>
      <c r="M1018" s="10"/>
      <c r="N1018" s="10"/>
      <c r="O1018" s="10"/>
    </row>
    <row r="1019">
      <c r="A1019" s="10"/>
      <c r="B1019" s="20" t="str">
        <f>iferror(vlookup(A1019,'Input de Projetos'!$A$3:$B$999,2,false),"")</f>
        <v/>
      </c>
      <c r="C1019" s="51"/>
      <c r="D1019" s="62"/>
      <c r="E1019" s="20"/>
      <c r="F1019" s="51"/>
      <c r="G1019" s="51"/>
      <c r="H1019" s="26"/>
      <c r="I1019" s="48" t="str">
        <f t="shared" si="1"/>
        <v/>
      </c>
      <c r="J1019" s="48" t="str">
        <f>IFERROR(if(F1019&lt;&gt;"Sim","", VLOOKUP(A1019,'Input de Projetos'!$A$3:$F$999,5,FALSE)*D1019),"")</f>
        <v/>
      </c>
      <c r="K1019" s="49" t="str">
        <f t="shared" si="2"/>
        <v/>
      </c>
      <c r="L1019" s="50" t="str">
        <f t="shared" si="3"/>
        <v/>
      </c>
      <c r="M1019" s="10"/>
      <c r="N1019" s="10"/>
      <c r="O1019" s="10"/>
    </row>
    <row r="1020">
      <c r="A1020" s="10"/>
      <c r="B1020" s="20" t="str">
        <f>iferror(vlookup(A1020,'Input de Projetos'!$A$3:$B$999,2,false),"")</f>
        <v/>
      </c>
      <c r="C1020" s="51"/>
      <c r="D1020" s="62"/>
      <c r="E1020" s="20"/>
      <c r="F1020" s="51"/>
      <c r="G1020" s="51"/>
      <c r="H1020" s="26"/>
      <c r="I1020" s="48" t="str">
        <f t="shared" si="1"/>
        <v/>
      </c>
      <c r="J1020" s="48" t="str">
        <f>IFERROR(if(F1020&lt;&gt;"Sim","", VLOOKUP(A1020,'Input de Projetos'!$A$3:$F$999,5,FALSE)*D1020),"")</f>
        <v/>
      </c>
      <c r="K1020" s="49" t="str">
        <f t="shared" si="2"/>
        <v/>
      </c>
      <c r="L1020" s="50" t="str">
        <f t="shared" si="3"/>
        <v/>
      </c>
      <c r="M1020" s="10"/>
      <c r="N1020" s="10"/>
      <c r="O1020" s="10"/>
    </row>
    <row r="1021">
      <c r="A1021" s="10"/>
      <c r="B1021" s="20" t="str">
        <f>iferror(vlookup(A1021,'Input de Projetos'!$A$3:$B$999,2,false),"")</f>
        <v/>
      </c>
      <c r="C1021" s="51"/>
      <c r="D1021" s="62"/>
      <c r="E1021" s="20"/>
      <c r="F1021" s="51"/>
      <c r="G1021" s="51"/>
      <c r="H1021" s="26"/>
      <c r="I1021" s="48" t="str">
        <f t="shared" si="1"/>
        <v/>
      </c>
      <c r="J1021" s="48" t="str">
        <f>IFERROR(if(F1021&lt;&gt;"Sim","", VLOOKUP(A1021,'Input de Projetos'!$A$3:$F$999,5,FALSE)*D1021),"")</f>
        <v/>
      </c>
      <c r="K1021" s="49" t="str">
        <f t="shared" si="2"/>
        <v/>
      </c>
      <c r="L1021" s="50" t="str">
        <f t="shared" si="3"/>
        <v/>
      </c>
      <c r="M1021" s="10"/>
      <c r="N1021" s="10"/>
      <c r="O1021" s="10"/>
    </row>
    <row r="1022">
      <c r="A1022" s="10"/>
      <c r="B1022" s="20" t="str">
        <f>iferror(vlookup(A1022,'Input de Projetos'!$A$3:$B$999,2,false),"")</f>
        <v/>
      </c>
      <c r="C1022" s="51"/>
      <c r="D1022" s="62"/>
      <c r="E1022" s="20"/>
      <c r="F1022" s="51"/>
      <c r="G1022" s="51"/>
      <c r="H1022" s="26"/>
      <c r="I1022" s="48" t="str">
        <f t="shared" si="1"/>
        <v/>
      </c>
      <c r="J1022" s="48" t="str">
        <f>IFERROR(if(F1022&lt;&gt;"Sim","", VLOOKUP(A1022,'Input de Projetos'!$A$3:$F$999,5,FALSE)*D1022),"")</f>
        <v/>
      </c>
      <c r="K1022" s="49" t="str">
        <f t="shared" si="2"/>
        <v/>
      </c>
      <c r="L1022" s="50" t="str">
        <f t="shared" si="3"/>
        <v/>
      </c>
      <c r="M1022" s="10"/>
      <c r="N1022" s="10"/>
      <c r="O1022" s="10"/>
    </row>
    <row r="1023">
      <c r="A1023" s="10"/>
      <c r="B1023" s="20" t="str">
        <f>iferror(vlookup(A1023,'Input de Projetos'!$A$3:$B$999,2,false),"")</f>
        <v/>
      </c>
      <c r="C1023" s="51"/>
      <c r="D1023" s="62"/>
      <c r="E1023" s="20"/>
      <c r="F1023" s="51"/>
      <c r="G1023" s="51"/>
      <c r="H1023" s="26"/>
      <c r="I1023" s="48" t="str">
        <f t="shared" si="1"/>
        <v/>
      </c>
      <c r="J1023" s="48" t="str">
        <f>IFERROR(if(F1023&lt;&gt;"Sim","", VLOOKUP(A1023,'Input de Projetos'!$A$3:$F$999,5,FALSE)*D1023),"")</f>
        <v/>
      </c>
      <c r="K1023" s="49" t="str">
        <f t="shared" si="2"/>
        <v/>
      </c>
      <c r="L1023" s="50" t="str">
        <f t="shared" si="3"/>
        <v/>
      </c>
      <c r="M1023" s="10"/>
      <c r="N1023" s="10"/>
      <c r="O1023" s="10"/>
    </row>
    <row r="1024">
      <c r="A1024" s="10"/>
      <c r="B1024" s="20" t="str">
        <f>iferror(vlookup(A1024,'Input de Projetos'!$A$3:$B$999,2,false),"")</f>
        <v/>
      </c>
      <c r="C1024" s="51"/>
      <c r="D1024" s="62"/>
      <c r="E1024" s="20"/>
      <c r="F1024" s="51"/>
      <c r="G1024" s="51"/>
      <c r="H1024" s="26"/>
      <c r="I1024" s="48" t="str">
        <f t="shared" si="1"/>
        <v/>
      </c>
      <c r="J1024" s="48" t="str">
        <f>IFERROR(if(F1024&lt;&gt;"Sim","", VLOOKUP(A1024,'Input de Projetos'!$A$3:$F$999,5,FALSE)*D1024),"")</f>
        <v/>
      </c>
      <c r="K1024" s="49" t="str">
        <f t="shared" si="2"/>
        <v/>
      </c>
      <c r="L1024" s="50" t="str">
        <f t="shared" si="3"/>
        <v/>
      </c>
      <c r="M1024" s="10"/>
      <c r="N1024" s="10"/>
      <c r="O1024" s="10"/>
    </row>
    <row r="1025">
      <c r="A1025" s="10"/>
      <c r="B1025" s="20" t="str">
        <f>iferror(vlookup(A1025,'Input de Projetos'!$A$3:$B$999,2,false),"")</f>
        <v/>
      </c>
      <c r="C1025" s="51"/>
      <c r="D1025" s="62"/>
      <c r="E1025" s="20"/>
      <c r="F1025" s="51"/>
      <c r="G1025" s="51"/>
      <c r="H1025" s="26"/>
      <c r="I1025" s="48" t="str">
        <f t="shared" si="1"/>
        <v/>
      </c>
      <c r="J1025" s="48" t="str">
        <f>IFERROR(if(F1025&lt;&gt;"Sim","", VLOOKUP(A1025,'Input de Projetos'!$A$3:$F$999,5,FALSE)*D1025),"")</f>
        <v/>
      </c>
      <c r="K1025" s="49" t="str">
        <f t="shared" si="2"/>
        <v/>
      </c>
      <c r="L1025" s="50" t="str">
        <f t="shared" si="3"/>
        <v/>
      </c>
      <c r="M1025" s="10"/>
      <c r="N1025" s="10"/>
      <c r="O1025" s="10"/>
    </row>
    <row r="1026">
      <c r="A1026" s="10"/>
      <c r="B1026" s="20" t="str">
        <f>iferror(vlookup(A1026,'Input de Projetos'!$A$3:$B$999,2,false),"")</f>
        <v/>
      </c>
      <c r="C1026" s="51"/>
      <c r="D1026" s="62"/>
      <c r="E1026" s="20"/>
      <c r="F1026" s="51"/>
      <c r="G1026" s="51"/>
      <c r="H1026" s="26"/>
      <c r="I1026" s="48" t="str">
        <f t="shared" si="1"/>
        <v/>
      </c>
      <c r="J1026" s="48" t="str">
        <f>IFERROR(if(F1026&lt;&gt;"Sim","", VLOOKUP(A1026,'Input de Projetos'!$A$3:$F$999,5,FALSE)*D1026),"")</f>
        <v/>
      </c>
      <c r="K1026" s="49" t="str">
        <f t="shared" si="2"/>
        <v/>
      </c>
      <c r="L1026" s="50" t="str">
        <f t="shared" si="3"/>
        <v/>
      </c>
      <c r="M1026" s="10"/>
      <c r="N1026" s="10"/>
      <c r="O1026" s="10"/>
    </row>
    <row r="1027">
      <c r="A1027" s="10"/>
      <c r="B1027" s="20" t="str">
        <f>iferror(vlookup(A1027,'Input de Projetos'!$A$3:$B$999,2,false),"")</f>
        <v/>
      </c>
      <c r="C1027" s="51"/>
      <c r="D1027" s="62"/>
      <c r="E1027" s="20"/>
      <c r="F1027" s="51"/>
      <c r="G1027" s="51"/>
      <c r="H1027" s="26"/>
      <c r="I1027" s="48" t="str">
        <f t="shared" si="1"/>
        <v/>
      </c>
      <c r="J1027" s="48" t="str">
        <f>IFERROR(if(F1027&lt;&gt;"Sim","", VLOOKUP(A1027,'Input de Projetos'!$A$3:$F$999,5,FALSE)*D1027),"")</f>
        <v/>
      </c>
      <c r="K1027" s="49" t="str">
        <f t="shared" si="2"/>
        <v/>
      </c>
      <c r="L1027" s="50" t="str">
        <f t="shared" si="3"/>
        <v/>
      </c>
      <c r="M1027" s="10"/>
      <c r="N1027" s="10"/>
      <c r="O1027" s="10"/>
    </row>
    <row r="1028">
      <c r="A1028" s="10"/>
      <c r="B1028" s="20" t="str">
        <f>iferror(vlookup(A1028,'Input de Projetos'!$A$3:$B$999,2,false),"")</f>
        <v/>
      </c>
      <c r="C1028" s="51"/>
      <c r="D1028" s="62"/>
      <c r="E1028" s="20"/>
      <c r="F1028" s="51"/>
      <c r="G1028" s="51"/>
      <c r="H1028" s="26"/>
      <c r="I1028" s="48" t="str">
        <f t="shared" si="1"/>
        <v/>
      </c>
      <c r="J1028" s="48" t="str">
        <f>IFERROR(if(F1028&lt;&gt;"Sim","", VLOOKUP(A1028,'Input de Projetos'!$A$3:$F$999,5,FALSE)*D1028),"")</f>
        <v/>
      </c>
      <c r="K1028" s="49" t="str">
        <f t="shared" si="2"/>
        <v/>
      </c>
      <c r="L1028" s="50" t="str">
        <f t="shared" si="3"/>
        <v/>
      </c>
      <c r="M1028" s="10"/>
      <c r="N1028" s="10"/>
      <c r="O1028" s="10"/>
    </row>
    <row r="1029">
      <c r="A1029" s="10"/>
      <c r="B1029" s="20" t="str">
        <f>iferror(vlookup(A1029,'Input de Projetos'!$A$3:$B$999,2,false),"")</f>
        <v/>
      </c>
      <c r="C1029" s="51"/>
      <c r="D1029" s="62"/>
      <c r="E1029" s="20"/>
      <c r="F1029" s="51"/>
      <c r="G1029" s="51"/>
      <c r="H1029" s="26"/>
      <c r="I1029" s="48" t="str">
        <f t="shared" si="1"/>
        <v/>
      </c>
      <c r="J1029" s="48" t="str">
        <f>IFERROR(if(F1029&lt;&gt;"Sim","", VLOOKUP(A1029,'Input de Projetos'!$A$3:$F$999,5,FALSE)*D1029),"")</f>
        <v/>
      </c>
      <c r="K1029" s="49" t="str">
        <f t="shared" si="2"/>
        <v/>
      </c>
      <c r="L1029" s="50" t="str">
        <f t="shared" si="3"/>
        <v/>
      </c>
      <c r="M1029" s="10"/>
      <c r="N1029" s="10"/>
      <c r="O1029" s="10"/>
    </row>
    <row r="1030">
      <c r="A1030" s="10"/>
      <c r="B1030" s="20" t="str">
        <f>iferror(vlookup(A1030,'Input de Projetos'!$A$3:$B$999,2,false),"")</f>
        <v/>
      </c>
      <c r="C1030" s="51"/>
      <c r="D1030" s="62"/>
      <c r="E1030" s="20"/>
      <c r="F1030" s="51"/>
      <c r="G1030" s="51"/>
      <c r="H1030" s="26"/>
      <c r="I1030" s="48" t="str">
        <f t="shared" si="1"/>
        <v/>
      </c>
      <c r="J1030" s="48" t="str">
        <f>IFERROR(if(F1030&lt;&gt;"Sim","", VLOOKUP(A1030,'Input de Projetos'!$A$3:$F$999,5,FALSE)*D1030),"")</f>
        <v/>
      </c>
      <c r="K1030" s="49" t="str">
        <f t="shared" si="2"/>
        <v/>
      </c>
      <c r="L1030" s="50" t="str">
        <f t="shared" si="3"/>
        <v/>
      </c>
      <c r="M1030" s="10"/>
      <c r="N1030" s="10"/>
      <c r="O1030" s="10"/>
    </row>
    <row r="1031">
      <c r="A1031" s="10"/>
      <c r="B1031" s="20" t="str">
        <f>iferror(vlookup(A1031,'Input de Projetos'!$A$3:$B$999,2,false),"")</f>
        <v/>
      </c>
      <c r="C1031" s="51"/>
      <c r="D1031" s="62"/>
      <c r="E1031" s="20"/>
      <c r="F1031" s="51"/>
      <c r="G1031" s="51"/>
      <c r="H1031" s="26"/>
      <c r="I1031" s="48" t="str">
        <f t="shared" si="1"/>
        <v/>
      </c>
      <c r="J1031" s="48" t="str">
        <f>IFERROR(if(F1031&lt;&gt;"Sim","", VLOOKUP(A1031,'Input de Projetos'!$A$3:$F$999,5,FALSE)*D1031),"")</f>
        <v/>
      </c>
      <c r="K1031" s="49" t="str">
        <f t="shared" si="2"/>
        <v/>
      </c>
      <c r="L1031" s="50" t="str">
        <f t="shared" si="3"/>
        <v/>
      </c>
      <c r="M1031" s="10"/>
      <c r="N1031" s="10"/>
      <c r="O1031" s="10"/>
    </row>
    <row r="1032">
      <c r="A1032" s="10"/>
      <c r="B1032" s="20" t="str">
        <f>iferror(vlookup(A1032,'Input de Projetos'!$A$3:$B$999,2,false),"")</f>
        <v/>
      </c>
      <c r="C1032" s="51"/>
      <c r="D1032" s="62"/>
      <c r="E1032" s="20"/>
      <c r="F1032" s="51"/>
      <c r="G1032" s="51"/>
      <c r="H1032" s="26"/>
      <c r="I1032" s="48" t="str">
        <f t="shared" si="1"/>
        <v/>
      </c>
      <c r="J1032" s="48" t="str">
        <f>IFERROR(if(F1032&lt;&gt;"Sim","", VLOOKUP(A1032,'Input de Projetos'!$A$3:$F$999,5,FALSE)*D1032),"")</f>
        <v/>
      </c>
      <c r="K1032" s="49" t="str">
        <f t="shared" si="2"/>
        <v/>
      </c>
      <c r="L1032" s="50" t="str">
        <f t="shared" si="3"/>
        <v/>
      </c>
      <c r="M1032" s="10"/>
      <c r="N1032" s="10"/>
      <c r="O1032" s="10"/>
    </row>
    <row r="1033">
      <c r="A1033" s="10"/>
      <c r="B1033" s="20" t="str">
        <f>iferror(vlookup(A1033,'Input de Projetos'!$A$3:$B$999,2,false),"")</f>
        <v/>
      </c>
      <c r="C1033" s="51"/>
      <c r="D1033" s="62"/>
      <c r="E1033" s="20"/>
      <c r="F1033" s="51"/>
      <c r="G1033" s="51"/>
      <c r="H1033" s="26"/>
      <c r="I1033" s="48" t="str">
        <f t="shared" si="1"/>
        <v/>
      </c>
      <c r="J1033" s="48" t="str">
        <f>IFERROR(if(F1033&lt;&gt;"Sim","", VLOOKUP(A1033,'Input de Projetos'!$A$3:$F$999,5,FALSE)*D1033),"")</f>
        <v/>
      </c>
      <c r="K1033" s="49" t="str">
        <f t="shared" si="2"/>
        <v/>
      </c>
      <c r="L1033" s="50" t="str">
        <f t="shared" si="3"/>
        <v/>
      </c>
      <c r="M1033" s="10"/>
      <c r="N1033" s="10"/>
      <c r="O1033" s="10"/>
    </row>
    <row r="1034">
      <c r="A1034" s="10"/>
      <c r="B1034" s="20" t="str">
        <f>iferror(vlookup(A1034,'Input de Projetos'!$A$3:$B$999,2,false),"")</f>
        <v/>
      </c>
      <c r="C1034" s="51"/>
      <c r="D1034" s="62"/>
      <c r="E1034" s="20"/>
      <c r="F1034" s="51"/>
      <c r="G1034" s="51"/>
      <c r="H1034" s="26"/>
      <c r="I1034" s="48" t="str">
        <f t="shared" si="1"/>
        <v/>
      </c>
      <c r="J1034" s="48" t="str">
        <f>IFERROR(if(F1034&lt;&gt;"Sim","", VLOOKUP(A1034,'Input de Projetos'!$A$3:$F$999,5,FALSE)*D1034),"")</f>
        <v/>
      </c>
      <c r="K1034" s="49" t="str">
        <f t="shared" si="2"/>
        <v/>
      </c>
      <c r="L1034" s="50" t="str">
        <f t="shared" si="3"/>
        <v/>
      </c>
      <c r="M1034" s="10"/>
      <c r="N1034" s="10"/>
      <c r="O1034" s="10"/>
    </row>
    <row r="1035">
      <c r="A1035" s="10"/>
      <c r="B1035" s="20" t="str">
        <f>iferror(vlookup(A1035,'Input de Projetos'!$A$3:$B$999,2,false),"")</f>
        <v/>
      </c>
      <c r="C1035" s="51"/>
      <c r="D1035" s="62"/>
      <c r="E1035" s="20"/>
      <c r="F1035" s="51"/>
      <c r="G1035" s="51"/>
      <c r="H1035" s="26"/>
      <c r="I1035" s="48" t="str">
        <f t="shared" si="1"/>
        <v/>
      </c>
      <c r="J1035" s="48" t="str">
        <f>IFERROR(if(F1035&lt;&gt;"Sim","", VLOOKUP(A1035,'Input de Projetos'!$A$3:$F$999,5,FALSE)*D1035),"")</f>
        <v/>
      </c>
      <c r="K1035" s="49" t="str">
        <f t="shared" si="2"/>
        <v/>
      </c>
      <c r="L1035" s="50" t="str">
        <f t="shared" si="3"/>
        <v/>
      </c>
      <c r="M1035" s="10"/>
      <c r="N1035" s="10"/>
      <c r="O1035" s="10"/>
    </row>
    <row r="1036">
      <c r="A1036" s="10"/>
      <c r="B1036" s="20" t="str">
        <f>iferror(vlookup(A1036,'Input de Projetos'!$A$3:$B$999,2,false),"")</f>
        <v/>
      </c>
      <c r="C1036" s="51"/>
      <c r="D1036" s="62"/>
      <c r="E1036" s="20"/>
      <c r="F1036" s="51"/>
      <c r="G1036" s="51"/>
      <c r="H1036" s="26"/>
      <c r="I1036" s="48" t="str">
        <f t="shared" si="1"/>
        <v/>
      </c>
      <c r="J1036" s="48" t="str">
        <f>IFERROR(if(F1036&lt;&gt;"Sim","", VLOOKUP(A1036,'Input de Projetos'!$A$3:$F$999,5,FALSE)*D1036),"")</f>
        <v/>
      </c>
      <c r="K1036" s="49" t="str">
        <f t="shared" si="2"/>
        <v/>
      </c>
      <c r="L1036" s="50" t="str">
        <f t="shared" si="3"/>
        <v/>
      </c>
      <c r="M1036" s="10"/>
      <c r="N1036" s="10"/>
      <c r="O1036" s="10"/>
    </row>
    <row r="1037">
      <c r="A1037" s="10"/>
      <c r="B1037" s="20" t="str">
        <f>iferror(vlookup(A1037,'Input de Projetos'!$A$3:$B$999,2,false),"")</f>
        <v/>
      </c>
      <c r="C1037" s="51"/>
      <c r="D1037" s="62"/>
      <c r="E1037" s="20"/>
      <c r="F1037" s="51"/>
      <c r="G1037" s="51"/>
      <c r="H1037" s="26"/>
      <c r="I1037" s="48" t="str">
        <f t="shared" si="1"/>
        <v/>
      </c>
      <c r="J1037" s="48" t="str">
        <f>IFERROR(if(F1037&lt;&gt;"Sim","", VLOOKUP(A1037,'Input de Projetos'!$A$3:$F$999,5,FALSE)*D1037),"")</f>
        <v/>
      </c>
      <c r="K1037" s="49" t="str">
        <f t="shared" si="2"/>
        <v/>
      </c>
      <c r="L1037" s="50" t="str">
        <f t="shared" si="3"/>
        <v/>
      </c>
      <c r="M1037" s="10"/>
      <c r="N1037" s="10"/>
      <c r="O1037" s="10"/>
    </row>
    <row r="1038">
      <c r="A1038" s="10"/>
      <c r="B1038" s="20" t="str">
        <f>iferror(vlookup(A1038,'Input de Projetos'!$A$3:$B$999,2,false),"")</f>
        <v/>
      </c>
      <c r="C1038" s="51"/>
      <c r="D1038" s="62"/>
      <c r="E1038" s="20"/>
      <c r="F1038" s="51"/>
      <c r="G1038" s="51"/>
      <c r="H1038" s="26"/>
      <c r="I1038" s="48" t="str">
        <f t="shared" si="1"/>
        <v/>
      </c>
      <c r="J1038" s="48" t="str">
        <f>IFERROR(if(F1038&lt;&gt;"Sim","", VLOOKUP(A1038,'Input de Projetos'!$A$3:$F$999,5,FALSE)*D1038),"")</f>
        <v/>
      </c>
      <c r="K1038" s="49" t="str">
        <f t="shared" si="2"/>
        <v/>
      </c>
      <c r="L1038" s="50" t="str">
        <f t="shared" si="3"/>
        <v/>
      </c>
      <c r="M1038" s="10"/>
      <c r="N1038" s="10"/>
      <c r="O1038" s="10"/>
    </row>
    <row r="1039">
      <c r="A1039" s="10"/>
      <c r="B1039" s="20" t="str">
        <f>iferror(vlookup(A1039,'Input de Projetos'!$A$3:$B$999,2,false),"")</f>
        <v/>
      </c>
      <c r="C1039" s="51"/>
      <c r="D1039" s="62"/>
      <c r="E1039" s="20"/>
      <c r="F1039" s="51"/>
      <c r="G1039" s="51"/>
      <c r="H1039" s="26"/>
      <c r="I1039" s="48" t="str">
        <f t="shared" si="1"/>
        <v/>
      </c>
      <c r="J1039" s="48" t="str">
        <f>IFERROR(if(F1039&lt;&gt;"Sim","", VLOOKUP(A1039,'Input de Projetos'!$A$3:$F$999,5,FALSE)*D1039),"")</f>
        <v/>
      </c>
      <c r="K1039" s="49" t="str">
        <f t="shared" si="2"/>
        <v/>
      </c>
      <c r="L1039" s="50" t="str">
        <f t="shared" si="3"/>
        <v/>
      </c>
      <c r="M1039" s="10"/>
      <c r="N1039" s="10"/>
      <c r="O1039" s="10"/>
    </row>
  </sheetData>
  <autoFilter ref="$A$2:$K$1039">
    <sortState ref="A2:K1039">
      <sortCondition ref="A2:A1039"/>
      <sortCondition ref="E2:E1039"/>
      <sortCondition ref="B2:B1039"/>
    </sortState>
  </autoFilter>
  <dataValidations>
    <dataValidation type="list" allowBlank="1" showErrorMessage="1" sqref="G3:G1039">
      <formula1>"TH,PW"</formula1>
    </dataValidation>
    <dataValidation type="list" allowBlank="1" showErrorMessage="1" sqref="A3:A1039">
      <formula1>'Input de Projetos'!$A$3:$A$999</formula1>
    </dataValidation>
    <dataValidation type="list" allowBlank="1" showErrorMessage="1" sqref="F3:F1039">
      <formula1>"Sim,Não"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4.75"/>
    <col customWidth="1" min="2" max="2" width="17.5"/>
    <col customWidth="1" min="3" max="3" width="24.63"/>
    <col customWidth="1" min="4" max="4" width="10.88"/>
    <col customWidth="1" min="5" max="5" width="11.38"/>
    <col customWidth="1" min="6" max="7" width="9.38"/>
    <col customWidth="1" min="8" max="8" width="11.5"/>
    <col customWidth="1" min="9" max="10" width="9.38"/>
    <col customWidth="1" min="11" max="11" width="11.63"/>
  </cols>
  <sheetData>
    <row r="1">
      <c r="A1" s="9" t="s">
        <v>75</v>
      </c>
      <c r="B1" s="10"/>
      <c r="C1" s="10"/>
      <c r="D1" s="10"/>
      <c r="E1" s="36"/>
      <c r="F1" s="36"/>
      <c r="G1" s="10"/>
      <c r="H1" s="36"/>
      <c r="I1" s="10"/>
      <c r="J1" s="10"/>
      <c r="K1" s="10"/>
      <c r="L1" s="9"/>
      <c r="M1" s="10"/>
      <c r="N1" s="10"/>
      <c r="O1" s="10"/>
      <c r="P1" s="10"/>
      <c r="Q1" s="10">
        <f>sumif(K3:K1009,"TH",H3:H1009)</f>
        <v>0</v>
      </c>
      <c r="R1" s="37">
        <f>sumif(K3:K1009,"PW",H3:H1009)</f>
        <v>395088.2692</v>
      </c>
      <c r="S1" s="10"/>
    </row>
    <row r="2">
      <c r="A2" s="38" t="s">
        <v>12</v>
      </c>
      <c r="B2" s="39" t="s">
        <v>76</v>
      </c>
      <c r="C2" s="39" t="s">
        <v>77</v>
      </c>
      <c r="D2" s="39" t="s">
        <v>78</v>
      </c>
      <c r="E2" s="60" t="s">
        <v>79</v>
      </c>
      <c r="F2" s="60" t="s">
        <v>80</v>
      </c>
      <c r="G2" s="39" t="s">
        <v>61</v>
      </c>
      <c r="H2" s="60" t="s">
        <v>62</v>
      </c>
      <c r="I2" s="39" t="s">
        <v>63</v>
      </c>
      <c r="J2" s="39" t="s">
        <v>64</v>
      </c>
      <c r="K2" s="39" t="s">
        <v>65</v>
      </c>
      <c r="L2" s="38" t="s">
        <v>66</v>
      </c>
      <c r="M2" s="39" t="s">
        <v>81</v>
      </c>
      <c r="N2" s="39" t="s">
        <v>20</v>
      </c>
      <c r="O2" s="39" t="s">
        <v>67</v>
      </c>
      <c r="P2" s="39" t="s">
        <v>68</v>
      </c>
      <c r="Q2" s="9" t="s">
        <v>69</v>
      </c>
      <c r="R2" s="9" t="s">
        <v>70</v>
      </c>
      <c r="S2" s="10"/>
    </row>
    <row r="3">
      <c r="A3" s="9" t="s">
        <v>33</v>
      </c>
      <c r="B3" s="64" t="s">
        <v>82</v>
      </c>
      <c r="C3" s="64" t="s">
        <v>83</v>
      </c>
      <c r="D3" s="56">
        <v>45050.0</v>
      </c>
      <c r="E3" s="61">
        <v>65397.0</v>
      </c>
      <c r="F3" s="62">
        <f t="shared" ref="F3:F4" si="1">E3*5%</f>
        <v>3269.85</v>
      </c>
      <c r="G3" s="45">
        <v>1.0</v>
      </c>
      <c r="H3" s="61">
        <v>822.41</v>
      </c>
      <c r="I3" s="47">
        <v>45092.0</v>
      </c>
      <c r="J3" s="45" t="s">
        <v>71</v>
      </c>
      <c r="K3" s="45" t="s">
        <v>73</v>
      </c>
      <c r="L3" s="26"/>
      <c r="M3" s="65">
        <f>iferror(sumifs($H$3:$H$1009,$A$3:$A$1009,A3,$C$3:$C$1009,C3)/vlookup(A3,'Input de Projetos'!$A$3:$B$999,2,false),"")</f>
        <v>0.06160115245</v>
      </c>
      <c r="N3" s="48">
        <f t="shared" ref="N3:N129" si="2">if(I3="","", year(I3)*100+month(I3))</f>
        <v>202306</v>
      </c>
      <c r="O3" s="48">
        <f>IFERROR(if(J3&lt;&gt;"Sim","",VLOOKUP(A3,'Input de Projetos'!$A$3:$F$999,5,FALSE)*H3),"")</f>
        <v>731.9449</v>
      </c>
      <c r="P3" s="66">
        <f t="shared" ref="P3:P129" si="3">if(J3&lt;&gt;"Sim","",H3-O3)</f>
        <v>90.4651</v>
      </c>
      <c r="Q3" s="10" t="str">
        <f>if(or(and(J3="",K3=""),and(J3&lt;&gt;"",K3&lt;&gt;"")),"","ERRO, Faltou preencher uma coluna")</f>
        <v/>
      </c>
      <c r="R3" s="10"/>
      <c r="S3" s="10"/>
    </row>
    <row r="4">
      <c r="A4" s="9" t="s">
        <v>33</v>
      </c>
      <c r="B4" s="64" t="s">
        <v>82</v>
      </c>
      <c r="C4" s="64" t="s">
        <v>83</v>
      </c>
      <c r="D4" s="56">
        <v>45050.0</v>
      </c>
      <c r="E4" s="61">
        <v>65397.0</v>
      </c>
      <c r="F4" s="62">
        <f t="shared" si="1"/>
        <v>3269.85</v>
      </c>
      <c r="G4" s="45">
        <v>2.0</v>
      </c>
      <c r="H4" s="61">
        <v>1935.72</v>
      </c>
      <c r="I4" s="47">
        <v>45180.0</v>
      </c>
      <c r="J4" s="45" t="s">
        <v>71</v>
      </c>
      <c r="K4" s="45" t="s">
        <v>73</v>
      </c>
      <c r="L4" s="26"/>
      <c r="M4" s="65">
        <f>iferror(sumifs($H$3:$H$1009,$A$3:$A$1009,A4,$C$3:$C$1009,C4)/vlookup(A4,'Input de Projetos'!$A$3:$B$999,2,false),"")</f>
        <v>0.06160115245</v>
      </c>
      <c r="N4" s="48">
        <f t="shared" si="2"/>
        <v>202309</v>
      </c>
      <c r="O4" s="48">
        <f>IFERROR(if(J4&lt;&gt;"Sim","",VLOOKUP(A4,'Input de Projetos'!$A$3:$F$999,5,FALSE)*H4),"")</f>
        <v>1722.7908</v>
      </c>
      <c r="P4" s="66">
        <f t="shared" si="3"/>
        <v>212.9292</v>
      </c>
      <c r="Q4" s="10" t="str">
        <f t="shared" ref="Q4:Q62" si="4">if(or(J4="",K4="",J4&lt;&gt;"",K4&lt;&gt;""),"","ERRO, Faltou preencher uma coluna")</f>
        <v/>
      </c>
      <c r="R4" s="10"/>
      <c r="S4" s="10"/>
    </row>
    <row r="5">
      <c r="A5" s="9" t="s">
        <v>33</v>
      </c>
      <c r="B5" s="9" t="s">
        <v>82</v>
      </c>
      <c r="C5" s="9" t="s">
        <v>84</v>
      </c>
      <c r="D5" s="56">
        <v>45077.0</v>
      </c>
      <c r="E5" s="61">
        <v>31018.95</v>
      </c>
      <c r="F5" s="61">
        <v>2480.0</v>
      </c>
      <c r="G5" s="45">
        <v>1.0</v>
      </c>
      <c r="H5" s="61">
        <v>1240.0</v>
      </c>
      <c r="I5" s="47">
        <v>45168.0</v>
      </c>
      <c r="J5" s="45" t="s">
        <v>71</v>
      </c>
      <c r="K5" s="45" t="s">
        <v>73</v>
      </c>
      <c r="L5" s="26"/>
      <c r="M5" s="65">
        <f>iferror(sumifs($H$3:$H$1009,$A$3:$A$1009,A5,$C$3:$C$1009,C5)/vlookup(A5,'Input de Projetos'!$A$3:$B$999,2,false),"")</f>
        <v>0.05886228615</v>
      </c>
      <c r="N5" s="48">
        <f t="shared" si="2"/>
        <v>202308</v>
      </c>
      <c r="O5" s="48">
        <f>IFERROR(if(J5&lt;&gt;"Sim","",VLOOKUP(A5,'Input de Projetos'!$A$3:$F$999,5,FALSE)*H5),"")</f>
        <v>1103.6</v>
      </c>
      <c r="P5" s="66">
        <f t="shared" si="3"/>
        <v>136.4</v>
      </c>
      <c r="Q5" s="10" t="str">
        <f t="shared" si="4"/>
        <v/>
      </c>
      <c r="R5" s="10"/>
      <c r="S5" s="10"/>
    </row>
    <row r="6">
      <c r="A6" s="9" t="s">
        <v>33</v>
      </c>
      <c r="B6" s="9" t="s">
        <v>82</v>
      </c>
      <c r="C6" s="9" t="s">
        <v>84</v>
      </c>
      <c r="D6" s="56">
        <v>45077.0</v>
      </c>
      <c r="E6" s="61">
        <v>31018.95</v>
      </c>
      <c r="F6" s="61">
        <v>2480.0</v>
      </c>
      <c r="G6" s="45">
        <v>2.0</v>
      </c>
      <c r="H6" s="61">
        <v>930.5</v>
      </c>
      <c r="I6" s="47">
        <v>45175.0</v>
      </c>
      <c r="J6" s="45" t="s">
        <v>71</v>
      </c>
      <c r="K6" s="45" t="s">
        <v>73</v>
      </c>
      <c r="L6" s="26"/>
      <c r="M6" s="65">
        <f>iferror(sumifs($H$3:$H$1009,$A$3:$A$1009,A6,$C$3:$C$1009,C6)/vlookup(A6,'Input de Projetos'!$A$3:$B$999,2,false),"")</f>
        <v>0.05886228615</v>
      </c>
      <c r="N6" s="48">
        <f t="shared" si="2"/>
        <v>202309</v>
      </c>
      <c r="O6" s="48">
        <f>IFERROR(if(J6&lt;&gt;"Sim","",VLOOKUP(A6,'Input de Projetos'!$A$3:$F$999,5,FALSE)*H6),"")</f>
        <v>828.145</v>
      </c>
      <c r="P6" s="66">
        <f t="shared" si="3"/>
        <v>102.355</v>
      </c>
      <c r="Q6" s="10" t="str">
        <f t="shared" si="4"/>
        <v/>
      </c>
      <c r="R6" s="10"/>
      <c r="S6" s="10"/>
    </row>
    <row r="7">
      <c r="A7" s="9" t="s">
        <v>33</v>
      </c>
      <c r="B7" s="9" t="s">
        <v>82</v>
      </c>
      <c r="C7" s="9" t="s">
        <v>84</v>
      </c>
      <c r="D7" s="56">
        <v>45077.0</v>
      </c>
      <c r="E7" s="61">
        <v>31018.95</v>
      </c>
      <c r="F7" s="61">
        <v>2480.0</v>
      </c>
      <c r="G7" s="45">
        <v>3.0</v>
      </c>
      <c r="H7" s="61">
        <v>465.0</v>
      </c>
      <c r="I7" s="47">
        <v>45226.0</v>
      </c>
      <c r="J7" s="45" t="s">
        <v>71</v>
      </c>
      <c r="K7" s="45" t="s">
        <v>73</v>
      </c>
      <c r="L7" s="26"/>
      <c r="M7" s="65">
        <f>iferror(sumifs($H$3:$H$1009,$A$3:$A$1009,A7,$C$3:$C$1009,C7)/vlookup(A7,'Input de Projetos'!$A$3:$B$999,2,false),"")</f>
        <v>0.05886228615</v>
      </c>
      <c r="N7" s="48">
        <f t="shared" si="2"/>
        <v>202310</v>
      </c>
      <c r="O7" s="48">
        <f>IFERROR(if(J7&lt;&gt;"Sim","",VLOOKUP(A7,'Input de Projetos'!$A$3:$F$999,5,FALSE)*H7),"")</f>
        <v>413.85</v>
      </c>
      <c r="P7" s="66">
        <f t="shared" si="3"/>
        <v>51.15</v>
      </c>
      <c r="Q7" s="10" t="str">
        <f t="shared" si="4"/>
        <v/>
      </c>
      <c r="R7" s="10"/>
      <c r="S7" s="10"/>
    </row>
    <row r="8">
      <c r="A8" s="9" t="s">
        <v>35</v>
      </c>
      <c r="B8" s="9" t="s">
        <v>82</v>
      </c>
      <c r="C8" s="9" t="s">
        <v>85</v>
      </c>
      <c r="D8" s="56">
        <v>45147.0</v>
      </c>
      <c r="E8" s="61">
        <v>85000.0</v>
      </c>
      <c r="F8" s="61">
        <v>4250.0</v>
      </c>
      <c r="G8" s="45">
        <v>1.0</v>
      </c>
      <c r="H8" s="61">
        <v>4250.0</v>
      </c>
      <c r="I8" s="47">
        <v>45392.0</v>
      </c>
      <c r="J8" s="45" t="s">
        <v>71</v>
      </c>
      <c r="K8" s="45" t="s">
        <v>73</v>
      </c>
      <c r="L8" s="26"/>
      <c r="M8" s="65">
        <f>iferror(sumifs($H$3:$H$1009,$A$3:$A$1009,A8,$C$3:$C$1009,C8)/vlookup(A8,'Input de Projetos'!$A$3:$B$999,2,false),"")</f>
        <v>0.09478778687</v>
      </c>
      <c r="N8" s="48">
        <f t="shared" si="2"/>
        <v>202404</v>
      </c>
      <c r="O8" s="48">
        <f>IFERROR(if(J8&lt;&gt;"Sim","",VLOOKUP(A8,'Input de Projetos'!$A$3:$F$999,5,FALSE)*H8),"")</f>
        <v>2550</v>
      </c>
      <c r="P8" s="66">
        <f t="shared" si="3"/>
        <v>1700</v>
      </c>
      <c r="Q8" s="10" t="str">
        <f t="shared" si="4"/>
        <v/>
      </c>
      <c r="R8" s="10"/>
      <c r="S8" s="10"/>
    </row>
    <row r="9">
      <c r="A9" s="9" t="s">
        <v>35</v>
      </c>
      <c r="B9" s="9" t="s">
        <v>82</v>
      </c>
      <c r="C9" s="9" t="s">
        <v>86</v>
      </c>
      <c r="D9" s="56">
        <v>45148.0</v>
      </c>
      <c r="E9" s="61">
        <v>29622.2</v>
      </c>
      <c r="F9" s="62">
        <f t="shared" ref="F9:F11" si="5">E9*5%</f>
        <v>1481.11</v>
      </c>
      <c r="G9" s="45">
        <v>1.0</v>
      </c>
      <c r="H9" s="61">
        <v>3230.0</v>
      </c>
      <c r="I9" s="47">
        <v>45273.0</v>
      </c>
      <c r="J9" s="45" t="s">
        <v>71</v>
      </c>
      <c r="K9" s="45" t="s">
        <v>73</v>
      </c>
      <c r="L9" s="26"/>
      <c r="M9" s="65">
        <f>iferror(sumifs($H$3:$H$1009,$A$3:$A$1009,A9,$C$3:$C$1009,C9)/vlookup(A9,'Input de Projetos'!$A$3:$B$999,2,false),"")</f>
        <v>0.07203871802</v>
      </c>
      <c r="N9" s="48">
        <f t="shared" si="2"/>
        <v>202312</v>
      </c>
      <c r="O9" s="48">
        <f>IFERROR(if(J9&lt;&gt;"Sim","",VLOOKUP(A9,'Input de Projetos'!$A$3:$F$999,5,FALSE)*H9),"")</f>
        <v>1938</v>
      </c>
      <c r="P9" s="66">
        <f t="shared" si="3"/>
        <v>1292</v>
      </c>
      <c r="Q9" s="10" t="str">
        <f t="shared" si="4"/>
        <v/>
      </c>
      <c r="R9" s="10"/>
      <c r="S9" s="10"/>
    </row>
    <row r="10">
      <c r="A10" s="9" t="s">
        <v>35</v>
      </c>
      <c r="B10" s="9" t="s">
        <v>82</v>
      </c>
      <c r="C10" s="9" t="s">
        <v>87</v>
      </c>
      <c r="D10" s="56">
        <v>45149.0</v>
      </c>
      <c r="E10" s="61">
        <v>52600.0</v>
      </c>
      <c r="F10" s="62">
        <f t="shared" si="5"/>
        <v>2630</v>
      </c>
      <c r="G10" s="45">
        <v>1.0</v>
      </c>
      <c r="H10" s="61">
        <v>2519.08</v>
      </c>
      <c r="I10" s="47">
        <v>45180.0</v>
      </c>
      <c r="J10" s="45" t="s">
        <v>71</v>
      </c>
      <c r="K10" s="45" t="s">
        <v>73</v>
      </c>
      <c r="L10" s="26"/>
      <c r="M10" s="65">
        <f>iferror(sumifs($H$3:$H$1009,$A$3:$A$1009,A10,$C$3:$C$1009,C10)/vlookup(A10,'Input de Projetos'!$A$3:$B$999,2,false),"")</f>
        <v>0.0561830631</v>
      </c>
      <c r="N10" s="48">
        <f t="shared" si="2"/>
        <v>202309</v>
      </c>
      <c r="O10" s="48">
        <f>IFERROR(if(J10&lt;&gt;"Sim","",VLOOKUP(A10,'Input de Projetos'!$A$3:$F$999,5,FALSE)*H10),"")</f>
        <v>1511.448</v>
      </c>
      <c r="P10" s="66">
        <f t="shared" si="3"/>
        <v>1007.632</v>
      </c>
      <c r="Q10" s="10" t="str">
        <f t="shared" si="4"/>
        <v/>
      </c>
      <c r="R10" s="10"/>
      <c r="S10" s="10"/>
    </row>
    <row r="11">
      <c r="A11" s="9" t="s">
        <v>35</v>
      </c>
      <c r="B11" s="9" t="s">
        <v>82</v>
      </c>
      <c r="C11" s="9" t="s">
        <v>88</v>
      </c>
      <c r="D11" s="56">
        <v>45150.0</v>
      </c>
      <c r="E11" s="61">
        <v>16650.0</v>
      </c>
      <c r="F11" s="62">
        <f t="shared" si="5"/>
        <v>832.5</v>
      </c>
      <c r="G11" s="45">
        <v>1.0</v>
      </c>
      <c r="H11" s="61">
        <v>784.2</v>
      </c>
      <c r="I11" s="47">
        <v>45187.0</v>
      </c>
      <c r="J11" s="45" t="s">
        <v>71</v>
      </c>
      <c r="K11" s="45" t="s">
        <v>73</v>
      </c>
      <c r="L11" s="26"/>
      <c r="M11" s="65">
        <f>iferror(sumifs($H$3:$H$1009,$A$3:$A$1009,A11,$C$3:$C$1009,C11)/vlookup(A11,'Input de Projetos'!$A$3:$B$999,2,false),"")</f>
        <v>0.0174900194</v>
      </c>
      <c r="N11" s="48">
        <f t="shared" si="2"/>
        <v>202309</v>
      </c>
      <c r="O11" s="48">
        <f>IFERROR(if(J11&lt;&gt;"Sim","",VLOOKUP(A11,'Input de Projetos'!$A$3:$F$999,5,FALSE)*H11),"")</f>
        <v>470.52</v>
      </c>
      <c r="P11" s="66">
        <f t="shared" si="3"/>
        <v>313.68</v>
      </c>
      <c r="Q11" s="10" t="str">
        <f t="shared" si="4"/>
        <v/>
      </c>
      <c r="R11" s="10"/>
      <c r="S11" s="10"/>
    </row>
    <row r="12">
      <c r="A12" s="9" t="s">
        <v>39</v>
      </c>
      <c r="B12" s="9" t="s">
        <v>82</v>
      </c>
      <c r="C12" s="9" t="s">
        <v>89</v>
      </c>
      <c r="D12" s="67"/>
      <c r="E12" s="62"/>
      <c r="F12" s="62"/>
      <c r="G12" s="45">
        <v>1.0</v>
      </c>
      <c r="H12" s="61">
        <v>497.42</v>
      </c>
      <c r="I12" s="47">
        <v>45467.0</v>
      </c>
      <c r="J12" s="45" t="s">
        <v>71</v>
      </c>
      <c r="K12" s="45" t="s">
        <v>73</v>
      </c>
      <c r="L12" s="26"/>
      <c r="M12" s="65">
        <f>iferror(sumifs($H$3:$H$1009,$A$3:$A$1009,A12,$C$3:$C$1009,C12)/vlookup(A12,'Input de Projetos'!$A$3:$B$999,2,false),"")</f>
        <v>0.01106755073</v>
      </c>
      <c r="N12" s="48">
        <f t="shared" si="2"/>
        <v>202406</v>
      </c>
      <c r="O12" s="48">
        <f>IFERROR(if(J12&lt;&gt;"Sim","",VLOOKUP(A12,'Input de Projetos'!$A$3:$F$999,5,FALSE)*H12),"")</f>
        <v>348.194</v>
      </c>
      <c r="P12" s="66">
        <f t="shared" si="3"/>
        <v>149.226</v>
      </c>
      <c r="Q12" s="10" t="str">
        <f t="shared" si="4"/>
        <v/>
      </c>
      <c r="R12" s="10"/>
      <c r="S12" s="9">
        <v>1935.0</v>
      </c>
    </row>
    <row r="13">
      <c r="A13" s="9" t="s">
        <v>39</v>
      </c>
      <c r="B13" s="9" t="s">
        <v>82</v>
      </c>
      <c r="C13" s="9" t="s">
        <v>90</v>
      </c>
      <c r="D13" s="67"/>
      <c r="E13" s="62"/>
      <c r="F13" s="62"/>
      <c r="G13" s="45">
        <v>1.0</v>
      </c>
      <c r="H13" s="61">
        <v>279.3</v>
      </c>
      <c r="I13" s="47">
        <v>45471.0</v>
      </c>
      <c r="J13" s="45" t="s">
        <v>71</v>
      </c>
      <c r="K13" s="45" t="s">
        <v>73</v>
      </c>
      <c r="L13" s="26"/>
      <c r="M13" s="65">
        <f>iferror(sumifs($H$3:$H$1009,$A$3:$A$1009,A13,$C$3:$C$1009,C13)/vlookup(A13,'Input de Projetos'!$A$3:$B$999,2,false),"")</f>
        <v>0.006214400142</v>
      </c>
      <c r="N13" s="48">
        <f t="shared" si="2"/>
        <v>202406</v>
      </c>
      <c r="O13" s="48">
        <f>IFERROR(if(J13&lt;&gt;"Sim","",VLOOKUP(A13,'Input de Projetos'!$A$3:$F$999,5,FALSE)*H13),"")</f>
        <v>195.51</v>
      </c>
      <c r="P13" s="66">
        <f t="shared" si="3"/>
        <v>83.79</v>
      </c>
      <c r="Q13" s="10" t="str">
        <f t="shared" si="4"/>
        <v/>
      </c>
      <c r="R13" s="10"/>
      <c r="S13" s="10"/>
    </row>
    <row r="14">
      <c r="A14" s="9" t="s">
        <v>39</v>
      </c>
      <c r="B14" s="9" t="s">
        <v>82</v>
      </c>
      <c r="C14" s="9" t="s">
        <v>91</v>
      </c>
      <c r="D14" s="67"/>
      <c r="E14" s="61">
        <v>21038.0</v>
      </c>
      <c r="F14" s="62">
        <f>E14*10%</f>
        <v>2103.8</v>
      </c>
      <c r="G14" s="45">
        <v>1.0</v>
      </c>
      <c r="H14" s="62">
        <f>F14</f>
        <v>2103.8</v>
      </c>
      <c r="I14" s="47">
        <v>45229.0</v>
      </c>
      <c r="J14" s="45" t="s">
        <v>71</v>
      </c>
      <c r="K14" s="45" t="s">
        <v>73</v>
      </c>
      <c r="L14" s="26"/>
      <c r="M14" s="65">
        <f>iferror(sumifs($H$3:$H$1009,$A$3:$A$1009,A14,$C$3:$C$1009,C14)/vlookup(A14,'Input de Projetos'!$A$3:$B$999,2,false),"")</f>
        <v>0.04680936276</v>
      </c>
      <c r="N14" s="48">
        <f t="shared" si="2"/>
        <v>202310</v>
      </c>
      <c r="O14" s="48">
        <f>IFERROR(if(J14&lt;&gt;"Sim","",VLOOKUP(A14,'Input de Projetos'!$A$3:$F$999,5,FALSE)*H14),"")</f>
        <v>1472.66</v>
      </c>
      <c r="P14" s="66">
        <f t="shared" si="3"/>
        <v>631.14</v>
      </c>
      <c r="Q14" s="10" t="str">
        <f t="shared" si="4"/>
        <v/>
      </c>
      <c r="R14" s="10"/>
      <c r="S14" s="10"/>
    </row>
    <row r="15">
      <c r="A15" s="41" t="s">
        <v>25</v>
      </c>
      <c r="B15" s="29" t="s">
        <v>82</v>
      </c>
      <c r="C15" s="29" t="s">
        <v>92</v>
      </c>
      <c r="D15" s="67"/>
      <c r="E15" s="62">
        <v>34807.1</v>
      </c>
      <c r="F15" s="62">
        <f>E15*5%</f>
        <v>1740.355</v>
      </c>
      <c r="G15" s="45">
        <v>1.0</v>
      </c>
      <c r="H15" s="61">
        <v>1740.0</v>
      </c>
      <c r="I15" s="47">
        <v>45273.0</v>
      </c>
      <c r="J15" s="45" t="s">
        <v>71</v>
      </c>
      <c r="K15" s="45" t="s">
        <v>73</v>
      </c>
      <c r="L15" s="26"/>
      <c r="M15" s="65">
        <f>iferror(sumifs($H$3:$H$1009,$A$3:$A$1009,A15,$C$3:$C$1009,C15)/vlookup(A15,'Input de Projetos'!$A$3:$B$999,2,false),"")</f>
        <v>0.03935227067</v>
      </c>
      <c r="N15" s="48">
        <f t="shared" si="2"/>
        <v>202312</v>
      </c>
      <c r="O15" s="48">
        <f>IFERROR(if(J15&lt;&gt;"Sim","",VLOOKUP(A15,'Input de Projetos'!$A$3:$F$999,5,FALSE)*H15),"")</f>
        <v>1044</v>
      </c>
      <c r="P15" s="66">
        <f t="shared" si="3"/>
        <v>696</v>
      </c>
      <c r="Q15" s="10" t="str">
        <f t="shared" si="4"/>
        <v/>
      </c>
      <c r="R15" s="10"/>
      <c r="S15" s="10"/>
    </row>
    <row r="16">
      <c r="A16" s="52" t="s">
        <v>25</v>
      </c>
      <c r="B16" s="29" t="s">
        <v>82</v>
      </c>
      <c r="C16" s="29" t="s">
        <v>93</v>
      </c>
      <c r="D16" s="67"/>
      <c r="E16" s="61">
        <v>11850.0</v>
      </c>
      <c r="F16" s="61">
        <f>E16*9%</f>
        <v>1066.5</v>
      </c>
      <c r="G16" s="45">
        <v>1.0</v>
      </c>
      <c r="H16" s="61">
        <v>630.0</v>
      </c>
      <c r="I16" s="47">
        <v>45189.0</v>
      </c>
      <c r="J16" s="45" t="s">
        <v>71</v>
      </c>
      <c r="K16" s="45" t="s">
        <v>73</v>
      </c>
      <c r="L16" s="26"/>
      <c r="M16" s="65">
        <f>iferror(sumifs($H$3:$H$1009,$A$3:$A$1009,A16,$C$3:$C$1009,C16)/vlookup(A16,'Input de Projetos'!$A$3:$B$999,2,false),"")</f>
        <v>0.01424823593</v>
      </c>
      <c r="N16" s="48">
        <f t="shared" si="2"/>
        <v>202309</v>
      </c>
      <c r="O16" s="48">
        <f>IFERROR(if(J16&lt;&gt;"Sim","",VLOOKUP(A16,'Input de Projetos'!$A$3:$F$999,5,FALSE)*H16),"")</f>
        <v>378</v>
      </c>
      <c r="P16" s="66">
        <f t="shared" si="3"/>
        <v>252</v>
      </c>
      <c r="Q16" s="10" t="str">
        <f t="shared" si="4"/>
        <v/>
      </c>
      <c r="R16" s="10"/>
      <c r="S16" s="10"/>
    </row>
    <row r="17">
      <c r="A17" s="41" t="s">
        <v>34</v>
      </c>
      <c r="B17" s="29" t="s">
        <v>82</v>
      </c>
      <c r="C17" s="29" t="s">
        <v>94</v>
      </c>
      <c r="D17" s="67"/>
      <c r="E17" s="62"/>
      <c r="F17" s="61">
        <v>210.0</v>
      </c>
      <c r="G17" s="45">
        <v>1.0</v>
      </c>
      <c r="H17" s="61">
        <v>210.0</v>
      </c>
      <c r="I17" s="47">
        <v>44952.0</v>
      </c>
      <c r="J17" s="45" t="s">
        <v>71</v>
      </c>
      <c r="K17" s="45" t="s">
        <v>73</v>
      </c>
      <c r="L17" s="26"/>
      <c r="M17" s="65">
        <f>iferror(sumifs($H$3:$H$1009,$A$3:$A$1009,A17,$C$3:$C$1009,C17)/vlookup(A17,'Input de Projetos'!$A$3:$B$999,2,false),"")</f>
        <v>0.004688023217</v>
      </c>
      <c r="N17" s="48">
        <f t="shared" si="2"/>
        <v>202301</v>
      </c>
      <c r="O17" s="48">
        <f>IFERROR(if(J17&lt;&gt;"Sim","",VLOOKUP(A17,'Input de Projetos'!$A$3:$F$999,5,FALSE)*H17),"")</f>
        <v>126</v>
      </c>
      <c r="P17" s="66">
        <f t="shared" si="3"/>
        <v>84</v>
      </c>
      <c r="Q17" s="10" t="str">
        <f t="shared" si="4"/>
        <v/>
      </c>
      <c r="R17" s="10"/>
      <c r="S17" s="10"/>
    </row>
    <row r="18">
      <c r="A18" s="9" t="s">
        <v>49</v>
      </c>
      <c r="B18" s="9" t="s">
        <v>82</v>
      </c>
      <c r="C18" s="9" t="s">
        <v>95</v>
      </c>
      <c r="D18" s="67"/>
      <c r="E18" s="61">
        <v>14136.0</v>
      </c>
      <c r="F18" s="61">
        <v>1049.74</v>
      </c>
      <c r="G18" s="45">
        <v>1.0</v>
      </c>
      <c r="H18" s="61">
        <v>1049.74</v>
      </c>
      <c r="I18" s="47">
        <v>45756.0</v>
      </c>
      <c r="J18" s="45" t="s">
        <v>71</v>
      </c>
      <c r="K18" s="45" t="s">
        <v>73</v>
      </c>
      <c r="L18" s="26"/>
      <c r="M18" s="65">
        <f>iferror(sumifs($H$3:$H$1009,$A$3:$A$1009,A18,$C$3:$C$1009,C18)/vlookup(A18,'Input de Projetos'!$A$3:$B$999,2,false),"")</f>
        <v>0.02315773219</v>
      </c>
      <c r="N18" s="48">
        <f t="shared" si="2"/>
        <v>202504</v>
      </c>
      <c r="O18" s="48">
        <f>IFERROR(if(J18&lt;&gt;"Sim","",VLOOKUP(A18,'Input de Projetos'!$A$3:$F$999,5,FALSE)*H18),"")</f>
        <v>1049.74</v>
      </c>
      <c r="P18" s="66">
        <f t="shared" si="3"/>
        <v>0</v>
      </c>
      <c r="Q18" s="10" t="str">
        <f t="shared" si="4"/>
        <v/>
      </c>
      <c r="R18" s="10"/>
      <c r="S18" s="10"/>
    </row>
    <row r="19">
      <c r="A19" s="9" t="s">
        <v>38</v>
      </c>
      <c r="B19" s="9" t="s">
        <v>82</v>
      </c>
      <c r="C19" s="9" t="s">
        <v>96</v>
      </c>
      <c r="D19" s="56">
        <v>45133.0</v>
      </c>
      <c r="E19" s="61">
        <v>65250.0</v>
      </c>
      <c r="F19" s="61">
        <f>2283.75*2</f>
        <v>4567.5</v>
      </c>
      <c r="G19" s="45">
        <v>1.0</v>
      </c>
      <c r="H19" s="61">
        <v>4568.0</v>
      </c>
      <c r="I19" s="47">
        <v>45338.0</v>
      </c>
      <c r="J19" s="45" t="s">
        <v>71</v>
      </c>
      <c r="K19" s="45" t="s">
        <v>73</v>
      </c>
      <c r="L19" s="26"/>
      <c r="M19" s="65">
        <f>iferror(sumifs($H$3:$H$1009,$A$3:$A$1009,A19,$C$3:$C$1009,C19)/vlookup(A19,'Input de Projetos'!$A$3:$B$999,2,false),"")</f>
        <v>0.1016511638</v>
      </c>
      <c r="N19" s="48">
        <f t="shared" si="2"/>
        <v>202402</v>
      </c>
      <c r="O19" s="48">
        <f>IFERROR(if(J19&lt;&gt;"Sim","",VLOOKUP(A19,'Input de Projetos'!$A$3:$F$999,5,FALSE)*H19),"")</f>
        <v>3197.6</v>
      </c>
      <c r="P19" s="66">
        <f t="shared" si="3"/>
        <v>1370.4</v>
      </c>
      <c r="Q19" s="10" t="str">
        <f t="shared" si="4"/>
        <v/>
      </c>
      <c r="R19" s="10"/>
      <c r="S19" s="10"/>
    </row>
    <row r="20">
      <c r="A20" s="52" t="s">
        <v>35</v>
      </c>
      <c r="B20" s="29" t="s">
        <v>97</v>
      </c>
      <c r="C20" s="29" t="s">
        <v>98</v>
      </c>
      <c r="D20" s="67"/>
      <c r="E20" s="61">
        <v>59735.0</v>
      </c>
      <c r="F20" s="61">
        <v>5973.5</v>
      </c>
      <c r="G20" s="45">
        <v>1.0</v>
      </c>
      <c r="H20" s="61">
        <v>5974.0</v>
      </c>
      <c r="I20" s="47">
        <v>45265.0</v>
      </c>
      <c r="J20" s="45" t="s">
        <v>71</v>
      </c>
      <c r="K20" s="45" t="s">
        <v>73</v>
      </c>
      <c r="L20" s="26"/>
      <c r="M20" s="65">
        <f>iferror(sumifs($H$3:$H$1009,$A$3:$A$1009,A20,$C$3:$C$1009,C20)/vlookup(A20,'Input de Projetos'!$A$3:$B$999,2,false),"")</f>
        <v>0.1332381738</v>
      </c>
      <c r="N20" s="48">
        <f t="shared" si="2"/>
        <v>202312</v>
      </c>
      <c r="O20" s="48">
        <f>IFERROR(if(J20&lt;&gt;"Sim","",VLOOKUP(A20,'Input de Projetos'!$A$3:$F$999,5,FALSE)*H20),"")</f>
        <v>3584.4</v>
      </c>
      <c r="P20" s="66">
        <f t="shared" si="3"/>
        <v>2389.6</v>
      </c>
      <c r="Q20" s="10" t="str">
        <f t="shared" si="4"/>
        <v/>
      </c>
      <c r="R20" s="10"/>
      <c r="S20" s="10"/>
    </row>
    <row r="21">
      <c r="A21" s="9" t="s">
        <v>35</v>
      </c>
      <c r="B21" s="9" t="s">
        <v>97</v>
      </c>
      <c r="C21" s="9" t="s">
        <v>99</v>
      </c>
      <c r="D21" s="67"/>
      <c r="E21" s="62"/>
      <c r="F21" s="61">
        <v>1600.0</v>
      </c>
      <c r="G21" s="45">
        <v>1.0</v>
      </c>
      <c r="H21" s="61">
        <v>1600.0</v>
      </c>
      <c r="I21" s="47">
        <v>45391.0</v>
      </c>
      <c r="J21" s="45" t="s">
        <v>71</v>
      </c>
      <c r="K21" s="45" t="s">
        <v>73</v>
      </c>
      <c r="L21" s="26"/>
      <c r="M21" s="65">
        <f>iferror(sumifs($H$3:$H$1009,$A$3:$A$1009,A21,$C$3:$C$1009,C21)/vlookup(A21,'Input de Projetos'!$A$3:$B$999,2,false),"")</f>
        <v>0.03568481388</v>
      </c>
      <c r="N21" s="48">
        <f t="shared" si="2"/>
        <v>202404</v>
      </c>
      <c r="O21" s="48">
        <f>IFERROR(if(J21&lt;&gt;"Sim","",VLOOKUP(A21,'Input de Projetos'!$A$3:$F$999,5,FALSE)*H21),"")</f>
        <v>960</v>
      </c>
      <c r="P21" s="66">
        <f t="shared" si="3"/>
        <v>640</v>
      </c>
      <c r="Q21" s="10" t="str">
        <f t="shared" si="4"/>
        <v/>
      </c>
      <c r="R21" s="10"/>
      <c r="S21" s="10"/>
    </row>
    <row r="22">
      <c r="A22" s="41" t="s">
        <v>35</v>
      </c>
      <c r="B22" s="29" t="s">
        <v>97</v>
      </c>
      <c r="C22" s="29" t="s">
        <v>100</v>
      </c>
      <c r="D22" s="67"/>
      <c r="E22" s="61"/>
      <c r="F22" s="61"/>
      <c r="G22" s="45">
        <v>1.0</v>
      </c>
      <c r="H22" s="61">
        <v>4602.1</v>
      </c>
      <c r="I22" s="47">
        <v>45275.0</v>
      </c>
      <c r="J22" s="45" t="s">
        <v>71</v>
      </c>
      <c r="K22" s="45" t="s">
        <v>73</v>
      </c>
      <c r="L22" s="26"/>
      <c r="M22" s="65">
        <f>iferror(sumifs($H$3:$H$1009,$A$3:$A$1009,A22,$C$3:$C$1009,C22)/vlookup(A22,'Input de Projetos'!$A$3:$B$999,2,false),"")</f>
        <v>0.1026406762</v>
      </c>
      <c r="N22" s="48">
        <f t="shared" si="2"/>
        <v>202312</v>
      </c>
      <c r="O22" s="48">
        <f>IFERROR(if(J22&lt;&gt;"Sim","",VLOOKUP(A22,'Input de Projetos'!$A$3:$F$999,5,FALSE)*H22),"")</f>
        <v>2761.26</v>
      </c>
      <c r="P22" s="66">
        <f t="shared" si="3"/>
        <v>1840.84</v>
      </c>
      <c r="Q22" s="10" t="str">
        <f t="shared" si="4"/>
        <v/>
      </c>
      <c r="R22" s="10"/>
      <c r="S22" s="10"/>
    </row>
    <row r="23">
      <c r="A23" s="9" t="s">
        <v>35</v>
      </c>
      <c r="B23" s="9" t="s">
        <v>97</v>
      </c>
      <c r="C23" s="9" t="s">
        <v>101</v>
      </c>
      <c r="D23" s="56">
        <v>45049.0</v>
      </c>
      <c r="E23" s="61">
        <v>44784.0</v>
      </c>
      <c r="F23" s="62">
        <f t="shared" ref="F23:F27" si="6">E23*10%</f>
        <v>4478.4</v>
      </c>
      <c r="G23" s="45">
        <v>1.0</v>
      </c>
      <c r="H23" s="61">
        <v>1492.83</v>
      </c>
      <c r="I23" s="47">
        <v>45107.0</v>
      </c>
      <c r="J23" s="45" t="s">
        <v>71</v>
      </c>
      <c r="K23" s="45" t="s">
        <v>73</v>
      </c>
      <c r="L23" s="26"/>
      <c r="M23" s="65">
        <f>iferror(sumifs($H$3:$H$1009,$A$3:$A$1009,A23,$C$3:$C$1009,C23)/vlookup(A23,'Input de Projetos'!$A$3:$B$999,2,false),"")</f>
        <v>0.09988380132</v>
      </c>
      <c r="N23" s="48">
        <f t="shared" si="2"/>
        <v>202306</v>
      </c>
      <c r="O23" s="48">
        <f>IFERROR(if(J23&lt;&gt;"Sim","",VLOOKUP(A23,'Input de Projetos'!$A$3:$F$999,5,FALSE)*H23),"")</f>
        <v>895.698</v>
      </c>
      <c r="P23" s="66">
        <f t="shared" si="3"/>
        <v>597.132</v>
      </c>
      <c r="Q23" s="10" t="str">
        <f t="shared" si="4"/>
        <v/>
      </c>
      <c r="R23" s="10"/>
      <c r="S23" s="10"/>
    </row>
    <row r="24">
      <c r="A24" s="9" t="s">
        <v>35</v>
      </c>
      <c r="B24" s="9" t="s">
        <v>97</v>
      </c>
      <c r="C24" s="9" t="s">
        <v>101</v>
      </c>
      <c r="D24" s="56">
        <v>45049.0</v>
      </c>
      <c r="E24" s="61">
        <v>44784.0</v>
      </c>
      <c r="F24" s="62">
        <f t="shared" si="6"/>
        <v>4478.4</v>
      </c>
      <c r="G24" s="45">
        <v>2.0</v>
      </c>
      <c r="H24" s="61">
        <v>1492.83</v>
      </c>
      <c r="I24" s="47">
        <v>45137.0</v>
      </c>
      <c r="J24" s="45" t="s">
        <v>71</v>
      </c>
      <c r="K24" s="45" t="s">
        <v>73</v>
      </c>
      <c r="L24" s="26"/>
      <c r="M24" s="65">
        <f>iferror(sumifs($H$3:$H$1009,$A$3:$A$1009,A24,$C$3:$C$1009,C24)/vlookup(A24,'Input de Projetos'!$A$3:$B$999,2,false),"")</f>
        <v>0.09988380132</v>
      </c>
      <c r="N24" s="48">
        <f t="shared" si="2"/>
        <v>202307</v>
      </c>
      <c r="O24" s="48">
        <f>IFERROR(if(J24&lt;&gt;"Sim","",VLOOKUP(A24,'Input de Projetos'!$A$3:$F$999,5,FALSE)*H24),"")</f>
        <v>895.698</v>
      </c>
      <c r="P24" s="66">
        <f t="shared" si="3"/>
        <v>597.132</v>
      </c>
      <c r="Q24" s="10" t="str">
        <f t="shared" si="4"/>
        <v/>
      </c>
      <c r="R24" s="10"/>
      <c r="S24" s="10"/>
    </row>
    <row r="25">
      <c r="A25" s="9" t="s">
        <v>35</v>
      </c>
      <c r="B25" s="9" t="s">
        <v>97</v>
      </c>
      <c r="C25" s="9" t="s">
        <v>101</v>
      </c>
      <c r="D25" s="56">
        <v>45049.0</v>
      </c>
      <c r="E25" s="61">
        <v>44784.0</v>
      </c>
      <c r="F25" s="62">
        <f t="shared" si="6"/>
        <v>4478.4</v>
      </c>
      <c r="G25" s="45">
        <v>3.0</v>
      </c>
      <c r="H25" s="61">
        <v>1492.83</v>
      </c>
      <c r="I25" s="47">
        <v>45168.0</v>
      </c>
      <c r="J25" s="45" t="s">
        <v>71</v>
      </c>
      <c r="K25" s="45" t="s">
        <v>73</v>
      </c>
      <c r="L25" s="26"/>
      <c r="M25" s="65">
        <f>iferror(sumifs($H$3:$H$1009,$A$3:$A$1009,A25,$C$3:$C$1009,C25)/vlookup(A25,'Input de Projetos'!$A$3:$B$999,2,false),"")</f>
        <v>0.09988380132</v>
      </c>
      <c r="N25" s="48">
        <f t="shared" si="2"/>
        <v>202308</v>
      </c>
      <c r="O25" s="48">
        <f>IFERROR(if(J25&lt;&gt;"Sim","",VLOOKUP(A25,'Input de Projetos'!$A$3:$F$999,5,FALSE)*H25),"")</f>
        <v>895.698</v>
      </c>
      <c r="P25" s="66">
        <f t="shared" si="3"/>
        <v>597.132</v>
      </c>
      <c r="Q25" s="10" t="str">
        <f t="shared" si="4"/>
        <v/>
      </c>
      <c r="R25" s="10"/>
      <c r="S25" s="10"/>
    </row>
    <row r="26">
      <c r="A26" s="9" t="s">
        <v>25</v>
      </c>
      <c r="B26" s="64" t="s">
        <v>97</v>
      </c>
      <c r="C26" s="64" t="s">
        <v>102</v>
      </c>
      <c r="D26" s="67"/>
      <c r="E26" s="61">
        <v>30425.0</v>
      </c>
      <c r="F26" s="62">
        <f t="shared" si="6"/>
        <v>3042.5</v>
      </c>
      <c r="G26" s="45">
        <v>1.0</v>
      </c>
      <c r="H26" s="61">
        <v>1200.0</v>
      </c>
      <c r="I26" s="47">
        <v>45102.0</v>
      </c>
      <c r="J26" s="45" t="s">
        <v>71</v>
      </c>
      <c r="K26" s="45" t="s">
        <v>73</v>
      </c>
      <c r="L26" s="26"/>
      <c r="M26" s="65">
        <f>iferror(sumifs($H$3:$H$1009,$A$3:$A$1009,A26,$C$3:$C$1009,C26)/vlookup(A26,'Input de Projetos'!$A$3:$B$999,2,false),"")</f>
        <v>0.06784874254</v>
      </c>
      <c r="N26" s="48">
        <f t="shared" si="2"/>
        <v>202306</v>
      </c>
      <c r="O26" s="48">
        <f>IFERROR(if(J26&lt;&gt;"Sim","",VLOOKUP(A26,'Input de Projetos'!$A$3:$F$999,5,FALSE)*H26),"")</f>
        <v>720</v>
      </c>
      <c r="P26" s="66">
        <f t="shared" si="3"/>
        <v>480</v>
      </c>
      <c r="Q26" s="10" t="str">
        <f t="shared" si="4"/>
        <v/>
      </c>
      <c r="R26" s="10"/>
      <c r="S26" s="10"/>
    </row>
    <row r="27">
      <c r="A27" s="9" t="s">
        <v>25</v>
      </c>
      <c r="B27" s="64" t="s">
        <v>97</v>
      </c>
      <c r="C27" s="64" t="s">
        <v>102</v>
      </c>
      <c r="D27" s="67"/>
      <c r="E27" s="61">
        <v>30425.0</v>
      </c>
      <c r="F27" s="62">
        <f t="shared" si="6"/>
        <v>3042.5</v>
      </c>
      <c r="G27" s="45">
        <v>1.0</v>
      </c>
      <c r="H27" s="61">
        <v>1800.0</v>
      </c>
      <c r="I27" s="47">
        <v>45174.0</v>
      </c>
      <c r="J27" s="45" t="s">
        <v>71</v>
      </c>
      <c r="K27" s="45" t="s">
        <v>73</v>
      </c>
      <c r="L27" s="26"/>
      <c r="M27" s="65">
        <f>iferror(sumifs($H$3:$H$1009,$A$3:$A$1009,A27,$C$3:$C$1009,C27)/vlookup(A27,'Input de Projetos'!$A$3:$B$999,2,false),"")</f>
        <v>0.06784874254</v>
      </c>
      <c r="N27" s="48">
        <f t="shared" si="2"/>
        <v>202309</v>
      </c>
      <c r="O27" s="48">
        <f>IFERROR(if(J27&lt;&gt;"Sim","",VLOOKUP(A27,'Input de Projetos'!$A$3:$F$999,5,FALSE)*H27),"")</f>
        <v>1080</v>
      </c>
      <c r="P27" s="66">
        <f t="shared" si="3"/>
        <v>720</v>
      </c>
      <c r="Q27" s="10" t="str">
        <f t="shared" si="4"/>
        <v/>
      </c>
      <c r="R27" s="19"/>
      <c r="S27" s="19"/>
    </row>
    <row r="28">
      <c r="A28" s="41" t="s">
        <v>40</v>
      </c>
      <c r="B28" s="29" t="s">
        <v>97</v>
      </c>
      <c r="C28" s="29" t="s">
        <v>103</v>
      </c>
      <c r="D28" s="67"/>
      <c r="F28" s="61">
        <v>17349.62</v>
      </c>
      <c r="G28" s="45">
        <v>1.0</v>
      </c>
      <c r="H28" s="61">
        <f>F28</f>
        <v>17349.62</v>
      </c>
      <c r="I28" s="47">
        <v>45058.0</v>
      </c>
      <c r="J28" s="45" t="s">
        <v>71</v>
      </c>
      <c r="K28" s="45" t="s">
        <v>73</v>
      </c>
      <c r="L28" s="26"/>
      <c r="M28" s="65">
        <f>iferror(sumifs($H$3:$H$1009,$A$3:$A$1009,A28,$C$3:$C$1009,C28)/vlookup(A28,'Input de Projetos'!$A$3:$B$999,2,false),"")</f>
        <v>0.3858643774</v>
      </c>
      <c r="N28" s="48">
        <f t="shared" si="2"/>
        <v>202305</v>
      </c>
      <c r="O28" s="48">
        <f>IFERROR(if(J28&lt;&gt;"Sim","",VLOOKUP(A28,'Input de Projetos'!$A$3:$F$999,5,FALSE)*H28),"")</f>
        <v>10409.772</v>
      </c>
      <c r="P28" s="66">
        <f t="shared" si="3"/>
        <v>6939.848</v>
      </c>
      <c r="Q28" s="10" t="str">
        <f t="shared" si="4"/>
        <v/>
      </c>
      <c r="R28" s="10"/>
      <c r="S28" s="10"/>
    </row>
    <row r="29">
      <c r="A29" s="9" t="s">
        <v>42</v>
      </c>
      <c r="B29" s="9" t="s">
        <v>97</v>
      </c>
      <c r="C29" s="9" t="s">
        <v>104</v>
      </c>
      <c r="D29" s="67"/>
      <c r="E29" s="62"/>
      <c r="F29" s="61">
        <v>2755.0</v>
      </c>
      <c r="G29" s="45">
        <v>1.0</v>
      </c>
      <c r="H29" s="61">
        <v>2755.0</v>
      </c>
      <c r="I29" s="47">
        <v>45379.0</v>
      </c>
      <c r="J29" s="45" t="s">
        <v>71</v>
      </c>
      <c r="K29" s="45" t="s">
        <v>73</v>
      </c>
      <c r="L29" s="26"/>
      <c r="M29" s="65">
        <f>iferror(sumifs($H$3:$H$1009,$A$3:$A$1009,A29,$C$3:$C$1009,C29)/vlookup(A29,'Input de Projetos'!$A$3:$B$999,2,false),"")</f>
        <v>0.1210688683</v>
      </c>
      <c r="N29" s="48">
        <f t="shared" si="2"/>
        <v>202403</v>
      </c>
      <c r="O29" s="48">
        <f>IFERROR(if(J29&lt;&gt;"Sim","",VLOOKUP(A29,'Input de Projetos'!$A$3:$F$999,5,FALSE)*H29),"")</f>
        <v>1653</v>
      </c>
      <c r="P29" s="66">
        <f t="shared" si="3"/>
        <v>1102</v>
      </c>
      <c r="Q29" s="10" t="str">
        <f t="shared" si="4"/>
        <v/>
      </c>
      <c r="R29" s="10"/>
      <c r="S29" s="10"/>
    </row>
    <row r="30">
      <c r="A30" s="9" t="s">
        <v>42</v>
      </c>
      <c r="B30" s="9" t="s">
        <v>97</v>
      </c>
      <c r="C30" s="9" t="s">
        <v>105</v>
      </c>
      <c r="D30" s="67"/>
      <c r="E30" s="62"/>
      <c r="F30" s="62"/>
      <c r="G30" s="45">
        <v>1.0</v>
      </c>
      <c r="H30" s="61">
        <v>1000.0</v>
      </c>
      <c r="I30" s="47">
        <v>45460.0</v>
      </c>
      <c r="J30" s="45" t="s">
        <v>71</v>
      </c>
      <c r="K30" s="45" t="s">
        <v>73</v>
      </c>
      <c r="L30" s="26"/>
      <c r="M30" s="65">
        <f>iferror(sumifs($H$3:$H$1009,$A$3:$A$1009,A30,$C$3:$C$1009,C30)/vlookup(A30,'Input de Projetos'!$A$3:$B$999,2,false),"")</f>
        <v>0.1210688683</v>
      </c>
      <c r="N30" s="48">
        <f t="shared" si="2"/>
        <v>202406</v>
      </c>
      <c r="O30" s="48">
        <f>IFERROR(if(J30&lt;&gt;"Sim","",VLOOKUP(A30,'Input de Projetos'!$A$3:$F$999,5,FALSE)*H30),"")</f>
        <v>600</v>
      </c>
      <c r="P30" s="66">
        <f t="shared" si="3"/>
        <v>400</v>
      </c>
      <c r="Q30" s="10" t="str">
        <f t="shared" si="4"/>
        <v/>
      </c>
      <c r="R30" s="10"/>
      <c r="S30" s="10"/>
    </row>
    <row r="31">
      <c r="A31" s="9" t="s">
        <v>42</v>
      </c>
      <c r="B31" s="9" t="s">
        <v>97</v>
      </c>
      <c r="C31" s="9" t="s">
        <v>105</v>
      </c>
      <c r="D31" s="67"/>
      <c r="E31" s="62"/>
      <c r="F31" s="62"/>
      <c r="G31" s="45">
        <v>1.0</v>
      </c>
      <c r="H31" s="61">
        <v>1700.0</v>
      </c>
      <c r="I31" s="47">
        <v>45457.0</v>
      </c>
      <c r="J31" s="45" t="s">
        <v>71</v>
      </c>
      <c r="K31" s="45" t="s">
        <v>73</v>
      </c>
      <c r="L31" s="26"/>
      <c r="M31" s="65">
        <f>iferror(sumifs($H$3:$H$1009,$A$3:$A$1009,A31,$C$3:$C$1009,C31)/vlookup(A31,'Input de Projetos'!$A$3:$B$999,2,false),"")</f>
        <v>0.1210688683</v>
      </c>
      <c r="N31" s="48">
        <f t="shared" si="2"/>
        <v>202406</v>
      </c>
      <c r="O31" s="48">
        <f>IFERROR(if(J31&lt;&gt;"Sim","",VLOOKUP(A31,'Input de Projetos'!$A$3:$F$999,5,FALSE)*H31),"")</f>
        <v>1020</v>
      </c>
      <c r="P31" s="66">
        <f t="shared" si="3"/>
        <v>680</v>
      </c>
      <c r="Q31" s="10" t="str">
        <f t="shared" si="4"/>
        <v/>
      </c>
      <c r="R31" s="10"/>
      <c r="S31" s="10"/>
    </row>
    <row r="32">
      <c r="A32" s="9" t="s">
        <v>38</v>
      </c>
      <c r="B32" s="9" t="s">
        <v>97</v>
      </c>
      <c r="C32" s="9" t="s">
        <v>105</v>
      </c>
      <c r="D32" s="67"/>
      <c r="E32" s="61">
        <v>305938.29</v>
      </c>
      <c r="F32" s="62">
        <f t="shared" ref="F32:F35" si="7">E32*1%</f>
        <v>3059.3829</v>
      </c>
      <c r="G32" s="45">
        <v>1.0</v>
      </c>
      <c r="H32" s="61">
        <v>1721.24</v>
      </c>
      <c r="I32" s="47">
        <v>45199.0</v>
      </c>
      <c r="J32" s="45" t="s">
        <v>71</v>
      </c>
      <c r="K32" s="45" t="s">
        <v>73</v>
      </c>
      <c r="L32" s="26"/>
      <c r="M32" s="65">
        <f>iferror(sumifs($H$3:$H$1009,$A$3:$A$1009,A32,$C$3:$C$1009,C32)/vlookup(A32,'Input de Projetos'!$A$3:$B$999,2,false),"")</f>
        <v>0.1932847479</v>
      </c>
      <c r="N32" s="48">
        <f t="shared" si="2"/>
        <v>202309</v>
      </c>
      <c r="O32" s="48">
        <f>IFERROR(if(J32&lt;&gt;"Sim","",VLOOKUP(A32,'Input de Projetos'!$A$3:$F$999,5,FALSE)*H32),"")</f>
        <v>1204.868</v>
      </c>
      <c r="P32" s="66">
        <f t="shared" si="3"/>
        <v>516.372</v>
      </c>
      <c r="Q32" s="10" t="str">
        <f t="shared" si="4"/>
        <v/>
      </c>
      <c r="R32" s="10"/>
      <c r="S32" s="10"/>
    </row>
    <row r="33">
      <c r="A33" s="9" t="s">
        <v>38</v>
      </c>
      <c r="B33" s="9" t="s">
        <v>97</v>
      </c>
      <c r="C33" s="9" t="s">
        <v>105</v>
      </c>
      <c r="D33" s="67"/>
      <c r="E33" s="61">
        <v>305938.29</v>
      </c>
      <c r="F33" s="62">
        <f t="shared" si="7"/>
        <v>3059.3829</v>
      </c>
      <c r="G33" s="45">
        <v>2.0</v>
      </c>
      <c r="H33" s="61">
        <v>1949.5</v>
      </c>
      <c r="I33" s="47">
        <v>45244.0</v>
      </c>
      <c r="J33" s="45" t="s">
        <v>71</v>
      </c>
      <c r="K33" s="45" t="s">
        <v>73</v>
      </c>
      <c r="L33" s="26"/>
      <c r="M33" s="65">
        <f>iferror(sumifs($H$3:$H$1009,$A$3:$A$1009,A33,$C$3:$C$1009,C33)/vlookup(A33,'Input de Projetos'!$A$3:$B$999,2,false),"")</f>
        <v>0.1932847479</v>
      </c>
      <c r="N33" s="48">
        <f t="shared" si="2"/>
        <v>202311</v>
      </c>
      <c r="O33" s="48">
        <f>IFERROR(if(J33&lt;&gt;"Sim","",VLOOKUP(A33,'Input de Projetos'!$A$3:$F$999,5,FALSE)*H33),"")</f>
        <v>1364.65</v>
      </c>
      <c r="P33" s="66">
        <f t="shared" si="3"/>
        <v>584.85</v>
      </c>
      <c r="Q33" s="10" t="str">
        <f t="shared" si="4"/>
        <v/>
      </c>
      <c r="R33" s="10"/>
      <c r="S33" s="10"/>
    </row>
    <row r="34">
      <c r="A34" s="9" t="s">
        <v>38</v>
      </c>
      <c r="B34" s="9" t="s">
        <v>97</v>
      </c>
      <c r="C34" s="9" t="s">
        <v>105</v>
      </c>
      <c r="D34" s="67"/>
      <c r="E34" s="61">
        <v>305938.29</v>
      </c>
      <c r="F34" s="62">
        <f t="shared" si="7"/>
        <v>3059.3829</v>
      </c>
      <c r="G34" s="45">
        <v>3.0</v>
      </c>
      <c r="H34" s="61">
        <v>1365.25</v>
      </c>
      <c r="I34" s="47">
        <v>45280.0</v>
      </c>
      <c r="J34" s="45" t="s">
        <v>71</v>
      </c>
      <c r="K34" s="45" t="s">
        <v>73</v>
      </c>
      <c r="L34" s="26"/>
      <c r="M34" s="65">
        <f>iferror(sumifs($H$3:$H$1009,$A$3:$A$1009,A34,$C$3:$C$1009,C34)/vlookup(A34,'Input de Projetos'!$A$3:$B$999,2,false),"")</f>
        <v>0.1932847479</v>
      </c>
      <c r="N34" s="48">
        <f t="shared" si="2"/>
        <v>202312</v>
      </c>
      <c r="O34" s="48">
        <f>IFERROR(if(J34&lt;&gt;"Sim","",VLOOKUP(A34,'Input de Projetos'!$A$3:$F$999,5,FALSE)*H34),"")</f>
        <v>955.675</v>
      </c>
      <c r="P34" s="66">
        <f t="shared" si="3"/>
        <v>409.575</v>
      </c>
      <c r="Q34" s="10" t="str">
        <f t="shared" si="4"/>
        <v/>
      </c>
      <c r="R34" s="10"/>
      <c r="S34" s="10"/>
    </row>
    <row r="35">
      <c r="A35" s="9" t="s">
        <v>38</v>
      </c>
      <c r="B35" s="9" t="s">
        <v>97</v>
      </c>
      <c r="C35" s="9" t="s">
        <v>105</v>
      </c>
      <c r="D35" s="67"/>
      <c r="E35" s="61">
        <v>305938.29</v>
      </c>
      <c r="F35" s="62">
        <f t="shared" si="7"/>
        <v>3059.3829</v>
      </c>
      <c r="G35" s="45">
        <v>4.0</v>
      </c>
      <c r="H35" s="61">
        <v>3090.0</v>
      </c>
      <c r="I35" s="47">
        <v>45310.0</v>
      </c>
      <c r="J35" s="45" t="s">
        <v>71</v>
      </c>
      <c r="K35" s="45" t="s">
        <v>73</v>
      </c>
      <c r="L35" s="26"/>
      <c r="M35" s="65">
        <f>iferror(sumifs($H$3:$H$1009,$A$3:$A$1009,A35,$C$3:$C$1009,C35)/vlookup(A35,'Input de Projetos'!$A$3:$B$999,2,false),"")</f>
        <v>0.1932847479</v>
      </c>
      <c r="N35" s="48">
        <f t="shared" si="2"/>
        <v>202401</v>
      </c>
      <c r="O35" s="48">
        <f>IFERROR(if(J35&lt;&gt;"Sim","",VLOOKUP(A35,'Input de Projetos'!$A$3:$F$999,5,FALSE)*H35),"")</f>
        <v>2163</v>
      </c>
      <c r="P35" s="66">
        <f t="shared" si="3"/>
        <v>927</v>
      </c>
      <c r="Q35" s="10" t="str">
        <f t="shared" si="4"/>
        <v/>
      </c>
      <c r="R35" s="10"/>
      <c r="S35" s="10"/>
    </row>
    <row r="36">
      <c r="A36" s="41" t="s">
        <v>26</v>
      </c>
      <c r="B36" s="29" t="s">
        <v>97</v>
      </c>
      <c r="C36" s="29" t="s">
        <v>106</v>
      </c>
      <c r="D36" s="67"/>
      <c r="E36" s="62"/>
      <c r="F36" s="61">
        <f>H36</f>
        <v>1000</v>
      </c>
      <c r="G36" s="45">
        <v>1.0</v>
      </c>
      <c r="H36" s="61">
        <v>1000.0</v>
      </c>
      <c r="I36" s="47">
        <v>44817.0</v>
      </c>
      <c r="J36" s="45" t="s">
        <v>71</v>
      </c>
      <c r="K36" s="45" t="s">
        <v>73</v>
      </c>
      <c r="L36" s="26"/>
      <c r="M36" s="65">
        <f>iferror(sumifs($H$3:$H$1009,$A$3:$A$1009,A36,$C$3:$C$1009,C36)/vlookup(A36,'Input de Projetos'!$A$3:$B$999,2,false),"")</f>
        <v>0.02247342517</v>
      </c>
      <c r="N36" s="48">
        <f t="shared" si="2"/>
        <v>202209</v>
      </c>
      <c r="O36" s="48">
        <f>IFERROR(if(J36&lt;&gt;"Sim","",VLOOKUP(A36,'Input de Projetos'!$A$3:$F$999,5,FALSE)*H36),"")</f>
        <v>600</v>
      </c>
      <c r="P36" s="66">
        <f t="shared" si="3"/>
        <v>400</v>
      </c>
      <c r="Q36" s="10" t="str">
        <f t="shared" si="4"/>
        <v/>
      </c>
      <c r="R36" s="10"/>
      <c r="S36" s="10"/>
    </row>
    <row r="37">
      <c r="A37" s="9" t="s">
        <v>35</v>
      </c>
      <c r="B37" s="9" t="s">
        <v>107</v>
      </c>
      <c r="C37" s="9" t="s">
        <v>108</v>
      </c>
      <c r="D37" s="67"/>
      <c r="E37" s="61">
        <v>26970.0</v>
      </c>
      <c r="F37" s="61">
        <v>2697.0</v>
      </c>
      <c r="G37" s="45">
        <v>1.0</v>
      </c>
      <c r="H37" s="61">
        <v>2697.0</v>
      </c>
      <c r="I37" s="47">
        <v>45456.0</v>
      </c>
      <c r="J37" s="45" t="s">
        <v>71</v>
      </c>
      <c r="K37" s="45" t="s">
        <v>73</v>
      </c>
      <c r="L37" s="26"/>
      <c r="M37" s="65">
        <f>iferror(sumifs($H$3:$H$1009,$A$3:$A$1009,A37,$C$3:$C$1009,C37)/vlookup(A37,'Input de Projetos'!$A$3:$B$999,2,false),"")</f>
        <v>0.0601512144</v>
      </c>
      <c r="N37" s="48">
        <f t="shared" si="2"/>
        <v>202406</v>
      </c>
      <c r="O37" s="48">
        <f>IFERROR(if(J37&lt;&gt;"Sim","",VLOOKUP(A37,'Input de Projetos'!$A$3:$F$999,5,FALSE)*H37),"")</f>
        <v>1618.2</v>
      </c>
      <c r="P37" s="66">
        <f t="shared" si="3"/>
        <v>1078.8</v>
      </c>
      <c r="Q37" s="10" t="str">
        <f t="shared" si="4"/>
        <v/>
      </c>
      <c r="R37" s="10"/>
      <c r="S37" s="10"/>
    </row>
    <row r="38">
      <c r="A38" s="9" t="s">
        <v>42</v>
      </c>
      <c r="B38" s="9" t="s">
        <v>107</v>
      </c>
      <c r="C38" s="9" t="s">
        <v>109</v>
      </c>
      <c r="D38" s="67"/>
      <c r="E38" s="61">
        <v>22770.0</v>
      </c>
      <c r="F38" s="61">
        <v>2277.0</v>
      </c>
      <c r="G38" s="45">
        <v>1.0</v>
      </c>
      <c r="H38" s="61">
        <v>2277.0</v>
      </c>
      <c r="I38" s="47">
        <v>45456.0</v>
      </c>
      <c r="J38" s="45" t="s">
        <v>71</v>
      </c>
      <c r="K38" s="45" t="s">
        <v>73</v>
      </c>
      <c r="L38" s="26"/>
      <c r="M38" s="65">
        <f>iferror(sumifs($H$3:$H$1009,$A$3:$A$1009,A38,$C$3:$C$1009,C38)/vlookup(A38,'Input de Projetos'!$A$3:$B$999,2,false),"")</f>
        <v>0.05053598775</v>
      </c>
      <c r="N38" s="48">
        <f t="shared" si="2"/>
        <v>202406</v>
      </c>
      <c r="O38" s="48">
        <f>IFERROR(if(J38&lt;&gt;"Sim","",VLOOKUP(A38,'Input de Projetos'!$A$3:$F$999,5,FALSE)*H38),"")</f>
        <v>1366.2</v>
      </c>
      <c r="P38" s="66">
        <f t="shared" si="3"/>
        <v>910.8</v>
      </c>
      <c r="Q38" s="10" t="str">
        <f t="shared" si="4"/>
        <v/>
      </c>
      <c r="R38" s="10"/>
      <c r="S38" s="10"/>
    </row>
    <row r="39">
      <c r="A39" s="9" t="s">
        <v>38</v>
      </c>
      <c r="B39" s="9" t="s">
        <v>107</v>
      </c>
      <c r="C39" s="9" t="s">
        <v>110</v>
      </c>
      <c r="D39" s="67"/>
      <c r="E39" s="62"/>
      <c r="F39" s="61">
        <v>1759.0</v>
      </c>
      <c r="G39" s="45">
        <v>1.0</v>
      </c>
      <c r="H39" s="61">
        <v>1759.0</v>
      </c>
      <c r="I39" s="47">
        <v>45418.0</v>
      </c>
      <c r="J39" s="45" t="s">
        <v>71</v>
      </c>
      <c r="K39" s="45" t="s">
        <v>73</v>
      </c>
      <c r="L39" s="26"/>
      <c r="M39" s="65">
        <f>iferror(sumifs($H$3:$H$1009,$A$3:$A$1009,A39,$C$3:$C$1009,C39)/vlookup(A39,'Input de Projetos'!$A$3:$B$999,2,false),"")</f>
        <v>0.039142819</v>
      </c>
      <c r="N39" s="48">
        <f t="shared" si="2"/>
        <v>202405</v>
      </c>
      <c r="O39" s="48">
        <f>IFERROR(if(J39&lt;&gt;"Sim","",VLOOKUP(A39,'Input de Projetos'!$A$3:$F$999,5,FALSE)*H39),"")</f>
        <v>1231.3</v>
      </c>
      <c r="P39" s="66">
        <f t="shared" si="3"/>
        <v>527.7</v>
      </c>
      <c r="Q39" s="10" t="str">
        <f t="shared" si="4"/>
        <v/>
      </c>
      <c r="R39" s="10"/>
      <c r="S39" s="10"/>
    </row>
    <row r="40">
      <c r="A40" s="9" t="s">
        <v>38</v>
      </c>
      <c r="B40" s="9" t="s">
        <v>107</v>
      </c>
      <c r="C40" s="9" t="s">
        <v>111</v>
      </c>
      <c r="D40" s="67"/>
      <c r="E40" s="62"/>
      <c r="F40" s="62"/>
      <c r="G40" s="45">
        <v>1.0</v>
      </c>
      <c r="H40" s="61">
        <v>360.0</v>
      </c>
      <c r="I40" s="47">
        <v>45468.0</v>
      </c>
      <c r="J40" s="45" t="s">
        <v>71</v>
      </c>
      <c r="K40" s="45" t="s">
        <v>73</v>
      </c>
      <c r="L40" s="26"/>
      <c r="M40" s="65">
        <f>iferror(sumifs($H$3:$H$1009,$A$3:$A$1009,A40,$C$3:$C$1009,C40)/vlookup(A40,'Input de Projetos'!$A$3:$B$999,2,false),"")</f>
        <v>0.008011037429</v>
      </c>
      <c r="N40" s="48">
        <f t="shared" si="2"/>
        <v>202406</v>
      </c>
      <c r="O40" s="48">
        <f>IFERROR(if(J40&lt;&gt;"Sim","",VLOOKUP(A40,'Input de Projetos'!$A$3:$F$999,5,FALSE)*H40),"")</f>
        <v>252</v>
      </c>
      <c r="P40" s="66">
        <f t="shared" si="3"/>
        <v>108</v>
      </c>
      <c r="Q40" s="10" t="str">
        <f t="shared" si="4"/>
        <v/>
      </c>
      <c r="R40" s="10"/>
      <c r="S40" s="10"/>
    </row>
    <row r="41">
      <c r="A41" s="52" t="s">
        <v>23</v>
      </c>
      <c r="B41" s="9" t="s">
        <v>107</v>
      </c>
      <c r="C41" s="9" t="s">
        <v>112</v>
      </c>
      <c r="D41" s="56">
        <v>44691.0</v>
      </c>
      <c r="E41" s="61">
        <v>6510.0</v>
      </c>
      <c r="F41" s="61">
        <v>678.0</v>
      </c>
      <c r="G41" s="45">
        <v>1.0</v>
      </c>
      <c r="H41" s="61">
        <v>678.0</v>
      </c>
      <c r="I41" s="47">
        <v>45000.0</v>
      </c>
      <c r="J41" s="45" t="s">
        <v>71</v>
      </c>
      <c r="K41" s="45" t="s">
        <v>73</v>
      </c>
      <c r="L41" s="26"/>
      <c r="M41" s="65">
        <f>iferror(sumifs($H$3:$H$1009,$A$3:$A$1009,A41,$C$3:$C$1009,C41)/vlookup(A41,'Input de Projetos'!$A$3:$B$999,2,false),"")</f>
        <v>0.0153630019</v>
      </c>
      <c r="N41" s="48">
        <f t="shared" si="2"/>
        <v>202303</v>
      </c>
      <c r="O41" s="48">
        <f>IFERROR(if(J41&lt;&gt;"Sim","",VLOOKUP(A41,'Input de Projetos'!$A$3:$F$999,5,FALSE)*H41),"")</f>
        <v>406.8</v>
      </c>
      <c r="P41" s="66">
        <f t="shared" si="3"/>
        <v>271.2</v>
      </c>
      <c r="Q41" s="10" t="str">
        <f t="shared" si="4"/>
        <v/>
      </c>
      <c r="R41" s="19"/>
      <c r="S41" s="19"/>
    </row>
    <row r="42">
      <c r="A42" s="9" t="s">
        <v>28</v>
      </c>
      <c r="B42" s="9" t="s">
        <v>107</v>
      </c>
      <c r="C42" s="9" t="s">
        <v>113</v>
      </c>
      <c r="D42" s="67"/>
      <c r="E42" s="62"/>
      <c r="F42" s="61">
        <v>405.0</v>
      </c>
      <c r="G42" s="45">
        <v>1.0</v>
      </c>
      <c r="H42" s="61">
        <v>405.0</v>
      </c>
      <c r="I42" s="47">
        <v>45159.0</v>
      </c>
      <c r="J42" s="45" t="s">
        <v>71</v>
      </c>
      <c r="K42" s="45" t="s">
        <v>73</v>
      </c>
      <c r="L42" s="26"/>
      <c r="M42" s="65">
        <f>iferror(sumifs($H$3:$H$1009,$A$3:$A$1009,A42,$C$3:$C$1009,C42)/vlookup(A42,'Input de Projetos'!$A$3:$B$999,2,false),"")</f>
        <v>0.009077664463</v>
      </c>
      <c r="N42" s="48">
        <f t="shared" si="2"/>
        <v>202308</v>
      </c>
      <c r="O42" s="48">
        <f>IFERROR(if(J42&lt;&gt;"Sim","",VLOOKUP(A42,'Input de Projetos'!$A$3:$F$999,5,FALSE)*H42),"")</f>
        <v>243</v>
      </c>
      <c r="P42" s="66">
        <f t="shared" si="3"/>
        <v>162</v>
      </c>
      <c r="Q42" s="10" t="str">
        <f t="shared" si="4"/>
        <v/>
      </c>
      <c r="R42" s="10"/>
      <c r="S42" s="10"/>
    </row>
    <row r="43">
      <c r="A43" s="41" t="s">
        <v>37</v>
      </c>
      <c r="B43" s="29" t="s">
        <v>107</v>
      </c>
      <c r="C43" s="29" t="s">
        <v>114</v>
      </c>
      <c r="D43" s="67"/>
      <c r="E43" s="61">
        <v>7800.0</v>
      </c>
      <c r="F43" s="62">
        <f>E43*10%</f>
        <v>780</v>
      </c>
      <c r="G43" s="45">
        <v>1.0</v>
      </c>
      <c r="H43" s="61">
        <v>702.0</v>
      </c>
      <c r="I43" s="47">
        <v>45022.0</v>
      </c>
      <c r="J43" s="45" t="s">
        <v>71</v>
      </c>
      <c r="K43" s="45" t="s">
        <v>73</v>
      </c>
      <c r="L43" s="26"/>
      <c r="M43" s="65">
        <f>iferror(sumifs($H$3:$H$1009,$A$3:$A$1009,A43,$C$3:$C$1009,C43)/vlookup(A43,'Input de Projetos'!$A$3:$B$999,2,false),"")</f>
        <v>0.01564171123</v>
      </c>
      <c r="N43" s="48">
        <f t="shared" si="2"/>
        <v>202304</v>
      </c>
      <c r="O43" s="48">
        <f>IFERROR(if(J43&lt;&gt;"Sim","",VLOOKUP(A43,'Input de Projetos'!$A$3:$F$999,5,FALSE)*H43),"")</f>
        <v>491.4</v>
      </c>
      <c r="P43" s="66">
        <f t="shared" si="3"/>
        <v>210.6</v>
      </c>
      <c r="Q43" s="10" t="str">
        <f t="shared" si="4"/>
        <v/>
      </c>
      <c r="R43" s="10"/>
      <c r="S43" s="10"/>
    </row>
    <row r="44">
      <c r="A44" s="41" t="s">
        <v>30</v>
      </c>
      <c r="B44" s="29" t="s">
        <v>107</v>
      </c>
      <c r="C44" s="29" t="s">
        <v>115</v>
      </c>
      <c r="D44" s="56">
        <v>44915.0</v>
      </c>
      <c r="E44" s="61">
        <v>3043.0</v>
      </c>
      <c r="F44" s="61">
        <v>350.61</v>
      </c>
      <c r="G44" s="45">
        <v>1.0</v>
      </c>
      <c r="H44" s="61">
        <v>351.61</v>
      </c>
      <c r="I44" s="47">
        <v>45000.0</v>
      </c>
      <c r="J44" s="45" t="s">
        <v>71</v>
      </c>
      <c r="K44" s="45" t="s">
        <v>73</v>
      </c>
      <c r="L44" s="26"/>
      <c r="M44" s="65">
        <f>iferror(sumifs($H$3:$H$1009,$A$3:$A$1009,A44,$C$3:$C$1009,C44)/vlookup(A44,'Input de Projetos'!$A$3:$B$999,2,false),"")</f>
        <v>0.007871278263</v>
      </c>
      <c r="N44" s="48">
        <f t="shared" si="2"/>
        <v>202303</v>
      </c>
      <c r="O44" s="48">
        <f>IFERROR(if(J44&lt;&gt;"Sim","",VLOOKUP(A44,'Input de Projetos'!$A$3:$F$999,5,FALSE)*H44),"")</f>
        <v>210.966</v>
      </c>
      <c r="P44" s="66">
        <f t="shared" si="3"/>
        <v>140.644</v>
      </c>
      <c r="Q44" s="10" t="str">
        <f t="shared" si="4"/>
        <v/>
      </c>
      <c r="R44" s="10"/>
      <c r="S44" s="10"/>
    </row>
    <row r="45">
      <c r="A45" s="41" t="s">
        <v>35</v>
      </c>
      <c r="B45" s="29" t="s">
        <v>116</v>
      </c>
      <c r="C45" s="29" t="s">
        <v>117</v>
      </c>
      <c r="D45" s="67"/>
      <c r="E45" s="61">
        <v>4406.0</v>
      </c>
      <c r="F45" s="61">
        <v>220.3</v>
      </c>
      <c r="G45" s="45">
        <v>1.0</v>
      </c>
      <c r="H45" s="61">
        <v>223.0</v>
      </c>
      <c r="I45" s="47">
        <v>45254.0</v>
      </c>
      <c r="J45" s="45" t="s">
        <v>71</v>
      </c>
      <c r="K45" s="45" t="s">
        <v>73</v>
      </c>
      <c r="L45" s="26"/>
      <c r="M45" s="65">
        <f>iferror(sumifs($H$3:$H$1009,$A$3:$A$1009,A45,$C$3:$C$1009,C45)/vlookup(A45,'Input de Projetos'!$A$3:$B$999,2,false),"")</f>
        <v>0.004973570935</v>
      </c>
      <c r="N45" s="48">
        <f t="shared" si="2"/>
        <v>202311</v>
      </c>
      <c r="O45" s="48">
        <f>IFERROR(if(J45&lt;&gt;"Sim","",VLOOKUP(A45,'Input de Projetos'!$A$3:$F$999,5,FALSE)*H45),"")</f>
        <v>133.8</v>
      </c>
      <c r="P45" s="66">
        <f t="shared" si="3"/>
        <v>89.2</v>
      </c>
      <c r="Q45" s="10" t="str">
        <f t="shared" si="4"/>
        <v/>
      </c>
      <c r="R45" s="10"/>
      <c r="S45" s="10"/>
    </row>
    <row r="46">
      <c r="A46" s="41" t="s">
        <v>35</v>
      </c>
      <c r="B46" s="29" t="s">
        <v>116</v>
      </c>
      <c r="C46" s="29" t="s">
        <v>118</v>
      </c>
      <c r="D46" s="67"/>
      <c r="E46" s="61">
        <v>7972.0</v>
      </c>
      <c r="F46" s="61">
        <v>399.0</v>
      </c>
      <c r="G46" s="45">
        <v>1.0</v>
      </c>
      <c r="H46" s="61">
        <v>399.0</v>
      </c>
      <c r="I46" s="47">
        <v>45266.0</v>
      </c>
      <c r="J46" s="45" t="s">
        <v>71</v>
      </c>
      <c r="K46" s="45" t="s">
        <v>73</v>
      </c>
      <c r="L46" s="26"/>
      <c r="M46" s="65">
        <f>iferror(sumifs($H$3:$H$1009,$A$3:$A$1009,A46,$C$3:$C$1009,C46)/vlookup(A46,'Input de Projetos'!$A$3:$B$999,2,false),"")</f>
        <v>0.008898900462</v>
      </c>
      <c r="N46" s="48">
        <f t="shared" si="2"/>
        <v>202312</v>
      </c>
      <c r="O46" s="48">
        <f>IFERROR(if(J46&lt;&gt;"Sim","",VLOOKUP(A46,'Input de Projetos'!$A$3:$F$999,5,FALSE)*H46),"")</f>
        <v>239.4</v>
      </c>
      <c r="P46" s="66">
        <f t="shared" si="3"/>
        <v>159.6</v>
      </c>
      <c r="Q46" s="10" t="str">
        <f t="shared" si="4"/>
        <v/>
      </c>
      <c r="R46" s="10"/>
      <c r="S46" s="10"/>
    </row>
    <row r="47">
      <c r="A47" s="9" t="s">
        <v>35</v>
      </c>
      <c r="B47" s="9" t="s">
        <v>116</v>
      </c>
      <c r="C47" s="9" t="s">
        <v>119</v>
      </c>
      <c r="D47" s="56">
        <v>45070.0</v>
      </c>
      <c r="E47" s="61" t="s">
        <v>120</v>
      </c>
      <c r="F47" s="61">
        <v>954.56</v>
      </c>
      <c r="G47" s="45">
        <v>1.0</v>
      </c>
      <c r="H47" s="61">
        <v>954.56</v>
      </c>
      <c r="I47" s="47">
        <v>45111.0</v>
      </c>
      <c r="J47" s="45" t="s">
        <v>71</v>
      </c>
      <c r="K47" s="45" t="s">
        <v>73</v>
      </c>
      <c r="L47" s="26"/>
      <c r="M47" s="65">
        <f>iferror(sumifs($H$3:$H$1009,$A$3:$A$1009,A47,$C$3:$C$1009,C47)/vlookup(A47,'Input de Projetos'!$A$3:$B$999,2,false),"")</f>
        <v>0.02128955996</v>
      </c>
      <c r="N47" s="48">
        <f t="shared" si="2"/>
        <v>202307</v>
      </c>
      <c r="O47" s="48">
        <f>IFERROR(if(J47&lt;&gt;"Sim","",VLOOKUP(A47,'Input de Projetos'!$A$3:$F$999,5,FALSE)*H47),"")</f>
        <v>572.736</v>
      </c>
      <c r="P47" s="66">
        <f t="shared" si="3"/>
        <v>381.824</v>
      </c>
      <c r="Q47" s="10" t="str">
        <f t="shared" si="4"/>
        <v/>
      </c>
      <c r="R47" s="10"/>
      <c r="S47" s="10"/>
    </row>
    <row r="48">
      <c r="A48" s="9" t="s">
        <v>25</v>
      </c>
      <c r="B48" s="64" t="s">
        <v>116</v>
      </c>
      <c r="C48" s="64" t="s">
        <v>121</v>
      </c>
      <c r="D48" s="56">
        <v>45066.0</v>
      </c>
      <c r="E48" s="61">
        <v>23148.0</v>
      </c>
      <c r="F48" s="62">
        <f>E48*3%</f>
        <v>694.44</v>
      </c>
      <c r="G48" s="45">
        <v>1.0</v>
      </c>
      <c r="H48" s="61">
        <v>960.0</v>
      </c>
      <c r="I48" s="47">
        <v>45105.0</v>
      </c>
      <c r="J48" s="45" t="s">
        <v>71</v>
      </c>
      <c r="K48" s="45" t="s">
        <v>73</v>
      </c>
      <c r="L48" s="26"/>
      <c r="M48" s="65">
        <f>iferror(sumifs($H$3:$H$1009,$A$3:$A$1009,A48,$C$3:$C$1009,C48)/vlookup(A48,'Input de Projetos'!$A$3:$B$999,2,false),"")</f>
        <v>0.02171159761</v>
      </c>
      <c r="N48" s="48">
        <f t="shared" si="2"/>
        <v>202306</v>
      </c>
      <c r="O48" s="48">
        <f>IFERROR(if(J48&lt;&gt;"Sim","",VLOOKUP(A48,'Input de Projetos'!$A$3:$F$999,5,FALSE)*H48),"")</f>
        <v>576</v>
      </c>
      <c r="P48" s="66">
        <f t="shared" si="3"/>
        <v>384</v>
      </c>
      <c r="Q48" s="10" t="str">
        <f t="shared" si="4"/>
        <v/>
      </c>
      <c r="R48" s="10"/>
      <c r="S48" s="10"/>
    </row>
    <row r="49">
      <c r="A49" s="52" t="s">
        <v>28</v>
      </c>
      <c r="B49" s="9" t="s">
        <v>116</v>
      </c>
      <c r="C49" s="9" t="s">
        <v>121</v>
      </c>
      <c r="D49" s="67"/>
      <c r="E49" s="61">
        <v>31000.0</v>
      </c>
      <c r="F49" s="61">
        <v>995.0</v>
      </c>
      <c r="G49" s="45">
        <v>1.0</v>
      </c>
      <c r="H49" s="62">
        <f>F49</f>
        <v>995</v>
      </c>
      <c r="I49" s="47">
        <v>45010.0</v>
      </c>
      <c r="J49" s="45" t="s">
        <v>71</v>
      </c>
      <c r="K49" s="45" t="s">
        <v>73</v>
      </c>
      <c r="L49" s="26"/>
      <c r="M49" s="65">
        <f>iferror(sumifs($H$3:$H$1009,$A$3:$A$1009,A49,$C$3:$C$1009,C49)/vlookup(A49,'Input de Projetos'!$A$3:$B$999,2,false),"")</f>
        <v>0.0223019164</v>
      </c>
      <c r="N49" s="48">
        <f t="shared" si="2"/>
        <v>202303</v>
      </c>
      <c r="O49" s="48">
        <f>IFERROR(if(J49&lt;&gt;"Sim","",VLOOKUP(A49,'Input de Projetos'!$A$3:$F$999,5,FALSE)*H49),"")</f>
        <v>597</v>
      </c>
      <c r="P49" s="66">
        <f t="shared" si="3"/>
        <v>398</v>
      </c>
      <c r="Q49" s="10" t="str">
        <f t="shared" si="4"/>
        <v/>
      </c>
      <c r="R49" s="10"/>
      <c r="S49" s="10"/>
    </row>
    <row r="50">
      <c r="A50" s="9" t="s">
        <v>35</v>
      </c>
      <c r="B50" s="9" t="s">
        <v>122</v>
      </c>
      <c r="C50" s="9" t="s">
        <v>123</v>
      </c>
      <c r="D50" s="67"/>
      <c r="E50" s="61">
        <v>20300.0</v>
      </c>
      <c r="F50" s="61">
        <v>2030.0</v>
      </c>
      <c r="G50" s="45">
        <v>1.0</v>
      </c>
      <c r="H50" s="61">
        <v>2030.0</v>
      </c>
      <c r="I50" s="47">
        <v>45273.0</v>
      </c>
      <c r="J50" s="45" t="s">
        <v>71</v>
      </c>
      <c r="K50" s="45" t="s">
        <v>73</v>
      </c>
      <c r="L50" s="26"/>
      <c r="M50" s="65">
        <f>iferror(sumifs($H$3:$H$1009,$A$3:$A$1009,A50,$C$3:$C$1009,C50)/vlookup(A50,'Input de Projetos'!$A$3:$B$999,2,false),"")</f>
        <v>0.04527510761</v>
      </c>
      <c r="N50" s="48">
        <f t="shared" si="2"/>
        <v>202312</v>
      </c>
      <c r="O50" s="48">
        <f>IFERROR(if(J50&lt;&gt;"Sim","",VLOOKUP(A50,'Input de Projetos'!$A$3:$F$999,5,FALSE)*H50),"")</f>
        <v>1218</v>
      </c>
      <c r="P50" s="66">
        <f t="shared" si="3"/>
        <v>812</v>
      </c>
      <c r="Q50" s="10" t="str">
        <f t="shared" si="4"/>
        <v/>
      </c>
      <c r="R50" s="10"/>
      <c r="S50" s="10"/>
    </row>
    <row r="51">
      <c r="A51" s="9" t="s">
        <v>49</v>
      </c>
      <c r="B51" s="9" t="s">
        <v>122</v>
      </c>
      <c r="C51" s="9" t="s">
        <v>124</v>
      </c>
      <c r="D51" s="67"/>
      <c r="E51" s="61">
        <v>2780.0</v>
      </c>
      <c r="F51" s="61">
        <f>E51*5%</f>
        <v>139</v>
      </c>
      <c r="G51" s="45">
        <v>1.0</v>
      </c>
      <c r="H51" s="61">
        <v>139.0</v>
      </c>
      <c r="I51" s="47">
        <v>45643.0</v>
      </c>
      <c r="J51" s="45" t="s">
        <v>71</v>
      </c>
      <c r="K51" s="45" t="s">
        <v>73</v>
      </c>
      <c r="L51" s="26"/>
      <c r="M51" s="65">
        <f>iferror(sumifs($H$3:$H$1009,$A$3:$A$1009,A51,$C$3:$C$1009,C51)/vlookup(A51,'Input de Projetos'!$A$3:$B$999,2,false),"")</f>
        <v>0.003066401941</v>
      </c>
      <c r="N51" s="48">
        <f t="shared" si="2"/>
        <v>202412</v>
      </c>
      <c r="O51" s="48">
        <f>IFERROR(if(J51&lt;&gt;"Sim","",VLOOKUP(A51,'Input de Projetos'!$A$3:$F$999,5,FALSE)*H51),"")</f>
        <v>139</v>
      </c>
      <c r="P51" s="66">
        <f t="shared" si="3"/>
        <v>0</v>
      </c>
      <c r="Q51" s="10" t="str">
        <f t="shared" si="4"/>
        <v/>
      </c>
      <c r="R51" s="10"/>
      <c r="S51" s="10"/>
    </row>
    <row r="52">
      <c r="A52" s="9" t="s">
        <v>35</v>
      </c>
      <c r="B52" s="9" t="s">
        <v>125</v>
      </c>
      <c r="C52" s="9" t="s">
        <v>126</v>
      </c>
      <c r="D52" s="67"/>
      <c r="E52" s="62"/>
      <c r="F52" s="61">
        <v>233.3</v>
      </c>
      <c r="G52" s="45">
        <v>1.0</v>
      </c>
      <c r="H52" s="61">
        <v>233.3</v>
      </c>
      <c r="I52" s="47">
        <v>45355.0</v>
      </c>
      <c r="J52" s="45" t="s">
        <v>71</v>
      </c>
      <c r="K52" s="45" t="s">
        <v>73</v>
      </c>
      <c r="L52" s="26"/>
      <c r="M52" s="65">
        <f>iferror(sumifs($H$3:$H$1009,$A$3:$A$1009,A52,$C$3:$C$1009,C52)/vlookup(A52,'Input de Projetos'!$A$3:$B$999,2,false),"")</f>
        <v>0.005203291924</v>
      </c>
      <c r="N52" s="48">
        <f t="shared" si="2"/>
        <v>202403</v>
      </c>
      <c r="O52" s="48">
        <f>IFERROR(if(J52&lt;&gt;"Sim","",VLOOKUP(A52,'Input de Projetos'!$A$3:$F$999,5,FALSE)*H52),"")</f>
        <v>139.98</v>
      </c>
      <c r="P52" s="66">
        <f t="shared" si="3"/>
        <v>93.32</v>
      </c>
      <c r="Q52" s="10" t="str">
        <f t="shared" si="4"/>
        <v/>
      </c>
      <c r="R52" s="10"/>
      <c r="S52" s="10"/>
    </row>
    <row r="53">
      <c r="A53" s="41" t="s">
        <v>35</v>
      </c>
      <c r="B53" s="29" t="s">
        <v>125</v>
      </c>
      <c r="C53" s="29" t="s">
        <v>127</v>
      </c>
      <c r="D53" s="56">
        <v>44976.0</v>
      </c>
      <c r="E53" s="61">
        <v>16000.0</v>
      </c>
      <c r="F53" s="62">
        <f t="shared" ref="F53:F57" si="8">E53*10%</f>
        <v>1600</v>
      </c>
      <c r="G53" s="45">
        <v>1.0</v>
      </c>
      <c r="H53" s="62">
        <f t="shared" ref="H53:H56" si="9">F53/4</f>
        <v>400</v>
      </c>
      <c r="I53" s="47">
        <v>44981.0</v>
      </c>
      <c r="J53" s="45" t="s">
        <v>71</v>
      </c>
      <c r="K53" s="45" t="s">
        <v>73</v>
      </c>
      <c r="L53" s="26"/>
      <c r="M53" s="65">
        <f>iferror(sumifs($H$3:$H$1009,$A$3:$A$1009,A53,$C$3:$C$1009,C53)/vlookup(A53,'Input de Projetos'!$A$3:$B$999,2,false),"")</f>
        <v>0.03568481388</v>
      </c>
      <c r="N53" s="48">
        <f t="shared" si="2"/>
        <v>202302</v>
      </c>
      <c r="O53" s="48">
        <f>IFERROR(if(J53&lt;&gt;"Sim","",VLOOKUP(A53,'Input de Projetos'!$A$3:$F$999,5,FALSE)*H53),"")</f>
        <v>240</v>
      </c>
      <c r="P53" s="66">
        <f t="shared" si="3"/>
        <v>160</v>
      </c>
      <c r="Q53" s="10" t="str">
        <f t="shared" si="4"/>
        <v/>
      </c>
      <c r="R53" s="10"/>
      <c r="S53" s="10"/>
    </row>
    <row r="54">
      <c r="A54" s="41" t="s">
        <v>35</v>
      </c>
      <c r="B54" s="29" t="s">
        <v>125</v>
      </c>
      <c r="C54" s="29" t="s">
        <v>127</v>
      </c>
      <c r="D54" s="56">
        <v>44977.0</v>
      </c>
      <c r="E54" s="61">
        <v>16000.0</v>
      </c>
      <c r="F54" s="62">
        <f t="shared" si="8"/>
        <v>1600</v>
      </c>
      <c r="G54" s="45">
        <v>2.0</v>
      </c>
      <c r="H54" s="62">
        <f t="shared" si="9"/>
        <v>400</v>
      </c>
      <c r="I54" s="47">
        <v>45000.0</v>
      </c>
      <c r="J54" s="45" t="s">
        <v>71</v>
      </c>
      <c r="K54" s="45" t="s">
        <v>73</v>
      </c>
      <c r="L54" s="26"/>
      <c r="M54" s="65">
        <f>iferror(sumifs($H$3:$H$1009,$A$3:$A$1009,A54,$C$3:$C$1009,C54)/vlookup(A54,'Input de Projetos'!$A$3:$B$999,2,false),"")</f>
        <v>0.03568481388</v>
      </c>
      <c r="N54" s="48">
        <f t="shared" si="2"/>
        <v>202303</v>
      </c>
      <c r="O54" s="48">
        <f>IFERROR(if(J54&lt;&gt;"Sim","",VLOOKUP(A54,'Input de Projetos'!$A$3:$F$999,5,FALSE)*H54),"")</f>
        <v>240</v>
      </c>
      <c r="P54" s="66">
        <f t="shared" si="3"/>
        <v>160</v>
      </c>
      <c r="Q54" s="10" t="str">
        <f t="shared" si="4"/>
        <v/>
      </c>
      <c r="R54" s="10"/>
      <c r="S54" s="10"/>
    </row>
    <row r="55">
      <c r="A55" s="41" t="s">
        <v>35</v>
      </c>
      <c r="B55" s="29" t="s">
        <v>125</v>
      </c>
      <c r="C55" s="29" t="s">
        <v>127</v>
      </c>
      <c r="D55" s="56">
        <v>44978.0</v>
      </c>
      <c r="E55" s="61">
        <v>16000.0</v>
      </c>
      <c r="F55" s="62">
        <f t="shared" si="8"/>
        <v>1600</v>
      </c>
      <c r="G55" s="45">
        <v>3.0</v>
      </c>
      <c r="H55" s="62">
        <f t="shared" si="9"/>
        <v>400</v>
      </c>
      <c r="I55" s="47">
        <v>45031.0</v>
      </c>
      <c r="J55" s="45" t="s">
        <v>71</v>
      </c>
      <c r="K55" s="45" t="s">
        <v>73</v>
      </c>
      <c r="L55" s="26"/>
      <c r="M55" s="65">
        <f>iferror(sumifs($H$3:$H$1009,$A$3:$A$1009,A55,$C$3:$C$1009,C55)/vlookup(A55,'Input de Projetos'!$A$3:$B$999,2,false),"")</f>
        <v>0.03568481388</v>
      </c>
      <c r="N55" s="48">
        <f t="shared" si="2"/>
        <v>202304</v>
      </c>
      <c r="O55" s="48">
        <f>IFERROR(if(J55&lt;&gt;"Sim","",VLOOKUP(A55,'Input de Projetos'!$A$3:$F$999,5,FALSE)*H55),"")</f>
        <v>240</v>
      </c>
      <c r="P55" s="66">
        <f t="shared" si="3"/>
        <v>160</v>
      </c>
      <c r="Q55" s="10" t="str">
        <f t="shared" si="4"/>
        <v/>
      </c>
      <c r="R55" s="10"/>
      <c r="S55" s="10"/>
    </row>
    <row r="56">
      <c r="A56" s="41" t="s">
        <v>35</v>
      </c>
      <c r="B56" s="29" t="s">
        <v>125</v>
      </c>
      <c r="C56" s="29" t="s">
        <v>127</v>
      </c>
      <c r="D56" s="56">
        <v>44979.0</v>
      </c>
      <c r="E56" s="61">
        <v>16000.0</v>
      </c>
      <c r="F56" s="62">
        <f t="shared" si="8"/>
        <v>1600</v>
      </c>
      <c r="G56" s="45">
        <v>4.0</v>
      </c>
      <c r="H56" s="62">
        <f t="shared" si="9"/>
        <v>400</v>
      </c>
      <c r="I56" s="47">
        <v>45147.0</v>
      </c>
      <c r="J56" s="45" t="s">
        <v>71</v>
      </c>
      <c r="K56" s="45" t="s">
        <v>73</v>
      </c>
      <c r="L56" s="26"/>
      <c r="M56" s="65">
        <f>iferror(sumifs($H$3:$H$1009,$A$3:$A$1009,A56,$C$3:$C$1009,C56)/vlookup(A56,'Input de Projetos'!$A$3:$B$999,2,false),"")</f>
        <v>0.03568481388</v>
      </c>
      <c r="N56" s="48">
        <f t="shared" si="2"/>
        <v>202308</v>
      </c>
      <c r="O56" s="48">
        <f>IFERROR(if(J56&lt;&gt;"Sim","",VLOOKUP(A56,'Input de Projetos'!$A$3:$F$999,5,FALSE)*H56),"")</f>
        <v>240</v>
      </c>
      <c r="P56" s="66">
        <f t="shared" si="3"/>
        <v>160</v>
      </c>
      <c r="Q56" s="10" t="str">
        <f t="shared" si="4"/>
        <v/>
      </c>
      <c r="R56" s="10"/>
      <c r="S56" s="10"/>
    </row>
    <row r="57">
      <c r="A57" s="9" t="s">
        <v>39</v>
      </c>
      <c r="B57" s="9" t="s">
        <v>125</v>
      </c>
      <c r="C57" s="9" t="s">
        <v>128</v>
      </c>
      <c r="D57" s="68"/>
      <c r="E57" s="61">
        <v>17481.61</v>
      </c>
      <c r="F57" s="62">
        <f t="shared" si="8"/>
        <v>1748.161</v>
      </c>
      <c r="G57" s="45">
        <v>1.0</v>
      </c>
      <c r="H57" s="61">
        <v>1748.0</v>
      </c>
      <c r="I57" s="47">
        <v>45754.0</v>
      </c>
      <c r="J57" s="45" t="s">
        <v>71</v>
      </c>
      <c r="K57" s="45" t="s">
        <v>73</v>
      </c>
      <c r="L57" s="26"/>
      <c r="M57" s="65">
        <f>iferror(sumifs($H$3:$H$1009,$A$3:$A$1009,A57,$C$3:$C$1009,C57)/vlookup(A57,'Input de Projetos'!$A$3:$B$999,2,false),"")</f>
        <v>0.03889284443</v>
      </c>
      <c r="N57" s="48">
        <f t="shared" si="2"/>
        <v>202504</v>
      </c>
      <c r="O57" s="48">
        <f>IFERROR(if(J57&lt;&gt;"Sim","",VLOOKUP(A57,'Input de Projetos'!$A$3:$F$999,5,FALSE)*H57),"")</f>
        <v>1223.6</v>
      </c>
      <c r="P57" s="66">
        <f t="shared" si="3"/>
        <v>524.4</v>
      </c>
      <c r="Q57" s="10" t="str">
        <f t="shared" si="4"/>
        <v/>
      </c>
      <c r="R57" s="10"/>
      <c r="S57" s="10"/>
    </row>
    <row r="58">
      <c r="A58" s="41" t="s">
        <v>25</v>
      </c>
      <c r="B58" s="29" t="s">
        <v>125</v>
      </c>
      <c r="C58" s="29" t="s">
        <v>129</v>
      </c>
      <c r="D58" s="67"/>
      <c r="E58" s="61">
        <v>24474.0</v>
      </c>
      <c r="F58" s="62">
        <f>E58*9%</f>
        <v>2202.66</v>
      </c>
      <c r="G58" s="45">
        <v>1.0</v>
      </c>
      <c r="H58" s="61">
        <v>2250.0</v>
      </c>
      <c r="I58" s="47">
        <v>45196.0</v>
      </c>
      <c r="J58" s="45" t="s">
        <v>71</v>
      </c>
      <c r="K58" s="45" t="s">
        <v>73</v>
      </c>
      <c r="L58" s="26"/>
      <c r="M58" s="65">
        <f>iferror(sumifs($H$3:$H$1009,$A$3:$A$1009,A58,$C$3:$C$1009,C58)/vlookup(A58,'Input de Projetos'!$A$3:$B$999,2,false),"")</f>
        <v>0.0508865569</v>
      </c>
      <c r="N58" s="48">
        <f t="shared" si="2"/>
        <v>202309</v>
      </c>
      <c r="O58" s="48">
        <f>IFERROR(if(J58&lt;&gt;"Sim","",VLOOKUP(A58,'Input de Projetos'!$A$3:$F$999,5,FALSE)*H58),"")</f>
        <v>1350</v>
      </c>
      <c r="P58" s="66">
        <f t="shared" si="3"/>
        <v>900</v>
      </c>
      <c r="Q58" s="10" t="str">
        <f t="shared" si="4"/>
        <v/>
      </c>
      <c r="R58" s="10"/>
      <c r="S58" s="10"/>
    </row>
    <row r="59">
      <c r="A59" s="9" t="s">
        <v>40</v>
      </c>
      <c r="B59" s="9" t="s">
        <v>125</v>
      </c>
      <c r="C59" s="9" t="s">
        <v>129</v>
      </c>
      <c r="D59" s="67"/>
      <c r="E59" s="61">
        <v>12550.0</v>
      </c>
      <c r="F59" s="61">
        <v>1255.0</v>
      </c>
      <c r="G59" s="45">
        <v>1.0</v>
      </c>
      <c r="H59" s="61">
        <v>1255.0</v>
      </c>
      <c r="I59" s="47">
        <v>45103.0</v>
      </c>
      <c r="J59" s="45" t="s">
        <v>71</v>
      </c>
      <c r="K59" s="45" t="s">
        <v>73</v>
      </c>
      <c r="L59" s="26"/>
      <c r="M59" s="65">
        <f>iferror(sumifs($H$3:$H$1009,$A$3:$A$1009,A59,$C$3:$C$1009,C59)/vlookup(A59,'Input de Projetos'!$A$3:$B$999,2,false),"")</f>
        <v>0.02791183862</v>
      </c>
      <c r="N59" s="48">
        <f t="shared" si="2"/>
        <v>202306</v>
      </c>
      <c r="O59" s="48">
        <f>IFERROR(if(J59&lt;&gt;"Sim","",VLOOKUP(A59,'Input de Projetos'!$A$3:$F$999,5,FALSE)*H59),"")</f>
        <v>753</v>
      </c>
      <c r="P59" s="66">
        <f t="shared" si="3"/>
        <v>502</v>
      </c>
      <c r="Q59" s="10" t="str">
        <f t="shared" si="4"/>
        <v/>
      </c>
      <c r="R59" s="10"/>
      <c r="S59" s="10"/>
    </row>
    <row r="60">
      <c r="A60" s="9" t="s">
        <v>49</v>
      </c>
      <c r="B60" s="9" t="s">
        <v>125</v>
      </c>
      <c r="C60" s="9" t="s">
        <v>129</v>
      </c>
      <c r="D60" s="67"/>
      <c r="E60" s="61">
        <v>10614.09</v>
      </c>
      <c r="F60" s="61">
        <v>1061.4</v>
      </c>
      <c r="G60" s="45">
        <v>1.0</v>
      </c>
      <c r="H60" s="61">
        <v>1000.0</v>
      </c>
      <c r="I60" s="47">
        <v>45754.0</v>
      </c>
      <c r="J60" s="45" t="s">
        <v>71</v>
      </c>
      <c r="K60" s="45" t="s">
        <v>73</v>
      </c>
      <c r="L60" s="26"/>
      <c r="M60" s="65">
        <f>iferror(sumifs($H$3:$H$1009,$A$3:$A$1009,A60,$C$3:$C$1009,C60)/vlookup(A60,'Input de Projetos'!$A$3:$B$999,2,false),"")</f>
        <v>0.02206044562</v>
      </c>
      <c r="N60" s="48">
        <f t="shared" si="2"/>
        <v>202504</v>
      </c>
      <c r="O60" s="48">
        <f>IFERROR(if(J60&lt;&gt;"Sim","",VLOOKUP(A60,'Input de Projetos'!$A$3:$F$999,5,FALSE)*H60),"")</f>
        <v>1000</v>
      </c>
      <c r="P60" s="66">
        <f t="shared" si="3"/>
        <v>0</v>
      </c>
      <c r="Q60" s="10" t="str">
        <f t="shared" si="4"/>
        <v/>
      </c>
      <c r="R60" s="10"/>
      <c r="S60" s="10"/>
    </row>
    <row r="61">
      <c r="A61" s="9" t="s">
        <v>42</v>
      </c>
      <c r="B61" s="9" t="s">
        <v>125</v>
      </c>
      <c r="C61" s="9" t="s">
        <v>130</v>
      </c>
      <c r="D61" s="67"/>
      <c r="E61" s="62"/>
      <c r="F61" s="61">
        <v>287.2</v>
      </c>
      <c r="G61" s="45">
        <v>1.0</v>
      </c>
      <c r="H61" s="61">
        <v>287.2</v>
      </c>
      <c r="I61" s="47">
        <v>45351.0</v>
      </c>
      <c r="J61" s="45" t="s">
        <v>71</v>
      </c>
      <c r="K61" s="45" t="s">
        <v>73</v>
      </c>
      <c r="L61" s="26"/>
      <c r="M61" s="65">
        <f>iferror(sumifs($H$3:$H$1009,$A$3:$A$1009,A61,$C$3:$C$1009,C61)/vlookup(A61,'Input de Projetos'!$A$3:$B$999,2,false),"")</f>
        <v>0.006374148301</v>
      </c>
      <c r="N61" s="48">
        <f t="shared" si="2"/>
        <v>202402</v>
      </c>
      <c r="O61" s="48">
        <f>IFERROR(if(J61&lt;&gt;"Sim","",VLOOKUP(A61,'Input de Projetos'!$A$3:$F$999,5,FALSE)*H61),"")</f>
        <v>172.32</v>
      </c>
      <c r="P61" s="66">
        <f t="shared" si="3"/>
        <v>114.88</v>
      </c>
      <c r="Q61" s="10" t="str">
        <f t="shared" si="4"/>
        <v/>
      </c>
      <c r="R61" s="10"/>
      <c r="S61" s="10"/>
    </row>
    <row r="62">
      <c r="A62" s="9" t="s">
        <v>38</v>
      </c>
      <c r="B62" s="9" t="s">
        <v>125</v>
      </c>
      <c r="C62" s="9" t="s">
        <v>128</v>
      </c>
      <c r="D62" s="67"/>
      <c r="E62" s="61">
        <v>20336.18</v>
      </c>
      <c r="F62" s="62">
        <f>E62*10%</f>
        <v>2033.618</v>
      </c>
      <c r="G62" s="45">
        <v>1.0</v>
      </c>
      <c r="H62" s="61">
        <v>2034.0</v>
      </c>
      <c r="I62" s="47">
        <v>45754.0</v>
      </c>
      <c r="J62" s="45" t="s">
        <v>71</v>
      </c>
      <c r="K62" s="45" t="s">
        <v>73</v>
      </c>
      <c r="L62" s="26"/>
      <c r="M62" s="65">
        <f>iferror(sumifs($H$3:$H$1009,$A$3:$A$1009,A62,$C$3:$C$1009,C62)/vlookup(A62,'Input de Projetos'!$A$3:$B$999,2,false),"")</f>
        <v>0.04526236148</v>
      </c>
      <c r="N62" s="48">
        <f t="shared" si="2"/>
        <v>202504</v>
      </c>
      <c r="O62" s="48">
        <f>IFERROR(if(J62&lt;&gt;"Sim","",VLOOKUP(A62,'Input de Projetos'!$A$3:$F$999,5,FALSE)*H62),"")</f>
        <v>1423.8</v>
      </c>
      <c r="P62" s="66">
        <f t="shared" si="3"/>
        <v>610.2</v>
      </c>
      <c r="Q62" s="10" t="str">
        <f t="shared" si="4"/>
        <v/>
      </c>
      <c r="R62" s="10"/>
      <c r="S62" s="10"/>
    </row>
    <row r="63">
      <c r="A63" s="41" t="s">
        <v>26</v>
      </c>
      <c r="B63" s="29" t="s">
        <v>125</v>
      </c>
      <c r="C63" s="29" t="s">
        <v>129</v>
      </c>
      <c r="D63" s="67"/>
      <c r="E63" s="62">
        <f>2900*3</f>
        <v>8700</v>
      </c>
      <c r="F63" s="61">
        <v>870.0</v>
      </c>
      <c r="G63" s="45">
        <v>1.0</v>
      </c>
      <c r="H63" s="61">
        <v>870.0</v>
      </c>
      <c r="I63" s="47">
        <v>45103.0</v>
      </c>
      <c r="J63" s="45" t="s">
        <v>71</v>
      </c>
      <c r="K63" s="45" t="s">
        <v>73</v>
      </c>
      <c r="L63" s="26"/>
      <c r="M63" s="65">
        <f>iferror(sumifs($H$3:$H$1009,$A$3:$A$1009,A63,$C$3:$C$1009,C63)/vlookup(A63,'Input de Projetos'!$A$3:$B$999,2,false),"")</f>
        <v>0.0195518799</v>
      </c>
      <c r="N63" s="48">
        <f t="shared" si="2"/>
        <v>202306</v>
      </c>
      <c r="O63" s="48">
        <f>IFERROR(if(J63&lt;&gt;"Sim","",VLOOKUP(A63,'Input de Projetos'!$A$3:$F$999,5,FALSE)*H63),"")</f>
        <v>522</v>
      </c>
      <c r="P63" s="66">
        <f t="shared" si="3"/>
        <v>348</v>
      </c>
      <c r="Q63" s="10"/>
      <c r="R63" s="10"/>
      <c r="S63" s="10"/>
    </row>
    <row r="64">
      <c r="A64" s="9" t="s">
        <v>52</v>
      </c>
      <c r="B64" s="9" t="s">
        <v>125</v>
      </c>
      <c r="C64" s="9" t="s">
        <v>129</v>
      </c>
      <c r="D64" s="67"/>
      <c r="E64" s="61">
        <v>9500.0</v>
      </c>
      <c r="F64" s="61">
        <v>950.0</v>
      </c>
      <c r="G64" s="45">
        <v>1.0</v>
      </c>
      <c r="H64" s="61">
        <v>950.0</v>
      </c>
      <c r="I64" s="47">
        <v>45754.0</v>
      </c>
      <c r="J64" s="45" t="s">
        <v>71</v>
      </c>
      <c r="K64" s="45" t="s">
        <v>73</v>
      </c>
      <c r="L64" s="26"/>
      <c r="M64" s="65">
        <f>iferror(sumifs($H$3:$H$1009,$A$3:$A$1009,A64,$C$3:$C$1009,C64)/vlookup(A64,'Input de Projetos'!$A$3:$B$999,2,false),"")</f>
        <v>0.02093294846</v>
      </c>
      <c r="N64" s="48">
        <f t="shared" si="2"/>
        <v>202504</v>
      </c>
      <c r="O64" s="48">
        <f>IFERROR(if(J64&lt;&gt;"Sim","",VLOOKUP(A64,'Input de Projetos'!$A$3:$F$999,5,FALSE)*H64),"")</f>
        <v>950</v>
      </c>
      <c r="P64" s="66">
        <f t="shared" si="3"/>
        <v>0</v>
      </c>
      <c r="Q64" s="10"/>
      <c r="R64" s="10"/>
      <c r="S64" s="10"/>
    </row>
    <row r="65">
      <c r="A65" s="41" t="s">
        <v>28</v>
      </c>
      <c r="B65" s="29" t="s">
        <v>125</v>
      </c>
      <c r="C65" s="29" t="s">
        <v>129</v>
      </c>
      <c r="D65" s="67"/>
      <c r="E65" s="61">
        <v>14000.0</v>
      </c>
      <c r="F65" s="61">
        <v>1400.0</v>
      </c>
      <c r="G65" s="45">
        <v>1.0</v>
      </c>
      <c r="H65" s="61">
        <v>1400.0</v>
      </c>
      <c r="I65" s="47">
        <v>45103.0</v>
      </c>
      <c r="J65" s="45" t="s">
        <v>71</v>
      </c>
      <c r="K65" s="45" t="s">
        <v>73</v>
      </c>
      <c r="L65" s="26"/>
      <c r="M65" s="65">
        <f>iferror(sumifs($H$3:$H$1009,$A$3:$A$1009,A65,$C$3:$C$1009,C65)/vlookup(A65,'Input de Projetos'!$A$3:$B$999,2,false),"")</f>
        <v>0.03137958086</v>
      </c>
      <c r="N65" s="48">
        <f t="shared" si="2"/>
        <v>202306</v>
      </c>
      <c r="O65" s="48">
        <f>IFERROR(if(J65&lt;&gt;"Sim","",VLOOKUP(A65,'Input de Projetos'!$A$3:$F$999,5,FALSE)*H65),"")</f>
        <v>840</v>
      </c>
      <c r="P65" s="66">
        <f t="shared" si="3"/>
        <v>560</v>
      </c>
      <c r="Q65" s="10" t="str">
        <f t="shared" ref="Q65:Q106" si="10">if(or(J65="",K65="",J65&lt;&gt;"",K65&lt;&gt;""),"","ERRO, Faltou preencher uma coluna")</f>
        <v/>
      </c>
      <c r="R65" s="10"/>
      <c r="S65" s="10"/>
    </row>
    <row r="66">
      <c r="A66" s="41" t="s">
        <v>30</v>
      </c>
      <c r="B66" s="29" t="s">
        <v>125</v>
      </c>
      <c r="C66" s="29" t="s">
        <v>129</v>
      </c>
      <c r="D66" s="67"/>
      <c r="E66" s="61">
        <v>7900.0</v>
      </c>
      <c r="F66" s="61">
        <v>790.0</v>
      </c>
      <c r="G66" s="45">
        <v>1.0</v>
      </c>
      <c r="H66" s="61">
        <v>790.0</v>
      </c>
      <c r="I66" s="47">
        <v>45103.0</v>
      </c>
      <c r="J66" s="45" t="s">
        <v>71</v>
      </c>
      <c r="K66" s="45" t="s">
        <v>73</v>
      </c>
      <c r="L66" s="26"/>
      <c r="M66" s="65">
        <f>iferror(sumifs($H$3:$H$1009,$A$3:$A$1009,A66,$C$3:$C$1009,C66)/vlookup(A66,'Input de Projetos'!$A$3:$B$999,2,false),"")</f>
        <v>0.01768524737</v>
      </c>
      <c r="N66" s="48">
        <f t="shared" si="2"/>
        <v>202306</v>
      </c>
      <c r="O66" s="48">
        <f>IFERROR(if(J66&lt;&gt;"Sim","",VLOOKUP(A66,'Input de Projetos'!$A$3:$F$999,5,FALSE)*H66),"")</f>
        <v>474</v>
      </c>
      <c r="P66" s="66">
        <f t="shared" si="3"/>
        <v>316</v>
      </c>
      <c r="Q66" s="10" t="str">
        <f t="shared" si="10"/>
        <v/>
      </c>
      <c r="R66" s="10"/>
      <c r="S66" s="10"/>
    </row>
    <row r="67">
      <c r="A67" s="9" t="s">
        <v>25</v>
      </c>
      <c r="B67" s="9" t="s">
        <v>131</v>
      </c>
      <c r="C67" s="9" t="s">
        <v>132</v>
      </c>
      <c r="D67" s="67"/>
      <c r="E67" s="61">
        <v>1603.0</v>
      </c>
      <c r="F67" s="22">
        <v>0.05</v>
      </c>
      <c r="G67" s="45">
        <v>1.0</v>
      </c>
      <c r="H67" s="61">
        <v>46.74</v>
      </c>
      <c r="I67" s="47">
        <v>45097.0</v>
      </c>
      <c r="J67" s="45" t="s">
        <v>71</v>
      </c>
      <c r="K67" s="45" t="s">
        <v>73</v>
      </c>
      <c r="L67" s="26"/>
      <c r="M67" s="65">
        <f>iferror(sumifs($H$3:$H$1009,$A$3:$A$1009,A67,$C$3:$C$1009,C67)/vlookup(A67,'Input de Projetos'!$A$3:$B$999,2,false),"")</f>
        <v>0.001057083409</v>
      </c>
      <c r="N67" s="48">
        <f t="shared" si="2"/>
        <v>202306</v>
      </c>
      <c r="O67" s="48">
        <f>IFERROR(if(J67&lt;&gt;"Sim","",VLOOKUP(A67,'Input de Projetos'!$A$3:$F$999,5,FALSE)*H67),"")</f>
        <v>28.044</v>
      </c>
      <c r="P67" s="66">
        <f t="shared" si="3"/>
        <v>18.696</v>
      </c>
      <c r="Q67" s="10" t="str">
        <f t="shared" si="10"/>
        <v/>
      </c>
      <c r="R67" s="10"/>
      <c r="S67" s="10"/>
    </row>
    <row r="68">
      <c r="A68" s="9" t="s">
        <v>25</v>
      </c>
      <c r="B68" s="9" t="s">
        <v>131</v>
      </c>
      <c r="C68" s="9" t="s">
        <v>133</v>
      </c>
      <c r="D68" s="67"/>
      <c r="E68" s="61">
        <v>1603.0</v>
      </c>
      <c r="F68" s="61">
        <v>46.74</v>
      </c>
      <c r="G68" s="45">
        <v>1.0</v>
      </c>
      <c r="H68" s="61">
        <v>46.74</v>
      </c>
      <c r="I68" s="47">
        <v>45097.0</v>
      </c>
      <c r="J68" s="45" t="s">
        <v>71</v>
      </c>
      <c r="K68" s="45" t="s">
        <v>73</v>
      </c>
      <c r="L68" s="26"/>
      <c r="M68" s="65">
        <f>iferror(sumifs($H$3:$H$1009,$A$3:$A$1009,A68,$C$3:$C$1009,C68)/vlookup(A68,'Input de Projetos'!$A$3:$B$999,2,false),"")</f>
        <v>0.001057083409</v>
      </c>
      <c r="N68" s="48">
        <f t="shared" si="2"/>
        <v>202306</v>
      </c>
      <c r="O68" s="48">
        <f>IFERROR(if(J68&lt;&gt;"Sim","",VLOOKUP(A68,'Input de Projetos'!$A$3:$F$999,5,FALSE)*H68),"")</f>
        <v>28.044</v>
      </c>
      <c r="P68" s="66">
        <f t="shared" si="3"/>
        <v>18.696</v>
      </c>
      <c r="Q68" s="10" t="str">
        <f t="shared" si="10"/>
        <v/>
      </c>
      <c r="R68" s="10"/>
      <c r="S68" s="10"/>
    </row>
    <row r="69">
      <c r="A69" s="41" t="s">
        <v>28</v>
      </c>
      <c r="B69" s="29" t="s">
        <v>131</v>
      </c>
      <c r="C69" s="29" t="s">
        <v>119</v>
      </c>
      <c r="D69" s="67"/>
      <c r="E69" s="69">
        <f>3074.9-85</f>
        <v>2989.9</v>
      </c>
      <c r="F69" s="69">
        <v>153.75</v>
      </c>
      <c r="G69" s="54">
        <v>1.0</v>
      </c>
      <c r="H69" s="69">
        <v>153.75</v>
      </c>
      <c r="I69" s="56">
        <v>45034.0</v>
      </c>
      <c r="J69" s="54" t="s">
        <v>71</v>
      </c>
      <c r="K69" s="54" t="s">
        <v>73</v>
      </c>
      <c r="L69" s="26"/>
      <c r="M69" s="65">
        <f>iferror(sumifs($H$3:$H$1009,$A$3:$A$1009,A69,$C$3:$C$1009,C69)/vlookup(A69,'Input de Projetos'!$A$3:$B$999,2,false),"")</f>
        <v>0.003446150398</v>
      </c>
      <c r="N69" s="48">
        <f t="shared" si="2"/>
        <v>202304</v>
      </c>
      <c r="O69" s="48">
        <f>IFERROR(if(J69&lt;&gt;"Sim","",VLOOKUP(A69,'Input de Projetos'!$A$3:$F$999,5,FALSE)*H69),"")</f>
        <v>92.25</v>
      </c>
      <c r="P69" s="66">
        <f t="shared" si="3"/>
        <v>61.5</v>
      </c>
      <c r="Q69" s="10" t="str">
        <f t="shared" si="10"/>
        <v/>
      </c>
      <c r="R69" s="10"/>
      <c r="S69" s="10"/>
    </row>
    <row r="70">
      <c r="A70" s="41" t="s">
        <v>31</v>
      </c>
      <c r="B70" s="64" t="s">
        <v>134</v>
      </c>
      <c r="C70" s="64" t="s">
        <v>135</v>
      </c>
      <c r="D70" s="67"/>
      <c r="E70" s="62"/>
      <c r="F70" s="61">
        <f>H70</f>
        <v>1576</v>
      </c>
      <c r="G70" s="45">
        <v>1.0</v>
      </c>
      <c r="H70" s="61">
        <v>1576.0</v>
      </c>
      <c r="I70" s="47">
        <v>44861.0</v>
      </c>
      <c r="J70" s="45" t="s">
        <v>71</v>
      </c>
      <c r="K70" s="45" t="s">
        <v>73</v>
      </c>
      <c r="L70" s="26"/>
      <c r="M70" s="65">
        <f>iferror(sumifs($H$3:$H$1009,$A$3:$A$1009,A70,$C$3:$C$1009,C70)/vlookup(A70,'Input de Projetos'!$A$3:$B$999,2,false),"")</f>
        <v>0.03527542136</v>
      </c>
      <c r="N70" s="48">
        <f t="shared" si="2"/>
        <v>202210</v>
      </c>
      <c r="O70" s="48">
        <f>IFERROR(if(J70&lt;&gt;"Sim","",VLOOKUP(A70,'Input de Projetos'!$A$3:$F$999,5,FALSE)*H70),"")</f>
        <v>945.6</v>
      </c>
      <c r="P70" s="66">
        <f t="shared" si="3"/>
        <v>630.4</v>
      </c>
      <c r="Q70" s="10" t="str">
        <f t="shared" si="10"/>
        <v/>
      </c>
      <c r="R70" s="10"/>
      <c r="S70" s="10"/>
    </row>
    <row r="71">
      <c r="A71" s="52" t="s">
        <v>33</v>
      </c>
      <c r="B71" s="9" t="s">
        <v>134</v>
      </c>
      <c r="C71" s="9" t="s">
        <v>136</v>
      </c>
      <c r="D71" s="56">
        <v>44980.0</v>
      </c>
      <c r="E71" s="61">
        <v>500000.0</v>
      </c>
      <c r="F71" s="61">
        <v>50000.0</v>
      </c>
      <c r="G71" s="45">
        <v>1.0</v>
      </c>
      <c r="H71" s="45">
        <v>5000.0</v>
      </c>
      <c r="I71" s="47">
        <v>44999.0</v>
      </c>
      <c r="J71" s="45" t="s">
        <v>71</v>
      </c>
      <c r="K71" s="45" t="s">
        <v>73</v>
      </c>
      <c r="L71" s="26"/>
      <c r="M71" s="65">
        <f>iferror(sumifs($H$3:$H$1009,$A$3:$A$1009,A71,$C$3:$C$1009,C71)/vlookup(A71,'Input de Projetos'!$A$3:$B$999,2,false),"")</f>
        <v>1.116719525</v>
      </c>
      <c r="N71" s="48">
        <f t="shared" si="2"/>
        <v>202303</v>
      </c>
      <c r="O71" s="48">
        <f>IFERROR(if(J71&lt;&gt;"Sim","",VLOOKUP(A71,'Input de Projetos'!$A$3:$F$999,5,FALSE)*H71),"")</f>
        <v>4450</v>
      </c>
      <c r="P71" s="66">
        <f t="shared" si="3"/>
        <v>550</v>
      </c>
      <c r="Q71" s="10" t="str">
        <f t="shared" si="10"/>
        <v/>
      </c>
      <c r="R71" s="10"/>
      <c r="S71" s="10"/>
    </row>
    <row r="72">
      <c r="A72" s="52" t="s">
        <v>33</v>
      </c>
      <c r="B72" s="9" t="s">
        <v>134</v>
      </c>
      <c r="C72" s="9" t="s">
        <v>136</v>
      </c>
      <c r="D72" s="56">
        <v>44980.0</v>
      </c>
      <c r="E72" s="61">
        <v>500000.0</v>
      </c>
      <c r="F72" s="61">
        <v>50000.0</v>
      </c>
      <c r="G72" s="45">
        <v>2.0</v>
      </c>
      <c r="H72" s="45">
        <v>5000.0</v>
      </c>
      <c r="I72" s="47">
        <v>45030.0</v>
      </c>
      <c r="J72" s="45" t="s">
        <v>71</v>
      </c>
      <c r="K72" s="45" t="s">
        <v>73</v>
      </c>
      <c r="L72" s="26"/>
      <c r="M72" s="65">
        <f>iferror(sumifs($H$3:$H$1009,$A$3:$A$1009,A72,$C$3:$C$1009,C72)/vlookup(A72,'Input de Projetos'!$A$3:$B$999,2,false),"")</f>
        <v>1.116719525</v>
      </c>
      <c r="N72" s="48">
        <f t="shared" si="2"/>
        <v>202304</v>
      </c>
      <c r="O72" s="48">
        <f>IFERROR(if(J72&lt;&gt;"Sim","",VLOOKUP(A72,'Input de Projetos'!$A$3:$F$999,5,FALSE)*H72),"")</f>
        <v>4450</v>
      </c>
      <c r="P72" s="66">
        <f t="shared" si="3"/>
        <v>550</v>
      </c>
      <c r="Q72" s="10" t="str">
        <f t="shared" si="10"/>
        <v/>
      </c>
      <c r="R72" s="10"/>
      <c r="S72" s="10"/>
    </row>
    <row r="73">
      <c r="A73" s="52" t="s">
        <v>33</v>
      </c>
      <c r="B73" s="9" t="s">
        <v>134</v>
      </c>
      <c r="C73" s="9" t="s">
        <v>136</v>
      </c>
      <c r="D73" s="56">
        <v>44980.0</v>
      </c>
      <c r="E73" s="61">
        <v>500000.0</v>
      </c>
      <c r="F73" s="61">
        <v>50000.0</v>
      </c>
      <c r="G73" s="45">
        <v>3.0</v>
      </c>
      <c r="H73" s="45">
        <v>5000.0</v>
      </c>
      <c r="I73" s="47">
        <v>45060.0</v>
      </c>
      <c r="J73" s="45" t="s">
        <v>71</v>
      </c>
      <c r="K73" s="45" t="s">
        <v>73</v>
      </c>
      <c r="L73" s="26"/>
      <c r="M73" s="65">
        <f>iferror(sumifs($H$3:$H$1009,$A$3:$A$1009,A73,$C$3:$C$1009,C73)/vlookup(A73,'Input de Projetos'!$A$3:$B$999,2,false),"")</f>
        <v>1.116719525</v>
      </c>
      <c r="N73" s="48">
        <f t="shared" si="2"/>
        <v>202305</v>
      </c>
      <c r="O73" s="48">
        <f>IFERROR(if(J73&lt;&gt;"Sim","",VLOOKUP(A73,'Input de Projetos'!$A$3:$F$999,5,FALSE)*H73),"")</f>
        <v>4450</v>
      </c>
      <c r="P73" s="66">
        <f t="shared" si="3"/>
        <v>550</v>
      </c>
      <c r="Q73" s="10" t="str">
        <f t="shared" si="10"/>
        <v/>
      </c>
      <c r="R73" s="10"/>
      <c r="S73" s="10"/>
    </row>
    <row r="74">
      <c r="A74" s="52" t="s">
        <v>33</v>
      </c>
      <c r="B74" s="9" t="s">
        <v>134</v>
      </c>
      <c r="C74" s="9" t="s">
        <v>136</v>
      </c>
      <c r="D74" s="56">
        <v>44980.0</v>
      </c>
      <c r="E74" s="61">
        <v>500000.0</v>
      </c>
      <c r="F74" s="61">
        <v>50000.0</v>
      </c>
      <c r="G74" s="45">
        <v>4.0</v>
      </c>
      <c r="H74" s="45">
        <v>5000.0</v>
      </c>
      <c r="I74" s="47">
        <v>45107.0</v>
      </c>
      <c r="J74" s="45" t="s">
        <v>71</v>
      </c>
      <c r="K74" s="45" t="s">
        <v>73</v>
      </c>
      <c r="L74" s="26"/>
      <c r="M74" s="65">
        <f>iferror(sumifs($H$3:$H$1009,$A$3:$A$1009,A74,$C$3:$C$1009,C74)/vlookup(A74,'Input de Projetos'!$A$3:$B$999,2,false),"")</f>
        <v>1.116719525</v>
      </c>
      <c r="N74" s="48">
        <f t="shared" si="2"/>
        <v>202306</v>
      </c>
      <c r="O74" s="48">
        <f>IFERROR(if(J74&lt;&gt;"Sim","",VLOOKUP(A74,'Input de Projetos'!$A$3:$F$999,5,FALSE)*H74),"")</f>
        <v>4450</v>
      </c>
      <c r="P74" s="66">
        <f t="shared" si="3"/>
        <v>550</v>
      </c>
      <c r="Q74" s="10" t="str">
        <f t="shared" si="10"/>
        <v/>
      </c>
      <c r="R74" s="10"/>
      <c r="S74" s="10"/>
    </row>
    <row r="75">
      <c r="A75" s="52" t="s">
        <v>33</v>
      </c>
      <c r="B75" s="9" t="s">
        <v>134</v>
      </c>
      <c r="C75" s="9" t="s">
        <v>136</v>
      </c>
      <c r="D75" s="56">
        <v>44980.0</v>
      </c>
      <c r="E75" s="61">
        <v>500000.0</v>
      </c>
      <c r="F75" s="61">
        <v>50000.0</v>
      </c>
      <c r="G75" s="45">
        <v>5.0</v>
      </c>
      <c r="H75" s="45">
        <v>5000.0</v>
      </c>
      <c r="I75" s="47">
        <v>45167.0</v>
      </c>
      <c r="J75" s="45" t="s">
        <v>71</v>
      </c>
      <c r="K75" s="45" t="s">
        <v>73</v>
      </c>
      <c r="L75" s="26"/>
      <c r="M75" s="65">
        <f>iferror(sumifs($H$3:$H$1009,$A$3:$A$1009,A75,$C$3:$C$1009,C75)/vlookup(A75,'Input de Projetos'!$A$3:$B$999,2,false),"")</f>
        <v>1.116719525</v>
      </c>
      <c r="N75" s="48">
        <f t="shared" si="2"/>
        <v>202308</v>
      </c>
      <c r="O75" s="48">
        <f>IFERROR(if(J75&lt;&gt;"Sim","",VLOOKUP(A75,'Input de Projetos'!$A$3:$F$999,5,FALSE)*H75),"")</f>
        <v>4450</v>
      </c>
      <c r="P75" s="66">
        <f t="shared" si="3"/>
        <v>550</v>
      </c>
      <c r="Q75" s="10" t="str">
        <f t="shared" si="10"/>
        <v/>
      </c>
      <c r="R75" s="10"/>
      <c r="S75" s="10"/>
    </row>
    <row r="76">
      <c r="A76" s="52" t="s">
        <v>33</v>
      </c>
      <c r="B76" s="9" t="s">
        <v>134</v>
      </c>
      <c r="C76" s="9" t="s">
        <v>136</v>
      </c>
      <c r="D76" s="56">
        <v>44980.0</v>
      </c>
      <c r="E76" s="61">
        <v>500000.0</v>
      </c>
      <c r="F76" s="61">
        <v>50000.0</v>
      </c>
      <c r="G76" s="45">
        <v>6.0</v>
      </c>
      <c r="H76" s="45">
        <v>5000.0</v>
      </c>
      <c r="I76" s="47">
        <v>45169.0</v>
      </c>
      <c r="J76" s="45" t="s">
        <v>71</v>
      </c>
      <c r="K76" s="45" t="s">
        <v>73</v>
      </c>
      <c r="L76" s="26"/>
      <c r="M76" s="65">
        <f>iferror(sumifs($H$3:$H$1009,$A$3:$A$1009,A76,$C$3:$C$1009,C76)/vlookup(A76,'Input de Projetos'!$A$3:$B$999,2,false),"")</f>
        <v>1.116719525</v>
      </c>
      <c r="N76" s="48">
        <f t="shared" si="2"/>
        <v>202308</v>
      </c>
      <c r="O76" s="48">
        <f>IFERROR(if(J76&lt;&gt;"Sim","",VLOOKUP(A76,'Input de Projetos'!$A$3:$F$999,5,FALSE)*H76),"")</f>
        <v>4450</v>
      </c>
      <c r="P76" s="66">
        <f t="shared" si="3"/>
        <v>550</v>
      </c>
      <c r="Q76" s="10" t="str">
        <f t="shared" si="10"/>
        <v/>
      </c>
      <c r="R76" s="10"/>
      <c r="S76" s="10"/>
    </row>
    <row r="77">
      <c r="A77" s="52" t="s">
        <v>33</v>
      </c>
      <c r="B77" s="9" t="s">
        <v>134</v>
      </c>
      <c r="C77" s="9" t="s">
        <v>136</v>
      </c>
      <c r="D77" s="56">
        <v>44980.0</v>
      </c>
      <c r="E77" s="61">
        <v>500000.0</v>
      </c>
      <c r="F77" s="61">
        <v>50000.0</v>
      </c>
      <c r="G77" s="45">
        <v>8.0</v>
      </c>
      <c r="H77" s="45">
        <v>5000.0</v>
      </c>
      <c r="I77" s="47">
        <v>45213.0</v>
      </c>
      <c r="J77" s="45" t="s">
        <v>71</v>
      </c>
      <c r="K77" s="45" t="s">
        <v>73</v>
      </c>
      <c r="L77" s="26"/>
      <c r="M77" s="65">
        <f>iferror(sumifs($H$3:$H$1009,$A$3:$A$1009,A77,$C$3:$C$1009,C77)/vlookup(A77,'Input de Projetos'!$A$3:$B$999,2,false),"")</f>
        <v>1.116719525</v>
      </c>
      <c r="N77" s="48">
        <f t="shared" si="2"/>
        <v>202310</v>
      </c>
      <c r="O77" s="48">
        <f>IFERROR(if(J77&lt;&gt;"Sim","",VLOOKUP(A77,'Input de Projetos'!$A$3:$F$999,5,FALSE)*H77),"")</f>
        <v>4450</v>
      </c>
      <c r="P77" s="66">
        <f t="shared" si="3"/>
        <v>550</v>
      </c>
      <c r="Q77" s="10" t="str">
        <f t="shared" si="10"/>
        <v/>
      </c>
      <c r="R77" s="10"/>
      <c r="S77" s="10"/>
    </row>
    <row r="78">
      <c r="A78" s="52" t="s">
        <v>33</v>
      </c>
      <c r="B78" s="9" t="s">
        <v>134</v>
      </c>
      <c r="C78" s="9" t="s">
        <v>136</v>
      </c>
      <c r="D78" s="56">
        <v>44980.0</v>
      </c>
      <c r="E78" s="61">
        <v>500000.0</v>
      </c>
      <c r="F78" s="61">
        <v>50000.0</v>
      </c>
      <c r="G78" s="45">
        <v>7.0</v>
      </c>
      <c r="H78" s="45">
        <v>5000.0</v>
      </c>
      <c r="I78" s="47">
        <v>45281.0</v>
      </c>
      <c r="J78" s="45" t="s">
        <v>71</v>
      </c>
      <c r="K78" s="45" t="s">
        <v>73</v>
      </c>
      <c r="L78" s="26"/>
      <c r="M78" s="65">
        <f>iferror(sumifs($H$3:$H$1009,$A$3:$A$1009,A78,$C$3:$C$1009,C78)/vlookup(A78,'Input de Projetos'!$A$3:$B$999,2,false),"")</f>
        <v>1.116719525</v>
      </c>
      <c r="N78" s="48">
        <f t="shared" si="2"/>
        <v>202312</v>
      </c>
      <c r="O78" s="48">
        <f>IFERROR(if(J78&lt;&gt;"Sim","",VLOOKUP(A78,'Input de Projetos'!$A$3:$F$999,5,FALSE)*H78),"")</f>
        <v>4450</v>
      </c>
      <c r="P78" s="66">
        <f t="shared" si="3"/>
        <v>550</v>
      </c>
      <c r="Q78" s="10" t="str">
        <f t="shared" si="10"/>
        <v/>
      </c>
      <c r="R78" s="10"/>
      <c r="S78" s="10"/>
    </row>
    <row r="79">
      <c r="A79" s="52" t="s">
        <v>33</v>
      </c>
      <c r="B79" s="9" t="s">
        <v>134</v>
      </c>
      <c r="C79" s="9" t="s">
        <v>136</v>
      </c>
      <c r="D79" s="56">
        <v>44980.0</v>
      </c>
      <c r="E79" s="61">
        <v>500000.0</v>
      </c>
      <c r="F79" s="61">
        <v>50000.0</v>
      </c>
      <c r="G79" s="45">
        <v>9.0</v>
      </c>
      <c r="H79" s="45">
        <v>5000.0</v>
      </c>
      <c r="I79" s="47">
        <v>45281.0</v>
      </c>
      <c r="J79" s="45" t="s">
        <v>71</v>
      </c>
      <c r="K79" s="45" t="s">
        <v>73</v>
      </c>
      <c r="L79" s="26"/>
      <c r="M79" s="65">
        <f>iferror(sumifs($H$3:$H$1009,$A$3:$A$1009,A79,$C$3:$C$1009,C79)/vlookup(A79,'Input de Projetos'!$A$3:$B$999,2,false),"")</f>
        <v>1.116719525</v>
      </c>
      <c r="N79" s="48">
        <f t="shared" si="2"/>
        <v>202312</v>
      </c>
      <c r="O79" s="48">
        <f>IFERROR(if(J79&lt;&gt;"Sim","",VLOOKUP(A79,'Input de Projetos'!$A$3:$F$999,5,FALSE)*H79),"")</f>
        <v>4450</v>
      </c>
      <c r="P79" s="66">
        <f t="shared" si="3"/>
        <v>550</v>
      </c>
      <c r="Q79" s="10" t="str">
        <f t="shared" si="10"/>
        <v/>
      </c>
      <c r="R79" s="10"/>
      <c r="S79" s="10"/>
    </row>
    <row r="80">
      <c r="A80" s="52" t="s">
        <v>33</v>
      </c>
      <c r="B80" s="9" t="s">
        <v>134</v>
      </c>
      <c r="C80" s="9" t="s">
        <v>136</v>
      </c>
      <c r="D80" s="56">
        <v>44980.0</v>
      </c>
      <c r="E80" s="61">
        <v>500000.0</v>
      </c>
      <c r="F80" s="61">
        <v>50000.0</v>
      </c>
      <c r="G80" s="45">
        <v>10.0</v>
      </c>
      <c r="H80" s="45">
        <v>5000.0</v>
      </c>
      <c r="I80" s="47">
        <v>45321.0</v>
      </c>
      <c r="J80" s="45" t="s">
        <v>71</v>
      </c>
      <c r="K80" s="45" t="s">
        <v>73</v>
      </c>
      <c r="L80" s="26"/>
      <c r="M80" s="65">
        <f>iferror(sumifs($H$3:$H$1009,$A$3:$A$1009,A80,$C$3:$C$1009,C80)/vlookup(A80,'Input de Projetos'!$A$3:$B$999,2,false),"")</f>
        <v>1.116719525</v>
      </c>
      <c r="N80" s="48">
        <f t="shared" si="2"/>
        <v>202401</v>
      </c>
      <c r="O80" s="48">
        <f>IFERROR(if(J80&lt;&gt;"Sim","",VLOOKUP(A80,'Input de Projetos'!$A$3:$F$999,5,FALSE)*H80),"")</f>
        <v>4450</v>
      </c>
      <c r="P80" s="66">
        <f t="shared" si="3"/>
        <v>550</v>
      </c>
      <c r="Q80" s="10" t="str">
        <f t="shared" si="10"/>
        <v/>
      </c>
      <c r="R80" s="10"/>
      <c r="S80" s="10"/>
    </row>
    <row r="81">
      <c r="A81" s="9" t="s">
        <v>33</v>
      </c>
      <c r="B81" s="9" t="s">
        <v>134</v>
      </c>
      <c r="C81" s="9" t="s">
        <v>137</v>
      </c>
      <c r="D81" s="67"/>
      <c r="E81" s="62"/>
      <c r="F81" s="61">
        <v>1058.0</v>
      </c>
      <c r="G81" s="45">
        <v>1.0</v>
      </c>
      <c r="H81" s="62"/>
      <c r="I81" s="47">
        <v>45443.0</v>
      </c>
      <c r="J81" s="45" t="s">
        <v>71</v>
      </c>
      <c r="K81" s="45" t="s">
        <v>73</v>
      </c>
      <c r="L81" s="26"/>
      <c r="M81" s="65">
        <f>iferror(sumifs($H$3:$H$1009,$A$3:$A$1009,A81,$C$3:$C$1009,C81)/vlookup(A81,'Input de Projetos'!$A$3:$B$999,2,false),"")</f>
        <v>1.116719525</v>
      </c>
      <c r="N81" s="48">
        <f t="shared" si="2"/>
        <v>202405</v>
      </c>
      <c r="O81" s="48">
        <f>IFERROR(if(J81&lt;&gt;"Sim","",VLOOKUP(A81,'Input de Projetos'!$A$3:$F$999,5,FALSE)*H81),"")</f>
        <v>0</v>
      </c>
      <c r="P81" s="66">
        <f t="shared" si="3"/>
        <v>0</v>
      </c>
      <c r="Q81" s="10" t="str">
        <f t="shared" si="10"/>
        <v/>
      </c>
      <c r="R81" s="10"/>
      <c r="S81" s="10"/>
    </row>
    <row r="82">
      <c r="A82" s="9" t="s">
        <v>33</v>
      </c>
      <c r="B82" s="9" t="s">
        <v>134</v>
      </c>
      <c r="C82" s="9" t="s">
        <v>137</v>
      </c>
      <c r="D82" s="67"/>
      <c r="E82" s="62"/>
      <c r="F82" s="61">
        <v>629.5</v>
      </c>
      <c r="G82" s="45">
        <v>2.0</v>
      </c>
      <c r="H82" s="62"/>
      <c r="I82" s="47">
        <v>45443.0</v>
      </c>
      <c r="J82" s="45" t="s">
        <v>71</v>
      </c>
      <c r="K82" s="45" t="s">
        <v>73</v>
      </c>
      <c r="L82" s="26"/>
      <c r="M82" s="65">
        <f>iferror(sumifs($H$3:$H$1009,$A$3:$A$1009,A82,$C$3:$C$1009,C82)/vlookup(A82,'Input de Projetos'!$A$3:$B$999,2,false),"")</f>
        <v>1.116719525</v>
      </c>
      <c r="N82" s="48">
        <f t="shared" si="2"/>
        <v>202405</v>
      </c>
      <c r="O82" s="48">
        <f>IFERROR(if(J82&lt;&gt;"Sim","",VLOOKUP(A82,'Input de Projetos'!$A$3:$F$999,5,FALSE)*H82),"")</f>
        <v>0</v>
      </c>
      <c r="P82" s="66">
        <f t="shared" si="3"/>
        <v>0</v>
      </c>
      <c r="Q82" s="10" t="str">
        <f t="shared" si="10"/>
        <v/>
      </c>
      <c r="R82" s="10"/>
      <c r="S82" s="10"/>
    </row>
    <row r="83">
      <c r="A83" s="9" t="s">
        <v>35</v>
      </c>
      <c r="B83" s="9" t="s">
        <v>134</v>
      </c>
      <c r="C83" s="9" t="s">
        <v>138</v>
      </c>
      <c r="D83" s="56">
        <v>45153.0</v>
      </c>
      <c r="E83" s="61">
        <v>520000.0</v>
      </c>
      <c r="F83" s="62">
        <f t="shared" ref="F83:F90" si="11">E83*10%</f>
        <v>52000</v>
      </c>
      <c r="G83" s="45">
        <v>1.0</v>
      </c>
      <c r="H83" s="61">
        <v>20800.0</v>
      </c>
      <c r="I83" s="47">
        <v>45153.0</v>
      </c>
      <c r="J83" s="45" t="s">
        <v>71</v>
      </c>
      <c r="K83" s="45" t="s">
        <v>73</v>
      </c>
      <c r="L83" s="26"/>
      <c r="M83" s="65">
        <f>iferror(sumifs($H$3:$H$1009,$A$3:$A$1009,A83,$C$3:$C$1009,C83)/vlookup(A83,'Input de Projetos'!$A$3:$B$999,2,false),"")</f>
        <v>1.154180699</v>
      </c>
      <c r="N83" s="48">
        <f t="shared" si="2"/>
        <v>202308</v>
      </c>
      <c r="O83" s="48">
        <f>IFERROR(if(J83&lt;&gt;"Sim","",VLOOKUP(A83,'Input de Projetos'!$A$3:$F$999,5,FALSE)*H83),"")</f>
        <v>12480</v>
      </c>
      <c r="P83" s="66">
        <f t="shared" si="3"/>
        <v>8320</v>
      </c>
      <c r="Q83" s="10" t="str">
        <f t="shared" si="10"/>
        <v/>
      </c>
      <c r="R83" s="10"/>
      <c r="S83" s="10"/>
    </row>
    <row r="84">
      <c r="A84" s="9" t="s">
        <v>35</v>
      </c>
      <c r="B84" s="9" t="s">
        <v>134</v>
      </c>
      <c r="C84" s="9" t="s">
        <v>139</v>
      </c>
      <c r="D84" s="56">
        <v>45153.0</v>
      </c>
      <c r="E84" s="61">
        <v>520000.0</v>
      </c>
      <c r="F84" s="62">
        <f t="shared" si="11"/>
        <v>52000</v>
      </c>
      <c r="G84" s="45">
        <v>2.0</v>
      </c>
      <c r="H84" s="61">
        <v>4680.0</v>
      </c>
      <c r="I84" s="70">
        <v>45179.0</v>
      </c>
      <c r="J84" s="45" t="s">
        <v>71</v>
      </c>
      <c r="K84" s="45" t="s">
        <v>73</v>
      </c>
      <c r="L84" s="26"/>
      <c r="M84" s="65">
        <f>iferror(sumifs($H$3:$H$1009,$A$3:$A$1009,A84,$C$3:$C$1009,C84)/vlookup(A84,'Input de Projetos'!$A$3:$B$999,2,false),"")</f>
        <v>1.154180699</v>
      </c>
      <c r="N84" s="48">
        <f t="shared" si="2"/>
        <v>202309</v>
      </c>
      <c r="O84" s="48">
        <f>IFERROR(if(J84&lt;&gt;"Sim","",VLOOKUP(A84,'Input de Projetos'!$A$3:$F$999,5,FALSE)*H84),"")</f>
        <v>2808</v>
      </c>
      <c r="P84" s="66">
        <f t="shared" si="3"/>
        <v>1872</v>
      </c>
      <c r="Q84" s="10" t="str">
        <f t="shared" si="10"/>
        <v/>
      </c>
      <c r="R84" s="10"/>
      <c r="S84" s="10"/>
    </row>
    <row r="85">
      <c r="A85" s="9" t="s">
        <v>35</v>
      </c>
      <c r="B85" s="9" t="s">
        <v>134</v>
      </c>
      <c r="C85" s="9" t="s">
        <v>139</v>
      </c>
      <c r="D85" s="56">
        <v>45153.0</v>
      </c>
      <c r="E85" s="61">
        <v>520000.0</v>
      </c>
      <c r="F85" s="62">
        <f t="shared" si="11"/>
        <v>52000</v>
      </c>
      <c r="G85" s="45">
        <v>3.0</v>
      </c>
      <c r="H85" s="61">
        <v>18720.0</v>
      </c>
      <c r="I85" s="70">
        <v>45239.0</v>
      </c>
      <c r="J85" s="45" t="s">
        <v>71</v>
      </c>
      <c r="K85" s="45" t="s">
        <v>73</v>
      </c>
      <c r="L85" s="26"/>
      <c r="M85" s="65">
        <f>iferror(sumifs($H$3:$H$1009,$A$3:$A$1009,A85,$C$3:$C$1009,C85)/vlookup(A85,'Input de Projetos'!$A$3:$B$999,2,false),"")</f>
        <v>1.154180699</v>
      </c>
      <c r="N85" s="48">
        <f t="shared" si="2"/>
        <v>202311</v>
      </c>
      <c r="O85" s="48">
        <f>IFERROR(if(J85&lt;&gt;"Sim","",VLOOKUP(A85,'Input de Projetos'!$A$3:$F$999,5,FALSE)*H85),"")</f>
        <v>11232</v>
      </c>
      <c r="P85" s="66">
        <f t="shared" si="3"/>
        <v>7488</v>
      </c>
      <c r="Q85" s="10" t="str">
        <f t="shared" si="10"/>
        <v/>
      </c>
      <c r="R85" s="10"/>
      <c r="S85" s="10"/>
    </row>
    <row r="86">
      <c r="A86" s="9" t="s">
        <v>35</v>
      </c>
      <c r="B86" s="9" t="s">
        <v>134</v>
      </c>
      <c r="C86" s="9" t="s">
        <v>139</v>
      </c>
      <c r="D86" s="67"/>
      <c r="E86" s="61">
        <v>520000.0</v>
      </c>
      <c r="F86" s="62">
        <f t="shared" si="11"/>
        <v>52000</v>
      </c>
      <c r="G86" s="45">
        <v>4.0</v>
      </c>
      <c r="H86" s="61">
        <v>3770.0</v>
      </c>
      <c r="I86" s="47">
        <v>45363.0</v>
      </c>
      <c r="J86" s="45" t="s">
        <v>71</v>
      </c>
      <c r="K86" s="45" t="s">
        <v>73</v>
      </c>
      <c r="L86" s="26"/>
      <c r="M86" s="65">
        <f>iferror(sumifs($H$3:$H$1009,$A$3:$A$1009,A86,$C$3:$C$1009,C86)/vlookup(A86,'Input de Projetos'!$A$3:$B$999,2,false),"")</f>
        <v>1.154180699</v>
      </c>
      <c r="N86" s="48">
        <f t="shared" si="2"/>
        <v>202403</v>
      </c>
      <c r="O86" s="48">
        <f>IFERROR(if(J86&lt;&gt;"Sim","",VLOOKUP(A86,'Input de Projetos'!$A$3:$F$999,5,FALSE)*H86),"")</f>
        <v>2262</v>
      </c>
      <c r="P86" s="66">
        <f t="shared" si="3"/>
        <v>1508</v>
      </c>
      <c r="Q86" s="10" t="str">
        <f t="shared" si="10"/>
        <v/>
      </c>
      <c r="R86" s="10"/>
      <c r="S86" s="10"/>
    </row>
    <row r="87">
      <c r="A87" s="9" t="s">
        <v>35</v>
      </c>
      <c r="B87" s="9" t="s">
        <v>134</v>
      </c>
      <c r="C87" s="9" t="s">
        <v>139</v>
      </c>
      <c r="D87" s="67"/>
      <c r="E87" s="61">
        <v>520000.0</v>
      </c>
      <c r="F87" s="62">
        <f t="shared" si="11"/>
        <v>52000</v>
      </c>
      <c r="G87" s="45">
        <v>5.0</v>
      </c>
      <c r="H87" s="61">
        <v>3780.0</v>
      </c>
      <c r="I87" s="47">
        <v>45377.0</v>
      </c>
      <c r="J87" s="45" t="s">
        <v>71</v>
      </c>
      <c r="K87" s="45" t="s">
        <v>73</v>
      </c>
      <c r="L87" s="26"/>
      <c r="M87" s="65">
        <f>iferror(sumifs($H$3:$H$1009,$A$3:$A$1009,A87,$C$3:$C$1009,C87)/vlookup(A87,'Input de Projetos'!$A$3:$B$999,2,false),"")</f>
        <v>1.154180699</v>
      </c>
      <c r="N87" s="48">
        <f t="shared" si="2"/>
        <v>202403</v>
      </c>
      <c r="O87" s="48">
        <f>IFERROR(if(J87&lt;&gt;"Sim","",VLOOKUP(A87,'Input de Projetos'!$A$3:$F$999,5,FALSE)*H87),"")</f>
        <v>2268</v>
      </c>
      <c r="P87" s="66">
        <f t="shared" si="3"/>
        <v>1512</v>
      </c>
      <c r="Q87" s="10" t="str">
        <f t="shared" si="10"/>
        <v/>
      </c>
      <c r="R87" s="10"/>
      <c r="S87" s="10"/>
    </row>
    <row r="88">
      <c r="A88" s="9" t="s">
        <v>39</v>
      </c>
      <c r="B88" s="9" t="s">
        <v>134</v>
      </c>
      <c r="C88" s="9" t="s">
        <v>140</v>
      </c>
      <c r="D88" s="56">
        <v>45162.0</v>
      </c>
      <c r="E88" s="61">
        <v>170226.32</v>
      </c>
      <c r="F88" s="62">
        <f t="shared" si="11"/>
        <v>17022.632</v>
      </c>
      <c r="G88" s="45">
        <v>1.0</v>
      </c>
      <c r="H88" s="61">
        <f>F88*60%</f>
        <v>10213.5792</v>
      </c>
      <c r="I88" s="47">
        <v>45169.0</v>
      </c>
      <c r="J88" s="45" t="s">
        <v>71</v>
      </c>
      <c r="K88" s="45" t="s">
        <v>73</v>
      </c>
      <c r="L88" s="26"/>
      <c r="M88" s="65">
        <f>iferror(sumifs($H$3:$H$1009,$A$3:$A$1009,A88,$C$3:$C$1009,C88)/vlookup(A88,'Input de Projetos'!$A$3:$B$999,2,false),"")</f>
        <v>0.3796631185</v>
      </c>
      <c r="N88" s="48">
        <f t="shared" si="2"/>
        <v>202308</v>
      </c>
      <c r="O88" s="48">
        <f>IFERROR(if(J88&lt;&gt;"Sim","",VLOOKUP(A88,'Input de Projetos'!$A$3:$F$999,5,FALSE)*H88),"")</f>
        <v>7149.50544</v>
      </c>
      <c r="P88" s="66">
        <f t="shared" si="3"/>
        <v>3064.07376</v>
      </c>
      <c r="Q88" s="10" t="str">
        <f t="shared" si="10"/>
        <v/>
      </c>
      <c r="R88" s="10"/>
      <c r="S88" s="10"/>
    </row>
    <row r="89">
      <c r="A89" s="9" t="s">
        <v>39</v>
      </c>
      <c r="B89" s="9" t="s">
        <v>134</v>
      </c>
      <c r="C89" s="9" t="s">
        <v>141</v>
      </c>
      <c r="D89" s="56">
        <v>45162.0</v>
      </c>
      <c r="E89" s="61">
        <v>170226.32</v>
      </c>
      <c r="F89" s="62">
        <f t="shared" si="11"/>
        <v>17022.632</v>
      </c>
      <c r="G89" s="45">
        <v>2.0</v>
      </c>
      <c r="H89" s="61">
        <v>2250.0</v>
      </c>
      <c r="I89" s="47">
        <v>45225.0</v>
      </c>
      <c r="J89" s="45" t="s">
        <v>71</v>
      </c>
      <c r="K89" s="45" t="s">
        <v>73</v>
      </c>
      <c r="L89" s="26"/>
      <c r="M89" s="65">
        <f>iferror(sumifs($H$3:$H$1009,$A$3:$A$1009,A89,$C$3:$C$1009,C89)/vlookup(A89,'Input de Projetos'!$A$3:$B$999,2,false),"")</f>
        <v>0.3796631185</v>
      </c>
      <c r="N89" s="48">
        <f t="shared" si="2"/>
        <v>202310</v>
      </c>
      <c r="O89" s="48">
        <f>IFERROR(if(J89&lt;&gt;"Sim","",VLOOKUP(A89,'Input de Projetos'!$A$3:$F$999,5,FALSE)*H89),"")</f>
        <v>1575</v>
      </c>
      <c r="P89" s="66">
        <f t="shared" si="3"/>
        <v>675</v>
      </c>
      <c r="Q89" s="10" t="str">
        <f t="shared" si="10"/>
        <v/>
      </c>
      <c r="R89" s="10"/>
      <c r="S89" s="10"/>
    </row>
    <row r="90">
      <c r="A90" s="9" t="s">
        <v>39</v>
      </c>
      <c r="B90" s="9" t="s">
        <v>134</v>
      </c>
      <c r="C90" s="9" t="s">
        <v>141</v>
      </c>
      <c r="D90" s="56">
        <v>45162.0</v>
      </c>
      <c r="E90" s="61">
        <v>170226.32</v>
      </c>
      <c r="F90" s="62">
        <f t="shared" si="11"/>
        <v>17022.632</v>
      </c>
      <c r="G90" s="45">
        <v>3.0</v>
      </c>
      <c r="H90" s="61">
        <v>4600.0</v>
      </c>
      <c r="I90" s="47">
        <v>45279.0</v>
      </c>
      <c r="J90" s="45" t="s">
        <v>71</v>
      </c>
      <c r="K90" s="45" t="s">
        <v>73</v>
      </c>
      <c r="L90" s="26"/>
      <c r="M90" s="65">
        <f>iferror(sumifs($H$3:$H$1009,$A$3:$A$1009,A90,$C$3:$C$1009,C90)/vlookup(A90,'Input de Projetos'!$A$3:$B$999,2,false),"")</f>
        <v>0.3796631185</v>
      </c>
      <c r="N90" s="48">
        <f t="shared" si="2"/>
        <v>202312</v>
      </c>
      <c r="O90" s="48">
        <f>IFERROR(if(J90&lt;&gt;"Sim","",VLOOKUP(A90,'Input de Projetos'!$A$3:$F$999,5,FALSE)*H90),"")</f>
        <v>3220</v>
      </c>
      <c r="P90" s="66">
        <f t="shared" si="3"/>
        <v>1380</v>
      </c>
      <c r="Q90" s="10" t="str">
        <f t="shared" si="10"/>
        <v/>
      </c>
      <c r="R90" s="10"/>
      <c r="S90" s="10"/>
    </row>
    <row r="91">
      <c r="A91" s="41" t="s">
        <v>36</v>
      </c>
      <c r="B91" s="29" t="s">
        <v>134</v>
      </c>
      <c r="C91" s="29" t="s">
        <v>141</v>
      </c>
      <c r="D91" s="56">
        <v>44992.0</v>
      </c>
      <c r="E91" s="62"/>
      <c r="F91" s="61">
        <v>2400.0</v>
      </c>
      <c r="G91" s="45">
        <v>1.0</v>
      </c>
      <c r="H91" s="61">
        <v>1200.0</v>
      </c>
      <c r="I91" s="47">
        <v>45000.0</v>
      </c>
      <c r="J91" s="45" t="s">
        <v>71</v>
      </c>
      <c r="K91" s="45" t="s">
        <v>73</v>
      </c>
      <c r="L91" s="26"/>
      <c r="M91" s="65">
        <f>iferror(sumifs($H$3:$H$1009,$A$3:$A$1009,A91,$C$3:$C$1009,C91)/vlookup(A91,'Input de Projetos'!$A$3:$B$999,2,false),"")</f>
        <v>0.05351051259</v>
      </c>
      <c r="N91" s="48">
        <f t="shared" si="2"/>
        <v>202303</v>
      </c>
      <c r="O91" s="48">
        <f>IFERROR(if(J91&lt;&gt;"Sim","",VLOOKUP(A91,'Input de Projetos'!$A$3:$F$999,5,FALSE)*H91),"")</f>
        <v>720</v>
      </c>
      <c r="P91" s="66">
        <f t="shared" si="3"/>
        <v>480</v>
      </c>
      <c r="Q91" s="10" t="str">
        <f t="shared" si="10"/>
        <v/>
      </c>
      <c r="R91" s="10"/>
      <c r="S91" s="10"/>
    </row>
    <row r="92">
      <c r="A92" s="63" t="s">
        <v>36</v>
      </c>
      <c r="B92" s="29" t="s">
        <v>134</v>
      </c>
      <c r="C92" s="29" t="s">
        <v>141</v>
      </c>
      <c r="D92" s="56">
        <v>44992.0</v>
      </c>
      <c r="E92" s="62"/>
      <c r="F92" s="61">
        <v>2400.0</v>
      </c>
      <c r="G92" s="45">
        <v>2.0</v>
      </c>
      <c r="H92" s="61">
        <v>1200.0</v>
      </c>
      <c r="I92" s="47">
        <v>45124.0</v>
      </c>
      <c r="J92" s="45" t="s">
        <v>71</v>
      </c>
      <c r="K92" s="45" t="s">
        <v>73</v>
      </c>
      <c r="L92" s="26"/>
      <c r="M92" s="65">
        <f>iferror(sumifs($H$3:$H$1009,$A$3:$A$1009,A92,$C$3:$C$1009,C92)/vlookup(A92,'Input de Projetos'!$A$3:$B$999,2,false),"")</f>
        <v>0.05351051259</v>
      </c>
      <c r="N92" s="48">
        <f t="shared" si="2"/>
        <v>202307</v>
      </c>
      <c r="O92" s="48">
        <f>IFERROR(if(J92&lt;&gt;"Sim","",VLOOKUP(A92,'Input de Projetos'!$A$3:$F$999,5,FALSE)*H92),"")</f>
        <v>720</v>
      </c>
      <c r="P92" s="66">
        <f t="shared" si="3"/>
        <v>480</v>
      </c>
      <c r="Q92" s="10" t="str">
        <f t="shared" si="10"/>
        <v/>
      </c>
      <c r="R92" s="10"/>
      <c r="S92" s="10"/>
    </row>
    <row r="93">
      <c r="A93" s="9" t="s">
        <v>25</v>
      </c>
      <c r="B93" s="64" t="s">
        <v>134</v>
      </c>
      <c r="C93" s="64" t="s">
        <v>142</v>
      </c>
      <c r="D93" s="67"/>
      <c r="E93" s="61">
        <v>48217.1</v>
      </c>
      <c r="F93" s="61">
        <f t="shared" ref="F93:F94" si="12">E93*9%</f>
        <v>4339.539</v>
      </c>
      <c r="G93" s="45">
        <v>1.0</v>
      </c>
      <c r="H93" s="61">
        <v>2250.0</v>
      </c>
      <c r="I93" s="47">
        <v>45096.0</v>
      </c>
      <c r="J93" s="45" t="s">
        <v>71</v>
      </c>
      <c r="K93" s="45" t="s">
        <v>73</v>
      </c>
      <c r="L93" s="26"/>
      <c r="M93" s="65">
        <f>iferror(sumifs($H$3:$H$1009,$A$3:$A$1009,A93,$C$3:$C$1009,C93)/vlookup(A93,'Input de Projetos'!$A$3:$B$999,2,false),"")</f>
        <v>0.1266509861</v>
      </c>
      <c r="N93" s="48">
        <f t="shared" si="2"/>
        <v>202306</v>
      </c>
      <c r="O93" s="48">
        <f>IFERROR(if(J93&lt;&gt;"Sim","",VLOOKUP(A93,'Input de Projetos'!$A$3:$F$999,5,FALSE)*H93),"")</f>
        <v>1350</v>
      </c>
      <c r="P93" s="66">
        <f t="shared" si="3"/>
        <v>900</v>
      </c>
      <c r="Q93" s="10" t="str">
        <f t="shared" si="10"/>
        <v/>
      </c>
      <c r="R93" s="10"/>
      <c r="S93" s="10"/>
    </row>
    <row r="94">
      <c r="A94" s="41" t="s">
        <v>25</v>
      </c>
      <c r="B94" s="29" t="s">
        <v>134</v>
      </c>
      <c r="C94" s="64" t="s">
        <v>142</v>
      </c>
      <c r="D94" s="67"/>
      <c r="E94" s="61">
        <v>48217.1</v>
      </c>
      <c r="F94" s="61">
        <f t="shared" si="12"/>
        <v>4339.539</v>
      </c>
      <c r="G94" s="45">
        <v>2.0</v>
      </c>
      <c r="H94" s="61">
        <f>2250+1100</f>
        <v>3350</v>
      </c>
      <c r="I94" s="47">
        <v>45189.0</v>
      </c>
      <c r="J94" s="45" t="s">
        <v>71</v>
      </c>
      <c r="K94" s="45" t="s">
        <v>73</v>
      </c>
      <c r="L94" s="26"/>
      <c r="M94" s="65">
        <f>iferror(sumifs($H$3:$H$1009,$A$3:$A$1009,A94,$C$3:$C$1009,C94)/vlookup(A94,'Input de Projetos'!$A$3:$B$999,2,false),"")</f>
        <v>0.1266509861</v>
      </c>
      <c r="N94" s="48">
        <f t="shared" si="2"/>
        <v>202309</v>
      </c>
      <c r="O94" s="48">
        <f>IFERROR(if(J94&lt;&gt;"Sim","",VLOOKUP(A94,'Input de Projetos'!$A$3:$F$999,5,FALSE)*H94),"")</f>
        <v>2010</v>
      </c>
      <c r="P94" s="66">
        <f t="shared" si="3"/>
        <v>1340</v>
      </c>
      <c r="Q94" s="10" t="str">
        <f t="shared" si="10"/>
        <v/>
      </c>
      <c r="R94" s="10"/>
      <c r="S94" s="10"/>
    </row>
    <row r="95">
      <c r="A95" s="41" t="s">
        <v>34</v>
      </c>
      <c r="B95" s="29" t="s">
        <v>134</v>
      </c>
      <c r="C95" s="29" t="s">
        <v>135</v>
      </c>
      <c r="D95" s="67"/>
      <c r="E95" s="62"/>
      <c r="F95" s="61">
        <v>4202.0</v>
      </c>
      <c r="G95" s="45">
        <v>1.0</v>
      </c>
      <c r="H95" s="61">
        <v>2101.0</v>
      </c>
      <c r="I95" s="47">
        <v>44869.0</v>
      </c>
      <c r="J95" s="45" t="s">
        <v>71</v>
      </c>
      <c r="K95" s="45" t="s">
        <v>73</v>
      </c>
      <c r="L95" s="26"/>
      <c r="M95" s="65">
        <f>iferror(sumifs($H$3:$H$1009,$A$3:$A$1009,A95,$C$3:$C$1009,C95)/vlookup(A95,'Input de Projetos'!$A$3:$B$999,2,false),"")</f>
        <v>0.09380511218</v>
      </c>
      <c r="N95" s="48">
        <f t="shared" si="2"/>
        <v>202211</v>
      </c>
      <c r="O95" s="48">
        <f>IFERROR(if(J95&lt;&gt;"Sim","",VLOOKUP(A95,'Input de Projetos'!$A$3:$F$999,5,FALSE)*H95),"")</f>
        <v>1260.6</v>
      </c>
      <c r="P95" s="66">
        <f t="shared" si="3"/>
        <v>840.4</v>
      </c>
      <c r="Q95" s="10" t="str">
        <f t="shared" si="10"/>
        <v/>
      </c>
      <c r="R95" s="10"/>
      <c r="S95" s="10"/>
    </row>
    <row r="96">
      <c r="A96" s="41" t="s">
        <v>34</v>
      </c>
      <c r="B96" s="29" t="s">
        <v>134</v>
      </c>
      <c r="C96" s="29" t="s">
        <v>135</v>
      </c>
      <c r="D96" s="67"/>
      <c r="E96" s="62"/>
      <c r="F96" s="61">
        <v>4020.0</v>
      </c>
      <c r="G96" s="45">
        <v>2.0</v>
      </c>
      <c r="H96" s="61">
        <v>2101.0</v>
      </c>
      <c r="I96" s="47">
        <v>44957.0</v>
      </c>
      <c r="J96" s="45" t="s">
        <v>71</v>
      </c>
      <c r="K96" s="45" t="s">
        <v>73</v>
      </c>
      <c r="L96" s="26"/>
      <c r="M96" s="65">
        <f>iferror(sumifs($H$3:$H$1009,$A$3:$A$1009,A96,$C$3:$C$1009,C96)/vlookup(A96,'Input de Projetos'!$A$3:$B$999,2,false),"")</f>
        <v>0.09380511218</v>
      </c>
      <c r="N96" s="48">
        <f t="shared" si="2"/>
        <v>202301</v>
      </c>
      <c r="O96" s="48">
        <f>IFERROR(if(J96&lt;&gt;"Sim","",VLOOKUP(A96,'Input de Projetos'!$A$3:$F$999,5,FALSE)*H96),"")</f>
        <v>1260.6</v>
      </c>
      <c r="P96" s="66">
        <f t="shared" si="3"/>
        <v>840.4</v>
      </c>
      <c r="Q96" s="10" t="str">
        <f t="shared" si="10"/>
        <v/>
      </c>
      <c r="R96" s="10"/>
      <c r="S96" s="10"/>
    </row>
    <row r="97">
      <c r="A97" s="41" t="s">
        <v>32</v>
      </c>
      <c r="B97" s="29" t="s">
        <v>134</v>
      </c>
      <c r="C97" s="29" t="s">
        <v>135</v>
      </c>
      <c r="D97" s="67"/>
      <c r="E97" s="62"/>
      <c r="F97" s="61">
        <f>H97</f>
        <v>800</v>
      </c>
      <c r="G97" s="45">
        <v>1.0</v>
      </c>
      <c r="H97" s="61">
        <v>800.0</v>
      </c>
      <c r="I97" s="47">
        <v>44861.0</v>
      </c>
      <c r="J97" s="45" t="s">
        <v>71</v>
      </c>
      <c r="K97" s="45" t="s">
        <v>73</v>
      </c>
      <c r="L97" s="26"/>
      <c r="M97" s="65">
        <f>iferror(sumifs($H$3:$H$1009,$A$3:$A$1009,A97,$C$3:$C$1009,C97)/vlookup(A97,'Input de Projetos'!$A$3:$B$999,2,false),"")</f>
        <v>0.01786910878</v>
      </c>
      <c r="N97" s="48">
        <f t="shared" si="2"/>
        <v>202210</v>
      </c>
      <c r="O97" s="48">
        <f>IFERROR(if(J97&lt;&gt;"Sim","",VLOOKUP(A97,'Input de Projetos'!$A$3:$F$999,5,FALSE)*H97),"")</f>
        <v>320</v>
      </c>
      <c r="P97" s="66">
        <f t="shared" si="3"/>
        <v>480</v>
      </c>
      <c r="Q97" s="10" t="str">
        <f t="shared" si="10"/>
        <v/>
      </c>
      <c r="R97" s="10"/>
      <c r="S97" s="10"/>
    </row>
    <row r="98">
      <c r="A98" s="9" t="s">
        <v>49</v>
      </c>
      <c r="B98" s="9" t="s">
        <v>134</v>
      </c>
      <c r="C98" s="9" t="s">
        <v>143</v>
      </c>
      <c r="D98" s="67"/>
      <c r="E98" s="61">
        <v>123900.0</v>
      </c>
      <c r="F98" s="61">
        <v>11500.0</v>
      </c>
      <c r="G98" s="45">
        <v>1.0</v>
      </c>
      <c r="H98" s="61">
        <v>4956.0</v>
      </c>
      <c r="I98" s="47">
        <v>45553.0</v>
      </c>
      <c r="J98" s="45" t="s">
        <v>71</v>
      </c>
      <c r="K98" s="45" t="s">
        <v>73</v>
      </c>
      <c r="L98" s="26"/>
      <c r="M98" s="65">
        <f>iferror(sumifs($H$3:$H$1009,$A$3:$A$1009,A98,$C$3:$C$1009,C98)/vlookup(A98,'Input de Projetos'!$A$3:$B$999,2,false),"")</f>
        <v>0.2734612839</v>
      </c>
      <c r="N98" s="48">
        <f t="shared" si="2"/>
        <v>202409</v>
      </c>
      <c r="O98" s="48">
        <f>IFERROR(if(J98&lt;&gt;"Sim","",VLOOKUP(A98,'Input de Projetos'!$A$3:$F$999,5,FALSE)*H98),"")</f>
        <v>4956</v>
      </c>
      <c r="P98" s="66">
        <f t="shared" si="3"/>
        <v>0</v>
      </c>
      <c r="Q98" s="10" t="str">
        <f t="shared" si="10"/>
        <v/>
      </c>
      <c r="R98" s="10"/>
      <c r="S98" s="10"/>
    </row>
    <row r="99">
      <c r="A99" s="9" t="s">
        <v>49</v>
      </c>
      <c r="B99" s="9" t="s">
        <v>134</v>
      </c>
      <c r="C99" s="9" t="s">
        <v>143</v>
      </c>
      <c r="D99" s="67"/>
      <c r="E99" s="61">
        <v>123900.0</v>
      </c>
      <c r="F99" s="61">
        <v>11500.0</v>
      </c>
      <c r="G99" s="45">
        <v>2.0</v>
      </c>
      <c r="H99" s="61">
        <v>1860.0</v>
      </c>
      <c r="I99" s="47">
        <v>45623.0</v>
      </c>
      <c r="J99" s="45" t="s">
        <v>71</v>
      </c>
      <c r="K99" s="45" t="s">
        <v>73</v>
      </c>
      <c r="L99" s="26"/>
      <c r="M99" s="65">
        <f>iferror(sumifs($H$3:$H$1009,$A$3:$A$1009,A99,$C$3:$C$1009,C99)/vlookup(A99,'Input de Projetos'!$A$3:$B$999,2,false),"")</f>
        <v>0.2734612839</v>
      </c>
      <c r="N99" s="48">
        <f t="shared" si="2"/>
        <v>202411</v>
      </c>
      <c r="O99" s="48">
        <f>IFERROR(if(J99&lt;&gt;"Sim","",VLOOKUP(A99,'Input de Projetos'!$A$3:$F$999,5,FALSE)*H99),"")</f>
        <v>1860</v>
      </c>
      <c r="P99" s="66">
        <f t="shared" si="3"/>
        <v>0</v>
      </c>
      <c r="Q99" s="10" t="str">
        <f t="shared" si="10"/>
        <v/>
      </c>
      <c r="R99" s="10"/>
      <c r="S99" s="10"/>
    </row>
    <row r="100">
      <c r="A100" s="9" t="s">
        <v>49</v>
      </c>
      <c r="B100" s="9" t="s">
        <v>134</v>
      </c>
      <c r="C100" s="9" t="s">
        <v>143</v>
      </c>
      <c r="D100" s="67"/>
      <c r="E100" s="61">
        <v>123900.0</v>
      </c>
      <c r="F100" s="61">
        <v>11500.0</v>
      </c>
      <c r="G100" s="45">
        <v>3.0</v>
      </c>
      <c r="H100" s="61">
        <v>1860.0</v>
      </c>
      <c r="I100" s="47">
        <v>45645.0</v>
      </c>
      <c r="J100" s="45" t="s">
        <v>71</v>
      </c>
      <c r="K100" s="45" t="s">
        <v>73</v>
      </c>
      <c r="L100" s="26"/>
      <c r="M100" s="65">
        <f>iferror(sumifs($H$3:$H$1009,$A$3:$A$1009,A100,$C$3:$C$1009,C100)/vlookup(A100,'Input de Projetos'!$A$3:$B$999,2,false),"")</f>
        <v>0.2734612839</v>
      </c>
      <c r="N100" s="48">
        <f t="shared" si="2"/>
        <v>202412</v>
      </c>
      <c r="O100" s="48">
        <f>IFERROR(if(J100&lt;&gt;"Sim","",VLOOKUP(A100,'Input de Projetos'!$A$3:$F$999,5,FALSE)*H100),"")</f>
        <v>1860</v>
      </c>
      <c r="P100" s="66">
        <f t="shared" si="3"/>
        <v>0</v>
      </c>
      <c r="Q100" s="10" t="str">
        <f t="shared" si="10"/>
        <v/>
      </c>
      <c r="R100" s="10"/>
      <c r="S100" s="10"/>
    </row>
    <row r="101">
      <c r="A101" s="9" t="s">
        <v>42</v>
      </c>
      <c r="B101" s="9" t="s">
        <v>134</v>
      </c>
      <c r="C101" s="9" t="s">
        <v>144</v>
      </c>
      <c r="D101" s="67"/>
      <c r="E101" s="62"/>
      <c r="F101" s="61">
        <v>9444.0</v>
      </c>
      <c r="G101" s="45">
        <v>2.0</v>
      </c>
      <c r="H101" s="61">
        <v>9444.0</v>
      </c>
      <c r="I101" s="47">
        <v>45351.0</v>
      </c>
      <c r="J101" s="45" t="s">
        <v>71</v>
      </c>
      <c r="K101" s="45" t="s">
        <v>73</v>
      </c>
      <c r="L101" s="26"/>
      <c r="M101" s="65">
        <f>iferror(sumifs($H$3:$H$1009,$A$3:$A$1009,A101,$C$3:$C$1009,C101)/vlookup(A101,'Input de Projetos'!$A$3:$B$999,2,false),"")</f>
        <v>0.2096011718</v>
      </c>
      <c r="N101" s="48">
        <f t="shared" si="2"/>
        <v>202402</v>
      </c>
      <c r="O101" s="48">
        <f>IFERROR(if(J101&lt;&gt;"Sim","",VLOOKUP(A101,'Input de Projetos'!$A$3:$F$999,5,FALSE)*H101),"")</f>
        <v>5666.4</v>
      </c>
      <c r="P101" s="66">
        <f t="shared" si="3"/>
        <v>3777.6</v>
      </c>
      <c r="Q101" s="10" t="str">
        <f t="shared" si="10"/>
        <v/>
      </c>
      <c r="R101" s="10"/>
      <c r="S101" s="10"/>
    </row>
    <row r="102">
      <c r="A102" s="9" t="s">
        <v>42</v>
      </c>
      <c r="B102" s="9" t="s">
        <v>134</v>
      </c>
      <c r="C102" s="9" t="s">
        <v>137</v>
      </c>
      <c r="D102" s="67"/>
      <c r="E102" s="62"/>
      <c r="F102" s="61">
        <v>3140.0</v>
      </c>
      <c r="G102" s="45">
        <v>1.0</v>
      </c>
      <c r="H102" s="62"/>
      <c r="I102" s="47">
        <v>45443.0</v>
      </c>
      <c r="J102" s="45" t="s">
        <v>71</v>
      </c>
      <c r="K102" s="45" t="s">
        <v>73</v>
      </c>
      <c r="L102" s="26"/>
      <c r="M102" s="65" t="str">
        <f>iferror(sumifs($H$3:$H$1009,$A$3:$A$1009,#REF!,$C$3:$C$1009,#REF!)/vlookup(#REF!,'Input de Projetos'!$A$3:$B$999,2,false),"")</f>
        <v/>
      </c>
      <c r="N102" s="48">
        <f t="shared" si="2"/>
        <v>202405</v>
      </c>
      <c r="O102" s="48" t="str">
        <f>IFERROR(if(J102&lt;&gt;"Sim","",VLOOKUP(#REF!,'Input de Projetos'!$A$3:$F$999,5,FALSE)*H102),"")</f>
        <v/>
      </c>
      <c r="P102" s="66">
        <f t="shared" si="3"/>
        <v>0</v>
      </c>
      <c r="Q102" s="10" t="str">
        <f t="shared" si="10"/>
        <v/>
      </c>
      <c r="R102" s="10"/>
      <c r="S102" s="10"/>
    </row>
    <row r="103">
      <c r="A103" s="9" t="s">
        <v>42</v>
      </c>
      <c r="B103" s="9" t="s">
        <v>134</v>
      </c>
      <c r="C103" s="9" t="s">
        <v>137</v>
      </c>
      <c r="D103" s="67"/>
      <c r="E103" s="62"/>
      <c r="F103" s="61">
        <v>788.7</v>
      </c>
      <c r="G103" s="45">
        <v>2.0</v>
      </c>
      <c r="H103" s="62"/>
      <c r="I103" s="47">
        <v>45443.0</v>
      </c>
      <c r="J103" s="45" t="s">
        <v>71</v>
      </c>
      <c r="K103" s="45" t="s">
        <v>73</v>
      </c>
      <c r="L103" s="26"/>
      <c r="M103" s="65">
        <f>iferror(sumifs($H$3:$H$1009,$A$3:$A$1009,A103,$C$3:$C$1009,C103)/vlookup(A103,'Input de Projetos'!$A$3:$B$999,2,false),"")</f>
        <v>0</v>
      </c>
      <c r="N103" s="48">
        <f t="shared" si="2"/>
        <v>202405</v>
      </c>
      <c r="O103" s="48">
        <f>IFERROR(if(J103&lt;&gt;"Sim","",VLOOKUP(A103,'Input de Projetos'!$A$3:$F$999,5,FALSE)*H103),"")</f>
        <v>0</v>
      </c>
      <c r="P103" s="66">
        <f t="shared" si="3"/>
        <v>0</v>
      </c>
      <c r="Q103" s="10" t="str">
        <f t="shared" si="10"/>
        <v/>
      </c>
      <c r="R103" s="10"/>
      <c r="S103" s="10"/>
    </row>
    <row r="104">
      <c r="A104" s="9" t="s">
        <v>38</v>
      </c>
      <c r="B104" s="9" t="s">
        <v>134</v>
      </c>
      <c r="C104" s="9" t="s">
        <v>141</v>
      </c>
      <c r="D104" s="56">
        <v>45160.0</v>
      </c>
      <c r="E104" s="61">
        <v>353655.25</v>
      </c>
      <c r="F104" s="62">
        <f t="shared" ref="F104:F106" si="13">E104*10%</f>
        <v>35365.525</v>
      </c>
      <c r="G104" s="45">
        <v>1.0</v>
      </c>
      <c r="H104" s="61">
        <v>17682.76</v>
      </c>
      <c r="I104" s="47">
        <v>45168.0</v>
      </c>
      <c r="J104" s="45" t="s">
        <v>71</v>
      </c>
      <c r="K104" s="45" t="s">
        <v>73</v>
      </c>
      <c r="L104" s="26"/>
      <c r="M104" s="65">
        <f>iferror(sumifs($H$3:$H$1009,$A$3:$A$1009,A104,$C$3:$C$1009,C104)/vlookup(A104,'Input de Projetos'!$A$3:$B$999,2,false),"")</f>
        <v>0.6558149005</v>
      </c>
      <c r="N104" s="48">
        <f t="shared" si="2"/>
        <v>202308</v>
      </c>
      <c r="O104" s="48">
        <f>IFERROR(if(J104&lt;&gt;"Sim","",VLOOKUP(A104,'Input de Projetos'!$A$3:$F$999,5,FALSE)*H104),"")</f>
        <v>12377.932</v>
      </c>
      <c r="P104" s="66">
        <f t="shared" si="3"/>
        <v>5304.828</v>
      </c>
      <c r="Q104" s="10" t="str">
        <f t="shared" si="10"/>
        <v/>
      </c>
      <c r="R104" s="10"/>
      <c r="S104" s="10"/>
    </row>
    <row r="105">
      <c r="A105" s="9" t="s">
        <v>38</v>
      </c>
      <c r="B105" s="9" t="s">
        <v>134</v>
      </c>
      <c r="C105" s="9" t="s">
        <v>141</v>
      </c>
      <c r="D105" s="56">
        <v>45160.0</v>
      </c>
      <c r="E105" s="61">
        <v>353655.25</v>
      </c>
      <c r="F105" s="62">
        <f t="shared" si="13"/>
        <v>35365.525</v>
      </c>
      <c r="G105" s="45">
        <v>2.0</v>
      </c>
      <c r="H105" s="61">
        <v>5894.25</v>
      </c>
      <c r="I105" s="47">
        <v>45239.0</v>
      </c>
      <c r="J105" s="45" t="s">
        <v>71</v>
      </c>
      <c r="K105" s="45" t="s">
        <v>73</v>
      </c>
      <c r="L105" s="26"/>
      <c r="M105" s="65">
        <f>iferror(sumifs($H$3:$H$1009,$A$3:$A$1009,A105,$C$3:$C$1009,C105)/vlookup(A105,'Input de Projetos'!$A$3:$B$999,2,false),"")</f>
        <v>0.6558149005</v>
      </c>
      <c r="N105" s="48">
        <f t="shared" si="2"/>
        <v>202311</v>
      </c>
      <c r="O105" s="48">
        <f>IFERROR(if(J105&lt;&gt;"Sim","",VLOOKUP(A105,'Input de Projetos'!$A$3:$F$999,5,FALSE)*H105),"")</f>
        <v>4125.975</v>
      </c>
      <c r="P105" s="66">
        <f t="shared" si="3"/>
        <v>1768.275</v>
      </c>
      <c r="Q105" s="10" t="str">
        <f t="shared" si="10"/>
        <v/>
      </c>
      <c r="R105" s="10"/>
      <c r="S105" s="10"/>
    </row>
    <row r="106">
      <c r="A106" s="9" t="s">
        <v>38</v>
      </c>
      <c r="B106" s="9" t="s">
        <v>134</v>
      </c>
      <c r="C106" s="9" t="s">
        <v>141</v>
      </c>
      <c r="D106" s="56">
        <v>45160.0</v>
      </c>
      <c r="E106" s="61">
        <v>353655.25</v>
      </c>
      <c r="F106" s="62">
        <f t="shared" si="13"/>
        <v>35365.525</v>
      </c>
      <c r="G106" s="45">
        <v>3.0</v>
      </c>
      <c r="H106" s="61">
        <v>5894.0</v>
      </c>
      <c r="I106" s="47">
        <v>45421.0</v>
      </c>
      <c r="J106" s="45" t="s">
        <v>71</v>
      </c>
      <c r="K106" s="45" t="s">
        <v>73</v>
      </c>
      <c r="L106" s="26"/>
      <c r="M106" s="65">
        <f>iferror(sumifs($H$3:$H$1009,$A$3:$A$1009,A106,$C$3:$C$1009,C106)/vlookup(A106,'Input de Projetos'!$A$3:$B$999,2,false),"")</f>
        <v>0.6558149005</v>
      </c>
      <c r="N106" s="48">
        <f t="shared" si="2"/>
        <v>202405</v>
      </c>
      <c r="O106" s="48">
        <f>IFERROR(if(J106&lt;&gt;"Sim","",VLOOKUP(A106,'Input de Projetos'!$A$3:$F$999,5,FALSE)*H106),"")</f>
        <v>4125.8</v>
      </c>
      <c r="P106" s="66">
        <f t="shared" si="3"/>
        <v>1768.2</v>
      </c>
      <c r="Q106" s="10" t="str">
        <f t="shared" si="10"/>
        <v/>
      </c>
      <c r="R106" s="10"/>
      <c r="S106" s="10"/>
    </row>
    <row r="107">
      <c r="A107" s="41" t="s">
        <v>26</v>
      </c>
      <c r="B107" s="29" t="s">
        <v>134</v>
      </c>
      <c r="C107" s="29" t="s">
        <v>145</v>
      </c>
      <c r="D107" s="67"/>
      <c r="E107" s="62"/>
      <c r="F107" s="61">
        <f>H107</f>
        <v>600</v>
      </c>
      <c r="G107" s="45">
        <v>1.0</v>
      </c>
      <c r="H107" s="61">
        <v>600.0</v>
      </c>
      <c r="I107" s="47">
        <v>44746.0</v>
      </c>
      <c r="J107" s="45" t="s">
        <v>71</v>
      </c>
      <c r="K107" s="45" t="s">
        <v>73</v>
      </c>
      <c r="L107" s="26"/>
      <c r="M107" s="65">
        <f>iferror(sumifs($H$3:$H$1009,$A$3:$A$1009,A107,$C$3:$C$1009,C107)/vlookup(A107,'Input de Projetos'!$A$3:$B$999,2,false),"")</f>
        <v>0.0134840551</v>
      </c>
      <c r="N107" s="48">
        <f t="shared" si="2"/>
        <v>202207</v>
      </c>
      <c r="O107" s="48">
        <f>IFERROR(if(J107&lt;&gt;"Sim","",VLOOKUP(A107,'Input de Projetos'!$A$3:$F$999,5,FALSE)*H107),"")</f>
        <v>360</v>
      </c>
      <c r="P107" s="66">
        <f t="shared" si="3"/>
        <v>240</v>
      </c>
      <c r="Q107" s="10"/>
      <c r="R107" s="10"/>
      <c r="S107" s="10"/>
    </row>
    <row r="108">
      <c r="A108" s="9" t="s">
        <v>52</v>
      </c>
      <c r="B108" s="9" t="s">
        <v>134</v>
      </c>
      <c r="C108" s="9" t="s">
        <v>141</v>
      </c>
      <c r="D108" s="67"/>
      <c r="E108" s="61">
        <v>90000.0</v>
      </c>
      <c r="F108" s="61">
        <v>9000.0</v>
      </c>
      <c r="G108" s="45">
        <v>1.0</v>
      </c>
      <c r="H108" s="61">
        <v>9000.0</v>
      </c>
      <c r="I108" s="47">
        <v>45604.0</v>
      </c>
      <c r="J108" s="45" t="s">
        <v>71</v>
      </c>
      <c r="K108" s="45" t="s">
        <v>73</v>
      </c>
      <c r="L108" s="26"/>
      <c r="M108" s="65">
        <f>iferror(sumifs($H$3:$H$1009,$A$3:$A$1009,A108,$C$3:$C$1009,C108)/vlookup(A108,'Input de Projetos'!$A$3:$B$999,2,false),"")</f>
        <v>0.1983121433</v>
      </c>
      <c r="N108" s="48">
        <f t="shared" si="2"/>
        <v>202411</v>
      </c>
      <c r="O108" s="48">
        <f>IFERROR(if(J108&lt;&gt;"Sim","",VLOOKUP(A108,'Input de Projetos'!$A$3:$F$999,5,FALSE)*H108),"")</f>
        <v>9000</v>
      </c>
      <c r="P108" s="66">
        <f t="shared" si="3"/>
        <v>0</v>
      </c>
      <c r="Q108" s="10"/>
      <c r="R108" s="10"/>
      <c r="S108" s="10"/>
    </row>
    <row r="109">
      <c r="A109" s="9" t="s">
        <v>58</v>
      </c>
      <c r="B109" s="9" t="s">
        <v>134</v>
      </c>
      <c r="C109" s="9" t="s">
        <v>141</v>
      </c>
      <c r="D109" s="67"/>
      <c r="E109" s="61">
        <v>30000.0</v>
      </c>
      <c r="F109" s="61">
        <v>3000.0</v>
      </c>
      <c r="G109" s="45">
        <v>1.0</v>
      </c>
      <c r="H109" s="61">
        <v>3000.0</v>
      </c>
      <c r="I109" s="47">
        <v>45688.0</v>
      </c>
      <c r="J109" s="45" t="s">
        <v>71</v>
      </c>
      <c r="K109" s="45" t="s">
        <v>73</v>
      </c>
      <c r="L109" s="26"/>
      <c r="M109" s="65">
        <f>iferror(sumifs($H$3:$H$1009,$A$3:$A$1009,A109,$C$3:$C$1009,C109)/vlookup(A109,'Input de Projetos'!$A$3:$B$999,2,false),"")</f>
        <v>0.06587470631</v>
      </c>
      <c r="N109" s="48">
        <f t="shared" si="2"/>
        <v>202501</v>
      </c>
      <c r="O109" s="48">
        <f>IFERROR(if(J109&lt;&gt;"Sim","",VLOOKUP(A109,'Input de Projetos'!$A$3:$F$999,5,FALSE)*H109),"")</f>
        <v>3000</v>
      </c>
      <c r="P109" s="66">
        <f t="shared" si="3"/>
        <v>0</v>
      </c>
      <c r="Q109" s="10"/>
      <c r="R109" s="10"/>
      <c r="S109" s="10"/>
    </row>
    <row r="110">
      <c r="A110" s="41" t="s">
        <v>28</v>
      </c>
      <c r="B110" s="29" t="s">
        <v>134</v>
      </c>
      <c r="C110" s="29" t="s">
        <v>135</v>
      </c>
      <c r="D110" s="67"/>
      <c r="E110" s="61">
        <v>253935.75</v>
      </c>
      <c r="F110" s="61">
        <f>H110*2</f>
        <v>22800</v>
      </c>
      <c r="G110" s="45">
        <v>1.0</v>
      </c>
      <c r="H110" s="61">
        <v>11400.0</v>
      </c>
      <c r="I110" s="47">
        <v>44887.0</v>
      </c>
      <c r="J110" s="45" t="s">
        <v>71</v>
      </c>
      <c r="K110" s="45" t="s">
        <v>73</v>
      </c>
      <c r="L110" s="26"/>
      <c r="M110" s="65">
        <f>iferror(sumifs($H$3:$H$1009,$A$3:$A$1009,A110,$C$3:$C$1009,C110)/vlookup(A110,'Input de Projetos'!$A$3:$B$999,2,false),"")</f>
        <v>0.5110388883</v>
      </c>
      <c r="N110" s="48">
        <f t="shared" si="2"/>
        <v>202211</v>
      </c>
      <c r="O110" s="48">
        <f>IFERROR(if(J110&lt;&gt;"Sim","",VLOOKUP(A110,'Input de Projetos'!$A$3:$F$999,5,FALSE)*H110),"")</f>
        <v>6840</v>
      </c>
      <c r="P110" s="66">
        <f t="shared" si="3"/>
        <v>4560</v>
      </c>
      <c r="Q110" s="10"/>
      <c r="R110" s="10"/>
      <c r="S110" s="10"/>
    </row>
    <row r="111">
      <c r="A111" s="41" t="s">
        <v>28</v>
      </c>
      <c r="B111" s="29" t="s">
        <v>134</v>
      </c>
      <c r="C111" s="29" t="s">
        <v>135</v>
      </c>
      <c r="D111" s="67"/>
      <c r="E111" s="61">
        <v>253935.75</v>
      </c>
      <c r="F111" s="61">
        <v>22800.0</v>
      </c>
      <c r="G111" s="45">
        <v>2.0</v>
      </c>
      <c r="H111" s="61">
        <v>11400.0</v>
      </c>
      <c r="I111" s="47">
        <v>45119.0</v>
      </c>
      <c r="J111" s="45" t="s">
        <v>71</v>
      </c>
      <c r="K111" s="45" t="s">
        <v>73</v>
      </c>
      <c r="L111" s="26"/>
      <c r="M111" s="65">
        <f>iferror(sumifs($H$3:$H$1009,$A$3:$A$1009,A111,$C$3:$C$1009,C111)/vlookup(A111,'Input de Projetos'!$A$3:$B$999,2,false),"")</f>
        <v>0.5110388883</v>
      </c>
      <c r="N111" s="48">
        <f t="shared" si="2"/>
        <v>202307</v>
      </c>
      <c r="O111" s="48">
        <f>IFERROR(if(J111&lt;&gt;"Sim","",VLOOKUP(A111,'Input de Projetos'!$A$3:$F$999,5,FALSE)*H111),"")</f>
        <v>6840</v>
      </c>
      <c r="P111" s="66">
        <f t="shared" si="3"/>
        <v>4560</v>
      </c>
      <c r="Q111" s="10"/>
      <c r="R111" s="10"/>
      <c r="S111" s="10"/>
    </row>
    <row r="112">
      <c r="A112" s="41" t="s">
        <v>28</v>
      </c>
      <c r="B112" s="29" t="s">
        <v>134</v>
      </c>
      <c r="C112" s="29" t="s">
        <v>146</v>
      </c>
      <c r="D112" s="67"/>
      <c r="E112" s="62"/>
      <c r="F112" s="61">
        <f>H112</f>
        <v>165</v>
      </c>
      <c r="G112" s="45">
        <v>1.0</v>
      </c>
      <c r="H112" s="61">
        <v>165.0</v>
      </c>
      <c r="I112" s="47">
        <v>44746.0</v>
      </c>
      <c r="J112" s="45" t="s">
        <v>71</v>
      </c>
      <c r="K112" s="45" t="s">
        <v>73</v>
      </c>
      <c r="L112" s="26"/>
      <c r="M112" s="65">
        <f>iferror(sumifs($H$3:$H$1009,$A$3:$A$1009,A112,$C$3:$C$1009,C112)/vlookup(A112,'Input de Projetos'!$A$3:$B$999,2,false),"")</f>
        <v>0.003698307744</v>
      </c>
      <c r="N112" s="48">
        <f t="shared" si="2"/>
        <v>202207</v>
      </c>
      <c r="O112" s="48">
        <f>IFERROR(if(J112&lt;&gt;"Sim","",VLOOKUP(A112,'Input de Projetos'!$A$3:$F$999,5,FALSE)*H112),"")</f>
        <v>99</v>
      </c>
      <c r="P112" s="66">
        <f t="shared" si="3"/>
        <v>66</v>
      </c>
      <c r="Q112" s="10"/>
      <c r="R112" s="10"/>
      <c r="S112" s="10"/>
    </row>
    <row r="113">
      <c r="A113" s="41" t="s">
        <v>30</v>
      </c>
      <c r="B113" s="29" t="s">
        <v>134</v>
      </c>
      <c r="C113" s="71" t="s">
        <v>147</v>
      </c>
      <c r="D113" s="67"/>
      <c r="E113" s="61">
        <v>58600.0</v>
      </c>
      <c r="F113" s="61">
        <v>5840.0</v>
      </c>
      <c r="G113" s="45">
        <v>1.0</v>
      </c>
      <c r="H113" s="61">
        <v>1680.0</v>
      </c>
      <c r="I113" s="47">
        <v>44807.0</v>
      </c>
      <c r="J113" s="45" t="s">
        <v>71</v>
      </c>
      <c r="K113" s="45" t="s">
        <v>73</v>
      </c>
      <c r="L113" s="26"/>
      <c r="M113" s="65">
        <f>iferror(sumifs($H$3:$H$1009,$A$3:$A$1009,A113,$C$3:$C$1009,C113)/vlookup(A113,'Input de Projetos'!$A$3:$B$999,2,false),"")</f>
        <v>0.1251399149</v>
      </c>
      <c r="N113" s="48">
        <f t="shared" si="2"/>
        <v>202209</v>
      </c>
      <c r="O113" s="48">
        <f>IFERROR(if(J113&lt;&gt;"Sim","",VLOOKUP(A113,'Input de Projetos'!$A$3:$F$999,5,FALSE)*H113),"")</f>
        <v>1008</v>
      </c>
      <c r="P113" s="66">
        <f t="shared" si="3"/>
        <v>672</v>
      </c>
      <c r="Q113" s="10"/>
      <c r="R113" s="10"/>
      <c r="S113" s="10"/>
    </row>
    <row r="114">
      <c r="A114" s="41" t="s">
        <v>30</v>
      </c>
      <c r="B114" s="29" t="s">
        <v>134</v>
      </c>
      <c r="C114" s="71" t="s">
        <v>148</v>
      </c>
      <c r="D114" s="67"/>
      <c r="E114" s="61">
        <v>58600.0</v>
      </c>
      <c r="F114" s="61">
        <v>5840.0</v>
      </c>
      <c r="G114" s="45">
        <v>2.0</v>
      </c>
      <c r="H114" s="61">
        <v>645.0</v>
      </c>
      <c r="I114" s="47">
        <v>44842.0</v>
      </c>
      <c r="J114" s="45" t="s">
        <v>71</v>
      </c>
      <c r="K114" s="45" t="s">
        <v>73</v>
      </c>
      <c r="L114" s="26"/>
      <c r="M114" s="65">
        <f>iferror(sumifs($H$3:$H$1009,$A$3:$A$1009,A114,$C$3:$C$1009,C114)/vlookup(A114,'Input de Projetos'!$A$3:$B$999,2,false),"")</f>
        <v>0.1251399149</v>
      </c>
      <c r="N114" s="48">
        <f t="shared" si="2"/>
        <v>202210</v>
      </c>
      <c r="O114" s="48">
        <f>IFERROR(if(J114&lt;&gt;"Sim","",VLOOKUP(A114,'Input de Projetos'!$A$3:$F$999,5,FALSE)*H114),"")</f>
        <v>387</v>
      </c>
      <c r="P114" s="66">
        <f t="shared" si="3"/>
        <v>258</v>
      </c>
      <c r="Q114" s="10"/>
      <c r="R114" s="10"/>
      <c r="S114" s="10"/>
    </row>
    <row r="115">
      <c r="A115" s="41" t="s">
        <v>30</v>
      </c>
      <c r="B115" s="29" t="s">
        <v>134</v>
      </c>
      <c r="C115" s="71" t="s">
        <v>147</v>
      </c>
      <c r="D115" s="67"/>
      <c r="E115" s="61">
        <v>58600.0</v>
      </c>
      <c r="F115" s="61">
        <v>5840.0</v>
      </c>
      <c r="G115" s="45">
        <v>5.0</v>
      </c>
      <c r="H115" s="61">
        <v>655.0</v>
      </c>
      <c r="I115" s="70">
        <v>44917.0</v>
      </c>
      <c r="J115" s="45" t="s">
        <v>71</v>
      </c>
      <c r="K115" s="45" t="s">
        <v>73</v>
      </c>
      <c r="L115" s="26"/>
      <c r="M115" s="65">
        <f>iferror(sumifs($H$3:$H$1009,$A$3:$A$1009,A115,$C$3:$C$1009,C115)/vlookup(A115,'Input de Projetos'!$A$3:$B$999,2,false),"")</f>
        <v>0.1251399149</v>
      </c>
      <c r="N115" s="48">
        <f t="shared" si="2"/>
        <v>202212</v>
      </c>
      <c r="O115" s="48">
        <f>IFERROR(if(J115&lt;&gt;"Sim","",VLOOKUP(A115,'Input de Projetos'!$A$3:$F$999,5,FALSE)*H115),"")</f>
        <v>393</v>
      </c>
      <c r="P115" s="66">
        <f t="shared" si="3"/>
        <v>262</v>
      </c>
      <c r="Q115" s="10"/>
      <c r="R115" s="10"/>
      <c r="S115" s="10"/>
    </row>
    <row r="116">
      <c r="A116" s="41" t="s">
        <v>30</v>
      </c>
      <c r="B116" s="29" t="s">
        <v>134</v>
      </c>
      <c r="C116" s="29" t="s">
        <v>147</v>
      </c>
      <c r="D116" s="67"/>
      <c r="E116" s="61">
        <v>58600.0</v>
      </c>
      <c r="F116" s="69">
        <v>5840.0</v>
      </c>
      <c r="G116" s="54">
        <v>5.0</v>
      </c>
      <c r="H116" s="69">
        <v>655.0</v>
      </c>
      <c r="I116" s="56">
        <v>44957.0</v>
      </c>
      <c r="J116" s="54" t="s">
        <v>71</v>
      </c>
      <c r="K116" s="54" t="s">
        <v>73</v>
      </c>
      <c r="L116" s="26"/>
      <c r="M116" s="65">
        <f>iferror(sumifs($H$3:$H$1009,$A$3:$A$1009,A116,$C$3:$C$1009,C116)/vlookup(A116,'Input de Projetos'!$A$3:$B$999,2,false),"")</f>
        <v>0.1251399149</v>
      </c>
      <c r="N116" s="48">
        <f t="shared" si="2"/>
        <v>202301</v>
      </c>
      <c r="O116" s="48">
        <f>IFERROR(if(J116&lt;&gt;"Sim","",VLOOKUP(A116,'Input de Projetos'!$A$3:$F$999,5,FALSE)*H116),"")</f>
        <v>393</v>
      </c>
      <c r="P116" s="66">
        <f t="shared" si="3"/>
        <v>262</v>
      </c>
      <c r="Q116" s="10"/>
      <c r="R116" s="10"/>
      <c r="S116" s="10"/>
    </row>
    <row r="117">
      <c r="A117" s="41" t="s">
        <v>30</v>
      </c>
      <c r="B117" s="29" t="s">
        <v>134</v>
      </c>
      <c r="C117" s="71" t="s">
        <v>147</v>
      </c>
      <c r="D117" s="67"/>
      <c r="E117" s="61">
        <v>58600.0</v>
      </c>
      <c r="F117" s="61">
        <v>5840.0</v>
      </c>
      <c r="G117" s="45">
        <v>3.0</v>
      </c>
      <c r="H117" s="61">
        <v>650.0</v>
      </c>
      <c r="I117" s="47">
        <v>44985.0</v>
      </c>
      <c r="J117" s="45" t="s">
        <v>71</v>
      </c>
      <c r="K117" s="45" t="s">
        <v>73</v>
      </c>
      <c r="L117" s="26"/>
      <c r="M117" s="65">
        <f>iferror(sumifs($H$3:$H$1009,$A$3:$A$1009,A117,$C$3:$C$1009,C117)/vlookup(A117,'Input de Projetos'!$A$3:$B$999,2,false),"")</f>
        <v>0.1251399149</v>
      </c>
      <c r="N117" s="48">
        <f t="shared" si="2"/>
        <v>202302</v>
      </c>
      <c r="O117" s="48">
        <f>IFERROR(if(J117&lt;&gt;"Sim","",VLOOKUP(A117,'Input de Projetos'!$A$3:$F$999,5,FALSE)*H117),"")</f>
        <v>390</v>
      </c>
      <c r="P117" s="66">
        <f t="shared" si="3"/>
        <v>260</v>
      </c>
      <c r="Q117" s="10"/>
      <c r="R117" s="10"/>
      <c r="S117" s="10"/>
    </row>
    <row r="118">
      <c r="A118" s="52" t="s">
        <v>30</v>
      </c>
      <c r="B118" s="9" t="s">
        <v>134</v>
      </c>
      <c r="C118" s="9" t="s">
        <v>147</v>
      </c>
      <c r="D118" s="67"/>
      <c r="E118" s="61">
        <v>58600.0</v>
      </c>
      <c r="F118" s="61">
        <v>5840.0</v>
      </c>
      <c r="G118" s="45">
        <v>6.0</v>
      </c>
      <c r="H118" s="61">
        <v>650.0</v>
      </c>
      <c r="I118" s="47">
        <v>44985.0</v>
      </c>
      <c r="J118" s="45" t="s">
        <v>71</v>
      </c>
      <c r="K118" s="45" t="s">
        <v>73</v>
      </c>
      <c r="L118" s="26"/>
      <c r="M118" s="65">
        <f>iferror(sumifs($H$3:$H$1009,$A$3:$A$1009,A118,$C$3:$C$1009,C118)/vlookup(A118,'Input de Projetos'!$A$3:$B$999,2,false),"")</f>
        <v>0.1251399149</v>
      </c>
      <c r="N118" s="48">
        <f t="shared" si="2"/>
        <v>202302</v>
      </c>
      <c r="O118" s="48">
        <f>IFERROR(if(J118&lt;&gt;"Sim","",VLOOKUP(A118,'Input de Projetos'!$A$3:$F$999,5,FALSE)*H118),"")</f>
        <v>390</v>
      </c>
      <c r="P118" s="66">
        <f t="shared" si="3"/>
        <v>260</v>
      </c>
      <c r="Q118" s="10"/>
      <c r="R118" s="10"/>
      <c r="S118" s="10"/>
    </row>
    <row r="119">
      <c r="A119" s="63" t="s">
        <v>30</v>
      </c>
      <c r="B119" s="9" t="s">
        <v>134</v>
      </c>
      <c r="C119" s="9" t="s">
        <v>147</v>
      </c>
      <c r="D119" s="67"/>
      <c r="E119" s="61">
        <v>58600.0</v>
      </c>
      <c r="F119" s="61">
        <v>5840.0</v>
      </c>
      <c r="G119" s="45">
        <v>7.0</v>
      </c>
      <c r="H119" s="61">
        <v>655.0</v>
      </c>
      <c r="I119" s="47">
        <v>45015.0</v>
      </c>
      <c r="J119" s="45" t="s">
        <v>71</v>
      </c>
      <c r="K119" s="45" t="s">
        <v>73</v>
      </c>
      <c r="L119" s="26"/>
      <c r="M119" s="65">
        <f>iferror(sumifs($H$3:$H$1009,$A$3:$A$1009,A119,$C$3:$C$1009,C119)/vlookup(A119,'Input de Projetos'!$A$3:$B$999,2,false),"")</f>
        <v>0.1251399149</v>
      </c>
      <c r="N119" s="48">
        <f t="shared" si="2"/>
        <v>202303</v>
      </c>
      <c r="O119" s="48">
        <f>IFERROR(if(J119&lt;&gt;"Sim","",VLOOKUP(A119,'Input de Projetos'!$A$3:$F$999,5,FALSE)*H119),"")</f>
        <v>393</v>
      </c>
      <c r="P119" s="66">
        <f t="shared" si="3"/>
        <v>262</v>
      </c>
      <c r="Q119" s="10"/>
      <c r="R119" s="10"/>
      <c r="S119" s="10"/>
    </row>
    <row r="120">
      <c r="A120" s="41" t="s">
        <v>30</v>
      </c>
      <c r="B120" s="29" t="s">
        <v>134</v>
      </c>
      <c r="C120" s="9" t="s">
        <v>149</v>
      </c>
      <c r="D120" s="67"/>
      <c r="E120" s="61">
        <v>58600.0</v>
      </c>
      <c r="F120" s="61">
        <v>5840.0</v>
      </c>
      <c r="G120" s="45">
        <v>4.0</v>
      </c>
      <c r="H120" s="61">
        <v>250.0</v>
      </c>
      <c r="I120" s="47">
        <v>44908.0</v>
      </c>
      <c r="J120" s="45" t="s">
        <v>71</v>
      </c>
      <c r="K120" s="45" t="s">
        <v>73</v>
      </c>
      <c r="L120" s="26"/>
      <c r="M120" s="65">
        <f>iferror(sumifs($H$3:$H$1009,$A$3:$A$1009,A120,$C$3:$C$1009,C120)/vlookup(A120,'Input de Projetos'!$A$3:$B$999,2,false),"")</f>
        <v>0.005596597269</v>
      </c>
      <c r="N120" s="48">
        <f t="shared" si="2"/>
        <v>202212</v>
      </c>
      <c r="O120" s="48">
        <f>IFERROR(if(J120&lt;&gt;"Sim","",VLOOKUP(A120,'Input de Projetos'!$A$3:$F$999,5,FALSE)*H120),"")</f>
        <v>150</v>
      </c>
      <c r="P120" s="66">
        <f t="shared" si="3"/>
        <v>100</v>
      </c>
      <c r="Q120" s="10"/>
      <c r="R120" s="10"/>
      <c r="S120" s="10"/>
    </row>
    <row r="121">
      <c r="A121" s="63" t="s">
        <v>31</v>
      </c>
      <c r="B121" s="9" t="s">
        <v>150</v>
      </c>
      <c r="C121" s="9" t="s">
        <v>151</v>
      </c>
      <c r="D121" s="56">
        <v>44807.0</v>
      </c>
      <c r="E121" s="61">
        <v>13900.0</v>
      </c>
      <c r="F121" s="61">
        <v>1390.0</v>
      </c>
      <c r="G121" s="45">
        <v>1.0</v>
      </c>
      <c r="H121" s="61">
        <v>1390.0</v>
      </c>
      <c r="I121" s="47">
        <v>45012.0</v>
      </c>
      <c r="J121" s="45" t="s">
        <v>71</v>
      </c>
      <c r="K121" s="45" t="s">
        <v>73</v>
      </c>
      <c r="L121" s="26"/>
      <c r="M121" s="65">
        <f>iferror(sumifs($H$3:$H$1009,$A$3:$A$1009,A121,$C$3:$C$1009,C121)/vlookup(A121,'Input de Projetos'!$A$3:$B$999,2,false),"")</f>
        <v>0.03111220539</v>
      </c>
      <c r="N121" s="48">
        <f t="shared" si="2"/>
        <v>202303</v>
      </c>
      <c r="O121" s="48">
        <f>IFERROR(if(J121&lt;&gt;"Sim","",VLOOKUP(A121,'Input de Projetos'!$A$3:$F$999,5,FALSE)*H121),"")</f>
        <v>834</v>
      </c>
      <c r="P121" s="66">
        <f t="shared" si="3"/>
        <v>556</v>
      </c>
      <c r="Q121" s="10"/>
      <c r="R121" s="10"/>
      <c r="S121" s="10"/>
    </row>
    <row r="122">
      <c r="A122" s="41" t="s">
        <v>31</v>
      </c>
      <c r="B122" s="29" t="s">
        <v>150</v>
      </c>
      <c r="C122" s="29" t="s">
        <v>152</v>
      </c>
      <c r="D122" s="56">
        <v>44865.0</v>
      </c>
      <c r="E122" s="61">
        <v>1450.0</v>
      </c>
      <c r="F122" s="61">
        <v>145.0</v>
      </c>
      <c r="G122" s="45">
        <v>1.0</v>
      </c>
      <c r="H122" s="61">
        <v>145.0</v>
      </c>
      <c r="I122" s="47">
        <v>45012.0</v>
      </c>
      <c r="J122" s="45" t="s">
        <v>71</v>
      </c>
      <c r="K122" s="45" t="s">
        <v>73</v>
      </c>
      <c r="L122" s="26"/>
      <c r="M122" s="65">
        <f>iferror(sumifs($H$3:$H$1009,$A$3:$A$1009,A122,$C$3:$C$1009,C122)/vlookup(A122,'Input de Projetos'!$A$3:$B$999,2,false),"")</f>
        <v>0.003245517828</v>
      </c>
      <c r="N122" s="48">
        <f t="shared" si="2"/>
        <v>202303</v>
      </c>
      <c r="O122" s="48">
        <f>IFERROR(if(J122&lt;&gt;"Sim","",VLOOKUP(A122,'Input de Projetos'!$A$3:$F$999,5,FALSE)*H122),"")</f>
        <v>87</v>
      </c>
      <c r="P122" s="66">
        <f t="shared" si="3"/>
        <v>58</v>
      </c>
      <c r="Q122" s="10"/>
      <c r="R122" s="10"/>
      <c r="S122" s="10"/>
    </row>
    <row r="123">
      <c r="A123" s="9" t="s">
        <v>35</v>
      </c>
      <c r="B123" s="9" t="s">
        <v>150</v>
      </c>
      <c r="C123" s="9" t="s">
        <v>153</v>
      </c>
      <c r="D123" s="67"/>
      <c r="E123" s="61">
        <v>24105.8</v>
      </c>
      <c r="F123" s="62">
        <f>E123*0.1</f>
        <v>2410.58</v>
      </c>
      <c r="G123" s="45">
        <v>1.0</v>
      </c>
      <c r="H123" s="62">
        <f>F123</f>
        <v>2410.58</v>
      </c>
      <c r="I123" s="72">
        <v>45462.0</v>
      </c>
      <c r="J123" s="45" t="s">
        <v>71</v>
      </c>
      <c r="K123" s="45" t="s">
        <v>73</v>
      </c>
      <c r="L123" s="26"/>
      <c r="M123" s="65">
        <f>iferror(sumifs($H$3:$H$1009,$A$3:$A$1009,A123,$C$3:$C$1009,C123)/vlookup(A123,'Input de Projetos'!$A$3:$B$999,2,false),"")</f>
        <v>0.05376318665</v>
      </c>
      <c r="N123" s="48">
        <f t="shared" si="2"/>
        <v>202406</v>
      </c>
      <c r="O123" s="48">
        <f>IFERROR(if(J123&lt;&gt;"Sim","",VLOOKUP(A123,'Input de Projetos'!$A$3:$F$999,5,FALSE)*H123),"")</f>
        <v>1446.348</v>
      </c>
      <c r="P123" s="66">
        <f t="shared" si="3"/>
        <v>964.232</v>
      </c>
      <c r="Q123" s="10"/>
      <c r="R123" s="10"/>
      <c r="S123" s="10"/>
    </row>
    <row r="124">
      <c r="A124" s="9" t="s">
        <v>35</v>
      </c>
      <c r="B124" s="9" t="s">
        <v>150</v>
      </c>
      <c r="C124" s="9" t="s">
        <v>154</v>
      </c>
      <c r="D124" s="67"/>
      <c r="E124" s="62"/>
      <c r="F124" s="62"/>
      <c r="G124" s="45">
        <v>2.0</v>
      </c>
      <c r="H124" s="61">
        <v>4602.1</v>
      </c>
      <c r="I124" s="47">
        <v>45275.0</v>
      </c>
      <c r="J124" s="45" t="s">
        <v>71</v>
      </c>
      <c r="K124" s="45" t="s">
        <v>73</v>
      </c>
      <c r="L124" s="26"/>
      <c r="M124" s="65">
        <f>iferror(sumifs($H$3:$H$1009,$A$3:$A$1009,A124,$C$3:$C$1009,C124)/vlookup(A124,'Input de Projetos'!$A$3:$B$999,2,false),"")</f>
        <v>0.1026406762</v>
      </c>
      <c r="N124" s="48">
        <f t="shared" si="2"/>
        <v>202312</v>
      </c>
      <c r="O124" s="48">
        <f>IFERROR(if(J124&lt;&gt;"Sim","",VLOOKUP(A124,'Input de Projetos'!$A$3:$F$999,5,FALSE)*H124),"")</f>
        <v>2761.26</v>
      </c>
      <c r="P124" s="66">
        <f t="shared" si="3"/>
        <v>1840.84</v>
      </c>
      <c r="Q124" s="10"/>
      <c r="R124" s="10"/>
      <c r="S124" s="10"/>
    </row>
    <row r="125">
      <c r="A125" s="9" t="s">
        <v>41</v>
      </c>
      <c r="B125" s="9" t="s">
        <v>150</v>
      </c>
      <c r="C125" s="9" t="s">
        <v>155</v>
      </c>
      <c r="D125" s="67"/>
      <c r="E125" s="62"/>
      <c r="F125" s="62"/>
      <c r="G125" s="45">
        <v>1.0</v>
      </c>
      <c r="H125" s="61">
        <v>2361.6</v>
      </c>
      <c r="I125" s="47">
        <v>45462.0</v>
      </c>
      <c r="J125" s="45" t="s">
        <v>71</v>
      </c>
      <c r="K125" s="45" t="s">
        <v>73</v>
      </c>
      <c r="L125" s="26"/>
      <c r="M125" s="65">
        <f>iferror(sumifs($H$3:$H$1009,$A$3:$A$1009,A125,$C$3:$C$1009,C125)/vlookup(A125,'Input de Projetos'!$A$3:$B$999,2,false),"")</f>
        <v>0.05243222841</v>
      </c>
      <c r="N125" s="48">
        <f t="shared" si="2"/>
        <v>202406</v>
      </c>
      <c r="O125" s="48">
        <f>IFERROR(if(J125&lt;&gt;"Sim","",VLOOKUP(A125,'Input de Projetos'!$A$3:$F$999,5,FALSE)*H125),"")</f>
        <v>2361.6</v>
      </c>
      <c r="P125" s="66">
        <f t="shared" si="3"/>
        <v>0</v>
      </c>
      <c r="Q125" s="10"/>
      <c r="R125" s="10"/>
      <c r="S125" s="10"/>
    </row>
    <row r="126">
      <c r="A126" s="9" t="s">
        <v>40</v>
      </c>
      <c r="B126" s="9" t="s">
        <v>150</v>
      </c>
      <c r="C126" s="9" t="s">
        <v>153</v>
      </c>
      <c r="D126" s="67"/>
      <c r="E126" s="61">
        <v>8220.0</v>
      </c>
      <c r="F126" s="61">
        <v>822.0</v>
      </c>
      <c r="G126" s="45">
        <v>1.0</v>
      </c>
      <c r="H126" s="61">
        <v>822.0</v>
      </c>
      <c r="I126" s="47">
        <v>45103.0</v>
      </c>
      <c r="J126" s="45" t="s">
        <v>71</v>
      </c>
      <c r="K126" s="45" t="s">
        <v>73</v>
      </c>
      <c r="L126" s="26"/>
      <c r="M126" s="65">
        <f>iferror(sumifs($H$3:$H$1009,$A$3:$A$1009,A126,$C$3:$C$1009,C126)/vlookup(A126,'Input de Projetos'!$A$3:$B$999,2,false),"")</f>
        <v>0.01828169829</v>
      </c>
      <c r="N126" s="48">
        <f t="shared" si="2"/>
        <v>202306</v>
      </c>
      <c r="O126" s="48">
        <f>IFERROR(if(J126&lt;&gt;"Sim","",VLOOKUP(A126,'Input de Projetos'!$A$3:$F$999,5,FALSE)*H126),"")</f>
        <v>493.2</v>
      </c>
      <c r="P126" s="66">
        <f t="shared" si="3"/>
        <v>328.8</v>
      </c>
      <c r="Q126" s="10"/>
      <c r="R126" s="10"/>
      <c r="S126" s="10"/>
    </row>
    <row r="127">
      <c r="A127" s="9" t="s">
        <v>40</v>
      </c>
      <c r="B127" s="64" t="s">
        <v>150</v>
      </c>
      <c r="C127" s="64" t="s">
        <v>156</v>
      </c>
      <c r="D127" s="67"/>
      <c r="E127" s="62"/>
      <c r="F127" s="62"/>
      <c r="G127" s="45"/>
      <c r="H127" s="61">
        <v>556.26</v>
      </c>
      <c r="I127" s="47">
        <v>45089.0</v>
      </c>
      <c r="J127" s="45" t="s">
        <v>71</v>
      </c>
      <c r="K127" s="45" t="s">
        <v>73</v>
      </c>
      <c r="L127" s="26"/>
      <c r="M127" s="65">
        <f>iferror(sumifs($H$3:$H$1009,$A$3:$A$1009,A127,$C$3:$C$1009,C127)/vlookup(A127,'Input de Projetos'!$A$3:$B$999,2,false),"")</f>
        <v>0.01237150546</v>
      </c>
      <c r="N127" s="48">
        <f t="shared" si="2"/>
        <v>202306</v>
      </c>
      <c r="O127" s="48">
        <f>IFERROR(if(J127&lt;&gt;"Sim","",VLOOKUP(A127,'Input de Projetos'!$A$3:$F$999,5,FALSE)*H127),"")</f>
        <v>333.756</v>
      </c>
      <c r="P127" s="66">
        <f t="shared" si="3"/>
        <v>222.504</v>
      </c>
      <c r="Q127" s="10"/>
      <c r="R127" s="10"/>
      <c r="S127" s="10"/>
    </row>
    <row r="128">
      <c r="A128" s="9" t="s">
        <v>40</v>
      </c>
      <c r="B128" s="64" t="s">
        <v>150</v>
      </c>
      <c r="C128" s="64" t="s">
        <v>157</v>
      </c>
      <c r="D128" s="67"/>
      <c r="E128" s="62"/>
      <c r="F128" s="62"/>
      <c r="G128" s="45">
        <v>1.0</v>
      </c>
      <c r="H128" s="61">
        <v>1958.95</v>
      </c>
      <c r="I128" s="47">
        <v>45061.0</v>
      </c>
      <c r="J128" s="45" t="s">
        <v>71</v>
      </c>
      <c r="K128" s="45" t="s">
        <v>73</v>
      </c>
      <c r="L128" s="26"/>
      <c r="M128" s="65">
        <f>iferror(sumifs($H$3:$H$1009,$A$3:$A$1009,A128,$C$3:$C$1009,C128)/vlookup(A128,'Input de Projetos'!$A$3:$B$999,2,false),"")</f>
        <v>0.04356804484</v>
      </c>
      <c r="N128" s="48">
        <f t="shared" si="2"/>
        <v>202305</v>
      </c>
      <c r="O128" s="48">
        <f>IFERROR(if(J128&lt;&gt;"Sim","",VLOOKUP(A128,'Input de Projetos'!$A$3:$F$999,5,FALSE)*H128),"")</f>
        <v>1175.37</v>
      </c>
      <c r="P128" s="66">
        <f t="shared" si="3"/>
        <v>783.58</v>
      </c>
      <c r="Q128" s="10"/>
      <c r="R128" s="10"/>
      <c r="S128" s="10"/>
    </row>
    <row r="129">
      <c r="A129" s="9" t="s">
        <v>40</v>
      </c>
      <c r="B129" s="9" t="s">
        <v>150</v>
      </c>
      <c r="C129" s="9" t="s">
        <v>158</v>
      </c>
      <c r="D129" s="67"/>
      <c r="E129" s="62"/>
      <c r="F129" s="61">
        <v>272.72</v>
      </c>
      <c r="G129" s="45">
        <v>1.0</v>
      </c>
      <c r="H129" s="61">
        <v>272.72</v>
      </c>
      <c r="I129" s="47">
        <v>45145.0</v>
      </c>
      <c r="J129" s="45" t="s">
        <v>71</v>
      </c>
      <c r="K129" s="45" t="s">
        <v>73</v>
      </c>
      <c r="L129" s="26"/>
      <c r="M129" s="65">
        <f>iferror(sumifs($H$3:$H$1009,$A$3:$A$1009,A129,$C$3:$C$1009,C129)/vlookup(A129,'Input de Projetos'!$A$3:$B$999,2,false),"")</f>
        <v>0.006065431577</v>
      </c>
      <c r="N129" s="48">
        <f t="shared" si="2"/>
        <v>202308</v>
      </c>
      <c r="O129" s="48">
        <f>IFERROR(if(J129&lt;&gt;"Sim","",VLOOKUP(A129,'Input de Projetos'!$A$3:$F$999,5,FALSE)*H129),"")</f>
        <v>163.632</v>
      </c>
      <c r="P129" s="66">
        <f t="shared" si="3"/>
        <v>109.088</v>
      </c>
      <c r="Q129" s="10"/>
      <c r="R129" s="10"/>
      <c r="S129" s="10"/>
    </row>
    <row r="130">
      <c r="A130" s="9" t="s">
        <v>42</v>
      </c>
      <c r="B130" s="9" t="s">
        <v>150</v>
      </c>
      <c r="C130" s="9" t="s">
        <v>159</v>
      </c>
      <c r="D130" s="56">
        <v>45265.0</v>
      </c>
      <c r="E130" s="64">
        <v>36400.0</v>
      </c>
      <c r="F130" s="64">
        <v>3640.0</v>
      </c>
      <c r="G130" s="45">
        <v>1.0</v>
      </c>
      <c r="H130" s="61">
        <v>3640.0</v>
      </c>
      <c r="I130" s="47">
        <v>45309.0</v>
      </c>
      <c r="J130" s="45" t="s">
        <v>71</v>
      </c>
      <c r="K130" s="45" t="s">
        <v>73</v>
      </c>
      <c r="L130" s="26"/>
      <c r="M130" s="65">
        <f>iferror(sumifs($H$3:$H$1009,$A$3:$A$1009,A130,$C$3:$C$1009,C130)/vlookup(A130,'Input de Projetos'!$A$3:$B$999,2,false),"")</f>
        <v>0.08078655925</v>
      </c>
      <c r="N130" s="48"/>
      <c r="O130" s="48"/>
      <c r="P130" s="66"/>
      <c r="Q130" s="10"/>
      <c r="R130" s="10"/>
      <c r="S130" s="10"/>
    </row>
    <row r="131">
      <c r="A131" s="9" t="s">
        <v>42</v>
      </c>
      <c r="B131" s="9" t="s">
        <v>150</v>
      </c>
      <c r="C131" s="9" t="s">
        <v>160</v>
      </c>
      <c r="D131" s="56">
        <v>45259.0</v>
      </c>
      <c r="E131" s="61">
        <v>61132.09</v>
      </c>
      <c r="F131" s="62">
        <f>E131*0.1</f>
        <v>6113.209</v>
      </c>
      <c r="G131" s="45">
        <v>1.0</v>
      </c>
      <c r="H131" s="61" t="s">
        <v>161</v>
      </c>
      <c r="I131" s="47">
        <v>45315.0</v>
      </c>
      <c r="J131" s="45" t="s">
        <v>71</v>
      </c>
      <c r="K131" s="45" t="s">
        <v>73</v>
      </c>
      <c r="L131" s="26"/>
      <c r="M131" s="65">
        <f>iferror(sumifs($H$3:$H$1009,$A$3:$A$1009,A131,$C$3:$C$1009,C131)/vlookup(A131,'Input de Projetos'!$A$3:$B$999,2,false),"")</f>
        <v>0</v>
      </c>
      <c r="N131" s="48"/>
      <c r="O131" s="48"/>
      <c r="P131" s="66"/>
      <c r="Q131" s="10"/>
      <c r="R131" s="10"/>
      <c r="S131" s="10"/>
    </row>
    <row r="132">
      <c r="A132" s="9" t="s">
        <v>42</v>
      </c>
      <c r="B132" s="9" t="s">
        <v>150</v>
      </c>
      <c r="C132" s="9" t="s">
        <v>162</v>
      </c>
      <c r="D132" s="56">
        <v>45199.0</v>
      </c>
      <c r="E132" s="61">
        <v>10965.0</v>
      </c>
      <c r="F132" s="61">
        <v>1021.84</v>
      </c>
      <c r="G132" s="45">
        <v>1.0</v>
      </c>
      <c r="H132" s="62">
        <f>F132</f>
        <v>1021.84</v>
      </c>
      <c r="I132" s="47">
        <v>45306.0</v>
      </c>
      <c r="J132" s="45" t="s">
        <v>71</v>
      </c>
      <c r="K132" s="45" t="s">
        <v>73</v>
      </c>
      <c r="L132" s="26"/>
      <c r="M132" s="65">
        <f>iferror(sumifs($H$3:$H$1009,$A$3:$A$1009,A132,$C$3:$C$1009,C132)/vlookup(A132,'Input de Projetos'!$A$3:$B$999,2,false),"")</f>
        <v>0.02267882904</v>
      </c>
      <c r="N132" s="48">
        <f t="shared" ref="N132:N1009" si="14">if(I132="","", year(I132)*100+month(I132))</f>
        <v>202401</v>
      </c>
      <c r="O132" s="48">
        <f>IFERROR(if(J132&lt;&gt;"Sim","",VLOOKUP(A132,'Input de Projetos'!$A$3:$F$999,5,FALSE)*H132),"")</f>
        <v>613.104</v>
      </c>
      <c r="P132" s="66">
        <f t="shared" ref="P132:P1009" si="15">if(J132&lt;&gt;"Sim","",H132-O132)</f>
        <v>408.736</v>
      </c>
      <c r="Q132" s="10"/>
      <c r="R132" s="10"/>
      <c r="S132" s="10"/>
    </row>
    <row r="133">
      <c r="A133" s="9" t="s">
        <v>38</v>
      </c>
      <c r="B133" s="9" t="s">
        <v>150</v>
      </c>
      <c r="C133" s="9" t="s">
        <v>163</v>
      </c>
      <c r="D133" s="67"/>
      <c r="E133" s="62"/>
      <c r="F133" s="62"/>
      <c r="G133" s="45">
        <v>1.0</v>
      </c>
      <c r="H133" s="61">
        <v>2052.59</v>
      </c>
      <c r="I133" s="47">
        <v>45467.0</v>
      </c>
      <c r="J133" s="45" t="s">
        <v>71</v>
      </c>
      <c r="K133" s="45" t="s">
        <v>73</v>
      </c>
      <c r="L133" s="26"/>
      <c r="M133" s="65">
        <f>iferror(sumifs($H$3:$H$1009,$A$3:$A$1009,A133,$C$3:$C$1009,C133)/vlookup(A133,'Input de Projetos'!$A$3:$B$999,2,false),"")</f>
        <v>0.04567604255</v>
      </c>
      <c r="N133" s="48">
        <f t="shared" si="14"/>
        <v>202406</v>
      </c>
      <c r="O133" s="48">
        <f>IFERROR(if(J133&lt;&gt;"Sim","",VLOOKUP(A133,'Input de Projetos'!$A$3:$F$999,5,FALSE)*H133),"")</f>
        <v>1436.813</v>
      </c>
      <c r="P133" s="66">
        <f t="shared" si="15"/>
        <v>615.777</v>
      </c>
      <c r="Q133" s="10"/>
      <c r="R133" s="10"/>
      <c r="S133" s="10"/>
    </row>
    <row r="134">
      <c r="A134" s="41" t="s">
        <v>28</v>
      </c>
      <c r="B134" s="29" t="s">
        <v>150</v>
      </c>
      <c r="C134" s="29" t="s">
        <v>164</v>
      </c>
      <c r="D134" s="56">
        <v>44949.0</v>
      </c>
      <c r="E134" s="61">
        <v>1846.0</v>
      </c>
      <c r="F134" s="61">
        <v>184.68</v>
      </c>
      <c r="G134" s="45">
        <v>1.0</v>
      </c>
      <c r="H134" s="61">
        <v>184.68</v>
      </c>
      <c r="I134" s="47">
        <v>45013.0</v>
      </c>
      <c r="J134" s="45" t="s">
        <v>71</v>
      </c>
      <c r="K134" s="45" t="s">
        <v>73</v>
      </c>
      <c r="L134" s="26"/>
      <c r="M134" s="65">
        <f>iferror(sumifs($H$3:$H$1009,$A$3:$A$1009,A134,$C$3:$C$1009,C134)/vlookup(A134,'Input de Projetos'!$A$3:$B$999,2,false),"")</f>
        <v>0.004139414995</v>
      </c>
      <c r="N134" s="48">
        <f t="shared" si="14"/>
        <v>202303</v>
      </c>
      <c r="O134" s="48">
        <f>IFERROR(if(J134&lt;&gt;"Sim","",VLOOKUP(A134,'Input de Projetos'!$A$3:$F$999,5,FALSE)*H134),"")</f>
        <v>110.808</v>
      </c>
      <c r="P134" s="66">
        <f t="shared" si="15"/>
        <v>73.872</v>
      </c>
      <c r="Q134" s="10"/>
      <c r="R134" s="10"/>
      <c r="S134" s="10"/>
    </row>
    <row r="135" hidden="1">
      <c r="A135" s="41" t="s">
        <v>37</v>
      </c>
      <c r="B135" s="29" t="s">
        <v>150</v>
      </c>
      <c r="C135" s="29" t="s">
        <v>165</v>
      </c>
      <c r="D135" s="67"/>
      <c r="E135" s="61">
        <v>13200.0</v>
      </c>
      <c r="F135" s="61">
        <v>1285.0</v>
      </c>
      <c r="G135" s="45">
        <v>1.0</v>
      </c>
      <c r="H135" s="62">
        <f>F135</f>
        <v>1285</v>
      </c>
      <c r="I135" s="47">
        <v>45103.0</v>
      </c>
      <c r="J135" s="45" t="s">
        <v>71</v>
      </c>
      <c r="K135" s="45" t="s">
        <v>73</v>
      </c>
      <c r="L135" s="26"/>
      <c r="M135" s="65">
        <f>iferror(sumifs($H$3:$H$1009,$A$3:$A$1009,A135,$C$3:$C$1009,C135)/vlookup(A135,'Input de Projetos'!$A$3:$B$999,2,false),"")</f>
        <v>0.02863190731</v>
      </c>
      <c r="N135" s="48">
        <f t="shared" si="14"/>
        <v>202306</v>
      </c>
      <c r="O135" s="48">
        <f>IFERROR(if(J135&lt;&gt;"Sim","",VLOOKUP(A135,'Input de Projetos'!$A$3:$F$999,5,FALSE)*H135),"")</f>
        <v>899.5</v>
      </c>
      <c r="P135" s="66">
        <f t="shared" si="15"/>
        <v>385.5</v>
      </c>
      <c r="Q135" s="10"/>
      <c r="R135" s="10"/>
      <c r="S135" s="10"/>
    </row>
    <row r="136">
      <c r="A136" s="9" t="s">
        <v>28</v>
      </c>
      <c r="B136" s="9" t="s">
        <v>150</v>
      </c>
      <c r="C136" s="9" t="s">
        <v>153</v>
      </c>
      <c r="D136" s="67"/>
      <c r="E136" s="61">
        <v>2200.0</v>
      </c>
      <c r="F136" s="61">
        <v>220.0</v>
      </c>
      <c r="G136" s="45">
        <v>1.0</v>
      </c>
      <c r="H136" s="61">
        <v>220.0</v>
      </c>
      <c r="I136" s="47">
        <v>45103.0</v>
      </c>
      <c r="J136" s="45" t="s">
        <v>71</v>
      </c>
      <c r="K136" s="45" t="s">
        <v>73</v>
      </c>
      <c r="L136" s="26"/>
      <c r="M136" s="65">
        <f>iferror(sumifs($H$3:$H$1009,$A$3:$A$1009,A136,$C$3:$C$1009,C136)/vlookup(A136,'Input de Projetos'!$A$3:$B$999,2,false),"")</f>
        <v>0.02864507453</v>
      </c>
      <c r="N136" s="48">
        <f t="shared" si="14"/>
        <v>202306</v>
      </c>
      <c r="O136" s="48">
        <f>IFERROR(if(J136&lt;&gt;"Sim","",VLOOKUP(A136,'Input de Projetos'!$A$3:$F$999,5,FALSE)*H136),"")</f>
        <v>132</v>
      </c>
      <c r="P136" s="66">
        <f t="shared" si="15"/>
        <v>88</v>
      </c>
      <c r="Q136" s="10"/>
      <c r="R136" s="10"/>
      <c r="S136" s="10"/>
    </row>
    <row r="137">
      <c r="A137" s="9" t="s">
        <v>28</v>
      </c>
      <c r="B137" s="9" t="s">
        <v>150</v>
      </c>
      <c r="C137" s="9" t="s">
        <v>153</v>
      </c>
      <c r="D137" s="67"/>
      <c r="E137" s="61">
        <v>10580.0</v>
      </c>
      <c r="F137" s="61">
        <v>1058.0</v>
      </c>
      <c r="G137" s="45">
        <v>1.0</v>
      </c>
      <c r="H137" s="61">
        <v>1058.0</v>
      </c>
      <c r="I137" s="47">
        <v>45103.0</v>
      </c>
      <c r="J137" s="45" t="s">
        <v>71</v>
      </c>
      <c r="K137" s="45" t="s">
        <v>73</v>
      </c>
      <c r="L137" s="26"/>
      <c r="M137" s="65">
        <f>iferror(sumifs($H$3:$H$1009,$A$3:$A$1009,A137,$C$3:$C$1009,C137)/vlookup(A137,'Input de Projetos'!$A$3:$B$999,2,false),"")</f>
        <v>0.02864507453</v>
      </c>
      <c r="N137" s="48">
        <f t="shared" si="14"/>
        <v>202306</v>
      </c>
      <c r="O137" s="48">
        <f>IFERROR(if(J137&lt;&gt;"Sim","",VLOOKUP(A137,'Input de Projetos'!$A$3:$F$999,5,FALSE)*H137),"")</f>
        <v>634.8</v>
      </c>
      <c r="P137" s="66">
        <f t="shared" si="15"/>
        <v>423.2</v>
      </c>
      <c r="Q137" s="10"/>
      <c r="R137" s="10"/>
      <c r="S137" s="10"/>
    </row>
    <row r="138">
      <c r="A138" s="52" t="s">
        <v>28</v>
      </c>
      <c r="B138" s="9" t="s">
        <v>150</v>
      </c>
      <c r="C138" s="9" t="s">
        <v>166</v>
      </c>
      <c r="D138" s="56">
        <v>44958.0</v>
      </c>
      <c r="E138" s="61">
        <v>29646.0</v>
      </c>
      <c r="F138" s="61">
        <v>2964.69</v>
      </c>
      <c r="G138" s="45">
        <v>1.0</v>
      </c>
      <c r="H138" s="61">
        <v>2964.69</v>
      </c>
      <c r="I138" s="47">
        <v>44984.0</v>
      </c>
      <c r="J138" s="45" t="s">
        <v>71</v>
      </c>
      <c r="K138" s="45" t="s">
        <v>73</v>
      </c>
      <c r="L138" s="26"/>
      <c r="M138" s="65">
        <f>iferror(sumifs($H$3:$H$1009,$A$3:$A$1009,A138,$C$3:$C$1009,C138)/vlookup(A138,'Input de Projetos'!$A$3:$B$999,2,false),"")</f>
        <v>0.06645052113</v>
      </c>
      <c r="N138" s="48">
        <f t="shared" si="14"/>
        <v>202302</v>
      </c>
      <c r="O138" s="48">
        <f>IFERROR(if(J138&lt;&gt;"Sim","",VLOOKUP(A138,'Input de Projetos'!$A$3:$F$999,5,FALSE)*H138),"")</f>
        <v>1778.814</v>
      </c>
      <c r="P138" s="66">
        <f t="shared" si="15"/>
        <v>1185.876</v>
      </c>
      <c r="Q138" s="10"/>
      <c r="R138" s="10"/>
      <c r="S138" s="10"/>
    </row>
    <row r="139">
      <c r="A139" s="52" t="s">
        <v>28</v>
      </c>
      <c r="B139" s="9" t="s">
        <v>150</v>
      </c>
      <c r="C139" s="9" t="s">
        <v>167</v>
      </c>
      <c r="D139" s="67"/>
      <c r="E139" s="62"/>
      <c r="F139" s="61">
        <v>6050.0</v>
      </c>
      <c r="G139" s="45">
        <v>1.0</v>
      </c>
      <c r="H139" s="61">
        <v>6050.0</v>
      </c>
      <c r="I139" s="47">
        <v>44981.0</v>
      </c>
      <c r="J139" s="45" t="s">
        <v>71</v>
      </c>
      <c r="K139" s="45" t="s">
        <v>73</v>
      </c>
      <c r="L139" s="26"/>
      <c r="M139" s="65">
        <f>iferror(sumifs($H$3:$H$1009,$A$3:$A$1009,A139,$C$3:$C$1009,C139)/vlookup(A139,'Input de Projetos'!$A$3:$B$999,2,false),"")</f>
        <v>0.1356046173</v>
      </c>
      <c r="N139" s="48">
        <f t="shared" si="14"/>
        <v>202302</v>
      </c>
      <c r="O139" s="48">
        <f>IFERROR(if(J139&lt;&gt;"Sim","",VLOOKUP(A139,'Input de Projetos'!$A$3:$F$999,5,FALSE)*H139),"")</f>
        <v>3630</v>
      </c>
      <c r="P139" s="66">
        <f t="shared" si="15"/>
        <v>2420</v>
      </c>
      <c r="Q139" s="10"/>
      <c r="R139" s="10"/>
      <c r="S139" s="10"/>
    </row>
    <row r="140">
      <c r="A140" s="9" t="s">
        <v>28</v>
      </c>
      <c r="B140" s="9" t="s">
        <v>150</v>
      </c>
      <c r="C140" s="9" t="s">
        <v>168</v>
      </c>
      <c r="D140" s="67"/>
      <c r="E140" s="61">
        <v>21943.0</v>
      </c>
      <c r="F140" s="61">
        <v>2194.0</v>
      </c>
      <c r="G140" s="45">
        <v>1.0</v>
      </c>
      <c r="H140" s="61">
        <v>2194.3</v>
      </c>
      <c r="I140" s="47">
        <v>45134.0</v>
      </c>
      <c r="J140" s="45" t="s">
        <v>71</v>
      </c>
      <c r="K140" s="45" t="s">
        <v>73</v>
      </c>
      <c r="L140" s="26"/>
      <c r="M140" s="65">
        <f>iferror(sumifs($H$3:$H$1009,$A$3:$A$1009,A140,$C$3:$C$1009,C140)/vlookup(A140,'Input de Projetos'!$A$3:$B$999,2,false),"")</f>
        <v>0.0491830102</v>
      </c>
      <c r="N140" s="48">
        <f t="shared" si="14"/>
        <v>202307</v>
      </c>
      <c r="O140" s="48">
        <f>IFERROR(if(J140&lt;&gt;"Sim","",VLOOKUP(A140,'Input de Projetos'!$A$3:$F$999,5,FALSE)*H140),"")</f>
        <v>1316.58</v>
      </c>
      <c r="P140" s="66">
        <f t="shared" si="15"/>
        <v>877.72</v>
      </c>
      <c r="Q140" s="10"/>
      <c r="R140" s="10"/>
      <c r="S140" s="10"/>
    </row>
    <row r="141">
      <c r="A141" s="41" t="s">
        <v>37</v>
      </c>
      <c r="B141" s="29" t="s">
        <v>150</v>
      </c>
      <c r="C141" s="29" t="s">
        <v>169</v>
      </c>
      <c r="D141" s="67"/>
      <c r="E141" s="61">
        <v>27520.0</v>
      </c>
      <c r="F141" s="61">
        <v>2082.78</v>
      </c>
      <c r="G141" s="45">
        <v>1.0</v>
      </c>
      <c r="H141" s="62">
        <f>F141</f>
        <v>2082.78</v>
      </c>
      <c r="I141" s="47">
        <v>45000.0</v>
      </c>
      <c r="J141" s="45" t="s">
        <v>71</v>
      </c>
      <c r="K141" s="45" t="s">
        <v>73</v>
      </c>
      <c r="L141" s="26"/>
      <c r="M141" s="65">
        <f>iferror(sumifs($H$3:$H$1009,$A$3:$A$1009,A141,$C$3:$C$1009,C141)/vlookup(A141,'Input de Projetos'!$A$3:$B$999,2,false),"")</f>
        <v>0.04640775401</v>
      </c>
      <c r="N141" s="48">
        <f t="shared" si="14"/>
        <v>202303</v>
      </c>
      <c r="O141" s="48">
        <f>IFERROR(if(J141&lt;&gt;"Sim","",VLOOKUP(A141,'Input de Projetos'!$A$3:$F$999,5,FALSE)*H141),"")</f>
        <v>1457.946</v>
      </c>
      <c r="P141" s="66">
        <f t="shared" si="15"/>
        <v>624.834</v>
      </c>
      <c r="Q141" s="10"/>
      <c r="R141" s="10"/>
      <c r="S141" s="10"/>
    </row>
    <row r="142">
      <c r="A142" s="9" t="s">
        <v>33</v>
      </c>
      <c r="B142" s="9" t="s">
        <v>170</v>
      </c>
      <c r="C142" s="9" t="s">
        <v>171</v>
      </c>
      <c r="D142" s="56">
        <v>45156.0</v>
      </c>
      <c r="E142" s="61">
        <v>110000.0</v>
      </c>
      <c r="F142" s="61">
        <v>3700.0</v>
      </c>
      <c r="G142" s="45">
        <v>1.0</v>
      </c>
      <c r="H142" s="61">
        <v>3700.0</v>
      </c>
      <c r="I142" s="47">
        <v>45453.0</v>
      </c>
      <c r="J142" s="45" t="s">
        <v>71</v>
      </c>
      <c r="K142" s="45" t="s">
        <v>73</v>
      </c>
      <c r="L142" s="26"/>
      <c r="M142" s="65">
        <f>iferror(sumifs($H$3:$H$1009,$A$3:$A$1009,A142,$C$3:$C$1009,C142)/vlookup(A142,'Input de Projetos'!$A$3:$B$999,2,false),"")</f>
        <v>0.08263724483</v>
      </c>
      <c r="N142" s="48">
        <f t="shared" si="14"/>
        <v>202406</v>
      </c>
      <c r="O142" s="48">
        <f>IFERROR(if(J142&lt;&gt;"Sim","",VLOOKUP(A142,'Input de Projetos'!$A$3:$F$999,5,FALSE)*H142),"")</f>
        <v>3293</v>
      </c>
      <c r="P142" s="66">
        <f t="shared" si="15"/>
        <v>407</v>
      </c>
      <c r="Q142" s="10"/>
      <c r="R142" s="10"/>
      <c r="S142" s="10"/>
    </row>
    <row r="143">
      <c r="A143" s="9" t="s">
        <v>35</v>
      </c>
      <c r="B143" s="9" t="s">
        <v>170</v>
      </c>
      <c r="C143" s="9" t="s">
        <v>172</v>
      </c>
      <c r="D143" s="56">
        <v>45152.0</v>
      </c>
      <c r="E143" s="61">
        <v>44500.0</v>
      </c>
      <c r="F143" s="62">
        <f>E143*10%</f>
        <v>4450</v>
      </c>
      <c r="G143" s="45">
        <v>1.0</v>
      </c>
      <c r="H143" s="61">
        <v>4450.0</v>
      </c>
      <c r="I143" s="47">
        <v>45378.0</v>
      </c>
      <c r="J143" s="45" t="s">
        <v>71</v>
      </c>
      <c r="K143" s="45" t="s">
        <v>73</v>
      </c>
      <c r="L143" s="26"/>
      <c r="M143" s="65">
        <f>iferror(sumifs($H$3:$H$1009,$A$3:$A$1009,A143,$C$3:$C$1009,C143)/vlookup(A143,'Input de Projetos'!$A$3:$B$999,2,false),"")</f>
        <v>0.09924838861</v>
      </c>
      <c r="N143" s="48">
        <f t="shared" si="14"/>
        <v>202403</v>
      </c>
      <c r="O143" s="48">
        <f>IFERROR(if(J143&lt;&gt;"Sim","",VLOOKUP(A143,'Input de Projetos'!$A$3:$F$999,5,FALSE)*H143),"")</f>
        <v>2670</v>
      </c>
      <c r="P143" s="66">
        <f t="shared" si="15"/>
        <v>1780</v>
      </c>
      <c r="Q143" s="10"/>
      <c r="R143" s="10"/>
      <c r="S143" s="10"/>
    </row>
    <row r="144">
      <c r="A144" s="52" t="s">
        <v>25</v>
      </c>
      <c r="B144" s="29" t="s">
        <v>170</v>
      </c>
      <c r="C144" s="29" t="s">
        <v>173</v>
      </c>
      <c r="D144" s="67"/>
      <c r="E144" s="61">
        <f>16915+1510+3355+8340+1095+1170+1865</f>
        <v>34250</v>
      </c>
      <c r="F144" s="61">
        <v>3425.0</v>
      </c>
      <c r="G144" s="45">
        <v>1.0</v>
      </c>
      <c r="H144" s="61">
        <v>3425.0</v>
      </c>
      <c r="I144" s="47">
        <v>45196.0</v>
      </c>
      <c r="J144" s="45" t="s">
        <v>71</v>
      </c>
      <c r="K144" s="45" t="s">
        <v>73</v>
      </c>
      <c r="L144" s="26"/>
      <c r="M144" s="65">
        <f>iferror(sumifs($H$3:$H$1009,$A$3:$A$1009,A144,$C$3:$C$1009,C144)/vlookup(A144,'Input de Projetos'!$A$3:$B$999,2,false),"")</f>
        <v>0.07746064773</v>
      </c>
      <c r="N144" s="48">
        <f t="shared" si="14"/>
        <v>202309</v>
      </c>
      <c r="O144" s="48">
        <f>IFERROR(if(J144&lt;&gt;"Sim","",VLOOKUP(A144,'Input de Projetos'!$A$3:$F$999,5,FALSE)*H144),"")</f>
        <v>2055</v>
      </c>
      <c r="P144" s="66">
        <f t="shared" si="15"/>
        <v>1370</v>
      </c>
      <c r="Q144" s="10"/>
      <c r="R144" s="10"/>
      <c r="S144" s="10"/>
    </row>
    <row r="145">
      <c r="A145" s="9" t="s">
        <v>25</v>
      </c>
      <c r="B145" s="64" t="s">
        <v>170</v>
      </c>
      <c r="C145" s="64" t="s">
        <v>174</v>
      </c>
      <c r="D145" s="67"/>
      <c r="E145" s="61">
        <v>24650.0</v>
      </c>
      <c r="F145" s="62">
        <f t="shared" ref="F145:F146" si="16">E145*10%</f>
        <v>2465</v>
      </c>
      <c r="G145" s="45">
        <v>1.0</v>
      </c>
      <c r="H145" s="61">
        <v>1266.66</v>
      </c>
      <c r="I145" s="47">
        <v>45030.0</v>
      </c>
      <c r="J145" s="45" t="s">
        <v>71</v>
      </c>
      <c r="K145" s="45" t="s">
        <v>73</v>
      </c>
      <c r="L145" s="26"/>
      <c r="M145" s="65">
        <f>iferror(sumifs($H$3:$H$1009,$A$3:$A$1009,A145,$C$3:$C$1009,C145)/vlookup(A145,'Input de Projetos'!$A$3:$B$999,2,false),"")</f>
        <v>0.05729419215</v>
      </c>
      <c r="N145" s="48">
        <f t="shared" si="14"/>
        <v>202304</v>
      </c>
      <c r="O145" s="48">
        <f>IFERROR(if(J145&lt;&gt;"Sim","",VLOOKUP(A145,'Input de Projetos'!$A$3:$F$999,5,FALSE)*H145),"")</f>
        <v>759.996</v>
      </c>
      <c r="P145" s="66">
        <f t="shared" si="15"/>
        <v>506.664</v>
      </c>
      <c r="Q145" s="10"/>
      <c r="R145" s="10"/>
      <c r="S145" s="10"/>
    </row>
    <row r="146">
      <c r="A146" s="52" t="s">
        <v>25</v>
      </c>
      <c r="B146" s="29" t="s">
        <v>170</v>
      </c>
      <c r="C146" s="29" t="s">
        <v>174</v>
      </c>
      <c r="D146" s="67"/>
      <c r="E146" s="61">
        <v>24650.0</v>
      </c>
      <c r="F146" s="62">
        <f t="shared" si="16"/>
        <v>2465</v>
      </c>
      <c r="G146" s="45">
        <v>1.0</v>
      </c>
      <c r="H146" s="61">
        <v>1266.66</v>
      </c>
      <c r="I146" s="47">
        <v>45063.0</v>
      </c>
      <c r="J146" s="45" t="s">
        <v>71</v>
      </c>
      <c r="K146" s="45" t="s">
        <v>73</v>
      </c>
      <c r="L146" s="26"/>
      <c r="M146" s="65">
        <f>iferror(sumifs($H$3:$H$1009,$A$3:$A$1009,A146,$C$3:$C$1009,C146)/vlookup(A146,'Input de Projetos'!$A$3:$B$999,2,false),"")</f>
        <v>0.05729419215</v>
      </c>
      <c r="N146" s="48">
        <f t="shared" si="14"/>
        <v>202305</v>
      </c>
      <c r="O146" s="48">
        <f>IFERROR(if(J146&lt;&gt;"Sim","",VLOOKUP(A146,'Input de Projetos'!$A$3:$F$999,5,FALSE)*H146),"")</f>
        <v>759.996</v>
      </c>
      <c r="P146" s="66">
        <f t="shared" si="15"/>
        <v>506.664</v>
      </c>
      <c r="Q146" s="10"/>
      <c r="R146" s="10"/>
      <c r="S146" s="10"/>
    </row>
    <row r="147">
      <c r="A147" s="9" t="s">
        <v>42</v>
      </c>
      <c r="B147" s="9" t="s">
        <v>170</v>
      </c>
      <c r="C147" s="9" t="s">
        <v>173</v>
      </c>
      <c r="D147" s="67"/>
      <c r="E147" s="62"/>
      <c r="F147" s="62"/>
      <c r="G147" s="45">
        <v>1.0</v>
      </c>
      <c r="H147" s="61">
        <v>2905.0</v>
      </c>
      <c r="I147" s="47">
        <v>45462.0</v>
      </c>
      <c r="J147" s="45" t="s">
        <v>71</v>
      </c>
      <c r="K147" s="45" t="s">
        <v>73</v>
      </c>
      <c r="L147" s="26"/>
      <c r="M147" s="65">
        <f>iferror(sumifs($H$3:$H$1009,$A$3:$A$1009,A147,$C$3:$C$1009,C147)/vlookup(A147,'Input de Projetos'!$A$3:$B$999,2,false),"")</f>
        <v>0.06447388863</v>
      </c>
      <c r="N147" s="48">
        <f t="shared" si="14"/>
        <v>202406</v>
      </c>
      <c r="O147" s="48">
        <f>IFERROR(if(J147&lt;&gt;"Sim","",VLOOKUP(A147,'Input de Projetos'!$A$3:$F$999,5,FALSE)*H147),"")</f>
        <v>1743</v>
      </c>
      <c r="P147" s="66">
        <f t="shared" si="15"/>
        <v>1162</v>
      </c>
      <c r="Q147" s="10"/>
      <c r="R147" s="10"/>
      <c r="S147" s="10"/>
    </row>
    <row r="148">
      <c r="A148" s="9" t="s">
        <v>38</v>
      </c>
      <c r="B148" s="9" t="s">
        <v>170</v>
      </c>
      <c r="C148" s="9" t="s">
        <v>175</v>
      </c>
      <c r="D148" s="56">
        <v>45162.0</v>
      </c>
      <c r="E148" s="61">
        <v>51000.0</v>
      </c>
      <c r="F148" s="61">
        <v>4281.3</v>
      </c>
      <c r="G148" s="45">
        <v>1.0</v>
      </c>
      <c r="H148" s="61">
        <v>2140.65</v>
      </c>
      <c r="I148" s="47">
        <v>45174.0</v>
      </c>
      <c r="J148" s="45" t="s">
        <v>71</v>
      </c>
      <c r="K148" s="45" t="s">
        <v>73</v>
      </c>
      <c r="L148" s="26"/>
      <c r="M148" s="65">
        <f>iferror(sumifs($H$3:$H$1009,$A$3:$A$1009,A148,$C$3:$C$1009,C148)/vlookup(A148,'Input de Projetos'!$A$3:$B$999,2,false),"")</f>
        <v>0.09527126263</v>
      </c>
      <c r="N148" s="48">
        <f t="shared" si="14"/>
        <v>202309</v>
      </c>
      <c r="O148" s="48">
        <f>IFERROR(if(J148&lt;&gt;"Sim","",VLOOKUP(A148,'Input de Projetos'!$A$3:$F$999,5,FALSE)*H148),"")</f>
        <v>1498.455</v>
      </c>
      <c r="P148" s="66">
        <f t="shared" si="15"/>
        <v>642.195</v>
      </c>
      <c r="Q148" s="10"/>
      <c r="R148" s="10"/>
      <c r="S148" s="10"/>
    </row>
    <row r="149">
      <c r="A149" s="9" t="s">
        <v>52</v>
      </c>
      <c r="B149" s="9" t="s">
        <v>170</v>
      </c>
      <c r="C149" s="9" t="s">
        <v>176</v>
      </c>
      <c r="D149" s="67"/>
      <c r="E149" s="61">
        <v>7125.0</v>
      </c>
      <c r="F149" s="61">
        <v>712.5</v>
      </c>
      <c r="G149" s="45">
        <v>1.0</v>
      </c>
      <c r="H149" s="61">
        <v>712.5</v>
      </c>
      <c r="I149" s="47">
        <v>45581.0</v>
      </c>
      <c r="J149" s="45" t="s">
        <v>71</v>
      </c>
      <c r="K149" s="45" t="s">
        <v>73</v>
      </c>
      <c r="L149" s="26"/>
      <c r="M149" s="65">
        <f>iferror(sumifs($H$3:$H$1009,$A$3:$A$1009,A149,$C$3:$C$1009,C149)/vlookup(A149,'Input de Projetos'!$A$3:$B$999,2,false),"")</f>
        <v>0.01569971135</v>
      </c>
      <c r="N149" s="48">
        <f t="shared" si="14"/>
        <v>202410</v>
      </c>
      <c r="O149" s="48">
        <f>IFERROR(if(J149&lt;&gt;"Sim","",VLOOKUP(A149,'Input de Projetos'!$A$3:$F$999,5,FALSE)*H149),"")</f>
        <v>712.5</v>
      </c>
      <c r="P149" s="66">
        <f t="shared" si="15"/>
        <v>0</v>
      </c>
      <c r="Q149" s="10"/>
      <c r="R149" s="10"/>
      <c r="S149" s="10"/>
    </row>
    <row r="150">
      <c r="A150" s="41" t="s">
        <v>30</v>
      </c>
      <c r="B150" s="29" t="s">
        <v>170</v>
      </c>
      <c r="C150" s="71" t="s">
        <v>173</v>
      </c>
      <c r="D150" s="67"/>
      <c r="E150" s="61">
        <v>2470.0</v>
      </c>
      <c r="F150" s="61">
        <f t="shared" ref="F150:F151" si="17">H150</f>
        <v>235</v>
      </c>
      <c r="G150" s="45">
        <v>1.0</v>
      </c>
      <c r="H150" s="61">
        <v>235.0</v>
      </c>
      <c r="I150" s="47">
        <v>44887.0</v>
      </c>
      <c r="J150" s="45" t="s">
        <v>71</v>
      </c>
      <c r="K150" s="45" t="s">
        <v>73</v>
      </c>
      <c r="L150" s="26"/>
      <c r="M150" s="65">
        <f>iferror(sumifs($H$3:$H$1009,$A$3:$A$1009,A150,$C$3:$C$1009,C150)/vlookup(A150,'Input de Projetos'!$A$3:$B$999,2,false),"")</f>
        <v>0.005260801433</v>
      </c>
      <c r="N150" s="48">
        <f t="shared" si="14"/>
        <v>202211</v>
      </c>
      <c r="O150" s="48">
        <f>IFERROR(if(J150&lt;&gt;"Sim","",VLOOKUP(A150,'Input de Projetos'!$A$3:$F$999,5,FALSE)*H150),"")</f>
        <v>141</v>
      </c>
      <c r="P150" s="66">
        <f t="shared" si="15"/>
        <v>94</v>
      </c>
      <c r="Q150" s="10"/>
      <c r="R150" s="10"/>
      <c r="S150" s="10"/>
    </row>
    <row r="151">
      <c r="A151" s="41" t="s">
        <v>23</v>
      </c>
      <c r="B151" s="29" t="s">
        <v>177</v>
      </c>
      <c r="C151" s="29" t="s">
        <v>178</v>
      </c>
      <c r="D151" s="67"/>
      <c r="E151" s="62"/>
      <c r="F151" s="61">
        <f t="shared" si="17"/>
        <v>127</v>
      </c>
      <c r="G151" s="45">
        <v>1.0</v>
      </c>
      <c r="H151" s="61">
        <v>127.0</v>
      </c>
      <c r="I151" s="47">
        <v>44852.0</v>
      </c>
      <c r="J151" s="45" t="s">
        <v>71</v>
      </c>
      <c r="K151" s="45" t="s">
        <v>73</v>
      </c>
      <c r="L151" s="26"/>
      <c r="M151" s="65">
        <f>iferror(sumifs($H$3:$H$1009,$A$3:$A$1009,A151,$C$3:$C$1009,C151)/vlookup(A151,'Input de Projetos'!$A$3:$B$999,2,false),"")</f>
        <v>0.002877730445</v>
      </c>
      <c r="N151" s="48">
        <f t="shared" si="14"/>
        <v>202210</v>
      </c>
      <c r="O151" s="48">
        <f>IFERROR(if(J151&lt;&gt;"Sim","",VLOOKUP(A151,'Input de Projetos'!$A$3:$F$999,5,FALSE)*H151),"")</f>
        <v>76.2</v>
      </c>
      <c r="P151" s="66">
        <f t="shared" si="15"/>
        <v>50.8</v>
      </c>
      <c r="Q151" s="10"/>
      <c r="R151" s="10"/>
      <c r="S151" s="10"/>
    </row>
    <row r="152">
      <c r="A152" s="41" t="s">
        <v>28</v>
      </c>
      <c r="B152" s="9" t="s">
        <v>177</v>
      </c>
      <c r="C152" s="29" t="s">
        <v>179</v>
      </c>
      <c r="D152" s="67"/>
      <c r="E152" s="61">
        <v>10030.0</v>
      </c>
      <c r="F152" s="61">
        <f>E152*9%</f>
        <v>902.7</v>
      </c>
      <c r="G152" s="45">
        <v>1.0</v>
      </c>
      <c r="H152" s="62">
        <f>F152/2</f>
        <v>451.35</v>
      </c>
      <c r="I152" s="47">
        <v>45022.0</v>
      </c>
      <c r="J152" s="45" t="s">
        <v>71</v>
      </c>
      <c r="K152" s="45" t="s">
        <v>73</v>
      </c>
      <c r="L152" s="26"/>
      <c r="M152" s="65">
        <f>iferror(sumifs($H$3:$H$1009,$A$3:$A$1009,A152,$C$3:$C$1009,C152)/vlookup(A152,'Input de Projetos'!$A$3:$B$999,2,false),"")</f>
        <v>0.01011655273</v>
      </c>
      <c r="N152" s="48">
        <f t="shared" si="14"/>
        <v>202304</v>
      </c>
      <c r="O152" s="48">
        <f>IFERROR(if(J152&lt;&gt;"Sim","",VLOOKUP(A152,'Input de Projetos'!$A$3:$F$999,5,FALSE)*H152),"")</f>
        <v>270.81</v>
      </c>
      <c r="P152" s="66">
        <f t="shared" si="15"/>
        <v>180.54</v>
      </c>
      <c r="Q152" s="10"/>
      <c r="R152" s="10"/>
      <c r="S152" s="10"/>
    </row>
    <row r="153">
      <c r="A153" s="41" t="s">
        <v>30</v>
      </c>
      <c r="B153" s="29" t="s">
        <v>177</v>
      </c>
      <c r="C153" s="9" t="s">
        <v>180</v>
      </c>
      <c r="D153" s="67"/>
      <c r="E153" s="61">
        <v>6100.0</v>
      </c>
      <c r="F153" s="61">
        <f>H153</f>
        <v>600</v>
      </c>
      <c r="G153" s="45">
        <v>1.0</v>
      </c>
      <c r="H153" s="61">
        <v>600.0</v>
      </c>
      <c r="I153" s="47">
        <v>45103.0</v>
      </c>
      <c r="J153" s="45" t="s">
        <v>71</v>
      </c>
      <c r="K153" s="45" t="s">
        <v>73</v>
      </c>
      <c r="L153" s="26"/>
      <c r="M153" s="65">
        <f>iferror(sumifs($H$3:$H$1009,$A$3:$A$1009,A153,$C$3:$C$1009,C153)/vlookup(A153,'Input de Projetos'!$A$3:$B$999,2,false),"")</f>
        <v>0.01343183345</v>
      </c>
      <c r="N153" s="48">
        <f t="shared" si="14"/>
        <v>202306</v>
      </c>
      <c r="O153" s="48">
        <f>IFERROR(if(J153&lt;&gt;"Sim","",VLOOKUP(A153,'Input de Projetos'!$A$3:$F$999,5,FALSE)*H153),"")</f>
        <v>360</v>
      </c>
      <c r="P153" s="66">
        <f t="shared" si="15"/>
        <v>240</v>
      </c>
      <c r="Q153" s="10"/>
      <c r="R153" s="10"/>
      <c r="S153" s="10"/>
    </row>
    <row r="154">
      <c r="A154" s="9" t="s">
        <v>49</v>
      </c>
      <c r="B154" s="9" t="s">
        <v>82</v>
      </c>
      <c r="C154" s="9" t="s">
        <v>90</v>
      </c>
      <c r="D154" s="67"/>
      <c r="E154" s="61">
        <v>846.0</v>
      </c>
      <c r="F154" s="61">
        <v>84.6</v>
      </c>
      <c r="G154" s="45">
        <v>1.0</v>
      </c>
      <c r="H154" s="61"/>
      <c r="I154" s="20"/>
      <c r="J154" s="51"/>
      <c r="K154" s="51"/>
      <c r="L154" s="26"/>
      <c r="M154" s="65">
        <f>iferror(sumifs($H$3:$H$1009,$A$3:$A$1009,A154,$C$3:$C$1009,C154)/vlookup(A154,'Input de Projetos'!$A$3:$B$999,2,false),"")</f>
        <v>0</v>
      </c>
      <c r="N154" s="48" t="str">
        <f t="shared" si="14"/>
        <v/>
      </c>
      <c r="O154" s="48" t="str">
        <f>IFERROR(if(J154&lt;&gt;"Sim","",VLOOKUP(A154,'Input de Projetos'!$A$3:$F$999,5,FALSE)*H154),"")</f>
        <v/>
      </c>
      <c r="P154" s="66" t="str">
        <f t="shared" si="15"/>
        <v/>
      </c>
      <c r="Q154" s="10"/>
      <c r="R154" s="10"/>
      <c r="S154" s="10"/>
    </row>
    <row r="155">
      <c r="A155" s="9" t="s">
        <v>49</v>
      </c>
      <c r="B155" s="9" t="s">
        <v>82</v>
      </c>
      <c r="C155" s="9" t="s">
        <v>181</v>
      </c>
      <c r="D155" s="67"/>
      <c r="E155" s="61">
        <v>12800.0</v>
      </c>
      <c r="F155" s="61">
        <v>1280.0</v>
      </c>
      <c r="G155" s="45">
        <v>1.0</v>
      </c>
      <c r="H155" s="62"/>
      <c r="I155" s="20"/>
      <c r="J155" s="51"/>
      <c r="K155" s="51"/>
      <c r="L155" s="26"/>
      <c r="M155" s="65">
        <f>iferror(sumifs($H$3:$H$1009,$A$3:$A$1009,A155,$C$3:$C$1009,C155)/vlookup(A155,'Input de Projetos'!$A$3:$B$999,2,false),"")</f>
        <v>0</v>
      </c>
      <c r="N155" s="48" t="str">
        <f t="shared" si="14"/>
        <v/>
      </c>
      <c r="O155" s="48" t="str">
        <f>IFERROR(if(J155&lt;&gt;"Sim","",VLOOKUP(A155,'Input de Projetos'!$A$3:$F$999,5,FALSE)*H155),"")</f>
        <v/>
      </c>
      <c r="P155" s="66" t="str">
        <f t="shared" si="15"/>
        <v/>
      </c>
      <c r="Q155" s="10"/>
      <c r="R155" s="10"/>
      <c r="S155" s="10"/>
    </row>
    <row r="156">
      <c r="A156" s="9" t="s">
        <v>55</v>
      </c>
      <c r="B156" s="9" t="s">
        <v>82</v>
      </c>
      <c r="C156" s="9" t="s">
        <v>182</v>
      </c>
      <c r="D156" s="67"/>
      <c r="E156" s="61">
        <v>23773.2</v>
      </c>
      <c r="F156" s="62">
        <f>E156*5%</f>
        <v>1188.66</v>
      </c>
      <c r="G156" s="45">
        <v>1.0</v>
      </c>
      <c r="H156" s="62"/>
      <c r="I156" s="20"/>
      <c r="J156" s="51"/>
      <c r="K156" s="51"/>
      <c r="L156" s="26"/>
      <c r="M156" s="65">
        <f>iferror(sumifs($H$3:$H$1009,$A$3:$A$1009,A156,$C$3:$C$1009,C156)/vlookup(A156,'Input de Projetos'!$A$3:$B$999,2,false),"")</f>
        <v>0</v>
      </c>
      <c r="N156" s="48" t="str">
        <f t="shared" si="14"/>
        <v/>
      </c>
      <c r="O156" s="48" t="str">
        <f>IFERROR(if(J156&lt;&gt;"Sim","",VLOOKUP(A156,'Input de Projetos'!$A$3:$F$999,5,FALSE)*H156),"")</f>
        <v/>
      </c>
      <c r="P156" s="66" t="str">
        <f t="shared" si="15"/>
        <v/>
      </c>
      <c r="Q156" s="10"/>
      <c r="R156" s="10"/>
      <c r="S156" s="10"/>
    </row>
    <row r="157">
      <c r="A157" s="9" t="s">
        <v>49</v>
      </c>
      <c r="B157" s="9" t="s">
        <v>97</v>
      </c>
      <c r="C157" s="9" t="s">
        <v>183</v>
      </c>
      <c r="D157" s="67"/>
      <c r="E157" s="61">
        <v>2660.0</v>
      </c>
      <c r="F157" s="61">
        <v>2660.0</v>
      </c>
      <c r="G157" s="45">
        <v>1.0</v>
      </c>
      <c r="H157" s="62"/>
      <c r="I157" s="20"/>
      <c r="J157" s="51"/>
      <c r="K157" s="51"/>
      <c r="L157" s="26"/>
      <c r="M157" s="65">
        <f>iferror(sumifs($H$3:$H$1009,$A$3:$A$1009,A157,$C$3:$C$1009,C157)/vlookup(A157,'Input de Projetos'!$A$3:$B$999,2,false),"")</f>
        <v>0</v>
      </c>
      <c r="N157" s="48" t="str">
        <f t="shared" si="14"/>
        <v/>
      </c>
      <c r="O157" s="48" t="str">
        <f>IFERROR(if(J157&lt;&gt;"Sim","",VLOOKUP(A157,'Input de Projetos'!$A$3:$F$999,5,FALSE)*H157),"")</f>
        <v/>
      </c>
      <c r="P157" s="66" t="str">
        <f t="shared" si="15"/>
        <v/>
      </c>
      <c r="Q157" s="10"/>
      <c r="R157" s="10"/>
      <c r="S157" s="10"/>
    </row>
    <row r="158">
      <c r="A158" s="9" t="s">
        <v>49</v>
      </c>
      <c r="B158" s="9" t="s">
        <v>97</v>
      </c>
      <c r="C158" s="9" t="s">
        <v>183</v>
      </c>
      <c r="D158" s="67"/>
      <c r="E158" s="62"/>
      <c r="F158" s="62"/>
      <c r="G158" s="45">
        <v>2.0</v>
      </c>
      <c r="H158" s="62"/>
      <c r="I158" s="20"/>
      <c r="J158" s="51"/>
      <c r="K158" s="51"/>
      <c r="L158" s="26"/>
      <c r="M158" s="65">
        <f>iferror(sumifs($H$3:$H$1009,$A$3:$A$1009,A158,$C$3:$C$1009,C158)/vlookup(A158,'Input de Projetos'!$A$3:$B$999,2,false),"")</f>
        <v>0</v>
      </c>
      <c r="N158" s="48" t="str">
        <f t="shared" si="14"/>
        <v/>
      </c>
      <c r="O158" s="48" t="str">
        <f>IFERROR(if(J158&lt;&gt;"Sim","",VLOOKUP(A158,'Input de Projetos'!$A$3:$F$999,5,FALSE)*H158),"")</f>
        <v/>
      </c>
      <c r="P158" s="66" t="str">
        <f t="shared" si="15"/>
        <v/>
      </c>
      <c r="Q158" s="10"/>
      <c r="R158" s="10"/>
      <c r="S158" s="10"/>
    </row>
    <row r="159">
      <c r="A159" s="9" t="s">
        <v>38</v>
      </c>
      <c r="B159" s="9" t="s">
        <v>97</v>
      </c>
      <c r="C159" s="9" t="s">
        <v>105</v>
      </c>
      <c r="D159" s="67"/>
      <c r="E159" s="61">
        <v>305938.29</v>
      </c>
      <c r="F159" s="62">
        <f>E159*1%</f>
        <v>3059.3829</v>
      </c>
      <c r="G159" s="45">
        <v>5.0</v>
      </c>
      <c r="H159" s="62">
        <f>5598.4*10%</f>
        <v>559.84</v>
      </c>
      <c r="I159" s="47">
        <v>45343.0</v>
      </c>
      <c r="J159" s="45"/>
      <c r="K159" s="51"/>
      <c r="L159" s="26"/>
      <c r="M159" s="65">
        <f>iferror(sumifs($H$3:$H$1009,$A$3:$A$1009,A159,$C$3:$C$1009,C159)/vlookup(A159,'Input de Projetos'!$A$3:$B$999,2,false),"")</f>
        <v>0.1932847479</v>
      </c>
      <c r="N159" s="48">
        <f t="shared" si="14"/>
        <v>202402</v>
      </c>
      <c r="O159" s="48" t="str">
        <f>IFERROR(if(J159&lt;&gt;"Sim","",VLOOKUP(A159,'Input de Projetos'!$A$3:$F$999,5,FALSE)*H159),"")</f>
        <v/>
      </c>
      <c r="P159" s="66" t="str">
        <f t="shared" si="15"/>
        <v/>
      </c>
      <c r="Q159" s="10"/>
      <c r="R159" s="10"/>
      <c r="S159" s="10"/>
    </row>
    <row r="160">
      <c r="A160" s="9" t="s">
        <v>38</v>
      </c>
      <c r="B160" s="9" t="s">
        <v>107</v>
      </c>
      <c r="C160" s="9" t="s">
        <v>184</v>
      </c>
      <c r="D160" s="67"/>
      <c r="E160" s="62"/>
      <c r="F160" s="62"/>
      <c r="G160" s="51"/>
      <c r="H160" s="62"/>
      <c r="I160" s="20"/>
      <c r="J160" s="51"/>
      <c r="K160" s="51"/>
      <c r="L160" s="26"/>
      <c r="M160" s="65">
        <f>iferror(sumifs($H$3:$H$1009,$A$3:$A$1009,A160,$C$3:$C$1009,C160)/vlookup(A160,'Input de Projetos'!$A$3:$B$999,2,false),"")</f>
        <v>0</v>
      </c>
      <c r="N160" s="48" t="str">
        <f t="shared" si="14"/>
        <v/>
      </c>
      <c r="O160" s="48" t="str">
        <f>IFERROR(if(J160&lt;&gt;"Sim","",VLOOKUP(A160,'Input de Projetos'!$A$3:$F$999,5,FALSE)*H160),"")</f>
        <v/>
      </c>
      <c r="P160" s="66" t="str">
        <f t="shared" si="15"/>
        <v/>
      </c>
      <c r="Q160" s="10"/>
      <c r="R160" s="10"/>
      <c r="S160" s="10"/>
    </row>
    <row r="161">
      <c r="A161" s="9" t="s">
        <v>52</v>
      </c>
      <c r="B161" s="9" t="s">
        <v>107</v>
      </c>
      <c r="C161" s="9" t="s">
        <v>185</v>
      </c>
      <c r="D161" s="67"/>
      <c r="E161" s="61">
        <v>5740.0</v>
      </c>
      <c r="F161" s="61">
        <v>574.0</v>
      </c>
      <c r="G161" s="45">
        <v>1.0</v>
      </c>
      <c r="H161" s="62"/>
      <c r="I161" s="20"/>
      <c r="J161" s="51"/>
      <c r="K161" s="51"/>
      <c r="L161" s="26"/>
      <c r="M161" s="65">
        <f>iferror(sumifs($H$3:$H$1009,$A$3:$A$1009,A161,$C$3:$C$1009,C161)/vlookup(A161,'Input de Projetos'!$A$3:$B$999,2,false),"")</f>
        <v>0</v>
      </c>
      <c r="N161" s="48" t="str">
        <f t="shared" si="14"/>
        <v/>
      </c>
      <c r="O161" s="48" t="str">
        <f>IFERROR(if(J161&lt;&gt;"Sim","",VLOOKUP(A161,'Input de Projetos'!$A$3:$F$999,5,FALSE)*H161),"")</f>
        <v/>
      </c>
      <c r="P161" s="66" t="str">
        <f t="shared" si="15"/>
        <v/>
      </c>
      <c r="Q161" s="10"/>
      <c r="R161" s="10"/>
      <c r="S161" s="10"/>
    </row>
    <row r="162">
      <c r="A162" s="9" t="s">
        <v>49</v>
      </c>
      <c r="B162" s="9" t="s">
        <v>122</v>
      </c>
      <c r="C162" s="9" t="s">
        <v>186</v>
      </c>
      <c r="D162" s="67"/>
      <c r="E162" s="61">
        <v>14360.0</v>
      </c>
      <c r="F162" s="61">
        <v>1436.0</v>
      </c>
      <c r="G162" s="45">
        <v>1.0</v>
      </c>
      <c r="H162" s="62"/>
      <c r="I162" s="20"/>
      <c r="J162" s="51"/>
      <c r="K162" s="51"/>
      <c r="L162" s="26"/>
      <c r="M162" s="65">
        <f>iferror(sumifs($H$3:$H$1009,$A$3:$A$1009,A162,$C$3:$C$1009,C162)/vlookup(A162,'Input de Projetos'!$A$3:$B$999,2,false),"")</f>
        <v>0</v>
      </c>
      <c r="N162" s="48" t="str">
        <f t="shared" si="14"/>
        <v/>
      </c>
      <c r="O162" s="48" t="str">
        <f>IFERROR(if(J162&lt;&gt;"Sim","",VLOOKUP(A162,'Input de Projetos'!$A$3:$F$999,5,FALSE)*H162),"")</f>
        <v/>
      </c>
      <c r="P162" s="66" t="str">
        <f t="shared" si="15"/>
        <v/>
      </c>
      <c r="Q162" s="10"/>
      <c r="R162" s="10"/>
      <c r="S162" s="10"/>
    </row>
    <row r="163">
      <c r="A163" s="9" t="s">
        <v>49</v>
      </c>
      <c r="B163" s="9" t="s">
        <v>134</v>
      </c>
      <c r="C163" s="9" t="s">
        <v>143</v>
      </c>
      <c r="D163" s="67"/>
      <c r="E163" s="61">
        <v>123900.0</v>
      </c>
      <c r="F163" s="61">
        <v>11500.0</v>
      </c>
      <c r="G163" s="45">
        <v>4.0</v>
      </c>
      <c r="H163" s="61">
        <v>1860.0</v>
      </c>
      <c r="I163" s="47">
        <v>45703.0</v>
      </c>
      <c r="J163" s="45" t="s">
        <v>71</v>
      </c>
      <c r="K163" s="45" t="s">
        <v>73</v>
      </c>
      <c r="L163" s="26"/>
      <c r="M163" s="65">
        <f>iferror(sumifs($H$3:$H$1009,$A$3:$A$1009,A163,$C$3:$C$1009,C163)/vlookup(A163,'Input de Projetos'!$A$3:$B$999,2,false),"")</f>
        <v>0.2734612839</v>
      </c>
      <c r="N163" s="48">
        <f t="shared" si="14"/>
        <v>202502</v>
      </c>
      <c r="O163" s="48">
        <f>IFERROR(if(J163&lt;&gt;"Sim","",VLOOKUP(A163,'Input de Projetos'!$A$3:$F$999,5,FALSE)*H163),"")</f>
        <v>1860</v>
      </c>
      <c r="P163" s="66">
        <f t="shared" si="15"/>
        <v>0</v>
      </c>
      <c r="Q163" s="10"/>
      <c r="R163" s="10"/>
      <c r="S163" s="10"/>
    </row>
    <row r="164">
      <c r="A164" s="9" t="s">
        <v>49</v>
      </c>
      <c r="B164" s="9" t="s">
        <v>134</v>
      </c>
      <c r="C164" s="9" t="s">
        <v>143</v>
      </c>
      <c r="D164" s="67"/>
      <c r="E164" s="61">
        <v>123900.0</v>
      </c>
      <c r="F164" s="61">
        <v>11500.0</v>
      </c>
      <c r="G164" s="45">
        <v>5.0</v>
      </c>
      <c r="H164" s="61">
        <v>1860.0</v>
      </c>
      <c r="I164" s="47">
        <v>45731.0</v>
      </c>
      <c r="J164" s="45" t="s">
        <v>71</v>
      </c>
      <c r="K164" s="45" t="s">
        <v>73</v>
      </c>
      <c r="L164" s="26"/>
      <c r="M164" s="65">
        <f>iferror(sumifs($H$3:$H$1009,$A$3:$A$1009,A164,$C$3:$C$1009,C164)/vlookup(A164,'Input de Projetos'!$A$3:$B$999,2,false),"")</f>
        <v>0.2734612839</v>
      </c>
      <c r="N164" s="48">
        <f t="shared" si="14"/>
        <v>202503</v>
      </c>
      <c r="O164" s="48">
        <f>IFERROR(if(J164&lt;&gt;"Sim","",VLOOKUP(A164,'Input de Projetos'!$A$3:$F$999,5,FALSE)*H164),"")</f>
        <v>1860</v>
      </c>
      <c r="P164" s="66">
        <f t="shared" si="15"/>
        <v>0</v>
      </c>
      <c r="Q164" s="10"/>
      <c r="R164" s="10"/>
      <c r="S164" s="10"/>
    </row>
    <row r="165">
      <c r="A165" s="9" t="s">
        <v>49</v>
      </c>
      <c r="B165" s="9" t="s">
        <v>170</v>
      </c>
      <c r="C165" s="9" t="s">
        <v>172</v>
      </c>
      <c r="D165" s="67"/>
      <c r="E165" s="61">
        <v>15375.0</v>
      </c>
      <c r="F165" s="61">
        <v>1460.0</v>
      </c>
      <c r="G165" s="45">
        <v>1.0</v>
      </c>
      <c r="H165" s="61">
        <v>1460.0</v>
      </c>
      <c r="I165" s="47">
        <v>45763.0</v>
      </c>
      <c r="J165" s="45" t="s">
        <v>71</v>
      </c>
      <c r="K165" s="45" t="s">
        <v>73</v>
      </c>
      <c r="L165" s="26"/>
      <c r="M165" s="65">
        <f>iferror(sumifs($H$3:$H$1009,$A$3:$A$1009,A165,$C$3:$C$1009,C165)/vlookup(A165,'Input de Projetos'!$A$3:$B$999,2,false),"")</f>
        <v>0.03220825061</v>
      </c>
      <c r="N165" s="48">
        <f t="shared" si="14"/>
        <v>202504</v>
      </c>
      <c r="O165" s="48">
        <f>IFERROR(if(J165&lt;&gt;"Sim","",VLOOKUP(A165,'Input de Projetos'!$A$3:$F$999,5,FALSE)*H165),"")</f>
        <v>1460</v>
      </c>
      <c r="P165" s="66">
        <f t="shared" si="15"/>
        <v>0</v>
      </c>
      <c r="Q165" s="10"/>
      <c r="R165" s="10"/>
      <c r="S165" s="10"/>
    </row>
    <row r="166">
      <c r="A166" s="9" t="s">
        <v>38</v>
      </c>
      <c r="B166" s="9" t="s">
        <v>170</v>
      </c>
      <c r="C166" s="9" t="s">
        <v>175</v>
      </c>
      <c r="D166" s="56">
        <v>45162.0</v>
      </c>
      <c r="E166" s="61">
        <v>51000.0</v>
      </c>
      <c r="F166" s="61">
        <v>4281.3</v>
      </c>
      <c r="G166" s="45">
        <v>2.0</v>
      </c>
      <c r="H166" s="61">
        <v>2140.65</v>
      </c>
      <c r="I166" s="47">
        <v>45245.0</v>
      </c>
      <c r="J166" s="51"/>
      <c r="K166" s="51"/>
      <c r="L166" s="26"/>
      <c r="M166" s="65">
        <f>iferror(sumifs($H$3:$H$1009,$A$3:$A$1009,A166,$C$3:$C$1009,C166)/vlookup(A166,'Input de Projetos'!$A$3:$B$999,2,false),"")</f>
        <v>0.09527126263</v>
      </c>
      <c r="N166" s="48">
        <f t="shared" si="14"/>
        <v>202311</v>
      </c>
      <c r="O166" s="48" t="str">
        <f>IFERROR(if(J166&lt;&gt;"Sim","",VLOOKUP(A166,'Input de Projetos'!$A$3:$F$999,5,FALSE)*H166),"")</f>
        <v/>
      </c>
      <c r="P166" s="66" t="str">
        <f t="shared" si="15"/>
        <v/>
      </c>
      <c r="Q166" s="10"/>
      <c r="R166" s="10"/>
      <c r="S166" s="10"/>
    </row>
    <row r="167">
      <c r="A167" s="9" t="s">
        <v>58</v>
      </c>
      <c r="B167" s="9" t="s">
        <v>170</v>
      </c>
      <c r="C167" s="9" t="s">
        <v>176</v>
      </c>
      <c r="D167" s="67"/>
      <c r="E167" s="61">
        <v>5325.0</v>
      </c>
      <c r="F167" s="61">
        <v>532.5</v>
      </c>
      <c r="G167" s="45">
        <v>1.0</v>
      </c>
      <c r="H167" s="61">
        <v>532.5</v>
      </c>
      <c r="I167" s="47">
        <v>45713.0</v>
      </c>
      <c r="J167" s="45" t="s">
        <v>71</v>
      </c>
      <c r="K167" s="45" t="s">
        <v>73</v>
      </c>
      <c r="L167" s="26"/>
      <c r="M167" s="65">
        <f>iferror(sumifs($H$3:$H$1009,$A$3:$A$1009,A167,$C$3:$C$1009,C167)/vlookup(A167,'Input de Projetos'!$A$3:$B$999,2,false),"")</f>
        <v>0.01169276037</v>
      </c>
      <c r="N167" s="48">
        <f t="shared" si="14"/>
        <v>202502</v>
      </c>
      <c r="O167" s="48">
        <f>IFERROR(if(J167&lt;&gt;"Sim","",VLOOKUP(A167,'Input de Projetos'!$A$3:$F$999,5,FALSE)*H167),"")</f>
        <v>532.5</v>
      </c>
      <c r="P167" s="66">
        <f t="shared" si="15"/>
        <v>0</v>
      </c>
      <c r="Q167" s="10"/>
      <c r="R167" s="10"/>
      <c r="S167" s="10"/>
    </row>
    <row r="168">
      <c r="A168" s="9" t="s">
        <v>49</v>
      </c>
      <c r="B168" s="9" t="s">
        <v>187</v>
      </c>
      <c r="C168" s="9" t="s">
        <v>188</v>
      </c>
      <c r="D168" s="67"/>
      <c r="E168" s="61">
        <v>7150.0</v>
      </c>
      <c r="F168" s="61">
        <v>715.0</v>
      </c>
      <c r="G168" s="45">
        <v>1.0</v>
      </c>
      <c r="H168" s="61">
        <v>715.0</v>
      </c>
      <c r="I168" s="47"/>
      <c r="J168" s="51"/>
      <c r="K168" s="51"/>
      <c r="L168" s="26"/>
      <c r="M168" s="65">
        <f>iferror(sumifs($H$3:$H$1009,$A$3:$A$1009,A168,$C$3:$C$1009,C168)/vlookup(A168,'Input de Projetos'!$A$3:$B$999,2,false),"")</f>
        <v>0.01577321862</v>
      </c>
      <c r="N168" s="48" t="str">
        <f t="shared" si="14"/>
        <v/>
      </c>
      <c r="O168" s="48" t="str">
        <f>IFERROR(if(J168&lt;&gt;"Sim","",VLOOKUP(A168,'Input de Projetos'!$A$3:$F$999,5,FALSE)*H168),"")</f>
        <v/>
      </c>
      <c r="P168" s="66" t="str">
        <f t="shared" si="15"/>
        <v/>
      </c>
      <c r="Q168" s="10"/>
      <c r="R168" s="10"/>
      <c r="S168" s="10"/>
    </row>
    <row r="169">
      <c r="A169" s="9" t="s">
        <v>49</v>
      </c>
      <c r="B169" s="9" t="s">
        <v>177</v>
      </c>
      <c r="C169" s="9" t="s">
        <v>189</v>
      </c>
      <c r="D169" s="67"/>
      <c r="E169" s="61">
        <f>8643.4+404.48</f>
        <v>9047.88</v>
      </c>
      <c r="F169" s="61">
        <v>904.8</v>
      </c>
      <c r="G169" s="45">
        <v>1.0</v>
      </c>
      <c r="H169" s="62"/>
      <c r="I169" s="20"/>
      <c r="J169" s="51"/>
      <c r="K169" s="51"/>
      <c r="L169" s="26"/>
      <c r="M169" s="65">
        <f>iferror(sumifs($H$3:$H$1009,$A$3:$A$1009,A169,$C$3:$C$1009,C169)/vlookup(A169,'Input de Projetos'!$A$3:$B$999,2,false),"")</f>
        <v>0</v>
      </c>
      <c r="N169" s="48" t="str">
        <f t="shared" si="14"/>
        <v/>
      </c>
      <c r="O169" s="48" t="str">
        <f>IFERROR(if(J169&lt;&gt;"Sim","",VLOOKUP(A169,'Input de Projetos'!$A$3:$F$999,5,FALSE)*H169),"")</f>
        <v/>
      </c>
      <c r="P169" s="66" t="str">
        <f t="shared" si="15"/>
        <v/>
      </c>
      <c r="Q169" s="10"/>
      <c r="R169" s="10"/>
      <c r="S169" s="10"/>
    </row>
    <row r="170">
      <c r="A170" s="10"/>
      <c r="B170" s="10"/>
      <c r="C170" s="10"/>
      <c r="D170" s="67"/>
      <c r="E170" s="62"/>
      <c r="F170" s="62"/>
      <c r="G170" s="51"/>
      <c r="H170" s="62"/>
      <c r="I170" s="20"/>
      <c r="J170" s="51"/>
      <c r="K170" s="51"/>
      <c r="L170" s="26"/>
      <c r="M170" s="65" t="str">
        <f>iferror(sumifs($H$3:$H$1009,$A$3:$A$1009,A170,$C$3:$C$1009,C170)/vlookup(A170,'Input de Projetos'!$A$3:$B$999,2,false),"")</f>
        <v/>
      </c>
      <c r="N170" s="48" t="str">
        <f t="shared" si="14"/>
        <v/>
      </c>
      <c r="O170" s="48" t="str">
        <f>IFERROR(if(J170&lt;&gt;"Sim","",VLOOKUP(A170,'Input de Projetos'!$A$3:$F$999,5,FALSE)*H170),"")</f>
        <v/>
      </c>
      <c r="P170" s="66" t="str">
        <f t="shared" si="15"/>
        <v/>
      </c>
      <c r="Q170" s="10"/>
      <c r="R170" s="10"/>
      <c r="S170" s="10"/>
    </row>
    <row r="171">
      <c r="A171" s="10"/>
      <c r="B171" s="10"/>
      <c r="C171" s="10"/>
      <c r="D171" s="67"/>
      <c r="E171" s="62"/>
      <c r="F171" s="62"/>
      <c r="G171" s="51"/>
      <c r="H171" s="62"/>
      <c r="I171" s="20"/>
      <c r="J171" s="51"/>
      <c r="K171" s="51"/>
      <c r="L171" s="26"/>
      <c r="M171" s="65" t="str">
        <f>iferror(sumifs($H$3:$H$1009,$A$3:$A$1009,A171,$C$3:$C$1009,C171)/vlookup(A171,'Input de Projetos'!$A$3:$B$999,2,false),"")</f>
        <v/>
      </c>
      <c r="N171" s="48" t="str">
        <f t="shared" si="14"/>
        <v/>
      </c>
      <c r="O171" s="48" t="str">
        <f>IFERROR(if(J171&lt;&gt;"Sim","",VLOOKUP(A171,'Input de Projetos'!$A$3:$F$999,5,FALSE)*H171),"")</f>
        <v/>
      </c>
      <c r="P171" s="66" t="str">
        <f t="shared" si="15"/>
        <v/>
      </c>
      <c r="Q171" s="10"/>
      <c r="R171" s="10"/>
      <c r="S171" s="10"/>
    </row>
    <row r="172">
      <c r="A172" s="10"/>
      <c r="B172" s="10"/>
      <c r="C172" s="10"/>
      <c r="D172" s="67"/>
      <c r="E172" s="62"/>
      <c r="F172" s="62"/>
      <c r="G172" s="51"/>
      <c r="H172" s="62"/>
      <c r="I172" s="20"/>
      <c r="J172" s="51"/>
      <c r="K172" s="51"/>
      <c r="L172" s="26"/>
      <c r="M172" s="65" t="str">
        <f>iferror(sumifs($H$3:$H$1009,$A$3:$A$1009,A172,$C$3:$C$1009,C172)/vlookup(A172,'Input de Projetos'!$A$3:$B$999,2,false),"")</f>
        <v/>
      </c>
      <c r="N172" s="48" t="str">
        <f t="shared" si="14"/>
        <v/>
      </c>
      <c r="O172" s="48" t="str">
        <f>IFERROR(if(J172&lt;&gt;"Sim","",VLOOKUP(A172,'Input de Projetos'!$A$3:$F$999,5,FALSE)*H172),"")</f>
        <v/>
      </c>
      <c r="P172" s="66" t="str">
        <f t="shared" si="15"/>
        <v/>
      </c>
      <c r="Q172" s="10"/>
      <c r="R172" s="10"/>
      <c r="S172" s="10"/>
    </row>
    <row r="173">
      <c r="A173" s="10"/>
      <c r="B173" s="10"/>
      <c r="C173" s="10"/>
      <c r="D173" s="67"/>
      <c r="E173" s="62"/>
      <c r="F173" s="62"/>
      <c r="G173" s="51"/>
      <c r="H173" s="62"/>
      <c r="I173" s="20"/>
      <c r="J173" s="51"/>
      <c r="K173" s="51"/>
      <c r="L173" s="26"/>
      <c r="M173" s="65" t="str">
        <f>iferror(sumifs($H$3:$H$1009,$A$3:$A$1009,A173,$C$3:$C$1009,C173)/vlookup(A173,'Input de Projetos'!$A$3:$B$999,2,false),"")</f>
        <v/>
      </c>
      <c r="N173" s="48" t="str">
        <f t="shared" si="14"/>
        <v/>
      </c>
      <c r="O173" s="48" t="str">
        <f>IFERROR(if(J173&lt;&gt;"Sim","",VLOOKUP(A173,'Input de Projetos'!$A$3:$F$999,5,FALSE)*H173),"")</f>
        <v/>
      </c>
      <c r="P173" s="66" t="str">
        <f t="shared" si="15"/>
        <v/>
      </c>
      <c r="Q173" s="10"/>
      <c r="R173" s="10"/>
      <c r="S173" s="10"/>
    </row>
    <row r="174">
      <c r="A174" s="10"/>
      <c r="B174" s="10"/>
      <c r="C174" s="10"/>
      <c r="D174" s="67"/>
      <c r="E174" s="62"/>
      <c r="F174" s="62"/>
      <c r="G174" s="51"/>
      <c r="H174" s="62"/>
      <c r="I174" s="20"/>
      <c r="J174" s="51"/>
      <c r="K174" s="51"/>
      <c r="L174" s="26"/>
      <c r="M174" s="65" t="str">
        <f>iferror(sumifs($H$3:$H$1009,$A$3:$A$1009,A174,$C$3:$C$1009,C174)/vlookup(A174,'Input de Projetos'!$A$3:$B$999,2,false),"")</f>
        <v/>
      </c>
      <c r="N174" s="48" t="str">
        <f t="shared" si="14"/>
        <v/>
      </c>
      <c r="O174" s="48" t="str">
        <f>IFERROR(if(J174&lt;&gt;"Sim","",VLOOKUP(A174,'Input de Projetos'!$A$3:$F$999,5,FALSE)*H174),"")</f>
        <v/>
      </c>
      <c r="P174" s="66" t="str">
        <f t="shared" si="15"/>
        <v/>
      </c>
      <c r="Q174" s="10"/>
      <c r="R174" s="10"/>
      <c r="S174" s="10"/>
    </row>
    <row r="175">
      <c r="A175" s="10"/>
      <c r="B175" s="10"/>
      <c r="C175" s="10"/>
      <c r="D175" s="67"/>
      <c r="E175" s="62"/>
      <c r="F175" s="62"/>
      <c r="G175" s="51"/>
      <c r="H175" s="62"/>
      <c r="I175" s="20"/>
      <c r="J175" s="51"/>
      <c r="K175" s="51"/>
      <c r="L175" s="26"/>
      <c r="M175" s="65" t="str">
        <f>iferror(sumifs($H$3:$H$1009,$A$3:$A$1009,A175,$C$3:$C$1009,C175)/vlookup(A175,'Input de Projetos'!$A$3:$B$999,2,false),"")</f>
        <v/>
      </c>
      <c r="N175" s="48" t="str">
        <f t="shared" si="14"/>
        <v/>
      </c>
      <c r="O175" s="48" t="str">
        <f>IFERROR(if(J175&lt;&gt;"Sim","",VLOOKUP(A175,'Input de Projetos'!$A$3:$F$999,5,FALSE)*H175),"")</f>
        <v/>
      </c>
      <c r="P175" s="66" t="str">
        <f t="shared" si="15"/>
        <v/>
      </c>
      <c r="Q175" s="10"/>
      <c r="R175" s="10"/>
      <c r="S175" s="10"/>
    </row>
    <row r="176">
      <c r="A176" s="10"/>
      <c r="B176" s="10"/>
      <c r="C176" s="10"/>
      <c r="D176" s="67"/>
      <c r="E176" s="62"/>
      <c r="F176" s="62"/>
      <c r="G176" s="51"/>
      <c r="H176" s="62"/>
      <c r="I176" s="20"/>
      <c r="J176" s="51"/>
      <c r="K176" s="51"/>
      <c r="L176" s="26"/>
      <c r="M176" s="65" t="str">
        <f>iferror(sumifs($H$3:$H$1009,$A$3:$A$1009,A176,$C$3:$C$1009,C176)/vlookup(A176,'Input de Projetos'!$A$3:$B$999,2,false),"")</f>
        <v/>
      </c>
      <c r="N176" s="48" t="str">
        <f t="shared" si="14"/>
        <v/>
      </c>
      <c r="O176" s="48" t="str">
        <f>IFERROR(if(J176&lt;&gt;"Sim","",VLOOKUP(A176,'Input de Projetos'!$A$3:$F$999,5,FALSE)*H176),"")</f>
        <v/>
      </c>
      <c r="P176" s="66" t="str">
        <f t="shared" si="15"/>
        <v/>
      </c>
      <c r="Q176" s="10"/>
      <c r="R176" s="10"/>
      <c r="S176" s="10"/>
    </row>
    <row r="177">
      <c r="A177" s="10"/>
      <c r="B177" s="10"/>
      <c r="C177" s="10"/>
      <c r="D177" s="67"/>
      <c r="E177" s="62"/>
      <c r="F177" s="62"/>
      <c r="G177" s="51"/>
      <c r="H177" s="62"/>
      <c r="I177" s="20"/>
      <c r="J177" s="51"/>
      <c r="K177" s="51"/>
      <c r="L177" s="26"/>
      <c r="M177" s="65" t="str">
        <f>iferror(sumifs($H$3:$H$1009,$A$3:$A$1009,A177,$C$3:$C$1009,C177)/vlookup(A177,'Input de Projetos'!$A$3:$B$999,2,false),"")</f>
        <v/>
      </c>
      <c r="N177" s="48" t="str">
        <f t="shared" si="14"/>
        <v/>
      </c>
      <c r="O177" s="48" t="str">
        <f>IFERROR(if(J177&lt;&gt;"Sim","",VLOOKUP(A177,'Input de Projetos'!$A$3:$F$999,5,FALSE)*H177),"")</f>
        <v/>
      </c>
      <c r="P177" s="66" t="str">
        <f t="shared" si="15"/>
        <v/>
      </c>
      <c r="Q177" s="10"/>
      <c r="R177" s="10"/>
      <c r="S177" s="10"/>
    </row>
    <row r="178">
      <c r="A178" s="10"/>
      <c r="B178" s="10"/>
      <c r="C178" s="10"/>
      <c r="D178" s="67"/>
      <c r="E178" s="62"/>
      <c r="F178" s="62"/>
      <c r="G178" s="51"/>
      <c r="H178" s="62"/>
      <c r="I178" s="20"/>
      <c r="J178" s="51"/>
      <c r="K178" s="51"/>
      <c r="L178" s="26"/>
      <c r="M178" s="65" t="str">
        <f>iferror(sumifs($H$3:$H$1009,$A$3:$A$1009,A178,$C$3:$C$1009,C178)/vlookup(A178,'Input de Projetos'!$A$3:$B$999,2,false),"")</f>
        <v/>
      </c>
      <c r="N178" s="48" t="str">
        <f t="shared" si="14"/>
        <v/>
      </c>
      <c r="O178" s="48" t="str">
        <f>IFERROR(if(J178&lt;&gt;"Sim","",VLOOKUP(A178,'Input de Projetos'!$A$3:$F$999,5,FALSE)*H178),"")</f>
        <v/>
      </c>
      <c r="P178" s="66" t="str">
        <f t="shared" si="15"/>
        <v/>
      </c>
      <c r="Q178" s="10"/>
      <c r="R178" s="10"/>
      <c r="S178" s="10"/>
    </row>
    <row r="179">
      <c r="A179" s="10"/>
      <c r="B179" s="10"/>
      <c r="C179" s="10"/>
      <c r="D179" s="67"/>
      <c r="E179" s="62"/>
      <c r="F179" s="62"/>
      <c r="G179" s="51"/>
      <c r="H179" s="62"/>
      <c r="I179" s="20"/>
      <c r="J179" s="51"/>
      <c r="K179" s="51"/>
      <c r="L179" s="26"/>
      <c r="M179" s="65" t="str">
        <f>iferror(sumifs($H$3:$H$1009,$A$3:$A$1009,A179,$C$3:$C$1009,C179)/vlookup(A179,'Input de Projetos'!$A$3:$B$999,2,false),"")</f>
        <v/>
      </c>
      <c r="N179" s="48" t="str">
        <f t="shared" si="14"/>
        <v/>
      </c>
      <c r="O179" s="48" t="str">
        <f>IFERROR(if(J179&lt;&gt;"Sim","",VLOOKUP(A179,'Input de Projetos'!$A$3:$F$999,5,FALSE)*H179),"")</f>
        <v/>
      </c>
      <c r="P179" s="66" t="str">
        <f t="shared" si="15"/>
        <v/>
      </c>
      <c r="Q179" s="10"/>
      <c r="R179" s="10"/>
      <c r="S179" s="10"/>
    </row>
    <row r="180">
      <c r="A180" s="10"/>
      <c r="B180" s="10"/>
      <c r="C180" s="10"/>
      <c r="D180" s="67"/>
      <c r="E180" s="62"/>
      <c r="F180" s="62"/>
      <c r="G180" s="51"/>
      <c r="H180" s="62"/>
      <c r="I180" s="20"/>
      <c r="J180" s="51"/>
      <c r="K180" s="51"/>
      <c r="L180" s="26"/>
      <c r="M180" s="65" t="str">
        <f>iferror(sumifs($H$3:$H$1009,$A$3:$A$1009,A180,$C$3:$C$1009,C180)/vlookup(A180,'Input de Projetos'!$A$3:$B$999,2,false),"")</f>
        <v/>
      </c>
      <c r="N180" s="48" t="str">
        <f t="shared" si="14"/>
        <v/>
      </c>
      <c r="O180" s="48" t="str">
        <f>IFERROR(if(J180&lt;&gt;"Sim","",VLOOKUP(A180,'Input de Projetos'!$A$3:$F$999,5,FALSE)*H180),"")</f>
        <v/>
      </c>
      <c r="P180" s="66" t="str">
        <f t="shared" si="15"/>
        <v/>
      </c>
      <c r="Q180" s="10"/>
      <c r="R180" s="10"/>
      <c r="S180" s="10"/>
    </row>
    <row r="181">
      <c r="A181" s="10"/>
      <c r="B181" s="10"/>
      <c r="C181" s="10"/>
      <c r="D181" s="67"/>
      <c r="E181" s="62"/>
      <c r="F181" s="62"/>
      <c r="G181" s="51"/>
      <c r="H181" s="62"/>
      <c r="I181" s="20"/>
      <c r="J181" s="51"/>
      <c r="K181" s="51"/>
      <c r="L181" s="26"/>
      <c r="M181" s="65" t="str">
        <f>iferror(sumifs($H$3:$H$1009,$A$3:$A$1009,A181,$C$3:$C$1009,C181)/vlookup(A181,'Input de Projetos'!$A$3:$B$999,2,false),"")</f>
        <v/>
      </c>
      <c r="N181" s="48" t="str">
        <f t="shared" si="14"/>
        <v/>
      </c>
      <c r="O181" s="48" t="str">
        <f>IFERROR(if(J181&lt;&gt;"Sim","",VLOOKUP(A181,'Input de Projetos'!$A$3:$F$999,5,FALSE)*H181),"")</f>
        <v/>
      </c>
      <c r="P181" s="66" t="str">
        <f t="shared" si="15"/>
        <v/>
      </c>
      <c r="Q181" s="10"/>
      <c r="R181" s="10"/>
      <c r="S181" s="10"/>
    </row>
    <row r="182">
      <c r="A182" s="10"/>
      <c r="B182" s="10"/>
      <c r="C182" s="10"/>
      <c r="D182" s="67"/>
      <c r="E182" s="62"/>
      <c r="F182" s="62"/>
      <c r="G182" s="51"/>
      <c r="H182" s="62"/>
      <c r="I182" s="20"/>
      <c r="J182" s="51"/>
      <c r="K182" s="51"/>
      <c r="L182" s="26"/>
      <c r="M182" s="65" t="str">
        <f>iferror(sumifs($H$3:$H$1009,$A$3:$A$1009,A182,$C$3:$C$1009,C182)/vlookup(A182,'Input de Projetos'!$A$3:$B$999,2,false),"")</f>
        <v/>
      </c>
      <c r="N182" s="48" t="str">
        <f t="shared" si="14"/>
        <v/>
      </c>
      <c r="O182" s="48" t="str">
        <f>IFERROR(if(J182&lt;&gt;"Sim","",VLOOKUP(A182,'Input de Projetos'!$A$3:$F$999,5,FALSE)*H182),"")</f>
        <v/>
      </c>
      <c r="P182" s="66" t="str">
        <f t="shared" si="15"/>
        <v/>
      </c>
      <c r="Q182" s="10"/>
      <c r="R182" s="10"/>
      <c r="S182" s="10"/>
    </row>
    <row r="183">
      <c r="A183" s="10"/>
      <c r="B183" s="10"/>
      <c r="C183" s="10"/>
      <c r="D183" s="67"/>
      <c r="E183" s="62"/>
      <c r="F183" s="62"/>
      <c r="G183" s="51"/>
      <c r="H183" s="62"/>
      <c r="I183" s="20"/>
      <c r="J183" s="51"/>
      <c r="K183" s="51"/>
      <c r="L183" s="26"/>
      <c r="M183" s="65" t="str">
        <f>iferror(sumifs($H$3:$H$1009,$A$3:$A$1009,A183,$C$3:$C$1009,C183)/vlookup(A183,'Input de Projetos'!$A$3:$B$999,2,false),"")</f>
        <v/>
      </c>
      <c r="N183" s="48" t="str">
        <f t="shared" si="14"/>
        <v/>
      </c>
      <c r="O183" s="48" t="str">
        <f>IFERROR(if(J183&lt;&gt;"Sim","",VLOOKUP(A183,'Input de Projetos'!$A$3:$F$999,5,FALSE)*H183),"")</f>
        <v/>
      </c>
      <c r="P183" s="66" t="str">
        <f t="shared" si="15"/>
        <v/>
      </c>
      <c r="Q183" s="10"/>
      <c r="R183" s="10"/>
      <c r="S183" s="10"/>
    </row>
    <row r="184">
      <c r="A184" s="10"/>
      <c r="B184" s="10"/>
      <c r="C184" s="10"/>
      <c r="D184" s="67"/>
      <c r="E184" s="62"/>
      <c r="F184" s="62"/>
      <c r="G184" s="51"/>
      <c r="H184" s="62"/>
      <c r="I184" s="20"/>
      <c r="J184" s="51"/>
      <c r="K184" s="51"/>
      <c r="L184" s="26"/>
      <c r="M184" s="65" t="str">
        <f>iferror(sumifs($H$3:$H$1009,$A$3:$A$1009,A184,$C$3:$C$1009,C184)/vlookup(A184,'Input de Projetos'!$A$3:$B$999,2,false),"")</f>
        <v/>
      </c>
      <c r="N184" s="48" t="str">
        <f t="shared" si="14"/>
        <v/>
      </c>
      <c r="O184" s="48" t="str">
        <f>IFERROR(if(J184&lt;&gt;"Sim","",VLOOKUP(A184,'Input de Projetos'!$A$3:$F$999,5,FALSE)*H184),"")</f>
        <v/>
      </c>
      <c r="P184" s="66" t="str">
        <f t="shared" si="15"/>
        <v/>
      </c>
      <c r="Q184" s="10"/>
      <c r="R184" s="10"/>
      <c r="S184" s="10"/>
    </row>
    <row r="185">
      <c r="A185" s="10"/>
      <c r="B185" s="10"/>
      <c r="C185" s="10"/>
      <c r="D185" s="67"/>
      <c r="E185" s="62"/>
      <c r="F185" s="62"/>
      <c r="G185" s="51"/>
      <c r="H185" s="62"/>
      <c r="I185" s="20"/>
      <c r="J185" s="51"/>
      <c r="K185" s="51"/>
      <c r="L185" s="26"/>
      <c r="M185" s="65" t="str">
        <f>iferror(sumifs($H$3:$H$1009,$A$3:$A$1009,A185,$C$3:$C$1009,C185)/vlookup(A185,'Input de Projetos'!$A$3:$B$999,2,false),"")</f>
        <v/>
      </c>
      <c r="N185" s="48" t="str">
        <f t="shared" si="14"/>
        <v/>
      </c>
      <c r="O185" s="48" t="str">
        <f>IFERROR(if(J185&lt;&gt;"Sim","",VLOOKUP(A185,'Input de Projetos'!$A$3:$F$999,5,FALSE)*H185),"")</f>
        <v/>
      </c>
      <c r="P185" s="66" t="str">
        <f t="shared" si="15"/>
        <v/>
      </c>
      <c r="Q185" s="10"/>
      <c r="R185" s="10"/>
      <c r="S185" s="10"/>
    </row>
    <row r="186">
      <c r="A186" s="10"/>
      <c r="B186" s="10"/>
      <c r="C186" s="10"/>
      <c r="D186" s="67"/>
      <c r="E186" s="62"/>
      <c r="F186" s="62"/>
      <c r="G186" s="51"/>
      <c r="H186" s="62"/>
      <c r="I186" s="20"/>
      <c r="J186" s="51"/>
      <c r="K186" s="51"/>
      <c r="L186" s="26"/>
      <c r="M186" s="65" t="str">
        <f>iferror(sumifs($H$3:$H$1009,$A$3:$A$1009,A186,$C$3:$C$1009,C186)/vlookup(A186,'Input de Projetos'!$A$3:$B$999,2,false),"")</f>
        <v/>
      </c>
      <c r="N186" s="48" t="str">
        <f t="shared" si="14"/>
        <v/>
      </c>
      <c r="O186" s="48" t="str">
        <f>IFERROR(if(J186&lt;&gt;"Sim","",VLOOKUP(A186,'Input de Projetos'!$A$3:$F$999,5,FALSE)*H186),"")</f>
        <v/>
      </c>
      <c r="P186" s="66" t="str">
        <f t="shared" si="15"/>
        <v/>
      </c>
      <c r="Q186" s="10"/>
      <c r="R186" s="10"/>
      <c r="S186" s="10"/>
    </row>
    <row r="187">
      <c r="A187" s="10"/>
      <c r="B187" s="10"/>
      <c r="C187" s="10"/>
      <c r="D187" s="67"/>
      <c r="E187" s="62"/>
      <c r="F187" s="62"/>
      <c r="G187" s="51"/>
      <c r="H187" s="62"/>
      <c r="I187" s="20"/>
      <c r="J187" s="51"/>
      <c r="K187" s="51"/>
      <c r="L187" s="26"/>
      <c r="M187" s="65" t="str">
        <f>iferror(sumifs($H$3:$H$1009,$A$3:$A$1009,A187,$C$3:$C$1009,C187)/vlookup(A187,'Input de Projetos'!$A$3:$B$999,2,false),"")</f>
        <v/>
      </c>
      <c r="N187" s="48" t="str">
        <f t="shared" si="14"/>
        <v/>
      </c>
      <c r="O187" s="48" t="str">
        <f>IFERROR(if(J187&lt;&gt;"Sim","",VLOOKUP(A187,'Input de Projetos'!$A$3:$F$999,5,FALSE)*H187),"")</f>
        <v/>
      </c>
      <c r="P187" s="66" t="str">
        <f t="shared" si="15"/>
        <v/>
      </c>
      <c r="Q187" s="10"/>
      <c r="R187" s="10"/>
      <c r="S187" s="10"/>
    </row>
    <row r="188">
      <c r="A188" s="10"/>
      <c r="B188" s="10"/>
      <c r="C188" s="10"/>
      <c r="D188" s="67"/>
      <c r="E188" s="62"/>
      <c r="F188" s="62"/>
      <c r="G188" s="51"/>
      <c r="H188" s="62"/>
      <c r="I188" s="20"/>
      <c r="J188" s="51"/>
      <c r="K188" s="51"/>
      <c r="L188" s="26"/>
      <c r="M188" s="65" t="str">
        <f>iferror(sumifs($H$3:$H$1009,$A$3:$A$1009,A188,$C$3:$C$1009,C188)/vlookup(A188,'Input de Projetos'!$A$3:$B$999,2,false),"")</f>
        <v/>
      </c>
      <c r="N188" s="48" t="str">
        <f t="shared" si="14"/>
        <v/>
      </c>
      <c r="O188" s="48" t="str">
        <f>IFERROR(if(J188&lt;&gt;"Sim","",VLOOKUP(A188,'Input de Projetos'!$A$3:$F$999,5,FALSE)*H188),"")</f>
        <v/>
      </c>
      <c r="P188" s="66" t="str">
        <f t="shared" si="15"/>
        <v/>
      </c>
      <c r="Q188" s="10"/>
      <c r="R188" s="10"/>
      <c r="S188" s="10"/>
    </row>
    <row r="189">
      <c r="A189" s="10"/>
      <c r="B189" s="10"/>
      <c r="C189" s="10"/>
      <c r="D189" s="67"/>
      <c r="E189" s="62"/>
      <c r="F189" s="62"/>
      <c r="G189" s="51"/>
      <c r="H189" s="62"/>
      <c r="I189" s="20"/>
      <c r="J189" s="51"/>
      <c r="K189" s="51"/>
      <c r="L189" s="26"/>
      <c r="M189" s="65" t="str">
        <f>iferror(sumifs($H$3:$H$1009,$A$3:$A$1009,A189,$C$3:$C$1009,C189)/vlookup(A189,'Input de Projetos'!$A$3:$B$999,2,false),"")</f>
        <v/>
      </c>
      <c r="N189" s="48" t="str">
        <f t="shared" si="14"/>
        <v/>
      </c>
      <c r="O189" s="48" t="str">
        <f>IFERROR(if(J189&lt;&gt;"Sim","",VLOOKUP(A189,'Input de Projetos'!$A$3:$F$999,5,FALSE)*H189),"")</f>
        <v/>
      </c>
      <c r="P189" s="66" t="str">
        <f t="shared" si="15"/>
        <v/>
      </c>
      <c r="Q189" s="10"/>
      <c r="R189" s="10"/>
      <c r="S189" s="10"/>
    </row>
    <row r="190">
      <c r="A190" s="10"/>
      <c r="B190" s="10"/>
      <c r="C190" s="10"/>
      <c r="D190" s="67"/>
      <c r="E190" s="62"/>
      <c r="F190" s="62"/>
      <c r="G190" s="51"/>
      <c r="H190" s="62"/>
      <c r="I190" s="20"/>
      <c r="J190" s="51"/>
      <c r="K190" s="51"/>
      <c r="L190" s="26"/>
      <c r="M190" s="65" t="str">
        <f>iferror(sumifs($H$3:$H$1009,$A$3:$A$1009,A190,$C$3:$C$1009,C190)/vlookup(A190,'Input de Projetos'!$A$3:$B$999,2,false),"")</f>
        <v/>
      </c>
      <c r="N190" s="48" t="str">
        <f t="shared" si="14"/>
        <v/>
      </c>
      <c r="O190" s="48" t="str">
        <f>IFERROR(if(J190&lt;&gt;"Sim","",VLOOKUP(A190,'Input de Projetos'!$A$3:$F$999,5,FALSE)*H190),"")</f>
        <v/>
      </c>
      <c r="P190" s="66" t="str">
        <f t="shared" si="15"/>
        <v/>
      </c>
      <c r="Q190" s="10"/>
      <c r="R190" s="10"/>
      <c r="S190" s="10"/>
    </row>
    <row r="191">
      <c r="A191" s="10"/>
      <c r="B191" s="10"/>
      <c r="C191" s="10"/>
      <c r="D191" s="67"/>
      <c r="E191" s="62"/>
      <c r="F191" s="62"/>
      <c r="G191" s="51"/>
      <c r="H191" s="62"/>
      <c r="I191" s="20"/>
      <c r="J191" s="51"/>
      <c r="K191" s="51"/>
      <c r="L191" s="26"/>
      <c r="M191" s="65" t="str">
        <f>iferror(sumifs($H$3:$H$1009,$A$3:$A$1009,A191,$C$3:$C$1009,C191)/vlookup(A191,'Input de Projetos'!$A$3:$B$999,2,false),"")</f>
        <v/>
      </c>
      <c r="N191" s="48" t="str">
        <f t="shared" si="14"/>
        <v/>
      </c>
      <c r="O191" s="48" t="str">
        <f>IFERROR(if(J191&lt;&gt;"Sim","",VLOOKUP(A191,'Input de Projetos'!$A$3:$F$999,5,FALSE)*H191),"")</f>
        <v/>
      </c>
      <c r="P191" s="66" t="str">
        <f t="shared" si="15"/>
        <v/>
      </c>
      <c r="Q191" s="10"/>
      <c r="R191" s="10"/>
      <c r="S191" s="10"/>
    </row>
    <row r="192">
      <c r="A192" s="10"/>
      <c r="B192" s="10"/>
      <c r="C192" s="10"/>
      <c r="D192" s="67"/>
      <c r="E192" s="62"/>
      <c r="F192" s="62"/>
      <c r="G192" s="51"/>
      <c r="H192" s="62"/>
      <c r="I192" s="20"/>
      <c r="J192" s="51"/>
      <c r="K192" s="51"/>
      <c r="L192" s="26"/>
      <c r="M192" s="65" t="str">
        <f>iferror(sumifs($H$3:$H$1009,$A$3:$A$1009,A192,$C$3:$C$1009,C192)/vlookup(A192,'Input de Projetos'!$A$3:$B$999,2,false),"")</f>
        <v/>
      </c>
      <c r="N192" s="48" t="str">
        <f t="shared" si="14"/>
        <v/>
      </c>
      <c r="O192" s="48" t="str">
        <f>IFERROR(if(J192&lt;&gt;"Sim","",VLOOKUP(A192,'Input de Projetos'!$A$3:$F$999,5,FALSE)*H192),"")</f>
        <v/>
      </c>
      <c r="P192" s="66" t="str">
        <f t="shared" si="15"/>
        <v/>
      </c>
      <c r="Q192" s="10"/>
      <c r="R192" s="10"/>
      <c r="S192" s="10"/>
    </row>
    <row r="193">
      <c r="A193" s="10"/>
      <c r="B193" s="10"/>
      <c r="C193" s="10"/>
      <c r="D193" s="67"/>
      <c r="E193" s="62"/>
      <c r="F193" s="62"/>
      <c r="G193" s="51"/>
      <c r="H193" s="62"/>
      <c r="I193" s="20"/>
      <c r="J193" s="51"/>
      <c r="K193" s="51"/>
      <c r="L193" s="26"/>
      <c r="M193" s="65" t="str">
        <f>iferror(sumifs($H$3:$H$1009,$A$3:$A$1009,A193,$C$3:$C$1009,C193)/vlookup(A193,'Input de Projetos'!$A$3:$B$999,2,false),"")</f>
        <v/>
      </c>
      <c r="N193" s="48" t="str">
        <f t="shared" si="14"/>
        <v/>
      </c>
      <c r="O193" s="48" t="str">
        <f>IFERROR(if(J193&lt;&gt;"Sim","",VLOOKUP(A193,'Input de Projetos'!$A$3:$F$999,5,FALSE)*H193),"")</f>
        <v/>
      </c>
      <c r="P193" s="66" t="str">
        <f t="shared" si="15"/>
        <v/>
      </c>
      <c r="Q193" s="10"/>
      <c r="R193" s="10"/>
      <c r="S193" s="10"/>
    </row>
    <row r="194">
      <c r="A194" s="10"/>
      <c r="B194" s="10"/>
      <c r="C194" s="10"/>
      <c r="D194" s="67"/>
      <c r="E194" s="62"/>
      <c r="F194" s="62"/>
      <c r="G194" s="51"/>
      <c r="H194" s="62"/>
      <c r="I194" s="20"/>
      <c r="J194" s="51"/>
      <c r="K194" s="51"/>
      <c r="L194" s="26"/>
      <c r="M194" s="65" t="str">
        <f>iferror(sumifs($H$3:$H$1009,$A$3:$A$1009,A194,$C$3:$C$1009,C194)/vlookup(A194,'Input de Projetos'!$A$3:$B$999,2,false),"")</f>
        <v/>
      </c>
      <c r="N194" s="48" t="str">
        <f t="shared" si="14"/>
        <v/>
      </c>
      <c r="O194" s="48" t="str">
        <f>IFERROR(if(J194&lt;&gt;"Sim","",VLOOKUP(A194,'Input de Projetos'!$A$3:$F$999,5,FALSE)*H194),"")</f>
        <v/>
      </c>
      <c r="P194" s="66" t="str">
        <f t="shared" si="15"/>
        <v/>
      </c>
      <c r="Q194" s="10"/>
      <c r="R194" s="10"/>
      <c r="S194" s="10"/>
    </row>
    <row r="195">
      <c r="A195" s="10"/>
      <c r="B195" s="10"/>
      <c r="C195" s="10"/>
      <c r="D195" s="67"/>
      <c r="E195" s="62"/>
      <c r="F195" s="62"/>
      <c r="G195" s="51"/>
      <c r="H195" s="62"/>
      <c r="I195" s="20"/>
      <c r="J195" s="51"/>
      <c r="K195" s="51"/>
      <c r="L195" s="26"/>
      <c r="M195" s="65" t="str">
        <f>iferror(sumifs($H$3:$H$1009,$A$3:$A$1009,A195,$C$3:$C$1009,C195)/vlookup(A195,'Input de Projetos'!$A$3:$B$999,2,false),"")</f>
        <v/>
      </c>
      <c r="N195" s="48" t="str">
        <f t="shared" si="14"/>
        <v/>
      </c>
      <c r="O195" s="48" t="str">
        <f>IFERROR(if(J195&lt;&gt;"Sim","",VLOOKUP(A195,'Input de Projetos'!$A$3:$F$999,5,FALSE)*H195),"")</f>
        <v/>
      </c>
      <c r="P195" s="66" t="str">
        <f t="shared" si="15"/>
        <v/>
      </c>
      <c r="Q195" s="10"/>
      <c r="R195" s="10"/>
      <c r="S195" s="10"/>
    </row>
    <row r="196">
      <c r="A196" s="10"/>
      <c r="B196" s="10"/>
      <c r="C196" s="10"/>
      <c r="D196" s="67"/>
      <c r="E196" s="62"/>
      <c r="F196" s="62"/>
      <c r="G196" s="51"/>
      <c r="H196" s="62"/>
      <c r="I196" s="20"/>
      <c r="J196" s="51"/>
      <c r="K196" s="51"/>
      <c r="L196" s="26"/>
      <c r="M196" s="65" t="str">
        <f>iferror(sumifs($H$3:$H$1009,$A$3:$A$1009,A196,$C$3:$C$1009,C196)/vlookup(A196,'Input de Projetos'!$A$3:$B$999,2,false),"")</f>
        <v/>
      </c>
      <c r="N196" s="48" t="str">
        <f t="shared" si="14"/>
        <v/>
      </c>
      <c r="O196" s="48" t="str">
        <f>IFERROR(if(J196&lt;&gt;"Sim","",VLOOKUP(A196,'Input de Projetos'!$A$3:$F$999,5,FALSE)*H196),"")</f>
        <v/>
      </c>
      <c r="P196" s="66" t="str">
        <f t="shared" si="15"/>
        <v/>
      </c>
      <c r="Q196" s="10"/>
      <c r="R196" s="10"/>
      <c r="S196" s="10"/>
    </row>
    <row r="197">
      <c r="A197" s="10"/>
      <c r="B197" s="10"/>
      <c r="C197" s="10"/>
      <c r="D197" s="67"/>
      <c r="E197" s="62"/>
      <c r="F197" s="62"/>
      <c r="G197" s="51"/>
      <c r="H197" s="62"/>
      <c r="I197" s="20"/>
      <c r="J197" s="51"/>
      <c r="K197" s="51"/>
      <c r="L197" s="26"/>
      <c r="M197" s="65" t="str">
        <f>iferror(sumifs($H$3:$H$1009,$A$3:$A$1009,A197,$C$3:$C$1009,C197)/vlookup(A197,'Input de Projetos'!$A$3:$B$999,2,false),"")</f>
        <v/>
      </c>
      <c r="N197" s="48" t="str">
        <f t="shared" si="14"/>
        <v/>
      </c>
      <c r="O197" s="48" t="str">
        <f>IFERROR(if(J197&lt;&gt;"Sim","",VLOOKUP(A197,'Input de Projetos'!$A$3:$F$999,5,FALSE)*H197),"")</f>
        <v/>
      </c>
      <c r="P197" s="66" t="str">
        <f t="shared" si="15"/>
        <v/>
      </c>
      <c r="Q197" s="10"/>
      <c r="R197" s="10"/>
      <c r="S197" s="10"/>
    </row>
    <row r="198">
      <c r="A198" s="10"/>
      <c r="B198" s="10"/>
      <c r="C198" s="10"/>
      <c r="D198" s="67"/>
      <c r="E198" s="62"/>
      <c r="F198" s="62"/>
      <c r="G198" s="51"/>
      <c r="H198" s="62"/>
      <c r="I198" s="20"/>
      <c r="J198" s="51"/>
      <c r="K198" s="51"/>
      <c r="L198" s="26"/>
      <c r="M198" s="65" t="str">
        <f>iferror(sumifs($H$3:$H$1009,$A$3:$A$1009,A198,$C$3:$C$1009,C198)/vlookup(A198,'Input de Projetos'!$A$3:$B$999,2,false),"")</f>
        <v/>
      </c>
      <c r="N198" s="48" t="str">
        <f t="shared" si="14"/>
        <v/>
      </c>
      <c r="O198" s="48" t="str">
        <f>IFERROR(if(J198&lt;&gt;"Sim","",VLOOKUP(A198,'Input de Projetos'!$A$3:$F$999,5,FALSE)*H198),"")</f>
        <v/>
      </c>
      <c r="P198" s="66" t="str">
        <f t="shared" si="15"/>
        <v/>
      </c>
      <c r="Q198" s="10"/>
      <c r="R198" s="10"/>
      <c r="S198" s="10"/>
    </row>
    <row r="199">
      <c r="A199" s="10"/>
      <c r="B199" s="10"/>
      <c r="C199" s="10"/>
      <c r="D199" s="67"/>
      <c r="E199" s="62"/>
      <c r="F199" s="62"/>
      <c r="G199" s="51"/>
      <c r="H199" s="62"/>
      <c r="I199" s="20"/>
      <c r="J199" s="51"/>
      <c r="K199" s="51"/>
      <c r="L199" s="26"/>
      <c r="M199" s="65" t="str">
        <f>iferror(sumifs($H$3:$H$1009,$A$3:$A$1009,A199,$C$3:$C$1009,C199)/vlookup(A199,'Input de Projetos'!$A$3:$B$999,2,false),"")</f>
        <v/>
      </c>
      <c r="N199" s="48" t="str">
        <f t="shared" si="14"/>
        <v/>
      </c>
      <c r="O199" s="48" t="str">
        <f>IFERROR(if(J199&lt;&gt;"Sim","",VLOOKUP(A199,'Input de Projetos'!$A$3:$F$999,5,FALSE)*H199),"")</f>
        <v/>
      </c>
      <c r="P199" s="66" t="str">
        <f t="shared" si="15"/>
        <v/>
      </c>
      <c r="Q199" s="10"/>
      <c r="R199" s="10"/>
      <c r="S199" s="10"/>
    </row>
    <row r="200">
      <c r="A200" s="10"/>
      <c r="B200" s="10"/>
      <c r="C200" s="10"/>
      <c r="D200" s="67"/>
      <c r="E200" s="62"/>
      <c r="F200" s="62"/>
      <c r="G200" s="51"/>
      <c r="H200" s="62"/>
      <c r="I200" s="20"/>
      <c r="J200" s="51"/>
      <c r="K200" s="51"/>
      <c r="L200" s="26"/>
      <c r="M200" s="65" t="str">
        <f>iferror(sumifs($H$3:$H$1009,$A$3:$A$1009,A200,$C$3:$C$1009,C200)/vlookup(A200,'Input de Projetos'!$A$3:$B$999,2,false),"")</f>
        <v/>
      </c>
      <c r="N200" s="48" t="str">
        <f t="shared" si="14"/>
        <v/>
      </c>
      <c r="O200" s="48" t="str">
        <f>IFERROR(if(J200&lt;&gt;"Sim","",VLOOKUP(A200,'Input de Projetos'!$A$3:$F$999,5,FALSE)*H200),"")</f>
        <v/>
      </c>
      <c r="P200" s="66" t="str">
        <f t="shared" si="15"/>
        <v/>
      </c>
      <c r="Q200" s="10"/>
      <c r="R200" s="10"/>
      <c r="S200" s="10"/>
    </row>
    <row r="201">
      <c r="A201" s="10"/>
      <c r="B201" s="10"/>
      <c r="C201" s="10"/>
      <c r="D201" s="67"/>
      <c r="E201" s="62"/>
      <c r="F201" s="62"/>
      <c r="G201" s="51"/>
      <c r="H201" s="62"/>
      <c r="I201" s="20"/>
      <c r="J201" s="51"/>
      <c r="K201" s="51"/>
      <c r="L201" s="26"/>
      <c r="M201" s="65" t="str">
        <f>iferror(sumifs($H$3:$H$1009,$A$3:$A$1009,A201,$C$3:$C$1009,C201)/vlookup(A201,'Input de Projetos'!$A$3:$B$999,2,false),"")</f>
        <v/>
      </c>
      <c r="N201" s="48" t="str">
        <f t="shared" si="14"/>
        <v/>
      </c>
      <c r="O201" s="48" t="str">
        <f>IFERROR(if(J201&lt;&gt;"Sim","",VLOOKUP(A201,'Input de Projetos'!$A$3:$F$999,5,FALSE)*H201),"")</f>
        <v/>
      </c>
      <c r="P201" s="66" t="str">
        <f t="shared" si="15"/>
        <v/>
      </c>
      <c r="Q201" s="10"/>
      <c r="R201" s="10"/>
      <c r="S201" s="10"/>
    </row>
    <row r="202">
      <c r="A202" s="10"/>
      <c r="B202" s="10"/>
      <c r="C202" s="10"/>
      <c r="D202" s="67"/>
      <c r="E202" s="62"/>
      <c r="F202" s="62"/>
      <c r="G202" s="51"/>
      <c r="H202" s="62"/>
      <c r="I202" s="20"/>
      <c r="J202" s="51"/>
      <c r="K202" s="51"/>
      <c r="L202" s="26"/>
      <c r="M202" s="65" t="str">
        <f>iferror(sumifs($H$3:$H$1009,$A$3:$A$1009,A202,$C$3:$C$1009,C202)/vlookup(A202,'Input de Projetos'!$A$3:$B$999,2,false),"")</f>
        <v/>
      </c>
      <c r="N202" s="48" t="str">
        <f t="shared" si="14"/>
        <v/>
      </c>
      <c r="O202" s="48" t="str">
        <f>IFERROR(if(J202&lt;&gt;"Sim","",VLOOKUP(A202,'Input de Projetos'!$A$3:$F$999,5,FALSE)*H202),"")</f>
        <v/>
      </c>
      <c r="P202" s="66" t="str">
        <f t="shared" si="15"/>
        <v/>
      </c>
      <c r="Q202" s="10"/>
      <c r="R202" s="10"/>
      <c r="S202" s="10"/>
    </row>
    <row r="203">
      <c r="A203" s="10"/>
      <c r="B203" s="10"/>
      <c r="C203" s="10"/>
      <c r="D203" s="67"/>
      <c r="E203" s="62"/>
      <c r="F203" s="62"/>
      <c r="G203" s="51"/>
      <c r="H203" s="62"/>
      <c r="I203" s="20"/>
      <c r="J203" s="51"/>
      <c r="K203" s="51"/>
      <c r="L203" s="26"/>
      <c r="M203" s="65" t="str">
        <f>iferror(sumifs($H$3:$H$1009,$A$3:$A$1009,A203,$C$3:$C$1009,C203)/vlookup(A203,'Input de Projetos'!$A$3:$B$999,2,false),"")</f>
        <v/>
      </c>
      <c r="N203" s="48" t="str">
        <f t="shared" si="14"/>
        <v/>
      </c>
      <c r="O203" s="48" t="str">
        <f>IFERROR(if(J203&lt;&gt;"Sim","",VLOOKUP(A203,'Input de Projetos'!$A$3:$F$999,5,FALSE)*H203),"")</f>
        <v/>
      </c>
      <c r="P203" s="66" t="str">
        <f t="shared" si="15"/>
        <v/>
      </c>
      <c r="Q203" s="10"/>
      <c r="R203" s="10"/>
      <c r="S203" s="10"/>
    </row>
    <row r="204">
      <c r="A204" s="10"/>
      <c r="B204" s="10"/>
      <c r="C204" s="10"/>
      <c r="D204" s="67"/>
      <c r="E204" s="62"/>
      <c r="F204" s="62"/>
      <c r="G204" s="51"/>
      <c r="H204" s="62"/>
      <c r="I204" s="20"/>
      <c r="J204" s="51"/>
      <c r="K204" s="51"/>
      <c r="L204" s="26"/>
      <c r="M204" s="65" t="str">
        <f>iferror(sumifs($H$3:$H$1009,$A$3:$A$1009,A204,$C$3:$C$1009,C204)/vlookup(A204,'Input de Projetos'!$A$3:$B$999,2,false),"")</f>
        <v/>
      </c>
      <c r="N204" s="48" t="str">
        <f t="shared" si="14"/>
        <v/>
      </c>
      <c r="O204" s="48" t="str">
        <f>IFERROR(if(J204&lt;&gt;"Sim","",VLOOKUP(A204,'Input de Projetos'!$A$3:$F$999,5,FALSE)*H204),"")</f>
        <v/>
      </c>
      <c r="P204" s="66" t="str">
        <f t="shared" si="15"/>
        <v/>
      </c>
      <c r="Q204" s="10"/>
      <c r="R204" s="10"/>
      <c r="S204" s="10"/>
    </row>
    <row r="205">
      <c r="A205" s="10"/>
      <c r="B205" s="10"/>
      <c r="C205" s="10"/>
      <c r="D205" s="67"/>
      <c r="E205" s="62"/>
      <c r="F205" s="62"/>
      <c r="G205" s="51"/>
      <c r="H205" s="62"/>
      <c r="I205" s="20"/>
      <c r="J205" s="51"/>
      <c r="K205" s="51"/>
      <c r="L205" s="26"/>
      <c r="M205" s="65" t="str">
        <f>iferror(sumifs($H$3:$H$1009,$A$3:$A$1009,A205,$C$3:$C$1009,C205)/vlookup(A205,'Input de Projetos'!$A$3:$B$999,2,false),"")</f>
        <v/>
      </c>
      <c r="N205" s="48" t="str">
        <f t="shared" si="14"/>
        <v/>
      </c>
      <c r="O205" s="48" t="str">
        <f>IFERROR(if(J205&lt;&gt;"Sim","",VLOOKUP(A205,'Input de Projetos'!$A$3:$F$999,5,FALSE)*H205),"")</f>
        <v/>
      </c>
      <c r="P205" s="66" t="str">
        <f t="shared" si="15"/>
        <v/>
      </c>
      <c r="Q205" s="10"/>
      <c r="R205" s="10"/>
      <c r="S205" s="10"/>
    </row>
    <row r="206">
      <c r="A206" s="10"/>
      <c r="B206" s="10"/>
      <c r="C206" s="10"/>
      <c r="D206" s="67"/>
      <c r="E206" s="62"/>
      <c r="F206" s="62"/>
      <c r="G206" s="51"/>
      <c r="H206" s="62"/>
      <c r="I206" s="20"/>
      <c r="J206" s="51"/>
      <c r="K206" s="51"/>
      <c r="L206" s="26"/>
      <c r="M206" s="65" t="str">
        <f>iferror(sumifs($H$3:$H$1009,$A$3:$A$1009,A206,$C$3:$C$1009,C206)/vlookup(A206,'Input de Projetos'!$A$3:$B$999,2,false),"")</f>
        <v/>
      </c>
      <c r="N206" s="48" t="str">
        <f t="shared" si="14"/>
        <v/>
      </c>
      <c r="O206" s="48" t="str">
        <f>IFERROR(if(J206&lt;&gt;"Sim","",VLOOKUP(A206,'Input de Projetos'!$A$3:$F$999,5,FALSE)*H206),"")</f>
        <v/>
      </c>
      <c r="P206" s="66" t="str">
        <f t="shared" si="15"/>
        <v/>
      </c>
      <c r="Q206" s="10"/>
      <c r="R206" s="10"/>
      <c r="S206" s="10"/>
    </row>
    <row r="207">
      <c r="A207" s="10"/>
      <c r="B207" s="10"/>
      <c r="C207" s="10"/>
      <c r="D207" s="67"/>
      <c r="E207" s="62"/>
      <c r="F207" s="62"/>
      <c r="G207" s="51"/>
      <c r="H207" s="62"/>
      <c r="I207" s="20"/>
      <c r="J207" s="51"/>
      <c r="K207" s="51"/>
      <c r="L207" s="26"/>
      <c r="M207" s="65" t="str">
        <f>iferror(sumifs($H$3:$H$1009,$A$3:$A$1009,A207,$C$3:$C$1009,C207)/vlookup(A207,'Input de Projetos'!$A$3:$B$999,2,false),"")</f>
        <v/>
      </c>
      <c r="N207" s="48" t="str">
        <f t="shared" si="14"/>
        <v/>
      </c>
      <c r="O207" s="48" t="str">
        <f>IFERROR(if(J207&lt;&gt;"Sim","",VLOOKUP(A207,'Input de Projetos'!$A$3:$F$999,5,FALSE)*H207),"")</f>
        <v/>
      </c>
      <c r="P207" s="66" t="str">
        <f t="shared" si="15"/>
        <v/>
      </c>
      <c r="Q207" s="10"/>
      <c r="R207" s="10"/>
      <c r="S207" s="10"/>
    </row>
    <row r="208">
      <c r="A208" s="10"/>
      <c r="B208" s="10"/>
      <c r="C208" s="10"/>
      <c r="D208" s="67"/>
      <c r="E208" s="62"/>
      <c r="F208" s="62"/>
      <c r="G208" s="51"/>
      <c r="H208" s="62"/>
      <c r="I208" s="20"/>
      <c r="J208" s="51"/>
      <c r="K208" s="51"/>
      <c r="L208" s="26"/>
      <c r="M208" s="65" t="str">
        <f>iferror(sumifs($H$3:$H$1009,$A$3:$A$1009,A208,$C$3:$C$1009,C208)/vlookup(A208,'Input de Projetos'!$A$3:$B$999,2,false),"")</f>
        <v/>
      </c>
      <c r="N208" s="48" t="str">
        <f t="shared" si="14"/>
        <v/>
      </c>
      <c r="O208" s="48" t="str">
        <f>IFERROR(if(J208&lt;&gt;"Sim","",VLOOKUP(A208,'Input de Projetos'!$A$3:$F$999,5,FALSE)*H208),"")</f>
        <v/>
      </c>
      <c r="P208" s="66" t="str">
        <f t="shared" si="15"/>
        <v/>
      </c>
      <c r="Q208" s="10"/>
      <c r="R208" s="10"/>
      <c r="S208" s="10"/>
    </row>
    <row r="209">
      <c r="A209" s="10"/>
      <c r="B209" s="10"/>
      <c r="C209" s="10"/>
      <c r="D209" s="67"/>
      <c r="E209" s="62"/>
      <c r="F209" s="62"/>
      <c r="G209" s="51"/>
      <c r="H209" s="62"/>
      <c r="I209" s="20"/>
      <c r="J209" s="51"/>
      <c r="K209" s="51"/>
      <c r="L209" s="26"/>
      <c r="M209" s="65" t="str">
        <f>iferror(sumifs($H$3:$H$1009,$A$3:$A$1009,A209,$C$3:$C$1009,C209)/vlookup(A209,'Input de Projetos'!$A$3:$B$999,2,false),"")</f>
        <v/>
      </c>
      <c r="N209" s="48" t="str">
        <f t="shared" si="14"/>
        <v/>
      </c>
      <c r="O209" s="48" t="str">
        <f>IFERROR(if(J209&lt;&gt;"Sim","",VLOOKUP(A209,'Input de Projetos'!$A$3:$F$999,5,FALSE)*H209),"")</f>
        <v/>
      </c>
      <c r="P209" s="66" t="str">
        <f t="shared" si="15"/>
        <v/>
      </c>
      <c r="Q209" s="10"/>
      <c r="R209" s="10"/>
      <c r="S209" s="10"/>
    </row>
    <row r="210">
      <c r="A210" s="10"/>
      <c r="B210" s="10"/>
      <c r="C210" s="10"/>
      <c r="D210" s="67"/>
      <c r="E210" s="62"/>
      <c r="F210" s="62"/>
      <c r="G210" s="51"/>
      <c r="H210" s="62"/>
      <c r="I210" s="20"/>
      <c r="J210" s="51"/>
      <c r="K210" s="51"/>
      <c r="L210" s="26"/>
      <c r="M210" s="65" t="str">
        <f>iferror(sumifs($H$3:$H$1009,$A$3:$A$1009,A210,$C$3:$C$1009,C210)/vlookup(A210,'Input de Projetos'!$A$3:$B$999,2,false),"")</f>
        <v/>
      </c>
      <c r="N210" s="48" t="str">
        <f t="shared" si="14"/>
        <v/>
      </c>
      <c r="O210" s="48" t="str">
        <f>IFERROR(if(J210&lt;&gt;"Sim","",VLOOKUP(A210,'Input de Projetos'!$A$3:$F$999,5,FALSE)*H210),"")</f>
        <v/>
      </c>
      <c r="P210" s="66" t="str">
        <f t="shared" si="15"/>
        <v/>
      </c>
      <c r="Q210" s="10"/>
      <c r="R210" s="10"/>
      <c r="S210" s="10"/>
    </row>
    <row r="211">
      <c r="A211" s="10"/>
      <c r="B211" s="10"/>
      <c r="C211" s="10"/>
      <c r="D211" s="67"/>
      <c r="E211" s="62"/>
      <c r="F211" s="62"/>
      <c r="G211" s="51"/>
      <c r="H211" s="62"/>
      <c r="I211" s="20"/>
      <c r="J211" s="51"/>
      <c r="K211" s="51"/>
      <c r="L211" s="26"/>
      <c r="M211" s="65" t="str">
        <f>iferror(sumifs($H$3:$H$1009,$A$3:$A$1009,A211,$C$3:$C$1009,C211)/vlookup(A211,'Input de Projetos'!$A$3:$B$999,2,false),"")</f>
        <v/>
      </c>
      <c r="N211" s="48" t="str">
        <f t="shared" si="14"/>
        <v/>
      </c>
      <c r="O211" s="48" t="str">
        <f>IFERROR(if(J211&lt;&gt;"Sim","",VLOOKUP(A211,'Input de Projetos'!$A$3:$F$999,5,FALSE)*H211),"")</f>
        <v/>
      </c>
      <c r="P211" s="66" t="str">
        <f t="shared" si="15"/>
        <v/>
      </c>
      <c r="Q211" s="10"/>
      <c r="R211" s="10"/>
      <c r="S211" s="10"/>
    </row>
    <row r="212">
      <c r="A212" s="10"/>
      <c r="B212" s="10"/>
      <c r="C212" s="10"/>
      <c r="D212" s="67"/>
      <c r="E212" s="62"/>
      <c r="F212" s="62"/>
      <c r="G212" s="51"/>
      <c r="H212" s="62"/>
      <c r="I212" s="20"/>
      <c r="J212" s="51"/>
      <c r="K212" s="51"/>
      <c r="L212" s="26"/>
      <c r="M212" s="65" t="str">
        <f>iferror(sumifs($H$3:$H$1009,$A$3:$A$1009,A212,$C$3:$C$1009,C212)/vlookup(A212,'Input de Projetos'!$A$3:$B$999,2,false),"")</f>
        <v/>
      </c>
      <c r="N212" s="48" t="str">
        <f t="shared" si="14"/>
        <v/>
      </c>
      <c r="O212" s="48" t="str">
        <f>IFERROR(if(J212&lt;&gt;"Sim","",VLOOKUP(A212,'Input de Projetos'!$A$3:$F$999,5,FALSE)*H212),"")</f>
        <v/>
      </c>
      <c r="P212" s="66" t="str">
        <f t="shared" si="15"/>
        <v/>
      </c>
      <c r="Q212" s="10"/>
      <c r="R212" s="10"/>
      <c r="S212" s="10"/>
    </row>
    <row r="213">
      <c r="A213" s="10"/>
      <c r="B213" s="10"/>
      <c r="C213" s="10"/>
      <c r="D213" s="67"/>
      <c r="E213" s="62"/>
      <c r="F213" s="62"/>
      <c r="G213" s="51"/>
      <c r="H213" s="62"/>
      <c r="I213" s="20"/>
      <c r="J213" s="51"/>
      <c r="K213" s="51"/>
      <c r="L213" s="26"/>
      <c r="M213" s="65" t="str">
        <f>iferror(sumifs($H$3:$H$1009,$A$3:$A$1009,A213,$C$3:$C$1009,C213)/vlookup(A213,'Input de Projetos'!$A$3:$B$999,2,false),"")</f>
        <v/>
      </c>
      <c r="N213" s="48" t="str">
        <f t="shared" si="14"/>
        <v/>
      </c>
      <c r="O213" s="48" t="str">
        <f>IFERROR(if(J213&lt;&gt;"Sim","",VLOOKUP(A213,'Input de Projetos'!$A$3:$F$999,5,FALSE)*H213),"")</f>
        <v/>
      </c>
      <c r="P213" s="66" t="str">
        <f t="shared" si="15"/>
        <v/>
      </c>
      <c r="Q213" s="10"/>
      <c r="R213" s="10"/>
      <c r="S213" s="10"/>
    </row>
    <row r="214">
      <c r="A214" s="10"/>
      <c r="B214" s="10"/>
      <c r="C214" s="10"/>
      <c r="D214" s="67"/>
      <c r="E214" s="62"/>
      <c r="F214" s="62"/>
      <c r="G214" s="51"/>
      <c r="H214" s="62"/>
      <c r="I214" s="20"/>
      <c r="J214" s="51"/>
      <c r="K214" s="51"/>
      <c r="L214" s="26"/>
      <c r="M214" s="65" t="str">
        <f>iferror(sumifs($H$3:$H$1009,$A$3:$A$1009,A214,$C$3:$C$1009,C214)/vlookup(A214,'Input de Projetos'!$A$3:$B$999,2,false),"")</f>
        <v/>
      </c>
      <c r="N214" s="48" t="str">
        <f t="shared" si="14"/>
        <v/>
      </c>
      <c r="O214" s="48" t="str">
        <f>IFERROR(if(J214&lt;&gt;"Sim","",VLOOKUP(A214,'Input de Projetos'!$A$3:$F$999,5,FALSE)*H214),"")</f>
        <v/>
      </c>
      <c r="P214" s="66" t="str">
        <f t="shared" si="15"/>
        <v/>
      </c>
      <c r="Q214" s="10"/>
      <c r="R214" s="10"/>
      <c r="S214" s="10"/>
    </row>
    <row r="215">
      <c r="A215" s="10"/>
      <c r="B215" s="10"/>
      <c r="C215" s="10"/>
      <c r="D215" s="67"/>
      <c r="E215" s="62"/>
      <c r="F215" s="62"/>
      <c r="G215" s="51"/>
      <c r="H215" s="62"/>
      <c r="I215" s="20"/>
      <c r="J215" s="51"/>
      <c r="K215" s="51"/>
      <c r="L215" s="26"/>
      <c r="M215" s="65" t="str">
        <f>iferror(sumifs($H$3:$H$1009,$A$3:$A$1009,A215,$C$3:$C$1009,C215)/vlookup(A215,'Input de Projetos'!$A$3:$B$999,2,false),"")</f>
        <v/>
      </c>
      <c r="N215" s="48" t="str">
        <f t="shared" si="14"/>
        <v/>
      </c>
      <c r="O215" s="48" t="str">
        <f>IFERROR(if(J215&lt;&gt;"Sim","",VLOOKUP(A215,'Input de Projetos'!$A$3:$F$999,5,FALSE)*H215),"")</f>
        <v/>
      </c>
      <c r="P215" s="66" t="str">
        <f t="shared" si="15"/>
        <v/>
      </c>
      <c r="Q215" s="10"/>
      <c r="R215" s="10"/>
      <c r="S215" s="10"/>
    </row>
    <row r="216">
      <c r="A216" s="10"/>
      <c r="B216" s="10"/>
      <c r="C216" s="10"/>
      <c r="D216" s="67"/>
      <c r="E216" s="62"/>
      <c r="F216" s="62"/>
      <c r="G216" s="51"/>
      <c r="H216" s="62"/>
      <c r="I216" s="20"/>
      <c r="J216" s="51"/>
      <c r="K216" s="51"/>
      <c r="L216" s="26"/>
      <c r="M216" s="65" t="str">
        <f>iferror(sumifs($H$3:$H$1009,$A$3:$A$1009,A216,$C$3:$C$1009,C216)/vlookup(A216,'Input de Projetos'!$A$3:$B$999,2,false),"")</f>
        <v/>
      </c>
      <c r="N216" s="48" t="str">
        <f t="shared" si="14"/>
        <v/>
      </c>
      <c r="O216" s="48" t="str">
        <f>IFERROR(if(J216&lt;&gt;"Sim","",VLOOKUP(A216,'Input de Projetos'!$A$3:$F$999,5,FALSE)*H216),"")</f>
        <v/>
      </c>
      <c r="P216" s="66" t="str">
        <f t="shared" si="15"/>
        <v/>
      </c>
      <c r="Q216" s="10"/>
      <c r="R216" s="10"/>
      <c r="S216" s="10"/>
    </row>
    <row r="217">
      <c r="A217" s="10"/>
      <c r="B217" s="10"/>
      <c r="C217" s="10"/>
      <c r="D217" s="67"/>
      <c r="E217" s="62"/>
      <c r="F217" s="62"/>
      <c r="G217" s="51"/>
      <c r="H217" s="62"/>
      <c r="I217" s="20"/>
      <c r="J217" s="51"/>
      <c r="K217" s="51"/>
      <c r="L217" s="26"/>
      <c r="M217" s="65" t="str">
        <f>iferror(sumifs($H$3:$H$1009,$A$3:$A$1009,A217,$C$3:$C$1009,C217)/vlookup(A217,'Input de Projetos'!$A$3:$B$999,2,false),"")</f>
        <v/>
      </c>
      <c r="N217" s="48" t="str">
        <f t="shared" si="14"/>
        <v/>
      </c>
      <c r="O217" s="48" t="str">
        <f>IFERROR(if(J217&lt;&gt;"Sim","",VLOOKUP(A217,'Input de Projetos'!$A$3:$F$999,5,FALSE)*H217),"")</f>
        <v/>
      </c>
      <c r="P217" s="66" t="str">
        <f t="shared" si="15"/>
        <v/>
      </c>
      <c r="Q217" s="10"/>
      <c r="R217" s="10"/>
      <c r="S217" s="10"/>
    </row>
    <row r="218">
      <c r="A218" s="10"/>
      <c r="B218" s="10"/>
      <c r="C218" s="10"/>
      <c r="D218" s="67"/>
      <c r="E218" s="62"/>
      <c r="F218" s="62"/>
      <c r="G218" s="51"/>
      <c r="H218" s="62"/>
      <c r="I218" s="20"/>
      <c r="J218" s="51"/>
      <c r="K218" s="51"/>
      <c r="L218" s="26"/>
      <c r="M218" s="65" t="str">
        <f>iferror(sumifs($H$3:$H$1009,$A$3:$A$1009,A218,$C$3:$C$1009,C218)/vlookup(A218,'Input de Projetos'!$A$3:$B$999,2,false),"")</f>
        <v/>
      </c>
      <c r="N218" s="48" t="str">
        <f t="shared" si="14"/>
        <v/>
      </c>
      <c r="O218" s="48" t="str">
        <f>IFERROR(if(J218&lt;&gt;"Sim","",VLOOKUP(A218,'Input de Projetos'!$A$3:$F$999,5,FALSE)*H218),"")</f>
        <v/>
      </c>
      <c r="P218" s="66" t="str">
        <f t="shared" si="15"/>
        <v/>
      </c>
      <c r="Q218" s="10"/>
      <c r="R218" s="10"/>
      <c r="S218" s="10"/>
    </row>
    <row r="219">
      <c r="A219" s="10"/>
      <c r="B219" s="10"/>
      <c r="C219" s="10"/>
      <c r="D219" s="67"/>
      <c r="E219" s="62"/>
      <c r="F219" s="62"/>
      <c r="G219" s="51"/>
      <c r="H219" s="62"/>
      <c r="I219" s="20"/>
      <c r="J219" s="51"/>
      <c r="K219" s="51"/>
      <c r="L219" s="26"/>
      <c r="M219" s="65" t="str">
        <f>iferror(sumifs($H$3:$H$1009,$A$3:$A$1009,A219,$C$3:$C$1009,C219)/vlookup(A219,'Input de Projetos'!$A$3:$B$999,2,false),"")</f>
        <v/>
      </c>
      <c r="N219" s="48" t="str">
        <f t="shared" si="14"/>
        <v/>
      </c>
      <c r="O219" s="48" t="str">
        <f>IFERROR(if(J219&lt;&gt;"Sim","",VLOOKUP(A219,'Input de Projetos'!$A$3:$F$999,5,FALSE)*H219),"")</f>
        <v/>
      </c>
      <c r="P219" s="66" t="str">
        <f t="shared" si="15"/>
        <v/>
      </c>
      <c r="Q219" s="10"/>
      <c r="R219" s="10"/>
      <c r="S219" s="10"/>
    </row>
    <row r="220">
      <c r="A220" s="10"/>
      <c r="B220" s="10"/>
      <c r="C220" s="10"/>
      <c r="D220" s="67"/>
      <c r="E220" s="62"/>
      <c r="F220" s="62"/>
      <c r="G220" s="51"/>
      <c r="H220" s="62"/>
      <c r="I220" s="20"/>
      <c r="J220" s="51"/>
      <c r="K220" s="51"/>
      <c r="L220" s="26"/>
      <c r="M220" s="65" t="str">
        <f>iferror(sumifs($H$3:$H$1009,$A$3:$A$1009,A220,$C$3:$C$1009,C220)/vlookup(A220,'Input de Projetos'!$A$3:$B$999,2,false),"")</f>
        <v/>
      </c>
      <c r="N220" s="48" t="str">
        <f t="shared" si="14"/>
        <v/>
      </c>
      <c r="O220" s="48" t="str">
        <f>IFERROR(if(J220&lt;&gt;"Sim","",VLOOKUP(A220,'Input de Projetos'!$A$3:$F$999,5,FALSE)*H220),"")</f>
        <v/>
      </c>
      <c r="P220" s="66" t="str">
        <f t="shared" si="15"/>
        <v/>
      </c>
      <c r="Q220" s="10"/>
      <c r="R220" s="10"/>
      <c r="S220" s="10"/>
    </row>
    <row r="221">
      <c r="A221" s="10"/>
      <c r="B221" s="10"/>
      <c r="C221" s="10"/>
      <c r="D221" s="67"/>
      <c r="E221" s="62"/>
      <c r="F221" s="62"/>
      <c r="G221" s="51"/>
      <c r="H221" s="62"/>
      <c r="I221" s="20"/>
      <c r="J221" s="51"/>
      <c r="K221" s="51"/>
      <c r="L221" s="26"/>
      <c r="M221" s="65" t="str">
        <f>iferror(sumifs($H$3:$H$1009,$A$3:$A$1009,A221,$C$3:$C$1009,C221)/vlookup(A221,'Input de Projetos'!$A$3:$B$999,2,false),"")</f>
        <v/>
      </c>
      <c r="N221" s="48" t="str">
        <f t="shared" si="14"/>
        <v/>
      </c>
      <c r="O221" s="48" t="str">
        <f>IFERROR(if(J221&lt;&gt;"Sim","",VLOOKUP(A221,'Input de Projetos'!$A$3:$F$999,5,FALSE)*H221),"")</f>
        <v/>
      </c>
      <c r="P221" s="66" t="str">
        <f t="shared" si="15"/>
        <v/>
      </c>
      <c r="Q221" s="10"/>
      <c r="R221" s="10"/>
      <c r="S221" s="10"/>
    </row>
    <row r="222">
      <c r="A222" s="10"/>
      <c r="B222" s="10"/>
      <c r="C222" s="10"/>
      <c r="D222" s="67"/>
      <c r="E222" s="62"/>
      <c r="F222" s="62"/>
      <c r="G222" s="51"/>
      <c r="H222" s="62"/>
      <c r="I222" s="20"/>
      <c r="J222" s="51"/>
      <c r="K222" s="51"/>
      <c r="L222" s="26"/>
      <c r="M222" s="65" t="str">
        <f>iferror(sumifs($H$3:$H$1009,$A$3:$A$1009,A222,$C$3:$C$1009,C222)/vlookup(A222,'Input de Projetos'!$A$3:$B$999,2,false),"")</f>
        <v/>
      </c>
      <c r="N222" s="48" t="str">
        <f t="shared" si="14"/>
        <v/>
      </c>
      <c r="O222" s="48" t="str">
        <f>IFERROR(if(J222&lt;&gt;"Sim","",VLOOKUP(A222,'Input de Projetos'!$A$3:$F$999,5,FALSE)*H222),"")</f>
        <v/>
      </c>
      <c r="P222" s="66" t="str">
        <f t="shared" si="15"/>
        <v/>
      </c>
      <c r="Q222" s="10"/>
      <c r="R222" s="10"/>
      <c r="S222" s="10"/>
    </row>
    <row r="223">
      <c r="A223" s="10"/>
      <c r="B223" s="10"/>
      <c r="C223" s="10"/>
      <c r="D223" s="67"/>
      <c r="E223" s="62"/>
      <c r="F223" s="62"/>
      <c r="G223" s="51"/>
      <c r="H223" s="62"/>
      <c r="I223" s="20"/>
      <c r="J223" s="51"/>
      <c r="K223" s="51"/>
      <c r="L223" s="26"/>
      <c r="M223" s="65" t="str">
        <f>iferror(sumifs($H$3:$H$1009,$A$3:$A$1009,A223,$C$3:$C$1009,C223)/vlookup(A223,'Input de Projetos'!$A$3:$B$999,2,false),"")</f>
        <v/>
      </c>
      <c r="N223" s="48" t="str">
        <f t="shared" si="14"/>
        <v/>
      </c>
      <c r="O223" s="48" t="str">
        <f>IFERROR(if(J223&lt;&gt;"Sim","",VLOOKUP(A223,'Input de Projetos'!$A$3:$F$999,5,FALSE)*H223),"")</f>
        <v/>
      </c>
      <c r="P223" s="66" t="str">
        <f t="shared" si="15"/>
        <v/>
      </c>
      <c r="Q223" s="10"/>
      <c r="R223" s="10"/>
      <c r="S223" s="10"/>
    </row>
    <row r="224">
      <c r="A224" s="10"/>
      <c r="B224" s="10"/>
      <c r="C224" s="10"/>
      <c r="D224" s="67"/>
      <c r="E224" s="62"/>
      <c r="F224" s="62"/>
      <c r="G224" s="51"/>
      <c r="H224" s="62"/>
      <c r="I224" s="20"/>
      <c r="J224" s="51"/>
      <c r="K224" s="51"/>
      <c r="L224" s="26"/>
      <c r="M224" s="65" t="str">
        <f>iferror(sumifs($H$3:$H$1009,$A$3:$A$1009,A224,$C$3:$C$1009,C224)/vlookup(A224,'Input de Projetos'!$A$3:$B$999,2,false),"")</f>
        <v/>
      </c>
      <c r="N224" s="48" t="str">
        <f t="shared" si="14"/>
        <v/>
      </c>
      <c r="O224" s="48" t="str">
        <f>IFERROR(if(J224&lt;&gt;"Sim","",VLOOKUP(A224,'Input de Projetos'!$A$3:$F$999,5,FALSE)*H224),"")</f>
        <v/>
      </c>
      <c r="P224" s="66" t="str">
        <f t="shared" si="15"/>
        <v/>
      </c>
      <c r="Q224" s="10"/>
      <c r="R224" s="10"/>
      <c r="S224" s="10"/>
    </row>
    <row r="225">
      <c r="A225" s="10"/>
      <c r="B225" s="10"/>
      <c r="C225" s="10"/>
      <c r="D225" s="67"/>
      <c r="E225" s="62"/>
      <c r="F225" s="62"/>
      <c r="G225" s="51"/>
      <c r="H225" s="62"/>
      <c r="I225" s="20"/>
      <c r="J225" s="51"/>
      <c r="K225" s="51"/>
      <c r="L225" s="26"/>
      <c r="M225" s="65" t="str">
        <f>iferror(sumifs($H$3:$H$1009,$A$3:$A$1009,A225,$C$3:$C$1009,C225)/vlookup(A225,'Input de Projetos'!$A$3:$B$999,2,false),"")</f>
        <v/>
      </c>
      <c r="N225" s="48" t="str">
        <f t="shared" si="14"/>
        <v/>
      </c>
      <c r="O225" s="48" t="str">
        <f>IFERROR(if(J225&lt;&gt;"Sim","",VLOOKUP(A225,'Input de Projetos'!$A$3:$F$999,5,FALSE)*H225),"")</f>
        <v/>
      </c>
      <c r="P225" s="66" t="str">
        <f t="shared" si="15"/>
        <v/>
      </c>
      <c r="Q225" s="10"/>
      <c r="R225" s="10"/>
      <c r="S225" s="10"/>
    </row>
    <row r="226">
      <c r="A226" s="10"/>
      <c r="B226" s="10"/>
      <c r="C226" s="10"/>
      <c r="D226" s="67"/>
      <c r="E226" s="62"/>
      <c r="F226" s="62"/>
      <c r="G226" s="51"/>
      <c r="H226" s="62"/>
      <c r="I226" s="20"/>
      <c r="J226" s="51"/>
      <c r="K226" s="51"/>
      <c r="L226" s="26"/>
      <c r="M226" s="65" t="str">
        <f>iferror(sumifs($H$3:$H$1009,$A$3:$A$1009,A226,$C$3:$C$1009,C226)/vlookup(A226,'Input de Projetos'!$A$3:$B$999,2,false),"")</f>
        <v/>
      </c>
      <c r="N226" s="48" t="str">
        <f t="shared" si="14"/>
        <v/>
      </c>
      <c r="O226" s="48" t="str">
        <f>IFERROR(if(J226&lt;&gt;"Sim","",VLOOKUP(A226,'Input de Projetos'!$A$3:$F$999,5,FALSE)*H226),"")</f>
        <v/>
      </c>
      <c r="P226" s="66" t="str">
        <f t="shared" si="15"/>
        <v/>
      </c>
      <c r="Q226" s="10"/>
      <c r="R226" s="10"/>
      <c r="S226" s="10"/>
    </row>
    <row r="227">
      <c r="A227" s="10"/>
      <c r="B227" s="10"/>
      <c r="C227" s="10"/>
      <c r="D227" s="67"/>
      <c r="E227" s="62"/>
      <c r="F227" s="62"/>
      <c r="G227" s="51"/>
      <c r="H227" s="62"/>
      <c r="I227" s="20"/>
      <c r="J227" s="51"/>
      <c r="K227" s="51"/>
      <c r="L227" s="26"/>
      <c r="M227" s="65" t="str">
        <f>iferror(sumifs($H$3:$H$1009,$A$3:$A$1009,A227,$C$3:$C$1009,C227)/vlookup(A227,'Input de Projetos'!$A$3:$B$999,2,false),"")</f>
        <v/>
      </c>
      <c r="N227" s="48" t="str">
        <f t="shared" si="14"/>
        <v/>
      </c>
      <c r="O227" s="48" t="str">
        <f>IFERROR(if(J227&lt;&gt;"Sim","",VLOOKUP(A227,'Input de Projetos'!$A$3:$F$999,5,FALSE)*H227),"")</f>
        <v/>
      </c>
      <c r="P227" s="66" t="str">
        <f t="shared" si="15"/>
        <v/>
      </c>
      <c r="Q227" s="10"/>
      <c r="R227" s="10"/>
      <c r="S227" s="10"/>
    </row>
    <row r="228">
      <c r="A228" s="10"/>
      <c r="B228" s="10"/>
      <c r="C228" s="10"/>
      <c r="D228" s="67"/>
      <c r="E228" s="62"/>
      <c r="F228" s="62"/>
      <c r="G228" s="51"/>
      <c r="H228" s="62"/>
      <c r="I228" s="20"/>
      <c r="J228" s="51"/>
      <c r="K228" s="51"/>
      <c r="L228" s="26"/>
      <c r="M228" s="65" t="str">
        <f>iferror(sumifs($H$3:$H$1009,$A$3:$A$1009,A228,$C$3:$C$1009,C228)/vlookup(A228,'Input de Projetos'!$A$3:$B$999,2,false),"")</f>
        <v/>
      </c>
      <c r="N228" s="48" t="str">
        <f t="shared" si="14"/>
        <v/>
      </c>
      <c r="O228" s="48" t="str">
        <f>IFERROR(if(J228&lt;&gt;"Sim","",VLOOKUP(A228,'Input de Projetos'!$A$3:$F$999,5,FALSE)*H228),"")</f>
        <v/>
      </c>
      <c r="P228" s="66" t="str">
        <f t="shared" si="15"/>
        <v/>
      </c>
      <c r="Q228" s="10"/>
      <c r="R228" s="10"/>
      <c r="S228" s="10"/>
    </row>
    <row r="229">
      <c r="A229" s="10"/>
      <c r="B229" s="10"/>
      <c r="C229" s="10"/>
      <c r="D229" s="67"/>
      <c r="E229" s="62"/>
      <c r="F229" s="62"/>
      <c r="G229" s="51"/>
      <c r="H229" s="62"/>
      <c r="I229" s="20"/>
      <c r="J229" s="51"/>
      <c r="K229" s="51"/>
      <c r="L229" s="26"/>
      <c r="M229" s="65" t="str">
        <f>iferror(sumifs($H$3:$H$1009,$A$3:$A$1009,A229,$C$3:$C$1009,C229)/vlookup(A229,'Input de Projetos'!$A$3:$B$999,2,false),"")</f>
        <v/>
      </c>
      <c r="N229" s="48" t="str">
        <f t="shared" si="14"/>
        <v/>
      </c>
      <c r="O229" s="48" t="str">
        <f>IFERROR(if(J229&lt;&gt;"Sim","",VLOOKUP(A229,'Input de Projetos'!$A$3:$F$999,5,FALSE)*H229),"")</f>
        <v/>
      </c>
      <c r="P229" s="66" t="str">
        <f t="shared" si="15"/>
        <v/>
      </c>
      <c r="Q229" s="10"/>
      <c r="R229" s="10"/>
      <c r="S229" s="10"/>
    </row>
    <row r="230">
      <c r="A230" s="10"/>
      <c r="B230" s="10"/>
      <c r="C230" s="10"/>
      <c r="D230" s="67"/>
      <c r="E230" s="62"/>
      <c r="F230" s="62"/>
      <c r="G230" s="51"/>
      <c r="H230" s="62"/>
      <c r="I230" s="20"/>
      <c r="J230" s="51"/>
      <c r="K230" s="51"/>
      <c r="L230" s="26"/>
      <c r="M230" s="65" t="str">
        <f>iferror(sumifs($H$3:$H$1009,$A$3:$A$1009,A230,$C$3:$C$1009,C230)/vlookup(A230,'Input de Projetos'!$A$3:$B$999,2,false),"")</f>
        <v/>
      </c>
      <c r="N230" s="48" t="str">
        <f t="shared" si="14"/>
        <v/>
      </c>
      <c r="O230" s="48" t="str">
        <f>IFERROR(if(J230&lt;&gt;"Sim","",VLOOKUP(A230,'Input de Projetos'!$A$3:$F$999,5,FALSE)*H230),"")</f>
        <v/>
      </c>
      <c r="P230" s="66" t="str">
        <f t="shared" si="15"/>
        <v/>
      </c>
      <c r="Q230" s="10"/>
      <c r="R230" s="10"/>
      <c r="S230" s="10"/>
    </row>
    <row r="231">
      <c r="A231" s="10"/>
      <c r="B231" s="10"/>
      <c r="C231" s="10"/>
      <c r="D231" s="67"/>
      <c r="E231" s="62"/>
      <c r="F231" s="62"/>
      <c r="G231" s="51"/>
      <c r="H231" s="62"/>
      <c r="I231" s="20"/>
      <c r="J231" s="51"/>
      <c r="K231" s="51"/>
      <c r="L231" s="26"/>
      <c r="M231" s="65" t="str">
        <f>iferror(sumifs($H$3:$H$1009,$A$3:$A$1009,A231,$C$3:$C$1009,C231)/vlookup(A231,'Input de Projetos'!$A$3:$B$999,2,false),"")</f>
        <v/>
      </c>
      <c r="N231" s="48" t="str">
        <f t="shared" si="14"/>
        <v/>
      </c>
      <c r="O231" s="48" t="str">
        <f>IFERROR(if(J231&lt;&gt;"Sim","",VLOOKUP(A231,'Input de Projetos'!$A$3:$F$999,5,FALSE)*H231),"")</f>
        <v/>
      </c>
      <c r="P231" s="66" t="str">
        <f t="shared" si="15"/>
        <v/>
      </c>
      <c r="Q231" s="10"/>
      <c r="R231" s="10"/>
      <c r="S231" s="10"/>
    </row>
    <row r="232">
      <c r="A232" s="10"/>
      <c r="B232" s="10"/>
      <c r="C232" s="10"/>
      <c r="D232" s="67"/>
      <c r="E232" s="62"/>
      <c r="F232" s="62"/>
      <c r="G232" s="51"/>
      <c r="H232" s="62"/>
      <c r="I232" s="20"/>
      <c r="J232" s="51"/>
      <c r="K232" s="51"/>
      <c r="L232" s="26"/>
      <c r="M232" s="65" t="str">
        <f>iferror(sumifs($H$3:$H$1009,$A$3:$A$1009,A232,$C$3:$C$1009,C232)/vlookup(A232,'Input de Projetos'!$A$3:$B$999,2,false),"")</f>
        <v/>
      </c>
      <c r="N232" s="48" t="str">
        <f t="shared" si="14"/>
        <v/>
      </c>
      <c r="O232" s="48" t="str">
        <f>IFERROR(if(J232&lt;&gt;"Sim","",VLOOKUP(A232,'Input de Projetos'!$A$3:$F$999,5,FALSE)*H232),"")</f>
        <v/>
      </c>
      <c r="P232" s="66" t="str">
        <f t="shared" si="15"/>
        <v/>
      </c>
      <c r="Q232" s="10"/>
      <c r="R232" s="10"/>
      <c r="S232" s="10"/>
    </row>
    <row r="233">
      <c r="A233" s="10"/>
      <c r="B233" s="10"/>
      <c r="C233" s="10"/>
      <c r="D233" s="67"/>
      <c r="E233" s="62"/>
      <c r="F233" s="62"/>
      <c r="G233" s="51"/>
      <c r="H233" s="62"/>
      <c r="I233" s="20"/>
      <c r="J233" s="51"/>
      <c r="K233" s="51"/>
      <c r="L233" s="26"/>
      <c r="M233" s="65" t="str">
        <f>iferror(sumifs($H$3:$H$1009,$A$3:$A$1009,A233,$C$3:$C$1009,C233)/vlookup(A233,'Input de Projetos'!$A$3:$B$999,2,false),"")</f>
        <v/>
      </c>
      <c r="N233" s="48" t="str">
        <f t="shared" si="14"/>
        <v/>
      </c>
      <c r="O233" s="48" t="str">
        <f>IFERROR(if(J233&lt;&gt;"Sim","",VLOOKUP(A233,'Input de Projetos'!$A$3:$F$999,5,FALSE)*H233),"")</f>
        <v/>
      </c>
      <c r="P233" s="66" t="str">
        <f t="shared" si="15"/>
        <v/>
      </c>
      <c r="Q233" s="10"/>
      <c r="R233" s="10"/>
      <c r="S233" s="10"/>
    </row>
    <row r="234">
      <c r="A234" s="10"/>
      <c r="B234" s="10"/>
      <c r="C234" s="10"/>
      <c r="D234" s="67"/>
      <c r="E234" s="62"/>
      <c r="F234" s="62"/>
      <c r="G234" s="51"/>
      <c r="H234" s="62"/>
      <c r="I234" s="20"/>
      <c r="J234" s="51"/>
      <c r="K234" s="51"/>
      <c r="L234" s="26"/>
      <c r="M234" s="65" t="str">
        <f>iferror(sumifs($H$3:$H$1009,$A$3:$A$1009,A234,$C$3:$C$1009,C234)/vlookup(A234,'Input de Projetos'!$A$3:$B$999,2,false),"")</f>
        <v/>
      </c>
      <c r="N234" s="48" t="str">
        <f t="shared" si="14"/>
        <v/>
      </c>
      <c r="O234" s="48" t="str">
        <f>IFERROR(if(J234&lt;&gt;"Sim","",VLOOKUP(A234,'Input de Projetos'!$A$3:$F$999,5,FALSE)*H234),"")</f>
        <v/>
      </c>
      <c r="P234" s="66" t="str">
        <f t="shared" si="15"/>
        <v/>
      </c>
      <c r="Q234" s="10"/>
      <c r="R234" s="10"/>
      <c r="S234" s="10"/>
    </row>
    <row r="235">
      <c r="A235" s="10"/>
      <c r="B235" s="10"/>
      <c r="C235" s="10"/>
      <c r="D235" s="67"/>
      <c r="E235" s="62"/>
      <c r="F235" s="62"/>
      <c r="G235" s="51"/>
      <c r="H235" s="62"/>
      <c r="I235" s="20"/>
      <c r="J235" s="51"/>
      <c r="K235" s="51"/>
      <c r="L235" s="26"/>
      <c r="M235" s="65" t="str">
        <f>iferror(sumifs($H$3:$H$1009,$A$3:$A$1009,A235,$C$3:$C$1009,C235)/vlookup(A235,'Input de Projetos'!$A$3:$B$999,2,false),"")</f>
        <v/>
      </c>
      <c r="N235" s="48" t="str">
        <f t="shared" si="14"/>
        <v/>
      </c>
      <c r="O235" s="48" t="str">
        <f>IFERROR(if(J235&lt;&gt;"Sim","",VLOOKUP(A235,'Input de Projetos'!$A$3:$F$999,5,FALSE)*H235),"")</f>
        <v/>
      </c>
      <c r="P235" s="66" t="str">
        <f t="shared" si="15"/>
        <v/>
      </c>
      <c r="Q235" s="10"/>
      <c r="R235" s="10"/>
      <c r="S235" s="10"/>
    </row>
    <row r="236">
      <c r="A236" s="10"/>
      <c r="B236" s="10"/>
      <c r="C236" s="10"/>
      <c r="D236" s="67"/>
      <c r="E236" s="62"/>
      <c r="F236" s="62"/>
      <c r="G236" s="51"/>
      <c r="H236" s="62"/>
      <c r="I236" s="20"/>
      <c r="J236" s="51"/>
      <c r="K236" s="51"/>
      <c r="L236" s="26"/>
      <c r="M236" s="65" t="str">
        <f>iferror(sumifs($H$3:$H$1009,$A$3:$A$1009,A236,$C$3:$C$1009,C236)/vlookup(A236,'Input de Projetos'!$A$3:$B$999,2,false),"")</f>
        <v/>
      </c>
      <c r="N236" s="48" t="str">
        <f t="shared" si="14"/>
        <v/>
      </c>
      <c r="O236" s="48" t="str">
        <f>IFERROR(if(J236&lt;&gt;"Sim","",VLOOKUP(A236,'Input de Projetos'!$A$3:$F$999,5,FALSE)*H236),"")</f>
        <v/>
      </c>
      <c r="P236" s="66" t="str">
        <f t="shared" si="15"/>
        <v/>
      </c>
      <c r="Q236" s="10"/>
      <c r="R236" s="10"/>
      <c r="S236" s="10"/>
    </row>
    <row r="237">
      <c r="A237" s="10"/>
      <c r="B237" s="10"/>
      <c r="C237" s="10"/>
      <c r="D237" s="67"/>
      <c r="E237" s="62"/>
      <c r="F237" s="62"/>
      <c r="G237" s="51"/>
      <c r="H237" s="62"/>
      <c r="I237" s="20"/>
      <c r="J237" s="51"/>
      <c r="K237" s="51"/>
      <c r="L237" s="26"/>
      <c r="M237" s="65" t="str">
        <f>iferror(sumifs($H$3:$H$1009,$A$3:$A$1009,A237,$C$3:$C$1009,C237)/vlookup(A237,'Input de Projetos'!$A$3:$B$999,2,false),"")</f>
        <v/>
      </c>
      <c r="N237" s="48" t="str">
        <f t="shared" si="14"/>
        <v/>
      </c>
      <c r="O237" s="48" t="str">
        <f>IFERROR(if(J237&lt;&gt;"Sim","",VLOOKUP(A237,'Input de Projetos'!$A$3:$F$999,5,FALSE)*H237),"")</f>
        <v/>
      </c>
      <c r="P237" s="66" t="str">
        <f t="shared" si="15"/>
        <v/>
      </c>
      <c r="Q237" s="10"/>
      <c r="R237" s="10"/>
      <c r="S237" s="10"/>
    </row>
    <row r="238">
      <c r="A238" s="10"/>
      <c r="B238" s="10"/>
      <c r="C238" s="10"/>
      <c r="D238" s="67"/>
      <c r="E238" s="62"/>
      <c r="F238" s="62"/>
      <c r="G238" s="51"/>
      <c r="H238" s="62"/>
      <c r="I238" s="20"/>
      <c r="J238" s="51"/>
      <c r="K238" s="51"/>
      <c r="L238" s="26"/>
      <c r="M238" s="65" t="str">
        <f>iferror(sumifs($H$3:$H$1009,$A$3:$A$1009,A238,$C$3:$C$1009,C238)/vlookup(A238,'Input de Projetos'!$A$3:$B$999,2,false),"")</f>
        <v/>
      </c>
      <c r="N238" s="48" t="str">
        <f t="shared" si="14"/>
        <v/>
      </c>
      <c r="O238" s="48" t="str">
        <f>IFERROR(if(J238&lt;&gt;"Sim","",VLOOKUP(A238,'Input de Projetos'!$A$3:$F$999,5,FALSE)*H238),"")</f>
        <v/>
      </c>
      <c r="P238" s="66" t="str">
        <f t="shared" si="15"/>
        <v/>
      </c>
      <c r="Q238" s="10"/>
      <c r="R238" s="10"/>
      <c r="S238" s="10"/>
    </row>
    <row r="239">
      <c r="A239" s="10"/>
      <c r="B239" s="10"/>
      <c r="C239" s="10"/>
      <c r="D239" s="67"/>
      <c r="E239" s="62"/>
      <c r="F239" s="62"/>
      <c r="G239" s="51"/>
      <c r="H239" s="62"/>
      <c r="I239" s="20"/>
      <c r="J239" s="51"/>
      <c r="K239" s="51"/>
      <c r="L239" s="26"/>
      <c r="M239" s="65" t="str">
        <f>iferror(sumifs($H$3:$H$1009,$A$3:$A$1009,A239,$C$3:$C$1009,C239)/vlookup(A239,'Input de Projetos'!$A$3:$B$999,2,false),"")</f>
        <v/>
      </c>
      <c r="N239" s="48" t="str">
        <f t="shared" si="14"/>
        <v/>
      </c>
      <c r="O239" s="48" t="str">
        <f>IFERROR(if(J239&lt;&gt;"Sim","",VLOOKUP(A239,'Input de Projetos'!$A$3:$F$999,5,FALSE)*H239),"")</f>
        <v/>
      </c>
      <c r="P239" s="66" t="str">
        <f t="shared" si="15"/>
        <v/>
      </c>
      <c r="Q239" s="10"/>
      <c r="R239" s="10"/>
      <c r="S239" s="10"/>
    </row>
    <row r="240">
      <c r="A240" s="10"/>
      <c r="B240" s="10"/>
      <c r="C240" s="10"/>
      <c r="D240" s="67"/>
      <c r="E240" s="62"/>
      <c r="F240" s="62"/>
      <c r="G240" s="51"/>
      <c r="H240" s="62"/>
      <c r="I240" s="20"/>
      <c r="J240" s="51"/>
      <c r="K240" s="51"/>
      <c r="L240" s="26"/>
      <c r="M240" s="65" t="str">
        <f>iferror(sumifs($H$3:$H$1009,$A$3:$A$1009,A240,$C$3:$C$1009,C240)/vlookup(A240,'Input de Projetos'!$A$3:$B$999,2,false),"")</f>
        <v/>
      </c>
      <c r="N240" s="48" t="str">
        <f t="shared" si="14"/>
        <v/>
      </c>
      <c r="O240" s="48" t="str">
        <f>IFERROR(if(J240&lt;&gt;"Sim","",VLOOKUP(A240,'Input de Projetos'!$A$3:$F$999,5,FALSE)*H240),"")</f>
        <v/>
      </c>
      <c r="P240" s="66" t="str">
        <f t="shared" si="15"/>
        <v/>
      </c>
      <c r="Q240" s="10"/>
      <c r="R240" s="10"/>
      <c r="S240" s="10"/>
    </row>
    <row r="241">
      <c r="A241" s="10"/>
      <c r="B241" s="10"/>
      <c r="C241" s="10"/>
      <c r="D241" s="67"/>
      <c r="E241" s="62"/>
      <c r="F241" s="62"/>
      <c r="G241" s="51"/>
      <c r="H241" s="62"/>
      <c r="I241" s="20"/>
      <c r="J241" s="51"/>
      <c r="K241" s="51"/>
      <c r="L241" s="26"/>
      <c r="M241" s="65" t="str">
        <f>iferror(sumifs($H$3:$H$1009,$A$3:$A$1009,A241,$C$3:$C$1009,C241)/vlookup(A241,'Input de Projetos'!$A$3:$B$999,2,false),"")</f>
        <v/>
      </c>
      <c r="N241" s="48" t="str">
        <f t="shared" si="14"/>
        <v/>
      </c>
      <c r="O241" s="48" t="str">
        <f>IFERROR(if(J241&lt;&gt;"Sim","",VLOOKUP(A241,'Input de Projetos'!$A$3:$F$999,5,FALSE)*H241),"")</f>
        <v/>
      </c>
      <c r="P241" s="66" t="str">
        <f t="shared" si="15"/>
        <v/>
      </c>
      <c r="Q241" s="10"/>
      <c r="R241" s="10"/>
      <c r="S241" s="10"/>
    </row>
    <row r="242">
      <c r="A242" s="10"/>
      <c r="B242" s="10"/>
      <c r="C242" s="10"/>
      <c r="D242" s="67"/>
      <c r="E242" s="62"/>
      <c r="F242" s="62"/>
      <c r="G242" s="51"/>
      <c r="H242" s="62"/>
      <c r="I242" s="20"/>
      <c r="J242" s="51"/>
      <c r="K242" s="51"/>
      <c r="L242" s="26"/>
      <c r="M242" s="65" t="str">
        <f>iferror(sumifs($H$3:$H$1009,$A$3:$A$1009,A242,$C$3:$C$1009,C242)/vlookup(A242,'Input de Projetos'!$A$3:$B$999,2,false),"")</f>
        <v/>
      </c>
      <c r="N242" s="48" t="str">
        <f t="shared" si="14"/>
        <v/>
      </c>
      <c r="O242" s="48" t="str">
        <f>IFERROR(if(J242&lt;&gt;"Sim","",VLOOKUP(A242,'Input de Projetos'!$A$3:$F$999,5,FALSE)*H242),"")</f>
        <v/>
      </c>
      <c r="P242" s="66" t="str">
        <f t="shared" si="15"/>
        <v/>
      </c>
      <c r="Q242" s="10"/>
      <c r="R242" s="10"/>
      <c r="S242" s="10"/>
    </row>
    <row r="243">
      <c r="A243" s="10"/>
      <c r="B243" s="10"/>
      <c r="C243" s="10"/>
      <c r="D243" s="67"/>
      <c r="E243" s="62"/>
      <c r="F243" s="62"/>
      <c r="G243" s="51"/>
      <c r="H243" s="62"/>
      <c r="I243" s="20"/>
      <c r="J243" s="51"/>
      <c r="K243" s="51"/>
      <c r="L243" s="26"/>
      <c r="M243" s="65" t="str">
        <f>iferror(sumifs($H$3:$H$1009,$A$3:$A$1009,A243,$C$3:$C$1009,C243)/vlookup(A243,'Input de Projetos'!$A$3:$B$999,2,false),"")</f>
        <v/>
      </c>
      <c r="N243" s="48" t="str">
        <f t="shared" si="14"/>
        <v/>
      </c>
      <c r="O243" s="48" t="str">
        <f>IFERROR(if(J243&lt;&gt;"Sim","",VLOOKUP(A243,'Input de Projetos'!$A$3:$F$999,5,FALSE)*H243),"")</f>
        <v/>
      </c>
      <c r="P243" s="66" t="str">
        <f t="shared" si="15"/>
        <v/>
      </c>
      <c r="Q243" s="10"/>
      <c r="R243" s="10"/>
      <c r="S243" s="10"/>
    </row>
    <row r="244">
      <c r="A244" s="10"/>
      <c r="B244" s="10"/>
      <c r="C244" s="10"/>
      <c r="D244" s="67"/>
      <c r="E244" s="62"/>
      <c r="F244" s="62"/>
      <c r="G244" s="51"/>
      <c r="H244" s="62"/>
      <c r="I244" s="20"/>
      <c r="J244" s="51"/>
      <c r="K244" s="51"/>
      <c r="L244" s="26"/>
      <c r="M244" s="65" t="str">
        <f>iferror(sumifs($H$3:$H$1009,$A$3:$A$1009,A244,$C$3:$C$1009,C244)/vlookup(A244,'Input de Projetos'!$A$3:$B$999,2,false),"")</f>
        <v/>
      </c>
      <c r="N244" s="48" t="str">
        <f t="shared" si="14"/>
        <v/>
      </c>
      <c r="O244" s="48" t="str">
        <f>IFERROR(if(J244&lt;&gt;"Sim","",VLOOKUP(A244,'Input de Projetos'!$A$3:$F$999,5,FALSE)*H244),"")</f>
        <v/>
      </c>
      <c r="P244" s="66" t="str">
        <f t="shared" si="15"/>
        <v/>
      </c>
      <c r="Q244" s="10"/>
      <c r="R244" s="10"/>
      <c r="S244" s="10"/>
    </row>
    <row r="245">
      <c r="A245" s="10"/>
      <c r="B245" s="10"/>
      <c r="C245" s="10"/>
      <c r="D245" s="67"/>
      <c r="E245" s="62"/>
      <c r="F245" s="62"/>
      <c r="G245" s="51"/>
      <c r="H245" s="62"/>
      <c r="I245" s="20"/>
      <c r="J245" s="51"/>
      <c r="K245" s="51"/>
      <c r="L245" s="26"/>
      <c r="M245" s="65" t="str">
        <f>iferror(sumifs($H$3:$H$1009,$A$3:$A$1009,A245,$C$3:$C$1009,C245)/vlookup(A245,'Input de Projetos'!$A$3:$B$999,2,false),"")</f>
        <v/>
      </c>
      <c r="N245" s="48" t="str">
        <f t="shared" si="14"/>
        <v/>
      </c>
      <c r="O245" s="48" t="str">
        <f>IFERROR(if(J245&lt;&gt;"Sim","",VLOOKUP(A245,'Input de Projetos'!$A$3:$F$999,5,FALSE)*H245),"")</f>
        <v/>
      </c>
      <c r="P245" s="66" t="str">
        <f t="shared" si="15"/>
        <v/>
      </c>
      <c r="Q245" s="10"/>
      <c r="R245" s="10"/>
      <c r="S245" s="10"/>
    </row>
    <row r="246">
      <c r="A246" s="10"/>
      <c r="B246" s="10"/>
      <c r="C246" s="10"/>
      <c r="D246" s="67"/>
      <c r="E246" s="62"/>
      <c r="F246" s="62"/>
      <c r="G246" s="51"/>
      <c r="H246" s="62"/>
      <c r="I246" s="20"/>
      <c r="J246" s="51"/>
      <c r="K246" s="51"/>
      <c r="L246" s="26"/>
      <c r="M246" s="65" t="str">
        <f>iferror(sumifs($H$3:$H$1009,$A$3:$A$1009,A246,$C$3:$C$1009,C246)/vlookup(A246,'Input de Projetos'!$A$3:$B$999,2,false),"")</f>
        <v/>
      </c>
      <c r="N246" s="48" t="str">
        <f t="shared" si="14"/>
        <v/>
      </c>
      <c r="O246" s="48" t="str">
        <f>IFERROR(if(J246&lt;&gt;"Sim","",VLOOKUP(A246,'Input de Projetos'!$A$3:$F$999,5,FALSE)*H246),"")</f>
        <v/>
      </c>
      <c r="P246" s="66" t="str">
        <f t="shared" si="15"/>
        <v/>
      </c>
      <c r="Q246" s="10"/>
      <c r="R246" s="10"/>
      <c r="S246" s="10"/>
    </row>
    <row r="247">
      <c r="A247" s="10"/>
      <c r="B247" s="10"/>
      <c r="C247" s="10"/>
      <c r="D247" s="67"/>
      <c r="E247" s="62"/>
      <c r="F247" s="62"/>
      <c r="G247" s="51"/>
      <c r="H247" s="62"/>
      <c r="I247" s="20"/>
      <c r="J247" s="51"/>
      <c r="K247" s="51"/>
      <c r="L247" s="26"/>
      <c r="M247" s="65" t="str">
        <f>iferror(sumifs($H$3:$H$1009,$A$3:$A$1009,A247,$C$3:$C$1009,C247)/vlookup(A247,'Input de Projetos'!$A$3:$B$999,2,false),"")</f>
        <v/>
      </c>
      <c r="N247" s="48" t="str">
        <f t="shared" si="14"/>
        <v/>
      </c>
      <c r="O247" s="48" t="str">
        <f>IFERROR(if(J247&lt;&gt;"Sim","",VLOOKUP(A247,'Input de Projetos'!$A$3:$F$999,5,FALSE)*H247),"")</f>
        <v/>
      </c>
      <c r="P247" s="66" t="str">
        <f t="shared" si="15"/>
        <v/>
      </c>
      <c r="Q247" s="10"/>
      <c r="R247" s="10"/>
      <c r="S247" s="10"/>
    </row>
    <row r="248">
      <c r="A248" s="10"/>
      <c r="B248" s="10"/>
      <c r="C248" s="10"/>
      <c r="D248" s="67"/>
      <c r="E248" s="62"/>
      <c r="F248" s="62"/>
      <c r="G248" s="51"/>
      <c r="H248" s="62"/>
      <c r="I248" s="20"/>
      <c r="J248" s="51"/>
      <c r="K248" s="51"/>
      <c r="L248" s="26"/>
      <c r="M248" s="65" t="str">
        <f>iferror(sumifs($H$3:$H$1009,$A$3:$A$1009,A248,$C$3:$C$1009,C248)/vlookup(A248,'Input de Projetos'!$A$3:$B$999,2,false),"")</f>
        <v/>
      </c>
      <c r="N248" s="48" t="str">
        <f t="shared" si="14"/>
        <v/>
      </c>
      <c r="O248" s="48" t="str">
        <f>IFERROR(if(J248&lt;&gt;"Sim","",VLOOKUP(A248,'Input de Projetos'!$A$3:$F$999,5,FALSE)*H248),"")</f>
        <v/>
      </c>
      <c r="P248" s="66" t="str">
        <f t="shared" si="15"/>
        <v/>
      </c>
      <c r="Q248" s="10"/>
      <c r="R248" s="10"/>
      <c r="S248" s="10"/>
    </row>
    <row r="249">
      <c r="A249" s="10"/>
      <c r="B249" s="10"/>
      <c r="C249" s="10"/>
      <c r="D249" s="67"/>
      <c r="E249" s="62"/>
      <c r="F249" s="62"/>
      <c r="G249" s="51"/>
      <c r="H249" s="62"/>
      <c r="I249" s="20"/>
      <c r="J249" s="51"/>
      <c r="K249" s="51"/>
      <c r="L249" s="26"/>
      <c r="M249" s="65" t="str">
        <f>iferror(sumifs($H$3:$H$1009,$A$3:$A$1009,A249,$C$3:$C$1009,C249)/vlookup(A249,'Input de Projetos'!$A$3:$B$999,2,false),"")</f>
        <v/>
      </c>
      <c r="N249" s="48" t="str">
        <f t="shared" si="14"/>
        <v/>
      </c>
      <c r="O249" s="48" t="str">
        <f>IFERROR(if(J249&lt;&gt;"Sim","",VLOOKUP(A249,'Input de Projetos'!$A$3:$F$999,5,FALSE)*H249),"")</f>
        <v/>
      </c>
      <c r="P249" s="66" t="str">
        <f t="shared" si="15"/>
        <v/>
      </c>
      <c r="Q249" s="10"/>
      <c r="R249" s="10"/>
      <c r="S249" s="10"/>
    </row>
    <row r="250">
      <c r="A250" s="10"/>
      <c r="B250" s="10"/>
      <c r="C250" s="10"/>
      <c r="D250" s="67"/>
      <c r="E250" s="62"/>
      <c r="F250" s="62"/>
      <c r="G250" s="51"/>
      <c r="H250" s="62"/>
      <c r="I250" s="20"/>
      <c r="J250" s="51"/>
      <c r="K250" s="51"/>
      <c r="L250" s="26"/>
      <c r="M250" s="65" t="str">
        <f>iferror(sumifs($H$3:$H$1009,$A$3:$A$1009,A250,$C$3:$C$1009,C250)/vlookup(A250,'Input de Projetos'!$A$3:$B$999,2,false),"")</f>
        <v/>
      </c>
      <c r="N250" s="48" t="str">
        <f t="shared" si="14"/>
        <v/>
      </c>
      <c r="O250" s="48" t="str">
        <f>IFERROR(if(J250&lt;&gt;"Sim","",VLOOKUP(A250,'Input de Projetos'!$A$3:$F$999,5,FALSE)*H250),"")</f>
        <v/>
      </c>
      <c r="P250" s="66" t="str">
        <f t="shared" si="15"/>
        <v/>
      </c>
      <c r="Q250" s="10"/>
      <c r="R250" s="10"/>
      <c r="S250" s="10"/>
    </row>
    <row r="251">
      <c r="A251" s="10"/>
      <c r="B251" s="10"/>
      <c r="C251" s="10"/>
      <c r="D251" s="67"/>
      <c r="E251" s="62"/>
      <c r="F251" s="62"/>
      <c r="G251" s="51"/>
      <c r="H251" s="62"/>
      <c r="I251" s="20"/>
      <c r="J251" s="51"/>
      <c r="K251" s="51"/>
      <c r="L251" s="26"/>
      <c r="M251" s="65" t="str">
        <f>iferror(sumifs($H$3:$H$1009,$A$3:$A$1009,A251,$C$3:$C$1009,C251)/vlookup(A251,'Input de Projetos'!$A$3:$B$999,2,false),"")</f>
        <v/>
      </c>
      <c r="N251" s="48" t="str">
        <f t="shared" si="14"/>
        <v/>
      </c>
      <c r="O251" s="48" t="str">
        <f>IFERROR(if(J251&lt;&gt;"Sim","",VLOOKUP(A251,'Input de Projetos'!$A$3:$F$999,5,FALSE)*H251),"")</f>
        <v/>
      </c>
      <c r="P251" s="66" t="str">
        <f t="shared" si="15"/>
        <v/>
      </c>
      <c r="Q251" s="10"/>
      <c r="R251" s="10"/>
      <c r="S251" s="10"/>
    </row>
    <row r="252">
      <c r="A252" s="10"/>
      <c r="B252" s="10"/>
      <c r="C252" s="10"/>
      <c r="D252" s="67"/>
      <c r="E252" s="62"/>
      <c r="F252" s="62"/>
      <c r="G252" s="51"/>
      <c r="H252" s="62"/>
      <c r="I252" s="20"/>
      <c r="J252" s="51"/>
      <c r="K252" s="51"/>
      <c r="L252" s="26"/>
      <c r="M252" s="65" t="str">
        <f>iferror(sumifs($H$3:$H$1009,$A$3:$A$1009,A252,$C$3:$C$1009,C252)/vlookup(A252,'Input de Projetos'!$A$3:$B$999,2,false),"")</f>
        <v/>
      </c>
      <c r="N252" s="48" t="str">
        <f t="shared" si="14"/>
        <v/>
      </c>
      <c r="O252" s="48" t="str">
        <f>IFERROR(if(J252&lt;&gt;"Sim","",VLOOKUP(A252,'Input de Projetos'!$A$3:$F$999,5,FALSE)*H252),"")</f>
        <v/>
      </c>
      <c r="P252" s="66" t="str">
        <f t="shared" si="15"/>
        <v/>
      </c>
      <c r="Q252" s="10"/>
      <c r="R252" s="10"/>
      <c r="S252" s="10"/>
    </row>
    <row r="253">
      <c r="A253" s="10"/>
      <c r="B253" s="10"/>
      <c r="C253" s="10"/>
      <c r="D253" s="67"/>
      <c r="E253" s="62"/>
      <c r="F253" s="62"/>
      <c r="G253" s="51"/>
      <c r="H253" s="62"/>
      <c r="I253" s="20"/>
      <c r="J253" s="51"/>
      <c r="K253" s="51"/>
      <c r="L253" s="26"/>
      <c r="M253" s="65" t="str">
        <f>iferror(sumifs($H$3:$H$1009,$A$3:$A$1009,A253,$C$3:$C$1009,C253)/vlookup(A253,'Input de Projetos'!$A$3:$B$999,2,false),"")</f>
        <v/>
      </c>
      <c r="N253" s="48" t="str">
        <f t="shared" si="14"/>
        <v/>
      </c>
      <c r="O253" s="48" t="str">
        <f>IFERROR(if(J253&lt;&gt;"Sim","",VLOOKUP(A253,'Input de Projetos'!$A$3:$F$999,5,FALSE)*H253),"")</f>
        <v/>
      </c>
      <c r="P253" s="66" t="str">
        <f t="shared" si="15"/>
        <v/>
      </c>
      <c r="Q253" s="10"/>
      <c r="R253" s="10"/>
      <c r="S253" s="10"/>
    </row>
    <row r="254">
      <c r="A254" s="10"/>
      <c r="B254" s="10"/>
      <c r="C254" s="10"/>
      <c r="D254" s="67"/>
      <c r="E254" s="62"/>
      <c r="F254" s="62"/>
      <c r="G254" s="51"/>
      <c r="H254" s="62"/>
      <c r="I254" s="20"/>
      <c r="J254" s="51"/>
      <c r="K254" s="51"/>
      <c r="L254" s="26"/>
      <c r="M254" s="65" t="str">
        <f>iferror(sumifs($H$3:$H$1009,$A$3:$A$1009,A254,$C$3:$C$1009,C254)/vlookup(A254,'Input de Projetos'!$A$3:$B$999,2,false),"")</f>
        <v/>
      </c>
      <c r="N254" s="48" t="str">
        <f t="shared" si="14"/>
        <v/>
      </c>
      <c r="O254" s="48" t="str">
        <f>IFERROR(if(J254&lt;&gt;"Sim","",VLOOKUP(A254,'Input de Projetos'!$A$3:$F$999,5,FALSE)*H254),"")</f>
        <v/>
      </c>
      <c r="P254" s="66" t="str">
        <f t="shared" si="15"/>
        <v/>
      </c>
      <c r="Q254" s="10"/>
      <c r="R254" s="10"/>
      <c r="S254" s="10"/>
    </row>
    <row r="255">
      <c r="A255" s="10"/>
      <c r="B255" s="10"/>
      <c r="C255" s="10"/>
      <c r="D255" s="67"/>
      <c r="E255" s="62"/>
      <c r="F255" s="62"/>
      <c r="G255" s="51"/>
      <c r="H255" s="62"/>
      <c r="I255" s="20"/>
      <c r="J255" s="51"/>
      <c r="K255" s="51"/>
      <c r="L255" s="26"/>
      <c r="M255" s="65" t="str">
        <f>iferror(sumifs($H$3:$H$1009,$A$3:$A$1009,A255,$C$3:$C$1009,C255)/vlookup(A255,'Input de Projetos'!$A$3:$B$999,2,false),"")</f>
        <v/>
      </c>
      <c r="N255" s="48" t="str">
        <f t="shared" si="14"/>
        <v/>
      </c>
      <c r="O255" s="48" t="str">
        <f>IFERROR(if(J255&lt;&gt;"Sim","",VLOOKUP(A255,'Input de Projetos'!$A$3:$F$999,5,FALSE)*H255),"")</f>
        <v/>
      </c>
      <c r="P255" s="66" t="str">
        <f t="shared" si="15"/>
        <v/>
      </c>
      <c r="Q255" s="10"/>
      <c r="R255" s="10"/>
      <c r="S255" s="10"/>
    </row>
    <row r="256">
      <c r="A256" s="10"/>
      <c r="B256" s="10"/>
      <c r="C256" s="10"/>
      <c r="D256" s="67"/>
      <c r="E256" s="62"/>
      <c r="F256" s="62"/>
      <c r="G256" s="51"/>
      <c r="H256" s="62"/>
      <c r="I256" s="20"/>
      <c r="J256" s="51"/>
      <c r="K256" s="51"/>
      <c r="L256" s="26"/>
      <c r="M256" s="65" t="str">
        <f>iferror(sumifs($H$3:$H$1009,$A$3:$A$1009,A256,$C$3:$C$1009,C256)/vlookup(A256,'Input de Projetos'!$A$3:$B$999,2,false),"")</f>
        <v/>
      </c>
      <c r="N256" s="48" t="str">
        <f t="shared" si="14"/>
        <v/>
      </c>
      <c r="O256" s="48" t="str">
        <f>IFERROR(if(J256&lt;&gt;"Sim","",VLOOKUP(A256,'Input de Projetos'!$A$3:$F$999,5,FALSE)*H256),"")</f>
        <v/>
      </c>
      <c r="P256" s="66" t="str">
        <f t="shared" si="15"/>
        <v/>
      </c>
      <c r="Q256" s="10"/>
      <c r="R256" s="10"/>
      <c r="S256" s="10"/>
    </row>
    <row r="257">
      <c r="A257" s="10"/>
      <c r="B257" s="10"/>
      <c r="C257" s="10"/>
      <c r="D257" s="67"/>
      <c r="E257" s="62"/>
      <c r="F257" s="62"/>
      <c r="G257" s="51"/>
      <c r="H257" s="62"/>
      <c r="I257" s="20"/>
      <c r="J257" s="51"/>
      <c r="K257" s="51"/>
      <c r="L257" s="26"/>
      <c r="M257" s="65" t="str">
        <f>iferror(sumifs($H$3:$H$1009,$A$3:$A$1009,A257,$C$3:$C$1009,C257)/vlookup(A257,'Input de Projetos'!$A$3:$B$999,2,false),"")</f>
        <v/>
      </c>
      <c r="N257" s="48" t="str">
        <f t="shared" si="14"/>
        <v/>
      </c>
      <c r="O257" s="48" t="str">
        <f>IFERROR(if(J257&lt;&gt;"Sim","",VLOOKUP(A257,'Input de Projetos'!$A$3:$F$999,5,FALSE)*H257),"")</f>
        <v/>
      </c>
      <c r="P257" s="66" t="str">
        <f t="shared" si="15"/>
        <v/>
      </c>
      <c r="Q257" s="10"/>
      <c r="R257" s="10"/>
      <c r="S257" s="10"/>
    </row>
    <row r="258">
      <c r="A258" s="10"/>
      <c r="B258" s="10"/>
      <c r="C258" s="10"/>
      <c r="D258" s="67"/>
      <c r="E258" s="62"/>
      <c r="F258" s="62"/>
      <c r="G258" s="51"/>
      <c r="H258" s="62"/>
      <c r="I258" s="20"/>
      <c r="J258" s="51"/>
      <c r="K258" s="51"/>
      <c r="L258" s="26"/>
      <c r="M258" s="65" t="str">
        <f>iferror(sumifs($H$3:$H$1009,$A$3:$A$1009,A258,$C$3:$C$1009,C258)/vlookup(A258,'Input de Projetos'!$A$3:$B$999,2,false),"")</f>
        <v/>
      </c>
      <c r="N258" s="48" t="str">
        <f t="shared" si="14"/>
        <v/>
      </c>
      <c r="O258" s="48" t="str">
        <f>IFERROR(if(J258&lt;&gt;"Sim","",VLOOKUP(A258,'Input de Projetos'!$A$3:$F$999,5,FALSE)*H258),"")</f>
        <v/>
      </c>
      <c r="P258" s="66" t="str">
        <f t="shared" si="15"/>
        <v/>
      </c>
      <c r="Q258" s="10"/>
      <c r="R258" s="10"/>
      <c r="S258" s="10"/>
    </row>
    <row r="259">
      <c r="A259" s="10"/>
      <c r="B259" s="10"/>
      <c r="C259" s="10"/>
      <c r="D259" s="67"/>
      <c r="E259" s="62"/>
      <c r="F259" s="62"/>
      <c r="G259" s="51"/>
      <c r="H259" s="62"/>
      <c r="I259" s="20"/>
      <c r="J259" s="51"/>
      <c r="K259" s="51"/>
      <c r="L259" s="26"/>
      <c r="M259" s="65" t="str">
        <f>iferror(sumifs($H$3:$H$1009,$A$3:$A$1009,A259,$C$3:$C$1009,C259)/vlookup(A259,'Input de Projetos'!$A$3:$B$999,2,false),"")</f>
        <v/>
      </c>
      <c r="N259" s="48" t="str">
        <f t="shared" si="14"/>
        <v/>
      </c>
      <c r="O259" s="48" t="str">
        <f>IFERROR(if(J259&lt;&gt;"Sim","",VLOOKUP(A259,'Input de Projetos'!$A$3:$F$999,5,FALSE)*H259),"")</f>
        <v/>
      </c>
      <c r="P259" s="66" t="str">
        <f t="shared" si="15"/>
        <v/>
      </c>
      <c r="Q259" s="10"/>
      <c r="R259" s="10"/>
      <c r="S259" s="10"/>
    </row>
    <row r="260">
      <c r="A260" s="10"/>
      <c r="B260" s="10"/>
      <c r="C260" s="10"/>
      <c r="D260" s="67"/>
      <c r="E260" s="62"/>
      <c r="F260" s="62"/>
      <c r="G260" s="51"/>
      <c r="H260" s="62"/>
      <c r="I260" s="20"/>
      <c r="J260" s="51"/>
      <c r="K260" s="51"/>
      <c r="L260" s="26"/>
      <c r="M260" s="65" t="str">
        <f>iferror(sumifs($H$3:$H$1009,$A$3:$A$1009,A260,$C$3:$C$1009,C260)/vlookup(A260,'Input de Projetos'!$A$3:$B$999,2,false),"")</f>
        <v/>
      </c>
      <c r="N260" s="48" t="str">
        <f t="shared" si="14"/>
        <v/>
      </c>
      <c r="O260" s="48" t="str">
        <f>IFERROR(if(J260&lt;&gt;"Sim","",VLOOKUP(A260,'Input de Projetos'!$A$3:$F$999,5,FALSE)*H260),"")</f>
        <v/>
      </c>
      <c r="P260" s="66" t="str">
        <f t="shared" si="15"/>
        <v/>
      </c>
      <c r="Q260" s="10"/>
      <c r="R260" s="10"/>
      <c r="S260" s="10"/>
    </row>
    <row r="261">
      <c r="A261" s="10"/>
      <c r="B261" s="10"/>
      <c r="C261" s="10"/>
      <c r="D261" s="67"/>
      <c r="E261" s="62"/>
      <c r="F261" s="62"/>
      <c r="G261" s="51"/>
      <c r="H261" s="62"/>
      <c r="I261" s="20"/>
      <c r="J261" s="51"/>
      <c r="K261" s="51"/>
      <c r="L261" s="26"/>
      <c r="M261" s="65" t="str">
        <f>iferror(sumifs($H$3:$H$1009,$A$3:$A$1009,A261,$C$3:$C$1009,C261)/vlookup(A261,'Input de Projetos'!$A$3:$B$999,2,false),"")</f>
        <v/>
      </c>
      <c r="N261" s="48" t="str">
        <f t="shared" si="14"/>
        <v/>
      </c>
      <c r="O261" s="48" t="str">
        <f>IFERROR(if(J261&lt;&gt;"Sim","",VLOOKUP(A261,'Input de Projetos'!$A$3:$F$999,5,FALSE)*H261),"")</f>
        <v/>
      </c>
      <c r="P261" s="66" t="str">
        <f t="shared" si="15"/>
        <v/>
      </c>
      <c r="Q261" s="10"/>
      <c r="R261" s="10"/>
      <c r="S261" s="10"/>
    </row>
    <row r="262">
      <c r="A262" s="10"/>
      <c r="B262" s="10"/>
      <c r="C262" s="10"/>
      <c r="D262" s="67"/>
      <c r="E262" s="62"/>
      <c r="F262" s="62"/>
      <c r="G262" s="51"/>
      <c r="H262" s="62"/>
      <c r="I262" s="20"/>
      <c r="J262" s="51"/>
      <c r="K262" s="51"/>
      <c r="L262" s="26"/>
      <c r="M262" s="65" t="str">
        <f>iferror(sumifs($H$3:$H$1009,$A$3:$A$1009,A262,$C$3:$C$1009,C262)/vlookup(A262,'Input de Projetos'!$A$3:$B$999,2,false),"")</f>
        <v/>
      </c>
      <c r="N262" s="48" t="str">
        <f t="shared" si="14"/>
        <v/>
      </c>
      <c r="O262" s="48" t="str">
        <f>IFERROR(if(J262&lt;&gt;"Sim","",VLOOKUP(A262,'Input de Projetos'!$A$3:$F$999,5,FALSE)*H262),"")</f>
        <v/>
      </c>
      <c r="P262" s="66" t="str">
        <f t="shared" si="15"/>
        <v/>
      </c>
      <c r="Q262" s="10"/>
      <c r="R262" s="10"/>
      <c r="S262" s="10"/>
    </row>
    <row r="263">
      <c r="A263" s="10"/>
      <c r="B263" s="10"/>
      <c r="C263" s="10"/>
      <c r="D263" s="67"/>
      <c r="E263" s="62"/>
      <c r="F263" s="62"/>
      <c r="G263" s="51"/>
      <c r="H263" s="62"/>
      <c r="I263" s="20"/>
      <c r="J263" s="51"/>
      <c r="K263" s="51"/>
      <c r="L263" s="26"/>
      <c r="M263" s="65" t="str">
        <f>iferror(sumifs($H$3:$H$1009,$A$3:$A$1009,A263,$C$3:$C$1009,C263)/vlookup(A263,'Input de Projetos'!$A$3:$B$999,2,false),"")</f>
        <v/>
      </c>
      <c r="N263" s="48" t="str">
        <f t="shared" si="14"/>
        <v/>
      </c>
      <c r="O263" s="48" t="str">
        <f>IFERROR(if(J263&lt;&gt;"Sim","",VLOOKUP(A263,'Input de Projetos'!$A$3:$F$999,5,FALSE)*H263),"")</f>
        <v/>
      </c>
      <c r="P263" s="66" t="str">
        <f t="shared" si="15"/>
        <v/>
      </c>
      <c r="Q263" s="10"/>
      <c r="R263" s="10"/>
      <c r="S263" s="10"/>
    </row>
    <row r="264">
      <c r="A264" s="10"/>
      <c r="B264" s="10"/>
      <c r="C264" s="10"/>
      <c r="D264" s="67"/>
      <c r="E264" s="62"/>
      <c r="F264" s="62"/>
      <c r="G264" s="51"/>
      <c r="H264" s="62"/>
      <c r="I264" s="20"/>
      <c r="J264" s="51"/>
      <c r="K264" s="51"/>
      <c r="L264" s="26"/>
      <c r="M264" s="65" t="str">
        <f>iferror(sumifs($H$3:$H$1009,$A$3:$A$1009,A264,$C$3:$C$1009,C264)/vlookup(A264,'Input de Projetos'!$A$3:$B$999,2,false),"")</f>
        <v/>
      </c>
      <c r="N264" s="48" t="str">
        <f t="shared" si="14"/>
        <v/>
      </c>
      <c r="O264" s="48" t="str">
        <f>IFERROR(if(J264&lt;&gt;"Sim","",VLOOKUP(A264,'Input de Projetos'!$A$3:$F$999,5,FALSE)*H264),"")</f>
        <v/>
      </c>
      <c r="P264" s="66" t="str">
        <f t="shared" si="15"/>
        <v/>
      </c>
      <c r="Q264" s="10"/>
      <c r="R264" s="10"/>
      <c r="S264" s="10"/>
    </row>
    <row r="265">
      <c r="A265" s="10"/>
      <c r="B265" s="10"/>
      <c r="C265" s="10"/>
      <c r="D265" s="67"/>
      <c r="E265" s="62"/>
      <c r="F265" s="62"/>
      <c r="G265" s="51"/>
      <c r="H265" s="62"/>
      <c r="I265" s="20"/>
      <c r="J265" s="51"/>
      <c r="K265" s="51"/>
      <c r="L265" s="26"/>
      <c r="M265" s="65" t="str">
        <f>iferror(sumifs($H$3:$H$1009,$A$3:$A$1009,A265,$C$3:$C$1009,C265)/vlookup(A265,'Input de Projetos'!$A$3:$B$999,2,false),"")</f>
        <v/>
      </c>
      <c r="N265" s="48" t="str">
        <f t="shared" si="14"/>
        <v/>
      </c>
      <c r="O265" s="48" t="str">
        <f>IFERROR(if(J265&lt;&gt;"Sim","",VLOOKUP(A265,'Input de Projetos'!$A$3:$F$999,5,FALSE)*H265),"")</f>
        <v/>
      </c>
      <c r="P265" s="66" t="str">
        <f t="shared" si="15"/>
        <v/>
      </c>
      <c r="Q265" s="10"/>
      <c r="R265" s="10"/>
      <c r="S265" s="10"/>
    </row>
    <row r="266">
      <c r="A266" s="10"/>
      <c r="B266" s="10"/>
      <c r="C266" s="10"/>
      <c r="D266" s="67"/>
      <c r="E266" s="62"/>
      <c r="F266" s="62"/>
      <c r="G266" s="51"/>
      <c r="H266" s="62"/>
      <c r="I266" s="20"/>
      <c r="J266" s="51"/>
      <c r="K266" s="51"/>
      <c r="L266" s="26"/>
      <c r="M266" s="65" t="str">
        <f>iferror(sumifs($H$3:$H$1009,$A$3:$A$1009,A266,$C$3:$C$1009,C266)/vlookup(A266,'Input de Projetos'!$A$3:$B$999,2,false),"")</f>
        <v/>
      </c>
      <c r="N266" s="48" t="str">
        <f t="shared" si="14"/>
        <v/>
      </c>
      <c r="O266" s="48" t="str">
        <f>IFERROR(if(J266&lt;&gt;"Sim","",VLOOKUP(A266,'Input de Projetos'!$A$3:$F$999,5,FALSE)*H266),"")</f>
        <v/>
      </c>
      <c r="P266" s="66" t="str">
        <f t="shared" si="15"/>
        <v/>
      </c>
      <c r="Q266" s="10"/>
      <c r="R266" s="10"/>
      <c r="S266" s="10"/>
    </row>
    <row r="267">
      <c r="A267" s="10"/>
      <c r="B267" s="10"/>
      <c r="C267" s="10"/>
      <c r="D267" s="67"/>
      <c r="E267" s="62"/>
      <c r="F267" s="62"/>
      <c r="G267" s="51"/>
      <c r="H267" s="62"/>
      <c r="I267" s="20"/>
      <c r="J267" s="51"/>
      <c r="K267" s="51"/>
      <c r="L267" s="26"/>
      <c r="M267" s="65" t="str">
        <f>iferror(sumifs($H$3:$H$1009,$A$3:$A$1009,A267,$C$3:$C$1009,C267)/vlookup(A267,'Input de Projetos'!$A$3:$B$999,2,false),"")</f>
        <v/>
      </c>
      <c r="N267" s="48" t="str">
        <f t="shared" si="14"/>
        <v/>
      </c>
      <c r="O267" s="48" t="str">
        <f>IFERROR(if(J267&lt;&gt;"Sim","",VLOOKUP(A267,'Input de Projetos'!$A$3:$F$999,5,FALSE)*H267),"")</f>
        <v/>
      </c>
      <c r="P267" s="66" t="str">
        <f t="shared" si="15"/>
        <v/>
      </c>
      <c r="Q267" s="10"/>
      <c r="R267" s="10"/>
      <c r="S267" s="10"/>
    </row>
    <row r="268">
      <c r="A268" s="10"/>
      <c r="B268" s="10"/>
      <c r="C268" s="10"/>
      <c r="D268" s="67"/>
      <c r="E268" s="62"/>
      <c r="F268" s="62"/>
      <c r="G268" s="51"/>
      <c r="H268" s="62"/>
      <c r="I268" s="20"/>
      <c r="J268" s="51"/>
      <c r="K268" s="51"/>
      <c r="L268" s="26"/>
      <c r="M268" s="65" t="str">
        <f>iferror(sumifs($H$3:$H$1009,$A$3:$A$1009,A268,$C$3:$C$1009,C268)/vlookup(A268,'Input de Projetos'!$A$3:$B$999,2,false),"")</f>
        <v/>
      </c>
      <c r="N268" s="48" t="str">
        <f t="shared" si="14"/>
        <v/>
      </c>
      <c r="O268" s="48" t="str">
        <f>IFERROR(if(J268&lt;&gt;"Sim","",VLOOKUP(A268,'Input de Projetos'!$A$3:$F$999,5,FALSE)*H268),"")</f>
        <v/>
      </c>
      <c r="P268" s="66" t="str">
        <f t="shared" si="15"/>
        <v/>
      </c>
      <c r="Q268" s="10"/>
      <c r="R268" s="10"/>
      <c r="S268" s="10"/>
    </row>
    <row r="269">
      <c r="A269" s="10"/>
      <c r="B269" s="10"/>
      <c r="C269" s="10"/>
      <c r="D269" s="67"/>
      <c r="E269" s="62"/>
      <c r="F269" s="62"/>
      <c r="G269" s="51"/>
      <c r="H269" s="62"/>
      <c r="I269" s="20"/>
      <c r="J269" s="51"/>
      <c r="K269" s="51"/>
      <c r="L269" s="26"/>
      <c r="M269" s="65" t="str">
        <f>iferror(sumifs($H$3:$H$1009,$A$3:$A$1009,A269,$C$3:$C$1009,C269)/vlookup(A269,'Input de Projetos'!$A$3:$B$999,2,false),"")</f>
        <v/>
      </c>
      <c r="N269" s="48" t="str">
        <f t="shared" si="14"/>
        <v/>
      </c>
      <c r="O269" s="48" t="str">
        <f>IFERROR(if(J269&lt;&gt;"Sim","",VLOOKUP(A269,'Input de Projetos'!$A$3:$F$999,5,FALSE)*H269),"")</f>
        <v/>
      </c>
      <c r="P269" s="66" t="str">
        <f t="shared" si="15"/>
        <v/>
      </c>
      <c r="Q269" s="10"/>
      <c r="R269" s="10"/>
      <c r="S269" s="10"/>
    </row>
    <row r="270">
      <c r="A270" s="10"/>
      <c r="B270" s="10"/>
      <c r="C270" s="10"/>
      <c r="D270" s="67"/>
      <c r="E270" s="62"/>
      <c r="F270" s="62"/>
      <c r="G270" s="51"/>
      <c r="H270" s="62"/>
      <c r="I270" s="20"/>
      <c r="J270" s="51"/>
      <c r="K270" s="51"/>
      <c r="L270" s="26"/>
      <c r="M270" s="65" t="str">
        <f>iferror(sumifs($H$3:$H$1009,$A$3:$A$1009,A270,$C$3:$C$1009,C270)/vlookup(A270,'Input de Projetos'!$A$3:$B$999,2,false),"")</f>
        <v/>
      </c>
      <c r="N270" s="48" t="str">
        <f t="shared" si="14"/>
        <v/>
      </c>
      <c r="O270" s="48" t="str">
        <f>IFERROR(if(J270&lt;&gt;"Sim","",VLOOKUP(A270,'Input de Projetos'!$A$3:$F$999,5,FALSE)*H270),"")</f>
        <v/>
      </c>
      <c r="P270" s="66" t="str">
        <f t="shared" si="15"/>
        <v/>
      </c>
      <c r="Q270" s="10"/>
      <c r="R270" s="10"/>
      <c r="S270" s="10"/>
    </row>
    <row r="271">
      <c r="A271" s="10"/>
      <c r="B271" s="10"/>
      <c r="C271" s="10"/>
      <c r="D271" s="67"/>
      <c r="E271" s="62"/>
      <c r="F271" s="62"/>
      <c r="G271" s="51"/>
      <c r="H271" s="62"/>
      <c r="I271" s="20"/>
      <c r="J271" s="51"/>
      <c r="K271" s="51"/>
      <c r="L271" s="26"/>
      <c r="M271" s="65" t="str">
        <f>iferror(sumifs($H$3:$H$1009,$A$3:$A$1009,A271,$C$3:$C$1009,C271)/vlookup(A271,'Input de Projetos'!$A$3:$B$999,2,false),"")</f>
        <v/>
      </c>
      <c r="N271" s="48" t="str">
        <f t="shared" si="14"/>
        <v/>
      </c>
      <c r="O271" s="48" t="str">
        <f>IFERROR(if(J271&lt;&gt;"Sim","",VLOOKUP(A271,'Input de Projetos'!$A$3:$F$999,5,FALSE)*H271),"")</f>
        <v/>
      </c>
      <c r="P271" s="66" t="str">
        <f t="shared" si="15"/>
        <v/>
      </c>
      <c r="Q271" s="10"/>
      <c r="R271" s="10"/>
      <c r="S271" s="10"/>
    </row>
    <row r="272">
      <c r="A272" s="10"/>
      <c r="B272" s="10"/>
      <c r="C272" s="10"/>
      <c r="D272" s="67"/>
      <c r="E272" s="62"/>
      <c r="F272" s="62"/>
      <c r="G272" s="51"/>
      <c r="H272" s="62"/>
      <c r="I272" s="20"/>
      <c r="J272" s="51"/>
      <c r="K272" s="51"/>
      <c r="L272" s="26"/>
      <c r="M272" s="65" t="str">
        <f>iferror(sumifs($H$3:$H$1009,$A$3:$A$1009,A272,$C$3:$C$1009,C272)/vlookup(A272,'Input de Projetos'!$A$3:$B$999,2,false),"")</f>
        <v/>
      </c>
      <c r="N272" s="48" t="str">
        <f t="shared" si="14"/>
        <v/>
      </c>
      <c r="O272" s="48" t="str">
        <f>IFERROR(if(J272&lt;&gt;"Sim","",VLOOKUP(A272,'Input de Projetos'!$A$3:$F$999,5,FALSE)*H272),"")</f>
        <v/>
      </c>
      <c r="P272" s="66" t="str">
        <f t="shared" si="15"/>
        <v/>
      </c>
      <c r="Q272" s="10"/>
      <c r="R272" s="10"/>
      <c r="S272" s="10"/>
    </row>
    <row r="273">
      <c r="A273" s="10"/>
      <c r="B273" s="10"/>
      <c r="C273" s="10"/>
      <c r="D273" s="67"/>
      <c r="E273" s="62"/>
      <c r="F273" s="62"/>
      <c r="G273" s="51"/>
      <c r="H273" s="62"/>
      <c r="I273" s="20"/>
      <c r="J273" s="51"/>
      <c r="K273" s="51"/>
      <c r="L273" s="26"/>
      <c r="M273" s="65" t="str">
        <f>iferror(sumifs($H$3:$H$1009,$A$3:$A$1009,A273,$C$3:$C$1009,C273)/vlookup(A273,'Input de Projetos'!$A$3:$B$999,2,false),"")</f>
        <v/>
      </c>
      <c r="N273" s="48" t="str">
        <f t="shared" si="14"/>
        <v/>
      </c>
      <c r="O273" s="48" t="str">
        <f>IFERROR(if(J273&lt;&gt;"Sim","",VLOOKUP(A273,'Input de Projetos'!$A$3:$F$999,5,FALSE)*H273),"")</f>
        <v/>
      </c>
      <c r="P273" s="66" t="str">
        <f t="shared" si="15"/>
        <v/>
      </c>
      <c r="Q273" s="10"/>
      <c r="R273" s="10"/>
      <c r="S273" s="10"/>
    </row>
    <row r="274">
      <c r="A274" s="10"/>
      <c r="B274" s="10"/>
      <c r="C274" s="10"/>
      <c r="D274" s="67"/>
      <c r="E274" s="62"/>
      <c r="F274" s="62"/>
      <c r="G274" s="51"/>
      <c r="H274" s="62"/>
      <c r="I274" s="20"/>
      <c r="J274" s="51"/>
      <c r="K274" s="51"/>
      <c r="L274" s="26"/>
      <c r="M274" s="65" t="str">
        <f>iferror(sumifs($H$3:$H$1009,$A$3:$A$1009,A274,$C$3:$C$1009,C274)/vlookup(A274,'Input de Projetos'!$A$3:$B$999,2,false),"")</f>
        <v/>
      </c>
      <c r="N274" s="48" t="str">
        <f t="shared" si="14"/>
        <v/>
      </c>
      <c r="O274" s="48" t="str">
        <f>IFERROR(if(J274&lt;&gt;"Sim","",VLOOKUP(A274,'Input de Projetos'!$A$3:$F$999,5,FALSE)*H274),"")</f>
        <v/>
      </c>
      <c r="P274" s="66" t="str">
        <f t="shared" si="15"/>
        <v/>
      </c>
      <c r="Q274" s="10"/>
      <c r="R274" s="10"/>
      <c r="S274" s="10"/>
    </row>
    <row r="275">
      <c r="A275" s="10"/>
      <c r="B275" s="10"/>
      <c r="C275" s="10"/>
      <c r="D275" s="67"/>
      <c r="E275" s="62"/>
      <c r="F275" s="62"/>
      <c r="G275" s="51"/>
      <c r="H275" s="62"/>
      <c r="I275" s="20"/>
      <c r="J275" s="51"/>
      <c r="K275" s="51"/>
      <c r="L275" s="26"/>
      <c r="M275" s="65" t="str">
        <f>iferror(sumifs($H$3:$H$1009,$A$3:$A$1009,A275,$C$3:$C$1009,C275)/vlookup(A275,'Input de Projetos'!$A$3:$B$999,2,false),"")</f>
        <v/>
      </c>
      <c r="N275" s="48" t="str">
        <f t="shared" si="14"/>
        <v/>
      </c>
      <c r="O275" s="48" t="str">
        <f>IFERROR(if(J275&lt;&gt;"Sim","",VLOOKUP(A275,'Input de Projetos'!$A$3:$F$999,5,FALSE)*H275),"")</f>
        <v/>
      </c>
      <c r="P275" s="66" t="str">
        <f t="shared" si="15"/>
        <v/>
      </c>
      <c r="Q275" s="10"/>
      <c r="R275" s="10"/>
      <c r="S275" s="10"/>
    </row>
    <row r="276">
      <c r="A276" s="10"/>
      <c r="B276" s="10"/>
      <c r="C276" s="10"/>
      <c r="D276" s="67"/>
      <c r="E276" s="62"/>
      <c r="F276" s="62"/>
      <c r="G276" s="51"/>
      <c r="H276" s="62"/>
      <c r="I276" s="20"/>
      <c r="J276" s="51"/>
      <c r="K276" s="51"/>
      <c r="L276" s="26"/>
      <c r="M276" s="65" t="str">
        <f>iferror(sumifs($H$3:$H$1009,$A$3:$A$1009,A276,$C$3:$C$1009,C276)/vlookup(A276,'Input de Projetos'!$A$3:$B$999,2,false),"")</f>
        <v/>
      </c>
      <c r="N276" s="48" t="str">
        <f t="shared" si="14"/>
        <v/>
      </c>
      <c r="O276" s="48" t="str">
        <f>IFERROR(if(J276&lt;&gt;"Sim","",VLOOKUP(A276,'Input de Projetos'!$A$3:$F$999,5,FALSE)*H276),"")</f>
        <v/>
      </c>
      <c r="P276" s="66" t="str">
        <f t="shared" si="15"/>
        <v/>
      </c>
      <c r="Q276" s="10"/>
      <c r="R276" s="10"/>
      <c r="S276" s="10"/>
    </row>
    <row r="277">
      <c r="A277" s="10"/>
      <c r="B277" s="10"/>
      <c r="C277" s="10"/>
      <c r="D277" s="67"/>
      <c r="E277" s="62"/>
      <c r="F277" s="62"/>
      <c r="G277" s="51"/>
      <c r="H277" s="62"/>
      <c r="I277" s="20"/>
      <c r="J277" s="51"/>
      <c r="K277" s="51"/>
      <c r="L277" s="26"/>
      <c r="M277" s="65" t="str">
        <f>iferror(sumifs($H$3:$H$1009,$A$3:$A$1009,A277,$C$3:$C$1009,C277)/vlookup(A277,'Input de Projetos'!$A$3:$B$999,2,false),"")</f>
        <v/>
      </c>
      <c r="N277" s="48" t="str">
        <f t="shared" si="14"/>
        <v/>
      </c>
      <c r="O277" s="48" t="str">
        <f>IFERROR(if(J277&lt;&gt;"Sim","",VLOOKUP(A277,'Input de Projetos'!$A$3:$F$999,5,FALSE)*H277),"")</f>
        <v/>
      </c>
      <c r="P277" s="66" t="str">
        <f t="shared" si="15"/>
        <v/>
      </c>
      <c r="Q277" s="10"/>
      <c r="R277" s="10"/>
      <c r="S277" s="10"/>
    </row>
    <row r="278">
      <c r="A278" s="10"/>
      <c r="B278" s="10"/>
      <c r="C278" s="10"/>
      <c r="D278" s="67"/>
      <c r="E278" s="62"/>
      <c r="F278" s="62"/>
      <c r="G278" s="51"/>
      <c r="H278" s="62"/>
      <c r="I278" s="20"/>
      <c r="J278" s="51"/>
      <c r="K278" s="51"/>
      <c r="L278" s="26"/>
      <c r="M278" s="65" t="str">
        <f>iferror(sumifs($H$3:$H$1009,$A$3:$A$1009,A278,$C$3:$C$1009,C278)/vlookup(A278,'Input de Projetos'!$A$3:$B$999,2,false),"")</f>
        <v/>
      </c>
      <c r="N278" s="48" t="str">
        <f t="shared" si="14"/>
        <v/>
      </c>
      <c r="O278" s="48" t="str">
        <f>IFERROR(if(J278&lt;&gt;"Sim","",VLOOKUP(A278,'Input de Projetos'!$A$3:$F$999,5,FALSE)*H278),"")</f>
        <v/>
      </c>
      <c r="P278" s="66" t="str">
        <f t="shared" si="15"/>
        <v/>
      </c>
      <c r="Q278" s="10"/>
      <c r="R278" s="10"/>
      <c r="S278" s="10"/>
    </row>
    <row r="279">
      <c r="A279" s="10"/>
      <c r="B279" s="10"/>
      <c r="C279" s="10"/>
      <c r="D279" s="67"/>
      <c r="E279" s="62"/>
      <c r="F279" s="62"/>
      <c r="G279" s="51"/>
      <c r="H279" s="62"/>
      <c r="I279" s="20"/>
      <c r="J279" s="51"/>
      <c r="K279" s="51"/>
      <c r="L279" s="26"/>
      <c r="M279" s="65" t="str">
        <f>iferror(sumifs($H$3:$H$1009,$A$3:$A$1009,A279,$C$3:$C$1009,C279)/vlookup(A279,'Input de Projetos'!$A$3:$B$999,2,false),"")</f>
        <v/>
      </c>
      <c r="N279" s="48" t="str">
        <f t="shared" si="14"/>
        <v/>
      </c>
      <c r="O279" s="48" t="str">
        <f>IFERROR(if(J279&lt;&gt;"Sim","",VLOOKUP(A279,'Input de Projetos'!$A$3:$F$999,5,FALSE)*H279),"")</f>
        <v/>
      </c>
      <c r="P279" s="66" t="str">
        <f t="shared" si="15"/>
        <v/>
      </c>
      <c r="Q279" s="10"/>
      <c r="R279" s="10"/>
      <c r="S279" s="10"/>
    </row>
    <row r="280">
      <c r="A280" s="10"/>
      <c r="B280" s="10"/>
      <c r="C280" s="10"/>
      <c r="D280" s="67"/>
      <c r="E280" s="62"/>
      <c r="F280" s="62"/>
      <c r="G280" s="51"/>
      <c r="H280" s="62"/>
      <c r="I280" s="20"/>
      <c r="J280" s="51"/>
      <c r="K280" s="51"/>
      <c r="L280" s="26"/>
      <c r="M280" s="65" t="str">
        <f>iferror(sumifs($H$3:$H$1009,$A$3:$A$1009,A280,$C$3:$C$1009,C280)/vlookup(A280,'Input de Projetos'!$A$3:$B$999,2,false),"")</f>
        <v/>
      </c>
      <c r="N280" s="48" t="str">
        <f t="shared" si="14"/>
        <v/>
      </c>
      <c r="O280" s="48" t="str">
        <f>IFERROR(if(J280&lt;&gt;"Sim","",VLOOKUP(A280,'Input de Projetos'!$A$3:$F$999,5,FALSE)*H280),"")</f>
        <v/>
      </c>
      <c r="P280" s="66" t="str">
        <f t="shared" si="15"/>
        <v/>
      </c>
      <c r="Q280" s="10"/>
      <c r="R280" s="10"/>
      <c r="S280" s="10"/>
    </row>
    <row r="281">
      <c r="A281" s="10"/>
      <c r="B281" s="10"/>
      <c r="C281" s="10"/>
      <c r="D281" s="67"/>
      <c r="E281" s="62"/>
      <c r="F281" s="62"/>
      <c r="G281" s="51"/>
      <c r="H281" s="62"/>
      <c r="I281" s="20"/>
      <c r="J281" s="51"/>
      <c r="K281" s="51"/>
      <c r="L281" s="26"/>
      <c r="M281" s="65" t="str">
        <f>iferror(sumifs($H$3:$H$1009,$A$3:$A$1009,A281,$C$3:$C$1009,C281)/vlookup(A281,'Input de Projetos'!$A$3:$B$999,2,false),"")</f>
        <v/>
      </c>
      <c r="N281" s="48" t="str">
        <f t="shared" si="14"/>
        <v/>
      </c>
      <c r="O281" s="48" t="str">
        <f>IFERROR(if(J281&lt;&gt;"Sim","",VLOOKUP(A281,'Input de Projetos'!$A$3:$F$999,5,FALSE)*H281),"")</f>
        <v/>
      </c>
      <c r="P281" s="66" t="str">
        <f t="shared" si="15"/>
        <v/>
      </c>
      <c r="Q281" s="10"/>
      <c r="R281" s="10"/>
      <c r="S281" s="10"/>
    </row>
    <row r="282">
      <c r="A282" s="10"/>
      <c r="B282" s="10"/>
      <c r="C282" s="10"/>
      <c r="D282" s="67"/>
      <c r="E282" s="62"/>
      <c r="F282" s="62"/>
      <c r="G282" s="51"/>
      <c r="H282" s="62"/>
      <c r="I282" s="20"/>
      <c r="J282" s="51"/>
      <c r="K282" s="51"/>
      <c r="L282" s="26"/>
      <c r="M282" s="65" t="str">
        <f>iferror(sumifs($H$3:$H$1009,$A$3:$A$1009,A282,$C$3:$C$1009,C282)/vlookup(A282,'Input de Projetos'!$A$3:$B$999,2,false),"")</f>
        <v/>
      </c>
      <c r="N282" s="48" t="str">
        <f t="shared" si="14"/>
        <v/>
      </c>
      <c r="O282" s="48" t="str">
        <f>IFERROR(if(J282&lt;&gt;"Sim","",VLOOKUP(A282,'Input de Projetos'!$A$3:$F$999,5,FALSE)*H282),"")</f>
        <v/>
      </c>
      <c r="P282" s="66" t="str">
        <f t="shared" si="15"/>
        <v/>
      </c>
      <c r="Q282" s="10"/>
      <c r="R282" s="10"/>
      <c r="S282" s="10"/>
    </row>
    <row r="283">
      <c r="A283" s="10"/>
      <c r="B283" s="10"/>
      <c r="C283" s="10"/>
      <c r="D283" s="67"/>
      <c r="E283" s="62"/>
      <c r="F283" s="62"/>
      <c r="G283" s="51"/>
      <c r="H283" s="62"/>
      <c r="I283" s="20"/>
      <c r="J283" s="51"/>
      <c r="K283" s="51"/>
      <c r="L283" s="26"/>
      <c r="M283" s="65" t="str">
        <f>iferror(sumifs($H$3:$H$1009,$A$3:$A$1009,A283,$C$3:$C$1009,C283)/vlookup(A283,'Input de Projetos'!$A$3:$B$999,2,false),"")</f>
        <v/>
      </c>
      <c r="N283" s="48" t="str">
        <f t="shared" si="14"/>
        <v/>
      </c>
      <c r="O283" s="48" t="str">
        <f>IFERROR(if(J283&lt;&gt;"Sim","",VLOOKUP(A283,'Input de Projetos'!$A$3:$F$999,5,FALSE)*H283),"")</f>
        <v/>
      </c>
      <c r="P283" s="66" t="str">
        <f t="shared" si="15"/>
        <v/>
      </c>
      <c r="Q283" s="10"/>
      <c r="R283" s="10"/>
      <c r="S283" s="10"/>
    </row>
    <row r="284">
      <c r="A284" s="10"/>
      <c r="B284" s="10"/>
      <c r="C284" s="10"/>
      <c r="D284" s="67"/>
      <c r="E284" s="62"/>
      <c r="F284" s="62"/>
      <c r="G284" s="51"/>
      <c r="H284" s="62"/>
      <c r="I284" s="20"/>
      <c r="J284" s="51"/>
      <c r="K284" s="51"/>
      <c r="L284" s="26"/>
      <c r="M284" s="65" t="str">
        <f>iferror(sumifs($H$3:$H$1009,$A$3:$A$1009,A284,$C$3:$C$1009,C284)/vlookup(A284,'Input de Projetos'!$A$3:$B$999,2,false),"")</f>
        <v/>
      </c>
      <c r="N284" s="48" t="str">
        <f t="shared" si="14"/>
        <v/>
      </c>
      <c r="O284" s="48" t="str">
        <f>IFERROR(if(J284&lt;&gt;"Sim","",VLOOKUP(A284,'Input de Projetos'!$A$3:$F$999,5,FALSE)*H284),"")</f>
        <v/>
      </c>
      <c r="P284" s="66" t="str">
        <f t="shared" si="15"/>
        <v/>
      </c>
      <c r="Q284" s="10"/>
      <c r="R284" s="10"/>
      <c r="S284" s="10"/>
    </row>
    <row r="285">
      <c r="A285" s="10"/>
      <c r="B285" s="10"/>
      <c r="C285" s="10"/>
      <c r="D285" s="67"/>
      <c r="E285" s="62"/>
      <c r="F285" s="62"/>
      <c r="G285" s="51"/>
      <c r="H285" s="62"/>
      <c r="I285" s="20"/>
      <c r="J285" s="51"/>
      <c r="K285" s="51"/>
      <c r="L285" s="26"/>
      <c r="M285" s="65" t="str">
        <f>iferror(sumifs($H$3:$H$1009,$A$3:$A$1009,A285,$C$3:$C$1009,C285)/vlookup(A285,'Input de Projetos'!$A$3:$B$999,2,false),"")</f>
        <v/>
      </c>
      <c r="N285" s="48" t="str">
        <f t="shared" si="14"/>
        <v/>
      </c>
      <c r="O285" s="48" t="str">
        <f>IFERROR(if(J285&lt;&gt;"Sim","",VLOOKUP(A285,'Input de Projetos'!$A$3:$F$999,5,FALSE)*H285),"")</f>
        <v/>
      </c>
      <c r="P285" s="66" t="str">
        <f t="shared" si="15"/>
        <v/>
      </c>
      <c r="Q285" s="10"/>
      <c r="R285" s="10"/>
      <c r="S285" s="10"/>
    </row>
    <row r="286">
      <c r="A286" s="10"/>
      <c r="B286" s="10"/>
      <c r="C286" s="10"/>
      <c r="D286" s="67"/>
      <c r="E286" s="62"/>
      <c r="F286" s="62"/>
      <c r="G286" s="51"/>
      <c r="H286" s="62"/>
      <c r="I286" s="20"/>
      <c r="J286" s="51"/>
      <c r="K286" s="51"/>
      <c r="L286" s="26"/>
      <c r="M286" s="65" t="str">
        <f>iferror(sumifs($H$3:$H$1009,$A$3:$A$1009,A286,$C$3:$C$1009,C286)/vlookup(A286,'Input de Projetos'!$A$3:$B$999,2,false),"")</f>
        <v/>
      </c>
      <c r="N286" s="48" t="str">
        <f t="shared" si="14"/>
        <v/>
      </c>
      <c r="O286" s="48" t="str">
        <f>IFERROR(if(J286&lt;&gt;"Sim","",VLOOKUP(A286,'Input de Projetos'!$A$3:$F$999,5,FALSE)*H286),"")</f>
        <v/>
      </c>
      <c r="P286" s="66" t="str">
        <f t="shared" si="15"/>
        <v/>
      </c>
      <c r="Q286" s="10"/>
      <c r="R286" s="10"/>
      <c r="S286" s="10"/>
    </row>
    <row r="287">
      <c r="A287" s="10"/>
      <c r="B287" s="10"/>
      <c r="C287" s="10"/>
      <c r="D287" s="67"/>
      <c r="E287" s="62"/>
      <c r="F287" s="62"/>
      <c r="G287" s="51"/>
      <c r="H287" s="62"/>
      <c r="I287" s="20"/>
      <c r="J287" s="51"/>
      <c r="K287" s="51"/>
      <c r="L287" s="26"/>
      <c r="M287" s="65" t="str">
        <f>iferror(sumifs($H$3:$H$1009,$A$3:$A$1009,A287,$C$3:$C$1009,C287)/vlookup(A287,'Input de Projetos'!$A$3:$B$999,2,false),"")</f>
        <v/>
      </c>
      <c r="N287" s="48" t="str">
        <f t="shared" si="14"/>
        <v/>
      </c>
      <c r="O287" s="48" t="str">
        <f>IFERROR(if(J287&lt;&gt;"Sim","",VLOOKUP(A287,'Input de Projetos'!$A$3:$F$999,5,FALSE)*H287),"")</f>
        <v/>
      </c>
      <c r="P287" s="66" t="str">
        <f t="shared" si="15"/>
        <v/>
      </c>
      <c r="Q287" s="10"/>
      <c r="R287" s="10"/>
      <c r="S287" s="10"/>
    </row>
    <row r="288">
      <c r="A288" s="10"/>
      <c r="B288" s="10"/>
      <c r="C288" s="10"/>
      <c r="D288" s="67"/>
      <c r="E288" s="62"/>
      <c r="F288" s="62"/>
      <c r="G288" s="51"/>
      <c r="H288" s="62"/>
      <c r="I288" s="20"/>
      <c r="J288" s="51"/>
      <c r="K288" s="51"/>
      <c r="L288" s="26"/>
      <c r="M288" s="65" t="str">
        <f>iferror(sumifs($H$3:$H$1009,$A$3:$A$1009,A288,$C$3:$C$1009,C288)/vlookup(A288,'Input de Projetos'!$A$3:$B$999,2,false),"")</f>
        <v/>
      </c>
      <c r="N288" s="48" t="str">
        <f t="shared" si="14"/>
        <v/>
      </c>
      <c r="O288" s="48" t="str">
        <f>IFERROR(if(J288&lt;&gt;"Sim","",VLOOKUP(A288,'Input de Projetos'!$A$3:$F$999,5,FALSE)*H288),"")</f>
        <v/>
      </c>
      <c r="P288" s="66" t="str">
        <f t="shared" si="15"/>
        <v/>
      </c>
      <c r="Q288" s="10"/>
      <c r="R288" s="10"/>
      <c r="S288" s="10"/>
    </row>
    <row r="289">
      <c r="A289" s="10"/>
      <c r="B289" s="10"/>
      <c r="C289" s="10"/>
      <c r="D289" s="67"/>
      <c r="E289" s="62"/>
      <c r="F289" s="62"/>
      <c r="G289" s="51"/>
      <c r="H289" s="62"/>
      <c r="I289" s="20"/>
      <c r="J289" s="51"/>
      <c r="K289" s="51"/>
      <c r="L289" s="26"/>
      <c r="M289" s="65" t="str">
        <f>iferror(sumifs($H$3:$H$1009,$A$3:$A$1009,A289,$C$3:$C$1009,C289)/vlookup(A289,'Input de Projetos'!$A$3:$B$999,2,false),"")</f>
        <v/>
      </c>
      <c r="N289" s="48" t="str">
        <f t="shared" si="14"/>
        <v/>
      </c>
      <c r="O289" s="48" t="str">
        <f>IFERROR(if(J289&lt;&gt;"Sim","",VLOOKUP(A289,'Input de Projetos'!$A$3:$F$999,5,FALSE)*H289),"")</f>
        <v/>
      </c>
      <c r="P289" s="66" t="str">
        <f t="shared" si="15"/>
        <v/>
      </c>
      <c r="Q289" s="10"/>
      <c r="R289" s="10"/>
      <c r="S289" s="10"/>
    </row>
    <row r="290">
      <c r="A290" s="10"/>
      <c r="B290" s="10"/>
      <c r="C290" s="10"/>
      <c r="D290" s="67"/>
      <c r="E290" s="62"/>
      <c r="F290" s="62"/>
      <c r="G290" s="51"/>
      <c r="H290" s="62"/>
      <c r="I290" s="20"/>
      <c r="J290" s="51"/>
      <c r="K290" s="51"/>
      <c r="L290" s="26"/>
      <c r="M290" s="65" t="str">
        <f>iferror(sumifs($H$3:$H$1009,$A$3:$A$1009,A290,$C$3:$C$1009,C290)/vlookup(A290,'Input de Projetos'!$A$3:$B$999,2,false),"")</f>
        <v/>
      </c>
      <c r="N290" s="48" t="str">
        <f t="shared" si="14"/>
        <v/>
      </c>
      <c r="O290" s="48" t="str">
        <f>IFERROR(if(J290&lt;&gt;"Sim","",VLOOKUP(A290,'Input de Projetos'!$A$3:$F$999,5,FALSE)*H290),"")</f>
        <v/>
      </c>
      <c r="P290" s="66" t="str">
        <f t="shared" si="15"/>
        <v/>
      </c>
      <c r="Q290" s="10"/>
      <c r="R290" s="10"/>
      <c r="S290" s="10"/>
    </row>
    <row r="291">
      <c r="A291" s="10"/>
      <c r="B291" s="10"/>
      <c r="C291" s="10"/>
      <c r="D291" s="67"/>
      <c r="E291" s="62"/>
      <c r="F291" s="62"/>
      <c r="G291" s="51"/>
      <c r="H291" s="62"/>
      <c r="I291" s="20"/>
      <c r="J291" s="51"/>
      <c r="K291" s="51"/>
      <c r="L291" s="26"/>
      <c r="M291" s="65" t="str">
        <f>iferror(sumifs($H$3:$H$1009,$A$3:$A$1009,A291,$C$3:$C$1009,C291)/vlookup(A291,'Input de Projetos'!$A$3:$B$999,2,false),"")</f>
        <v/>
      </c>
      <c r="N291" s="48" t="str">
        <f t="shared" si="14"/>
        <v/>
      </c>
      <c r="O291" s="48" t="str">
        <f>IFERROR(if(J291&lt;&gt;"Sim","",VLOOKUP(A291,'Input de Projetos'!$A$3:$F$999,5,FALSE)*H291),"")</f>
        <v/>
      </c>
      <c r="P291" s="66" t="str">
        <f t="shared" si="15"/>
        <v/>
      </c>
      <c r="Q291" s="10"/>
      <c r="R291" s="10"/>
      <c r="S291" s="10"/>
    </row>
    <row r="292">
      <c r="A292" s="10"/>
      <c r="B292" s="10"/>
      <c r="C292" s="10"/>
      <c r="D292" s="67"/>
      <c r="E292" s="62"/>
      <c r="F292" s="62"/>
      <c r="G292" s="51"/>
      <c r="H292" s="62"/>
      <c r="I292" s="20"/>
      <c r="J292" s="51"/>
      <c r="K292" s="51"/>
      <c r="L292" s="26"/>
      <c r="M292" s="65" t="str">
        <f>iferror(sumifs($H$3:$H$1009,$A$3:$A$1009,A292,$C$3:$C$1009,C292)/vlookup(A292,'Input de Projetos'!$A$3:$B$999,2,false),"")</f>
        <v/>
      </c>
      <c r="N292" s="48" t="str">
        <f t="shared" si="14"/>
        <v/>
      </c>
      <c r="O292" s="48" t="str">
        <f>IFERROR(if(J292&lt;&gt;"Sim","",VLOOKUP(A292,'Input de Projetos'!$A$3:$F$999,5,FALSE)*H292),"")</f>
        <v/>
      </c>
      <c r="P292" s="66" t="str">
        <f t="shared" si="15"/>
        <v/>
      </c>
      <c r="Q292" s="10"/>
      <c r="R292" s="10"/>
      <c r="S292" s="10"/>
    </row>
    <row r="293">
      <c r="A293" s="10"/>
      <c r="B293" s="10"/>
      <c r="C293" s="10"/>
      <c r="D293" s="67"/>
      <c r="E293" s="62"/>
      <c r="F293" s="62"/>
      <c r="G293" s="51"/>
      <c r="H293" s="62"/>
      <c r="I293" s="20"/>
      <c r="J293" s="51"/>
      <c r="K293" s="51"/>
      <c r="L293" s="26"/>
      <c r="M293" s="65" t="str">
        <f>iferror(sumifs($H$3:$H$1009,$A$3:$A$1009,A293,$C$3:$C$1009,C293)/vlookup(A293,'Input de Projetos'!$A$3:$B$999,2,false),"")</f>
        <v/>
      </c>
      <c r="N293" s="48" t="str">
        <f t="shared" si="14"/>
        <v/>
      </c>
      <c r="O293" s="48" t="str">
        <f>IFERROR(if(J293&lt;&gt;"Sim","",VLOOKUP(A293,'Input de Projetos'!$A$3:$F$999,5,FALSE)*H293),"")</f>
        <v/>
      </c>
      <c r="P293" s="66" t="str">
        <f t="shared" si="15"/>
        <v/>
      </c>
      <c r="Q293" s="10"/>
      <c r="R293" s="10"/>
      <c r="S293" s="10"/>
    </row>
    <row r="294">
      <c r="A294" s="10"/>
      <c r="B294" s="10"/>
      <c r="C294" s="10"/>
      <c r="D294" s="67"/>
      <c r="E294" s="62"/>
      <c r="F294" s="62"/>
      <c r="G294" s="51"/>
      <c r="H294" s="62"/>
      <c r="I294" s="20"/>
      <c r="J294" s="51"/>
      <c r="K294" s="51"/>
      <c r="L294" s="26"/>
      <c r="M294" s="65" t="str">
        <f>iferror(sumifs($H$3:$H$1009,$A$3:$A$1009,A294,$C$3:$C$1009,C294)/vlookup(A294,'Input de Projetos'!$A$3:$B$999,2,false),"")</f>
        <v/>
      </c>
      <c r="N294" s="48" t="str">
        <f t="shared" si="14"/>
        <v/>
      </c>
      <c r="O294" s="48" t="str">
        <f>IFERROR(if(J294&lt;&gt;"Sim","",VLOOKUP(A294,'Input de Projetos'!$A$3:$F$999,5,FALSE)*H294),"")</f>
        <v/>
      </c>
      <c r="P294" s="66" t="str">
        <f t="shared" si="15"/>
        <v/>
      </c>
      <c r="Q294" s="10"/>
      <c r="R294" s="10"/>
      <c r="S294" s="10"/>
    </row>
    <row r="295">
      <c r="A295" s="10"/>
      <c r="B295" s="10"/>
      <c r="C295" s="10"/>
      <c r="D295" s="67"/>
      <c r="E295" s="62"/>
      <c r="F295" s="62"/>
      <c r="G295" s="51"/>
      <c r="H295" s="62"/>
      <c r="I295" s="20"/>
      <c r="J295" s="51"/>
      <c r="K295" s="51"/>
      <c r="L295" s="26"/>
      <c r="M295" s="65" t="str">
        <f>iferror(sumifs($H$3:$H$1009,$A$3:$A$1009,A295,$C$3:$C$1009,C295)/vlookup(A295,'Input de Projetos'!$A$3:$B$999,2,false),"")</f>
        <v/>
      </c>
      <c r="N295" s="48" t="str">
        <f t="shared" si="14"/>
        <v/>
      </c>
      <c r="O295" s="48" t="str">
        <f>IFERROR(if(J295&lt;&gt;"Sim","",VLOOKUP(A295,'Input de Projetos'!$A$3:$F$999,5,FALSE)*H295),"")</f>
        <v/>
      </c>
      <c r="P295" s="66" t="str">
        <f t="shared" si="15"/>
        <v/>
      </c>
      <c r="Q295" s="10"/>
      <c r="R295" s="10"/>
      <c r="S295" s="10"/>
    </row>
    <row r="296">
      <c r="A296" s="10"/>
      <c r="B296" s="10"/>
      <c r="C296" s="10"/>
      <c r="D296" s="67"/>
      <c r="E296" s="62"/>
      <c r="F296" s="62"/>
      <c r="G296" s="51"/>
      <c r="H296" s="62"/>
      <c r="I296" s="20"/>
      <c r="J296" s="51"/>
      <c r="K296" s="51"/>
      <c r="L296" s="26"/>
      <c r="M296" s="65" t="str">
        <f>iferror(sumifs($H$3:$H$1009,$A$3:$A$1009,A296,$C$3:$C$1009,C296)/vlookup(A296,'Input de Projetos'!$A$3:$B$999,2,false),"")</f>
        <v/>
      </c>
      <c r="N296" s="48" t="str">
        <f t="shared" si="14"/>
        <v/>
      </c>
      <c r="O296" s="48" t="str">
        <f>IFERROR(if(J296&lt;&gt;"Sim","",VLOOKUP(A296,'Input de Projetos'!$A$3:$F$999,5,FALSE)*H296),"")</f>
        <v/>
      </c>
      <c r="P296" s="66" t="str">
        <f t="shared" si="15"/>
        <v/>
      </c>
      <c r="Q296" s="10"/>
      <c r="R296" s="10"/>
      <c r="S296" s="10"/>
    </row>
    <row r="297">
      <c r="A297" s="10"/>
      <c r="B297" s="10"/>
      <c r="C297" s="10"/>
      <c r="D297" s="67"/>
      <c r="E297" s="62"/>
      <c r="F297" s="62"/>
      <c r="G297" s="51"/>
      <c r="H297" s="62"/>
      <c r="I297" s="20"/>
      <c r="J297" s="51"/>
      <c r="K297" s="51"/>
      <c r="L297" s="26"/>
      <c r="M297" s="65" t="str">
        <f>iferror(sumifs($H$3:$H$1009,$A$3:$A$1009,A297,$C$3:$C$1009,C297)/vlookup(A297,'Input de Projetos'!$A$3:$B$999,2,false),"")</f>
        <v/>
      </c>
      <c r="N297" s="48" t="str">
        <f t="shared" si="14"/>
        <v/>
      </c>
      <c r="O297" s="48" t="str">
        <f>IFERROR(if(J297&lt;&gt;"Sim","",VLOOKUP(A297,'Input de Projetos'!$A$3:$F$999,5,FALSE)*H297),"")</f>
        <v/>
      </c>
      <c r="P297" s="66" t="str">
        <f t="shared" si="15"/>
        <v/>
      </c>
      <c r="Q297" s="10"/>
      <c r="R297" s="10"/>
      <c r="S297" s="10"/>
    </row>
    <row r="298">
      <c r="A298" s="10"/>
      <c r="B298" s="10"/>
      <c r="C298" s="10"/>
      <c r="D298" s="67"/>
      <c r="E298" s="62"/>
      <c r="F298" s="62"/>
      <c r="G298" s="51"/>
      <c r="H298" s="62"/>
      <c r="I298" s="20"/>
      <c r="J298" s="51"/>
      <c r="K298" s="51"/>
      <c r="L298" s="26"/>
      <c r="M298" s="65" t="str">
        <f>iferror(sumifs($H$3:$H$1009,$A$3:$A$1009,A298,$C$3:$C$1009,C298)/vlookup(A298,'Input de Projetos'!$A$3:$B$999,2,false),"")</f>
        <v/>
      </c>
      <c r="N298" s="48" t="str">
        <f t="shared" si="14"/>
        <v/>
      </c>
      <c r="O298" s="48" t="str">
        <f>IFERROR(if(J298&lt;&gt;"Sim","",VLOOKUP(A298,'Input de Projetos'!$A$3:$F$999,5,FALSE)*H298),"")</f>
        <v/>
      </c>
      <c r="P298" s="66" t="str">
        <f t="shared" si="15"/>
        <v/>
      </c>
      <c r="Q298" s="10"/>
      <c r="R298" s="10"/>
      <c r="S298" s="10"/>
    </row>
    <row r="299">
      <c r="A299" s="10"/>
      <c r="B299" s="10"/>
      <c r="C299" s="10"/>
      <c r="D299" s="67"/>
      <c r="E299" s="62"/>
      <c r="F299" s="62"/>
      <c r="G299" s="51"/>
      <c r="H299" s="62"/>
      <c r="I299" s="20"/>
      <c r="J299" s="51"/>
      <c r="K299" s="51"/>
      <c r="L299" s="26"/>
      <c r="M299" s="65" t="str">
        <f>iferror(sumifs($H$3:$H$1009,$A$3:$A$1009,A299,$C$3:$C$1009,C299)/vlookup(A299,'Input de Projetos'!$A$3:$B$999,2,false),"")</f>
        <v/>
      </c>
      <c r="N299" s="48" t="str">
        <f t="shared" si="14"/>
        <v/>
      </c>
      <c r="O299" s="48" t="str">
        <f>IFERROR(if(J299&lt;&gt;"Sim","",VLOOKUP(A299,'Input de Projetos'!$A$3:$F$999,5,FALSE)*H299),"")</f>
        <v/>
      </c>
      <c r="P299" s="66" t="str">
        <f t="shared" si="15"/>
        <v/>
      </c>
      <c r="Q299" s="10"/>
      <c r="R299" s="10"/>
      <c r="S299" s="10"/>
    </row>
    <row r="300">
      <c r="A300" s="10"/>
      <c r="B300" s="10"/>
      <c r="C300" s="10"/>
      <c r="D300" s="67"/>
      <c r="E300" s="62"/>
      <c r="F300" s="62"/>
      <c r="G300" s="51"/>
      <c r="H300" s="62"/>
      <c r="I300" s="20"/>
      <c r="J300" s="51"/>
      <c r="K300" s="51"/>
      <c r="L300" s="26"/>
      <c r="M300" s="65" t="str">
        <f>iferror(sumifs($H$3:$H$1009,$A$3:$A$1009,A300,$C$3:$C$1009,C300)/vlookup(A300,'Input de Projetos'!$A$3:$B$999,2,false),"")</f>
        <v/>
      </c>
      <c r="N300" s="48" t="str">
        <f t="shared" si="14"/>
        <v/>
      </c>
      <c r="O300" s="48" t="str">
        <f>IFERROR(if(J300&lt;&gt;"Sim","",VLOOKUP(A300,'Input de Projetos'!$A$3:$F$999,5,FALSE)*H300),"")</f>
        <v/>
      </c>
      <c r="P300" s="66" t="str">
        <f t="shared" si="15"/>
        <v/>
      </c>
      <c r="Q300" s="10"/>
      <c r="R300" s="10"/>
      <c r="S300" s="10"/>
    </row>
    <row r="301">
      <c r="A301" s="10"/>
      <c r="B301" s="10"/>
      <c r="C301" s="10"/>
      <c r="D301" s="67"/>
      <c r="E301" s="62"/>
      <c r="F301" s="62"/>
      <c r="G301" s="51"/>
      <c r="H301" s="62"/>
      <c r="I301" s="20"/>
      <c r="J301" s="51"/>
      <c r="K301" s="51"/>
      <c r="L301" s="26"/>
      <c r="M301" s="65" t="str">
        <f>iferror(sumifs($H$3:$H$1009,$A$3:$A$1009,A301,$C$3:$C$1009,C301)/vlookup(A301,'Input de Projetos'!$A$3:$B$999,2,false),"")</f>
        <v/>
      </c>
      <c r="N301" s="48" t="str">
        <f t="shared" si="14"/>
        <v/>
      </c>
      <c r="O301" s="48" t="str">
        <f>IFERROR(if(J301&lt;&gt;"Sim","",VLOOKUP(A301,'Input de Projetos'!$A$3:$F$999,5,FALSE)*H301),"")</f>
        <v/>
      </c>
      <c r="P301" s="66" t="str">
        <f t="shared" si="15"/>
        <v/>
      </c>
      <c r="Q301" s="10"/>
      <c r="R301" s="10"/>
      <c r="S301" s="10"/>
    </row>
    <row r="302">
      <c r="A302" s="10"/>
      <c r="B302" s="10"/>
      <c r="C302" s="10"/>
      <c r="D302" s="67"/>
      <c r="E302" s="62"/>
      <c r="F302" s="62"/>
      <c r="G302" s="51"/>
      <c r="H302" s="62"/>
      <c r="I302" s="20"/>
      <c r="J302" s="51"/>
      <c r="K302" s="51"/>
      <c r="L302" s="26"/>
      <c r="M302" s="65" t="str">
        <f>iferror(sumifs($H$3:$H$1009,$A$3:$A$1009,A302,$C$3:$C$1009,C302)/vlookup(A302,'Input de Projetos'!$A$3:$B$999,2,false),"")</f>
        <v/>
      </c>
      <c r="N302" s="48" t="str">
        <f t="shared" si="14"/>
        <v/>
      </c>
      <c r="O302" s="48" t="str">
        <f>IFERROR(if(J302&lt;&gt;"Sim","",VLOOKUP(A302,'Input de Projetos'!$A$3:$F$999,5,FALSE)*H302),"")</f>
        <v/>
      </c>
      <c r="P302" s="66" t="str">
        <f t="shared" si="15"/>
        <v/>
      </c>
      <c r="Q302" s="10"/>
      <c r="R302" s="10"/>
      <c r="S302" s="10"/>
    </row>
    <row r="303">
      <c r="A303" s="10"/>
      <c r="B303" s="10"/>
      <c r="C303" s="10"/>
      <c r="D303" s="67"/>
      <c r="E303" s="62"/>
      <c r="F303" s="62"/>
      <c r="G303" s="51"/>
      <c r="H303" s="62"/>
      <c r="I303" s="20"/>
      <c r="J303" s="51"/>
      <c r="K303" s="51"/>
      <c r="L303" s="26"/>
      <c r="M303" s="65" t="str">
        <f>iferror(sumifs($H$3:$H$1009,$A$3:$A$1009,A303,$C$3:$C$1009,C303)/vlookup(A303,'Input de Projetos'!$A$3:$B$999,2,false),"")</f>
        <v/>
      </c>
      <c r="N303" s="48" t="str">
        <f t="shared" si="14"/>
        <v/>
      </c>
      <c r="O303" s="48" t="str">
        <f>IFERROR(if(J303&lt;&gt;"Sim","",VLOOKUP(A303,'Input de Projetos'!$A$3:$F$999,5,FALSE)*H303),"")</f>
        <v/>
      </c>
      <c r="P303" s="66" t="str">
        <f t="shared" si="15"/>
        <v/>
      </c>
      <c r="Q303" s="10"/>
      <c r="R303" s="10"/>
      <c r="S303" s="10"/>
    </row>
    <row r="304">
      <c r="A304" s="10"/>
      <c r="B304" s="10"/>
      <c r="C304" s="10"/>
      <c r="D304" s="67"/>
      <c r="E304" s="62"/>
      <c r="F304" s="62"/>
      <c r="G304" s="51"/>
      <c r="H304" s="62"/>
      <c r="I304" s="20"/>
      <c r="J304" s="51"/>
      <c r="K304" s="51"/>
      <c r="L304" s="26"/>
      <c r="M304" s="65" t="str">
        <f>iferror(sumifs($H$3:$H$1009,$A$3:$A$1009,A304,$C$3:$C$1009,C304)/vlookup(A304,'Input de Projetos'!$A$3:$B$999,2,false),"")</f>
        <v/>
      </c>
      <c r="N304" s="48" t="str">
        <f t="shared" si="14"/>
        <v/>
      </c>
      <c r="O304" s="48" t="str">
        <f>IFERROR(if(J304&lt;&gt;"Sim","",VLOOKUP(A304,'Input de Projetos'!$A$3:$F$999,5,FALSE)*H304),"")</f>
        <v/>
      </c>
      <c r="P304" s="66" t="str">
        <f t="shared" si="15"/>
        <v/>
      </c>
      <c r="Q304" s="10"/>
      <c r="R304" s="10"/>
      <c r="S304" s="10"/>
    </row>
    <row r="305">
      <c r="A305" s="10"/>
      <c r="B305" s="10"/>
      <c r="C305" s="10"/>
      <c r="D305" s="67"/>
      <c r="E305" s="62"/>
      <c r="F305" s="62"/>
      <c r="G305" s="51"/>
      <c r="H305" s="62"/>
      <c r="I305" s="20"/>
      <c r="J305" s="51"/>
      <c r="K305" s="51"/>
      <c r="L305" s="26"/>
      <c r="M305" s="65" t="str">
        <f>iferror(sumifs($H$3:$H$1009,$A$3:$A$1009,A305,$C$3:$C$1009,C305)/vlookup(A305,'Input de Projetos'!$A$3:$B$999,2,false),"")</f>
        <v/>
      </c>
      <c r="N305" s="48" t="str">
        <f t="shared" si="14"/>
        <v/>
      </c>
      <c r="O305" s="48" t="str">
        <f>IFERROR(if(J305&lt;&gt;"Sim","",VLOOKUP(A305,'Input de Projetos'!$A$3:$F$999,5,FALSE)*H305),"")</f>
        <v/>
      </c>
      <c r="P305" s="66" t="str">
        <f t="shared" si="15"/>
        <v/>
      </c>
      <c r="Q305" s="10"/>
      <c r="R305" s="10"/>
      <c r="S305" s="10"/>
    </row>
    <row r="306">
      <c r="A306" s="10"/>
      <c r="B306" s="10"/>
      <c r="C306" s="10"/>
      <c r="D306" s="67"/>
      <c r="E306" s="62"/>
      <c r="F306" s="62"/>
      <c r="G306" s="51"/>
      <c r="H306" s="62"/>
      <c r="I306" s="20"/>
      <c r="J306" s="51"/>
      <c r="K306" s="51"/>
      <c r="L306" s="26"/>
      <c r="M306" s="65" t="str">
        <f>iferror(sumifs($H$3:$H$1009,$A$3:$A$1009,A306,$C$3:$C$1009,C306)/vlookup(A306,'Input de Projetos'!$A$3:$B$999,2,false),"")</f>
        <v/>
      </c>
      <c r="N306" s="48" t="str">
        <f t="shared" si="14"/>
        <v/>
      </c>
      <c r="O306" s="48" t="str">
        <f>IFERROR(if(J306&lt;&gt;"Sim","",VLOOKUP(A306,'Input de Projetos'!$A$3:$F$999,5,FALSE)*H306),"")</f>
        <v/>
      </c>
      <c r="P306" s="66" t="str">
        <f t="shared" si="15"/>
        <v/>
      </c>
      <c r="Q306" s="10"/>
      <c r="R306" s="10"/>
      <c r="S306" s="10"/>
    </row>
    <row r="307">
      <c r="A307" s="10"/>
      <c r="B307" s="10"/>
      <c r="C307" s="10"/>
      <c r="D307" s="67"/>
      <c r="E307" s="62"/>
      <c r="F307" s="62"/>
      <c r="G307" s="51"/>
      <c r="H307" s="62"/>
      <c r="I307" s="20"/>
      <c r="J307" s="51"/>
      <c r="K307" s="51"/>
      <c r="L307" s="26"/>
      <c r="M307" s="65" t="str">
        <f>iferror(sumifs($H$3:$H$1009,$A$3:$A$1009,A307,$C$3:$C$1009,C307)/vlookup(A307,'Input de Projetos'!$A$3:$B$999,2,false),"")</f>
        <v/>
      </c>
      <c r="N307" s="48" t="str">
        <f t="shared" si="14"/>
        <v/>
      </c>
      <c r="O307" s="48" t="str">
        <f>IFERROR(if(J307&lt;&gt;"Sim","",VLOOKUP(A307,'Input de Projetos'!$A$3:$F$999,5,FALSE)*H307),"")</f>
        <v/>
      </c>
      <c r="P307" s="66" t="str">
        <f t="shared" si="15"/>
        <v/>
      </c>
      <c r="Q307" s="10"/>
      <c r="R307" s="10"/>
      <c r="S307" s="10"/>
    </row>
    <row r="308">
      <c r="A308" s="10"/>
      <c r="B308" s="10"/>
      <c r="C308" s="10"/>
      <c r="D308" s="67"/>
      <c r="E308" s="62"/>
      <c r="F308" s="62"/>
      <c r="G308" s="51"/>
      <c r="H308" s="62"/>
      <c r="I308" s="20"/>
      <c r="J308" s="51"/>
      <c r="K308" s="51"/>
      <c r="L308" s="26"/>
      <c r="M308" s="65" t="str">
        <f>iferror(sumifs($H$3:$H$1009,$A$3:$A$1009,A308,$C$3:$C$1009,C308)/vlookup(A308,'Input de Projetos'!$A$3:$B$999,2,false),"")</f>
        <v/>
      </c>
      <c r="N308" s="48" t="str">
        <f t="shared" si="14"/>
        <v/>
      </c>
      <c r="O308" s="48" t="str">
        <f>IFERROR(if(J308&lt;&gt;"Sim","",VLOOKUP(A308,'Input de Projetos'!$A$3:$F$999,5,FALSE)*H308),"")</f>
        <v/>
      </c>
      <c r="P308" s="66" t="str">
        <f t="shared" si="15"/>
        <v/>
      </c>
      <c r="Q308" s="10"/>
      <c r="R308" s="10"/>
      <c r="S308" s="10"/>
    </row>
    <row r="309">
      <c r="A309" s="10"/>
      <c r="B309" s="10"/>
      <c r="C309" s="10"/>
      <c r="D309" s="67"/>
      <c r="E309" s="62"/>
      <c r="F309" s="62"/>
      <c r="G309" s="51"/>
      <c r="H309" s="62"/>
      <c r="I309" s="20"/>
      <c r="J309" s="51"/>
      <c r="K309" s="51"/>
      <c r="L309" s="26"/>
      <c r="M309" s="65" t="str">
        <f>iferror(sumifs($H$3:$H$1009,$A$3:$A$1009,A309,$C$3:$C$1009,C309)/vlookup(A309,'Input de Projetos'!$A$3:$B$999,2,false),"")</f>
        <v/>
      </c>
      <c r="N309" s="48" t="str">
        <f t="shared" si="14"/>
        <v/>
      </c>
      <c r="O309" s="48" t="str">
        <f>IFERROR(if(J309&lt;&gt;"Sim","",VLOOKUP(A309,'Input de Projetos'!$A$3:$F$999,5,FALSE)*H309),"")</f>
        <v/>
      </c>
      <c r="P309" s="66" t="str">
        <f t="shared" si="15"/>
        <v/>
      </c>
      <c r="Q309" s="10"/>
      <c r="R309" s="10"/>
      <c r="S309" s="10"/>
    </row>
    <row r="310">
      <c r="A310" s="10"/>
      <c r="B310" s="10"/>
      <c r="C310" s="10"/>
      <c r="D310" s="67"/>
      <c r="E310" s="62"/>
      <c r="F310" s="62"/>
      <c r="G310" s="51"/>
      <c r="H310" s="62"/>
      <c r="I310" s="20"/>
      <c r="J310" s="51"/>
      <c r="K310" s="51"/>
      <c r="L310" s="26"/>
      <c r="M310" s="65" t="str">
        <f>iferror(sumifs($H$3:$H$1009,$A$3:$A$1009,A310,$C$3:$C$1009,C310)/vlookup(A310,'Input de Projetos'!$A$3:$B$999,2,false),"")</f>
        <v/>
      </c>
      <c r="N310" s="48" t="str">
        <f t="shared" si="14"/>
        <v/>
      </c>
      <c r="O310" s="48" t="str">
        <f>IFERROR(if(J310&lt;&gt;"Sim","",VLOOKUP(A310,'Input de Projetos'!$A$3:$F$999,5,FALSE)*H310),"")</f>
        <v/>
      </c>
      <c r="P310" s="66" t="str">
        <f t="shared" si="15"/>
        <v/>
      </c>
      <c r="Q310" s="10"/>
      <c r="R310" s="10"/>
      <c r="S310" s="10"/>
    </row>
    <row r="311">
      <c r="A311" s="10"/>
      <c r="B311" s="10"/>
      <c r="C311" s="10"/>
      <c r="D311" s="67"/>
      <c r="E311" s="62"/>
      <c r="F311" s="62"/>
      <c r="G311" s="51"/>
      <c r="H311" s="62"/>
      <c r="I311" s="20"/>
      <c r="J311" s="51"/>
      <c r="K311" s="51"/>
      <c r="L311" s="26"/>
      <c r="M311" s="65" t="str">
        <f>iferror(sumifs($H$3:$H$1009,$A$3:$A$1009,A311,$C$3:$C$1009,C311)/vlookup(A311,'Input de Projetos'!$A$3:$B$999,2,false),"")</f>
        <v/>
      </c>
      <c r="N311" s="48" t="str">
        <f t="shared" si="14"/>
        <v/>
      </c>
      <c r="O311" s="48" t="str">
        <f>IFERROR(if(J311&lt;&gt;"Sim","",VLOOKUP(A311,'Input de Projetos'!$A$3:$F$999,5,FALSE)*H311),"")</f>
        <v/>
      </c>
      <c r="P311" s="66" t="str">
        <f t="shared" si="15"/>
        <v/>
      </c>
      <c r="Q311" s="10"/>
      <c r="R311" s="10"/>
      <c r="S311" s="10"/>
    </row>
    <row r="312">
      <c r="A312" s="10"/>
      <c r="B312" s="10"/>
      <c r="C312" s="10"/>
      <c r="D312" s="67"/>
      <c r="E312" s="62"/>
      <c r="F312" s="62"/>
      <c r="G312" s="51"/>
      <c r="H312" s="62"/>
      <c r="I312" s="20"/>
      <c r="J312" s="51"/>
      <c r="K312" s="51"/>
      <c r="L312" s="26"/>
      <c r="M312" s="65" t="str">
        <f>iferror(sumifs($H$3:$H$1009,$A$3:$A$1009,A312,$C$3:$C$1009,C312)/vlookup(A312,'Input de Projetos'!$A$3:$B$999,2,false),"")</f>
        <v/>
      </c>
      <c r="N312" s="48" t="str">
        <f t="shared" si="14"/>
        <v/>
      </c>
      <c r="O312" s="48" t="str">
        <f>IFERROR(if(J312&lt;&gt;"Sim","",VLOOKUP(A312,'Input de Projetos'!$A$3:$F$999,5,FALSE)*H312),"")</f>
        <v/>
      </c>
      <c r="P312" s="66" t="str">
        <f t="shared" si="15"/>
        <v/>
      </c>
      <c r="Q312" s="10"/>
      <c r="R312" s="10"/>
      <c r="S312" s="10"/>
    </row>
    <row r="313">
      <c r="A313" s="10"/>
      <c r="B313" s="10"/>
      <c r="C313" s="10"/>
      <c r="D313" s="67"/>
      <c r="E313" s="62"/>
      <c r="F313" s="62"/>
      <c r="G313" s="51"/>
      <c r="H313" s="62"/>
      <c r="I313" s="20"/>
      <c r="J313" s="51"/>
      <c r="K313" s="51"/>
      <c r="L313" s="26"/>
      <c r="M313" s="65" t="str">
        <f>iferror(sumifs($H$3:$H$1009,$A$3:$A$1009,A313,$C$3:$C$1009,C313)/vlookup(A313,'Input de Projetos'!$A$3:$B$999,2,false),"")</f>
        <v/>
      </c>
      <c r="N313" s="48" t="str">
        <f t="shared" si="14"/>
        <v/>
      </c>
      <c r="O313" s="48" t="str">
        <f>IFERROR(if(J313&lt;&gt;"Sim","",VLOOKUP(A313,'Input de Projetos'!$A$3:$F$999,5,FALSE)*H313),"")</f>
        <v/>
      </c>
      <c r="P313" s="66" t="str">
        <f t="shared" si="15"/>
        <v/>
      </c>
      <c r="Q313" s="10"/>
      <c r="R313" s="10"/>
      <c r="S313" s="10"/>
    </row>
    <row r="314">
      <c r="A314" s="10"/>
      <c r="B314" s="10"/>
      <c r="C314" s="10"/>
      <c r="D314" s="67"/>
      <c r="E314" s="62"/>
      <c r="F314" s="62"/>
      <c r="G314" s="51"/>
      <c r="H314" s="62"/>
      <c r="I314" s="20"/>
      <c r="J314" s="51"/>
      <c r="K314" s="51"/>
      <c r="L314" s="26"/>
      <c r="M314" s="65" t="str">
        <f>iferror(sumifs($H$3:$H$1009,$A$3:$A$1009,A314,$C$3:$C$1009,C314)/vlookup(A314,'Input de Projetos'!$A$3:$B$999,2,false),"")</f>
        <v/>
      </c>
      <c r="N314" s="48" t="str">
        <f t="shared" si="14"/>
        <v/>
      </c>
      <c r="O314" s="48" t="str">
        <f>IFERROR(if(J314&lt;&gt;"Sim","",VLOOKUP(A314,'Input de Projetos'!$A$3:$F$999,5,FALSE)*H314),"")</f>
        <v/>
      </c>
      <c r="P314" s="66" t="str">
        <f t="shared" si="15"/>
        <v/>
      </c>
      <c r="Q314" s="10"/>
      <c r="R314" s="10"/>
      <c r="S314" s="10"/>
    </row>
    <row r="315">
      <c r="A315" s="10"/>
      <c r="B315" s="10"/>
      <c r="C315" s="10"/>
      <c r="D315" s="67"/>
      <c r="E315" s="62"/>
      <c r="F315" s="62"/>
      <c r="G315" s="51"/>
      <c r="H315" s="62"/>
      <c r="I315" s="20"/>
      <c r="J315" s="51"/>
      <c r="K315" s="51"/>
      <c r="L315" s="26"/>
      <c r="M315" s="65" t="str">
        <f>iferror(sumifs($H$3:$H$1009,$A$3:$A$1009,A315,$C$3:$C$1009,C315)/vlookup(A315,'Input de Projetos'!$A$3:$B$999,2,false),"")</f>
        <v/>
      </c>
      <c r="N315" s="48" t="str">
        <f t="shared" si="14"/>
        <v/>
      </c>
      <c r="O315" s="48" t="str">
        <f>IFERROR(if(J315&lt;&gt;"Sim","",VLOOKUP(A315,'Input de Projetos'!$A$3:$F$999,5,FALSE)*H315),"")</f>
        <v/>
      </c>
      <c r="P315" s="66" t="str">
        <f t="shared" si="15"/>
        <v/>
      </c>
      <c r="Q315" s="10"/>
      <c r="R315" s="10"/>
      <c r="S315" s="10"/>
    </row>
    <row r="316">
      <c r="A316" s="10"/>
      <c r="B316" s="10"/>
      <c r="C316" s="10"/>
      <c r="D316" s="67"/>
      <c r="E316" s="62"/>
      <c r="F316" s="62"/>
      <c r="G316" s="51"/>
      <c r="H316" s="62"/>
      <c r="I316" s="20"/>
      <c r="J316" s="51"/>
      <c r="K316" s="51"/>
      <c r="L316" s="26"/>
      <c r="M316" s="65" t="str">
        <f>iferror(sumifs($H$3:$H$1009,$A$3:$A$1009,A316,$C$3:$C$1009,C316)/vlookup(A316,'Input de Projetos'!$A$3:$B$999,2,false),"")</f>
        <v/>
      </c>
      <c r="N316" s="48" t="str">
        <f t="shared" si="14"/>
        <v/>
      </c>
      <c r="O316" s="48" t="str">
        <f>IFERROR(if(J316&lt;&gt;"Sim","",VLOOKUP(A316,'Input de Projetos'!$A$3:$F$999,5,FALSE)*H316),"")</f>
        <v/>
      </c>
      <c r="P316" s="66" t="str">
        <f t="shared" si="15"/>
        <v/>
      </c>
      <c r="Q316" s="10"/>
      <c r="R316" s="10"/>
      <c r="S316" s="10"/>
    </row>
    <row r="317">
      <c r="A317" s="10"/>
      <c r="B317" s="10"/>
      <c r="C317" s="10"/>
      <c r="D317" s="67"/>
      <c r="E317" s="62"/>
      <c r="F317" s="62"/>
      <c r="G317" s="51"/>
      <c r="H317" s="62"/>
      <c r="I317" s="20"/>
      <c r="J317" s="51"/>
      <c r="K317" s="51"/>
      <c r="L317" s="26"/>
      <c r="M317" s="65" t="str">
        <f>iferror(sumifs($H$3:$H$1009,$A$3:$A$1009,A317,$C$3:$C$1009,C317)/vlookup(A317,'Input de Projetos'!$A$3:$B$999,2,false),"")</f>
        <v/>
      </c>
      <c r="N317" s="48" t="str">
        <f t="shared" si="14"/>
        <v/>
      </c>
      <c r="O317" s="48" t="str">
        <f>IFERROR(if(J317&lt;&gt;"Sim","",VLOOKUP(A317,'Input de Projetos'!$A$3:$F$999,5,FALSE)*H317),"")</f>
        <v/>
      </c>
      <c r="P317" s="66" t="str">
        <f t="shared" si="15"/>
        <v/>
      </c>
      <c r="Q317" s="10"/>
      <c r="R317" s="10"/>
      <c r="S317" s="10"/>
    </row>
    <row r="318">
      <c r="A318" s="10"/>
      <c r="B318" s="10"/>
      <c r="C318" s="10"/>
      <c r="D318" s="67"/>
      <c r="E318" s="62"/>
      <c r="F318" s="62"/>
      <c r="G318" s="51"/>
      <c r="H318" s="62"/>
      <c r="I318" s="20"/>
      <c r="J318" s="51"/>
      <c r="K318" s="51"/>
      <c r="L318" s="26"/>
      <c r="M318" s="65" t="str">
        <f>iferror(sumifs($H$3:$H$1009,$A$3:$A$1009,A318,$C$3:$C$1009,C318)/vlookup(A318,'Input de Projetos'!$A$3:$B$999,2,false),"")</f>
        <v/>
      </c>
      <c r="N318" s="48" t="str">
        <f t="shared" si="14"/>
        <v/>
      </c>
      <c r="O318" s="48" t="str">
        <f>IFERROR(if(J318&lt;&gt;"Sim","",VLOOKUP(A318,'Input de Projetos'!$A$3:$F$999,5,FALSE)*H318),"")</f>
        <v/>
      </c>
      <c r="P318" s="66" t="str">
        <f t="shared" si="15"/>
        <v/>
      </c>
      <c r="Q318" s="10"/>
      <c r="R318" s="10"/>
      <c r="S318" s="10"/>
    </row>
    <row r="319">
      <c r="A319" s="10"/>
      <c r="B319" s="10"/>
      <c r="C319" s="10"/>
      <c r="D319" s="67"/>
      <c r="E319" s="62"/>
      <c r="F319" s="62"/>
      <c r="G319" s="51"/>
      <c r="H319" s="62"/>
      <c r="I319" s="20"/>
      <c r="J319" s="51"/>
      <c r="K319" s="51"/>
      <c r="L319" s="26"/>
      <c r="M319" s="65" t="str">
        <f>iferror(sumifs($H$3:$H$1009,$A$3:$A$1009,A319,$C$3:$C$1009,C319)/vlookup(A319,'Input de Projetos'!$A$3:$B$999,2,false),"")</f>
        <v/>
      </c>
      <c r="N319" s="48" t="str">
        <f t="shared" si="14"/>
        <v/>
      </c>
      <c r="O319" s="48" t="str">
        <f>IFERROR(if(J319&lt;&gt;"Sim","",VLOOKUP(A319,'Input de Projetos'!$A$3:$F$999,5,FALSE)*H319),"")</f>
        <v/>
      </c>
      <c r="P319" s="66" t="str">
        <f t="shared" si="15"/>
        <v/>
      </c>
      <c r="Q319" s="10"/>
      <c r="R319" s="10"/>
      <c r="S319" s="10"/>
    </row>
    <row r="320">
      <c r="A320" s="10"/>
      <c r="B320" s="10"/>
      <c r="C320" s="10"/>
      <c r="D320" s="67"/>
      <c r="E320" s="62"/>
      <c r="F320" s="62"/>
      <c r="G320" s="51"/>
      <c r="H320" s="62"/>
      <c r="I320" s="20"/>
      <c r="J320" s="51"/>
      <c r="K320" s="51"/>
      <c r="L320" s="26"/>
      <c r="M320" s="65" t="str">
        <f>iferror(sumifs($H$3:$H$1009,$A$3:$A$1009,A320,$C$3:$C$1009,C320)/vlookup(A320,'Input de Projetos'!$A$3:$B$999,2,false),"")</f>
        <v/>
      </c>
      <c r="N320" s="48" t="str">
        <f t="shared" si="14"/>
        <v/>
      </c>
      <c r="O320" s="48" t="str">
        <f>IFERROR(if(J320&lt;&gt;"Sim","",VLOOKUP(A320,'Input de Projetos'!$A$3:$F$999,5,FALSE)*H320),"")</f>
        <v/>
      </c>
      <c r="P320" s="66" t="str">
        <f t="shared" si="15"/>
        <v/>
      </c>
      <c r="Q320" s="10"/>
      <c r="R320" s="10"/>
      <c r="S320" s="10"/>
    </row>
    <row r="321">
      <c r="A321" s="10"/>
      <c r="B321" s="10"/>
      <c r="C321" s="10"/>
      <c r="D321" s="67"/>
      <c r="E321" s="62"/>
      <c r="F321" s="62"/>
      <c r="G321" s="51"/>
      <c r="H321" s="62"/>
      <c r="I321" s="20"/>
      <c r="J321" s="51"/>
      <c r="K321" s="51"/>
      <c r="L321" s="26"/>
      <c r="M321" s="65" t="str">
        <f>iferror(sumifs($H$3:$H$1009,$A$3:$A$1009,A321,$C$3:$C$1009,C321)/vlookup(A321,'Input de Projetos'!$A$3:$B$999,2,false),"")</f>
        <v/>
      </c>
      <c r="N321" s="48" t="str">
        <f t="shared" si="14"/>
        <v/>
      </c>
      <c r="O321" s="48" t="str">
        <f>IFERROR(if(J321&lt;&gt;"Sim","",VLOOKUP(A321,'Input de Projetos'!$A$3:$F$999,5,FALSE)*H321),"")</f>
        <v/>
      </c>
      <c r="P321" s="66" t="str">
        <f t="shared" si="15"/>
        <v/>
      </c>
      <c r="Q321" s="10"/>
      <c r="R321" s="10"/>
      <c r="S321" s="10"/>
    </row>
    <row r="322">
      <c r="A322" s="10"/>
      <c r="B322" s="10"/>
      <c r="C322" s="10"/>
      <c r="D322" s="67"/>
      <c r="E322" s="62"/>
      <c r="F322" s="62"/>
      <c r="G322" s="51"/>
      <c r="H322" s="62"/>
      <c r="I322" s="20"/>
      <c r="J322" s="51"/>
      <c r="K322" s="51"/>
      <c r="L322" s="26"/>
      <c r="M322" s="65" t="str">
        <f>iferror(sumifs($H$3:$H$1009,$A$3:$A$1009,A322,$C$3:$C$1009,C322)/vlookup(A322,'Input de Projetos'!$A$3:$B$999,2,false),"")</f>
        <v/>
      </c>
      <c r="N322" s="48" t="str">
        <f t="shared" si="14"/>
        <v/>
      </c>
      <c r="O322" s="48" t="str">
        <f>IFERROR(if(J322&lt;&gt;"Sim","",VLOOKUP(A322,'Input de Projetos'!$A$3:$F$999,5,FALSE)*H322),"")</f>
        <v/>
      </c>
      <c r="P322" s="66" t="str">
        <f t="shared" si="15"/>
        <v/>
      </c>
      <c r="Q322" s="10"/>
      <c r="R322" s="10"/>
      <c r="S322" s="10"/>
    </row>
    <row r="323">
      <c r="A323" s="10"/>
      <c r="B323" s="10"/>
      <c r="C323" s="10"/>
      <c r="D323" s="67"/>
      <c r="E323" s="62"/>
      <c r="F323" s="62"/>
      <c r="G323" s="51"/>
      <c r="H323" s="62"/>
      <c r="I323" s="20"/>
      <c r="J323" s="51"/>
      <c r="K323" s="51"/>
      <c r="L323" s="26"/>
      <c r="M323" s="65" t="str">
        <f>iferror(sumifs($H$3:$H$1009,$A$3:$A$1009,A323,$C$3:$C$1009,C323)/vlookup(A323,'Input de Projetos'!$A$3:$B$999,2,false),"")</f>
        <v/>
      </c>
      <c r="N323" s="48" t="str">
        <f t="shared" si="14"/>
        <v/>
      </c>
      <c r="O323" s="48" t="str">
        <f>IFERROR(if(J323&lt;&gt;"Sim","",VLOOKUP(A323,'Input de Projetos'!$A$3:$F$999,5,FALSE)*H323),"")</f>
        <v/>
      </c>
      <c r="P323" s="66" t="str">
        <f t="shared" si="15"/>
        <v/>
      </c>
      <c r="Q323" s="10"/>
      <c r="R323" s="10"/>
      <c r="S323" s="10"/>
    </row>
    <row r="324">
      <c r="A324" s="10"/>
      <c r="B324" s="10"/>
      <c r="C324" s="10"/>
      <c r="D324" s="67"/>
      <c r="E324" s="62"/>
      <c r="F324" s="62"/>
      <c r="G324" s="51"/>
      <c r="H324" s="62"/>
      <c r="I324" s="20"/>
      <c r="J324" s="51"/>
      <c r="K324" s="51"/>
      <c r="L324" s="26"/>
      <c r="M324" s="65" t="str">
        <f>iferror(sumifs($H$3:$H$1009,$A$3:$A$1009,A324,$C$3:$C$1009,C324)/vlookup(A324,'Input de Projetos'!$A$3:$B$999,2,false),"")</f>
        <v/>
      </c>
      <c r="N324" s="48" t="str">
        <f t="shared" si="14"/>
        <v/>
      </c>
      <c r="O324" s="48" t="str">
        <f>IFERROR(if(J324&lt;&gt;"Sim","",VLOOKUP(A324,'Input de Projetos'!$A$3:$F$999,5,FALSE)*H324),"")</f>
        <v/>
      </c>
      <c r="P324" s="66" t="str">
        <f t="shared" si="15"/>
        <v/>
      </c>
      <c r="Q324" s="10"/>
      <c r="R324" s="10"/>
      <c r="S324" s="10"/>
    </row>
    <row r="325">
      <c r="A325" s="10"/>
      <c r="B325" s="10"/>
      <c r="C325" s="10"/>
      <c r="D325" s="67"/>
      <c r="E325" s="62"/>
      <c r="F325" s="62"/>
      <c r="G325" s="51"/>
      <c r="H325" s="62"/>
      <c r="I325" s="20"/>
      <c r="J325" s="51"/>
      <c r="K325" s="51"/>
      <c r="L325" s="26"/>
      <c r="M325" s="65" t="str">
        <f>iferror(sumifs($H$3:$H$1009,$A$3:$A$1009,A325,$C$3:$C$1009,C325)/vlookup(A325,'Input de Projetos'!$A$3:$B$999,2,false),"")</f>
        <v/>
      </c>
      <c r="N325" s="48" t="str">
        <f t="shared" si="14"/>
        <v/>
      </c>
      <c r="O325" s="48" t="str">
        <f>IFERROR(if(J325&lt;&gt;"Sim","",VLOOKUP(A325,'Input de Projetos'!$A$3:$F$999,5,FALSE)*H325),"")</f>
        <v/>
      </c>
      <c r="P325" s="66" t="str">
        <f t="shared" si="15"/>
        <v/>
      </c>
      <c r="Q325" s="10"/>
      <c r="R325" s="10"/>
      <c r="S325" s="10"/>
    </row>
    <row r="326">
      <c r="A326" s="10"/>
      <c r="B326" s="10"/>
      <c r="C326" s="10"/>
      <c r="D326" s="67"/>
      <c r="E326" s="62"/>
      <c r="F326" s="62"/>
      <c r="G326" s="51"/>
      <c r="H326" s="62"/>
      <c r="I326" s="20"/>
      <c r="J326" s="51"/>
      <c r="K326" s="51"/>
      <c r="L326" s="26"/>
      <c r="M326" s="65" t="str">
        <f>iferror(sumifs($H$3:$H$1009,$A$3:$A$1009,A326,$C$3:$C$1009,C326)/vlookup(A326,'Input de Projetos'!$A$3:$B$999,2,false),"")</f>
        <v/>
      </c>
      <c r="N326" s="48" t="str">
        <f t="shared" si="14"/>
        <v/>
      </c>
      <c r="O326" s="48" t="str">
        <f>IFERROR(if(J326&lt;&gt;"Sim","",VLOOKUP(A326,'Input de Projetos'!$A$3:$F$999,5,FALSE)*H326),"")</f>
        <v/>
      </c>
      <c r="P326" s="66" t="str">
        <f t="shared" si="15"/>
        <v/>
      </c>
      <c r="Q326" s="10"/>
      <c r="R326" s="10"/>
      <c r="S326" s="10"/>
    </row>
    <row r="327">
      <c r="A327" s="10"/>
      <c r="B327" s="10"/>
      <c r="C327" s="10"/>
      <c r="D327" s="67"/>
      <c r="E327" s="62"/>
      <c r="F327" s="62"/>
      <c r="G327" s="51"/>
      <c r="H327" s="62"/>
      <c r="I327" s="20"/>
      <c r="J327" s="51"/>
      <c r="K327" s="51"/>
      <c r="L327" s="26"/>
      <c r="M327" s="65" t="str">
        <f>iferror(sumifs($H$3:$H$1009,$A$3:$A$1009,A327,$C$3:$C$1009,C327)/vlookup(A327,'Input de Projetos'!$A$3:$B$999,2,false),"")</f>
        <v/>
      </c>
      <c r="N327" s="48" t="str">
        <f t="shared" si="14"/>
        <v/>
      </c>
      <c r="O327" s="48" t="str">
        <f>IFERROR(if(J327&lt;&gt;"Sim","",VLOOKUP(A327,'Input de Projetos'!$A$3:$F$999,5,FALSE)*H327),"")</f>
        <v/>
      </c>
      <c r="P327" s="66" t="str">
        <f t="shared" si="15"/>
        <v/>
      </c>
      <c r="Q327" s="10"/>
      <c r="R327" s="10"/>
      <c r="S327" s="10"/>
    </row>
    <row r="328">
      <c r="A328" s="10"/>
      <c r="B328" s="10"/>
      <c r="C328" s="10"/>
      <c r="D328" s="67"/>
      <c r="E328" s="62"/>
      <c r="F328" s="62"/>
      <c r="G328" s="51"/>
      <c r="H328" s="62"/>
      <c r="I328" s="20"/>
      <c r="J328" s="51"/>
      <c r="K328" s="51"/>
      <c r="L328" s="26"/>
      <c r="M328" s="65" t="str">
        <f>iferror(sumifs($H$3:$H$1009,$A$3:$A$1009,A328,$C$3:$C$1009,C328)/vlookup(A328,'Input de Projetos'!$A$3:$B$999,2,false),"")</f>
        <v/>
      </c>
      <c r="N328" s="48" t="str">
        <f t="shared" si="14"/>
        <v/>
      </c>
      <c r="O328" s="48" t="str">
        <f>IFERROR(if(J328&lt;&gt;"Sim","",VLOOKUP(A328,'Input de Projetos'!$A$3:$F$999,5,FALSE)*H328),"")</f>
        <v/>
      </c>
      <c r="P328" s="66" t="str">
        <f t="shared" si="15"/>
        <v/>
      </c>
      <c r="Q328" s="10"/>
      <c r="R328" s="10"/>
      <c r="S328" s="10"/>
    </row>
    <row r="329">
      <c r="A329" s="10"/>
      <c r="B329" s="10"/>
      <c r="C329" s="10"/>
      <c r="D329" s="67"/>
      <c r="E329" s="62"/>
      <c r="F329" s="62"/>
      <c r="G329" s="51"/>
      <c r="H329" s="62"/>
      <c r="I329" s="20"/>
      <c r="J329" s="51"/>
      <c r="K329" s="51"/>
      <c r="L329" s="26"/>
      <c r="M329" s="65" t="str">
        <f>iferror(sumifs($H$3:$H$1009,$A$3:$A$1009,A329,$C$3:$C$1009,C329)/vlookup(A329,'Input de Projetos'!$A$3:$B$999,2,false),"")</f>
        <v/>
      </c>
      <c r="N329" s="48" t="str">
        <f t="shared" si="14"/>
        <v/>
      </c>
      <c r="O329" s="48" t="str">
        <f>IFERROR(if(J329&lt;&gt;"Sim","",VLOOKUP(A329,'Input de Projetos'!$A$3:$F$999,5,FALSE)*H329),"")</f>
        <v/>
      </c>
      <c r="P329" s="66" t="str">
        <f t="shared" si="15"/>
        <v/>
      </c>
      <c r="Q329" s="10"/>
      <c r="R329" s="10"/>
      <c r="S329" s="10"/>
    </row>
    <row r="330">
      <c r="A330" s="10"/>
      <c r="B330" s="10"/>
      <c r="C330" s="10"/>
      <c r="D330" s="67"/>
      <c r="E330" s="62"/>
      <c r="F330" s="62"/>
      <c r="G330" s="51"/>
      <c r="H330" s="62"/>
      <c r="I330" s="20"/>
      <c r="J330" s="51"/>
      <c r="K330" s="51"/>
      <c r="L330" s="26"/>
      <c r="M330" s="65" t="str">
        <f>iferror(sumifs($H$3:$H$1009,$A$3:$A$1009,A330,$C$3:$C$1009,C330)/vlookup(A330,'Input de Projetos'!$A$3:$B$999,2,false),"")</f>
        <v/>
      </c>
      <c r="N330" s="48" t="str">
        <f t="shared" si="14"/>
        <v/>
      </c>
      <c r="O330" s="48" t="str">
        <f>IFERROR(if(J330&lt;&gt;"Sim","",VLOOKUP(A330,'Input de Projetos'!$A$3:$F$999,5,FALSE)*H330),"")</f>
        <v/>
      </c>
      <c r="P330" s="66" t="str">
        <f t="shared" si="15"/>
        <v/>
      </c>
      <c r="Q330" s="10"/>
      <c r="R330" s="10"/>
      <c r="S330" s="10"/>
    </row>
    <row r="331">
      <c r="A331" s="10"/>
      <c r="B331" s="10"/>
      <c r="C331" s="10"/>
      <c r="D331" s="67"/>
      <c r="E331" s="62"/>
      <c r="F331" s="62"/>
      <c r="G331" s="51"/>
      <c r="H331" s="62"/>
      <c r="I331" s="20"/>
      <c r="J331" s="51"/>
      <c r="K331" s="51"/>
      <c r="L331" s="26"/>
      <c r="M331" s="65" t="str">
        <f>iferror(sumifs($H$3:$H$1009,$A$3:$A$1009,A331,$C$3:$C$1009,C331)/vlookup(A331,'Input de Projetos'!$A$3:$B$999,2,false),"")</f>
        <v/>
      </c>
      <c r="N331" s="48" t="str">
        <f t="shared" si="14"/>
        <v/>
      </c>
      <c r="O331" s="48" t="str">
        <f>IFERROR(if(J331&lt;&gt;"Sim","",VLOOKUP(A331,'Input de Projetos'!$A$3:$F$999,5,FALSE)*H331),"")</f>
        <v/>
      </c>
      <c r="P331" s="66" t="str">
        <f t="shared" si="15"/>
        <v/>
      </c>
      <c r="Q331" s="10"/>
      <c r="R331" s="10"/>
      <c r="S331" s="10"/>
    </row>
    <row r="332">
      <c r="A332" s="10"/>
      <c r="B332" s="10"/>
      <c r="C332" s="10"/>
      <c r="D332" s="67"/>
      <c r="E332" s="62"/>
      <c r="F332" s="62"/>
      <c r="G332" s="51"/>
      <c r="H332" s="62"/>
      <c r="I332" s="20"/>
      <c r="J332" s="51"/>
      <c r="K332" s="51"/>
      <c r="L332" s="26"/>
      <c r="M332" s="65" t="str">
        <f>iferror(sumifs($H$3:$H$1009,$A$3:$A$1009,A332,$C$3:$C$1009,C332)/vlookup(A332,'Input de Projetos'!$A$3:$B$999,2,false),"")</f>
        <v/>
      </c>
      <c r="N332" s="48" t="str">
        <f t="shared" si="14"/>
        <v/>
      </c>
      <c r="O332" s="48" t="str">
        <f>IFERROR(if(J332&lt;&gt;"Sim","",VLOOKUP(A332,'Input de Projetos'!$A$3:$F$999,5,FALSE)*H332),"")</f>
        <v/>
      </c>
      <c r="P332" s="66" t="str">
        <f t="shared" si="15"/>
        <v/>
      </c>
      <c r="Q332" s="10"/>
      <c r="R332" s="10"/>
      <c r="S332" s="10"/>
    </row>
    <row r="333">
      <c r="A333" s="10"/>
      <c r="B333" s="10"/>
      <c r="C333" s="10"/>
      <c r="D333" s="67"/>
      <c r="E333" s="62"/>
      <c r="F333" s="62"/>
      <c r="G333" s="51"/>
      <c r="H333" s="62"/>
      <c r="I333" s="20"/>
      <c r="J333" s="51"/>
      <c r="K333" s="51"/>
      <c r="L333" s="26"/>
      <c r="M333" s="65" t="str">
        <f>iferror(sumifs($H$3:$H$1009,$A$3:$A$1009,A333,$C$3:$C$1009,C333)/vlookup(A333,'Input de Projetos'!$A$3:$B$999,2,false),"")</f>
        <v/>
      </c>
      <c r="N333" s="48" t="str">
        <f t="shared" si="14"/>
        <v/>
      </c>
      <c r="O333" s="48" t="str">
        <f>IFERROR(if(J333&lt;&gt;"Sim","",VLOOKUP(A333,'Input de Projetos'!$A$3:$F$999,5,FALSE)*H333),"")</f>
        <v/>
      </c>
      <c r="P333" s="66" t="str">
        <f t="shared" si="15"/>
        <v/>
      </c>
      <c r="Q333" s="10"/>
      <c r="R333" s="10"/>
      <c r="S333" s="10"/>
    </row>
    <row r="334">
      <c r="A334" s="10"/>
      <c r="B334" s="10"/>
      <c r="C334" s="10"/>
      <c r="D334" s="67"/>
      <c r="E334" s="62"/>
      <c r="F334" s="62"/>
      <c r="G334" s="51"/>
      <c r="H334" s="62"/>
      <c r="I334" s="20"/>
      <c r="J334" s="51"/>
      <c r="K334" s="51"/>
      <c r="L334" s="26"/>
      <c r="M334" s="65" t="str">
        <f>iferror(sumifs($H$3:$H$1009,$A$3:$A$1009,A334,$C$3:$C$1009,C334)/vlookup(A334,'Input de Projetos'!$A$3:$B$999,2,false),"")</f>
        <v/>
      </c>
      <c r="N334" s="48" t="str">
        <f t="shared" si="14"/>
        <v/>
      </c>
      <c r="O334" s="48" t="str">
        <f>IFERROR(if(J334&lt;&gt;"Sim","",VLOOKUP(A334,'Input de Projetos'!$A$3:$F$999,5,FALSE)*H334),"")</f>
        <v/>
      </c>
      <c r="P334" s="66" t="str">
        <f t="shared" si="15"/>
        <v/>
      </c>
      <c r="Q334" s="10"/>
      <c r="R334" s="10"/>
      <c r="S334" s="10"/>
    </row>
    <row r="335">
      <c r="A335" s="10"/>
      <c r="B335" s="10"/>
      <c r="C335" s="10"/>
      <c r="D335" s="67"/>
      <c r="E335" s="62"/>
      <c r="F335" s="62"/>
      <c r="G335" s="51"/>
      <c r="H335" s="62"/>
      <c r="I335" s="20"/>
      <c r="J335" s="51"/>
      <c r="K335" s="51"/>
      <c r="L335" s="26"/>
      <c r="M335" s="65" t="str">
        <f>iferror(sumifs($H$3:$H$1009,$A$3:$A$1009,A335,$C$3:$C$1009,C335)/vlookup(A335,'Input de Projetos'!$A$3:$B$999,2,false),"")</f>
        <v/>
      </c>
      <c r="N335" s="48" t="str">
        <f t="shared" si="14"/>
        <v/>
      </c>
      <c r="O335" s="48" t="str">
        <f>IFERROR(if(J335&lt;&gt;"Sim","",VLOOKUP(A335,'Input de Projetos'!$A$3:$F$999,5,FALSE)*H335),"")</f>
        <v/>
      </c>
      <c r="P335" s="66" t="str">
        <f t="shared" si="15"/>
        <v/>
      </c>
      <c r="Q335" s="10"/>
      <c r="R335" s="10"/>
      <c r="S335" s="10"/>
    </row>
    <row r="336">
      <c r="A336" s="10"/>
      <c r="B336" s="10"/>
      <c r="C336" s="10"/>
      <c r="D336" s="67"/>
      <c r="E336" s="62"/>
      <c r="F336" s="62"/>
      <c r="G336" s="51"/>
      <c r="H336" s="62"/>
      <c r="I336" s="20"/>
      <c r="J336" s="51"/>
      <c r="K336" s="51"/>
      <c r="L336" s="26"/>
      <c r="M336" s="65" t="str">
        <f>iferror(sumifs($H$3:$H$1009,$A$3:$A$1009,A336,$C$3:$C$1009,C336)/vlookup(A336,'Input de Projetos'!$A$3:$B$999,2,false),"")</f>
        <v/>
      </c>
      <c r="N336" s="48" t="str">
        <f t="shared" si="14"/>
        <v/>
      </c>
      <c r="O336" s="48" t="str">
        <f>IFERROR(if(J336&lt;&gt;"Sim","",VLOOKUP(A336,'Input de Projetos'!$A$3:$F$999,5,FALSE)*H336),"")</f>
        <v/>
      </c>
      <c r="P336" s="66" t="str">
        <f t="shared" si="15"/>
        <v/>
      </c>
      <c r="Q336" s="10"/>
      <c r="R336" s="10"/>
      <c r="S336" s="10"/>
    </row>
    <row r="337">
      <c r="A337" s="10"/>
      <c r="B337" s="10"/>
      <c r="C337" s="10"/>
      <c r="D337" s="67"/>
      <c r="E337" s="62"/>
      <c r="F337" s="62"/>
      <c r="G337" s="51"/>
      <c r="H337" s="62"/>
      <c r="I337" s="20"/>
      <c r="J337" s="51"/>
      <c r="K337" s="51"/>
      <c r="L337" s="26"/>
      <c r="M337" s="65" t="str">
        <f>iferror(sumifs($H$3:$H$1009,$A$3:$A$1009,A337,$C$3:$C$1009,C337)/vlookup(A337,'Input de Projetos'!$A$3:$B$999,2,false),"")</f>
        <v/>
      </c>
      <c r="N337" s="48" t="str">
        <f t="shared" si="14"/>
        <v/>
      </c>
      <c r="O337" s="48" t="str">
        <f>IFERROR(if(J337&lt;&gt;"Sim","",VLOOKUP(A337,'Input de Projetos'!$A$3:$F$999,5,FALSE)*H337),"")</f>
        <v/>
      </c>
      <c r="P337" s="66" t="str">
        <f t="shared" si="15"/>
        <v/>
      </c>
      <c r="Q337" s="10"/>
      <c r="R337" s="10"/>
      <c r="S337" s="10"/>
    </row>
    <row r="338">
      <c r="A338" s="10"/>
      <c r="B338" s="10"/>
      <c r="C338" s="10"/>
      <c r="D338" s="67"/>
      <c r="E338" s="62"/>
      <c r="F338" s="62"/>
      <c r="G338" s="51"/>
      <c r="H338" s="62"/>
      <c r="I338" s="20"/>
      <c r="J338" s="51"/>
      <c r="K338" s="51"/>
      <c r="L338" s="26"/>
      <c r="M338" s="65" t="str">
        <f>iferror(sumifs($H$3:$H$1009,$A$3:$A$1009,A338,$C$3:$C$1009,C338)/vlookup(A338,'Input de Projetos'!$A$3:$B$999,2,false),"")</f>
        <v/>
      </c>
      <c r="N338" s="48" t="str">
        <f t="shared" si="14"/>
        <v/>
      </c>
      <c r="O338" s="48" t="str">
        <f>IFERROR(if(J338&lt;&gt;"Sim","",VLOOKUP(A338,'Input de Projetos'!$A$3:$F$999,5,FALSE)*H338),"")</f>
        <v/>
      </c>
      <c r="P338" s="66" t="str">
        <f t="shared" si="15"/>
        <v/>
      </c>
      <c r="Q338" s="10"/>
      <c r="R338" s="10"/>
      <c r="S338" s="10"/>
    </row>
    <row r="339">
      <c r="A339" s="10"/>
      <c r="B339" s="10"/>
      <c r="C339" s="10"/>
      <c r="D339" s="67"/>
      <c r="E339" s="62"/>
      <c r="F339" s="62"/>
      <c r="G339" s="51"/>
      <c r="H339" s="62"/>
      <c r="I339" s="20"/>
      <c r="J339" s="51"/>
      <c r="K339" s="51"/>
      <c r="L339" s="26"/>
      <c r="M339" s="65" t="str">
        <f>iferror(sumifs($H$3:$H$1009,$A$3:$A$1009,A339,$C$3:$C$1009,C339)/vlookup(A339,'Input de Projetos'!$A$3:$B$999,2,false),"")</f>
        <v/>
      </c>
      <c r="N339" s="48" t="str">
        <f t="shared" si="14"/>
        <v/>
      </c>
      <c r="O339" s="48" t="str">
        <f>IFERROR(if(J339&lt;&gt;"Sim","",VLOOKUP(A339,'Input de Projetos'!$A$3:$F$999,5,FALSE)*H339),"")</f>
        <v/>
      </c>
      <c r="P339" s="66" t="str">
        <f t="shared" si="15"/>
        <v/>
      </c>
      <c r="Q339" s="10"/>
      <c r="R339" s="10"/>
      <c r="S339" s="10"/>
    </row>
    <row r="340">
      <c r="A340" s="10"/>
      <c r="B340" s="10"/>
      <c r="C340" s="10"/>
      <c r="D340" s="67"/>
      <c r="E340" s="62"/>
      <c r="F340" s="62"/>
      <c r="G340" s="51"/>
      <c r="H340" s="62"/>
      <c r="I340" s="20"/>
      <c r="J340" s="51"/>
      <c r="K340" s="51"/>
      <c r="L340" s="26"/>
      <c r="M340" s="65" t="str">
        <f>iferror(sumifs($H$3:$H$1009,$A$3:$A$1009,A340,$C$3:$C$1009,C340)/vlookup(A340,'Input de Projetos'!$A$3:$B$999,2,false),"")</f>
        <v/>
      </c>
      <c r="N340" s="48" t="str">
        <f t="shared" si="14"/>
        <v/>
      </c>
      <c r="O340" s="48" t="str">
        <f>IFERROR(if(J340&lt;&gt;"Sim","",VLOOKUP(A340,'Input de Projetos'!$A$3:$F$999,5,FALSE)*H340),"")</f>
        <v/>
      </c>
      <c r="P340" s="66" t="str">
        <f t="shared" si="15"/>
        <v/>
      </c>
      <c r="Q340" s="10"/>
      <c r="R340" s="10"/>
      <c r="S340" s="10"/>
    </row>
    <row r="341">
      <c r="A341" s="10"/>
      <c r="B341" s="10"/>
      <c r="C341" s="10"/>
      <c r="D341" s="67"/>
      <c r="E341" s="62"/>
      <c r="F341" s="62"/>
      <c r="G341" s="51"/>
      <c r="H341" s="62"/>
      <c r="I341" s="20"/>
      <c r="J341" s="51"/>
      <c r="K341" s="51"/>
      <c r="L341" s="26"/>
      <c r="M341" s="65" t="str">
        <f>iferror(sumifs($H$3:$H$1009,$A$3:$A$1009,A341,$C$3:$C$1009,C341)/vlookup(A341,'Input de Projetos'!$A$3:$B$999,2,false),"")</f>
        <v/>
      </c>
      <c r="N341" s="48" t="str">
        <f t="shared" si="14"/>
        <v/>
      </c>
      <c r="O341" s="48" t="str">
        <f>IFERROR(if(J341&lt;&gt;"Sim","",VLOOKUP(A341,'Input de Projetos'!$A$3:$F$999,5,FALSE)*H341),"")</f>
        <v/>
      </c>
      <c r="P341" s="66" t="str">
        <f t="shared" si="15"/>
        <v/>
      </c>
      <c r="Q341" s="10"/>
      <c r="R341" s="10"/>
      <c r="S341" s="10"/>
    </row>
    <row r="342">
      <c r="A342" s="10"/>
      <c r="B342" s="10"/>
      <c r="C342" s="10"/>
      <c r="D342" s="67"/>
      <c r="E342" s="62"/>
      <c r="F342" s="62"/>
      <c r="G342" s="51"/>
      <c r="H342" s="62"/>
      <c r="I342" s="20"/>
      <c r="J342" s="51"/>
      <c r="K342" s="51"/>
      <c r="L342" s="26"/>
      <c r="M342" s="65" t="str">
        <f>iferror(sumifs($H$3:$H$1009,$A$3:$A$1009,A342,$C$3:$C$1009,C342)/vlookup(A342,'Input de Projetos'!$A$3:$B$999,2,false),"")</f>
        <v/>
      </c>
      <c r="N342" s="48" t="str">
        <f t="shared" si="14"/>
        <v/>
      </c>
      <c r="O342" s="48" t="str">
        <f>IFERROR(if(J342&lt;&gt;"Sim","",VLOOKUP(A342,'Input de Projetos'!$A$3:$F$999,5,FALSE)*H342),"")</f>
        <v/>
      </c>
      <c r="P342" s="66" t="str">
        <f t="shared" si="15"/>
        <v/>
      </c>
      <c r="Q342" s="10"/>
      <c r="R342" s="10"/>
      <c r="S342" s="10"/>
    </row>
    <row r="343">
      <c r="A343" s="10"/>
      <c r="B343" s="10"/>
      <c r="C343" s="10"/>
      <c r="D343" s="67"/>
      <c r="E343" s="62"/>
      <c r="F343" s="62"/>
      <c r="G343" s="51"/>
      <c r="H343" s="62"/>
      <c r="I343" s="20"/>
      <c r="J343" s="51"/>
      <c r="K343" s="51"/>
      <c r="L343" s="26"/>
      <c r="M343" s="65" t="str">
        <f>iferror(sumifs($H$3:$H$1009,$A$3:$A$1009,A343,$C$3:$C$1009,C343)/vlookup(A343,'Input de Projetos'!$A$3:$B$999,2,false),"")</f>
        <v/>
      </c>
      <c r="N343" s="48" t="str">
        <f t="shared" si="14"/>
        <v/>
      </c>
      <c r="O343" s="48" t="str">
        <f>IFERROR(if(J343&lt;&gt;"Sim","",VLOOKUP(A343,'Input de Projetos'!$A$3:$F$999,5,FALSE)*H343),"")</f>
        <v/>
      </c>
      <c r="P343" s="66" t="str">
        <f t="shared" si="15"/>
        <v/>
      </c>
      <c r="Q343" s="10"/>
      <c r="R343" s="10"/>
      <c r="S343" s="10"/>
    </row>
    <row r="344">
      <c r="A344" s="10"/>
      <c r="B344" s="10"/>
      <c r="C344" s="10"/>
      <c r="D344" s="67"/>
      <c r="E344" s="62"/>
      <c r="F344" s="62"/>
      <c r="G344" s="51"/>
      <c r="H344" s="62"/>
      <c r="I344" s="20"/>
      <c r="J344" s="51"/>
      <c r="K344" s="51"/>
      <c r="L344" s="26"/>
      <c r="M344" s="65" t="str">
        <f>iferror(sumifs($H$3:$H$1009,$A$3:$A$1009,A344,$C$3:$C$1009,C344)/vlookup(A344,'Input de Projetos'!$A$3:$B$999,2,false),"")</f>
        <v/>
      </c>
      <c r="N344" s="48" t="str">
        <f t="shared" si="14"/>
        <v/>
      </c>
      <c r="O344" s="48" t="str">
        <f>IFERROR(if(J344&lt;&gt;"Sim","",VLOOKUP(A344,'Input de Projetos'!$A$3:$F$999,5,FALSE)*H344),"")</f>
        <v/>
      </c>
      <c r="P344" s="66" t="str">
        <f t="shared" si="15"/>
        <v/>
      </c>
      <c r="Q344" s="10"/>
      <c r="R344" s="10"/>
      <c r="S344" s="10"/>
    </row>
    <row r="345">
      <c r="A345" s="10"/>
      <c r="B345" s="10"/>
      <c r="C345" s="10"/>
      <c r="D345" s="67"/>
      <c r="E345" s="62"/>
      <c r="F345" s="62"/>
      <c r="G345" s="51"/>
      <c r="H345" s="62"/>
      <c r="I345" s="20"/>
      <c r="J345" s="51"/>
      <c r="K345" s="51"/>
      <c r="L345" s="26"/>
      <c r="M345" s="65" t="str">
        <f>iferror(sumifs($H$3:$H$1009,$A$3:$A$1009,A345,$C$3:$C$1009,C345)/vlookup(A345,'Input de Projetos'!$A$3:$B$999,2,false),"")</f>
        <v/>
      </c>
      <c r="N345" s="48" t="str">
        <f t="shared" si="14"/>
        <v/>
      </c>
      <c r="O345" s="48" t="str">
        <f>IFERROR(if(J345&lt;&gt;"Sim","",VLOOKUP(A345,'Input de Projetos'!$A$3:$F$999,5,FALSE)*H345),"")</f>
        <v/>
      </c>
      <c r="P345" s="66" t="str">
        <f t="shared" si="15"/>
        <v/>
      </c>
      <c r="Q345" s="10"/>
      <c r="R345" s="10"/>
      <c r="S345" s="10"/>
    </row>
    <row r="346">
      <c r="A346" s="10"/>
      <c r="B346" s="10"/>
      <c r="C346" s="10"/>
      <c r="D346" s="67"/>
      <c r="E346" s="62"/>
      <c r="F346" s="62"/>
      <c r="G346" s="51"/>
      <c r="H346" s="62"/>
      <c r="I346" s="20"/>
      <c r="J346" s="51"/>
      <c r="K346" s="51"/>
      <c r="L346" s="26"/>
      <c r="M346" s="65" t="str">
        <f>iferror(sumifs($H$3:$H$1009,$A$3:$A$1009,A346,$C$3:$C$1009,C346)/vlookup(A346,'Input de Projetos'!$A$3:$B$999,2,false),"")</f>
        <v/>
      </c>
      <c r="N346" s="48" t="str">
        <f t="shared" si="14"/>
        <v/>
      </c>
      <c r="O346" s="48" t="str">
        <f>IFERROR(if(J346&lt;&gt;"Sim","",VLOOKUP(A346,'Input de Projetos'!$A$3:$F$999,5,FALSE)*H346),"")</f>
        <v/>
      </c>
      <c r="P346" s="66" t="str">
        <f t="shared" si="15"/>
        <v/>
      </c>
      <c r="Q346" s="10"/>
      <c r="R346" s="10"/>
      <c r="S346" s="10"/>
    </row>
    <row r="347">
      <c r="A347" s="10"/>
      <c r="B347" s="10"/>
      <c r="C347" s="10"/>
      <c r="D347" s="67"/>
      <c r="E347" s="62"/>
      <c r="F347" s="62"/>
      <c r="G347" s="51"/>
      <c r="H347" s="62"/>
      <c r="I347" s="20"/>
      <c r="J347" s="51"/>
      <c r="K347" s="51"/>
      <c r="L347" s="26"/>
      <c r="M347" s="65" t="str">
        <f>iferror(sumifs($H$3:$H$1009,$A$3:$A$1009,A347,$C$3:$C$1009,C347)/vlookup(A347,'Input de Projetos'!$A$3:$B$999,2,false),"")</f>
        <v/>
      </c>
      <c r="N347" s="48" t="str">
        <f t="shared" si="14"/>
        <v/>
      </c>
      <c r="O347" s="48" t="str">
        <f>IFERROR(if(J347&lt;&gt;"Sim","",VLOOKUP(A347,'Input de Projetos'!$A$3:$F$999,5,FALSE)*H347),"")</f>
        <v/>
      </c>
      <c r="P347" s="66" t="str">
        <f t="shared" si="15"/>
        <v/>
      </c>
      <c r="Q347" s="10"/>
      <c r="R347" s="10"/>
      <c r="S347" s="10"/>
    </row>
    <row r="348">
      <c r="A348" s="10"/>
      <c r="B348" s="10"/>
      <c r="C348" s="10"/>
      <c r="D348" s="67"/>
      <c r="E348" s="62"/>
      <c r="F348" s="62"/>
      <c r="G348" s="51"/>
      <c r="H348" s="62"/>
      <c r="I348" s="20"/>
      <c r="J348" s="51"/>
      <c r="K348" s="51"/>
      <c r="L348" s="26"/>
      <c r="M348" s="65" t="str">
        <f>iferror(sumifs($H$3:$H$1009,$A$3:$A$1009,A348,$C$3:$C$1009,C348)/vlookup(A348,'Input de Projetos'!$A$3:$B$999,2,false),"")</f>
        <v/>
      </c>
      <c r="N348" s="48" t="str">
        <f t="shared" si="14"/>
        <v/>
      </c>
      <c r="O348" s="48" t="str">
        <f>IFERROR(if(J348&lt;&gt;"Sim","",VLOOKUP(A348,'Input de Projetos'!$A$3:$F$999,5,FALSE)*H348),"")</f>
        <v/>
      </c>
      <c r="P348" s="66" t="str">
        <f t="shared" si="15"/>
        <v/>
      </c>
      <c r="Q348" s="10"/>
      <c r="R348" s="10"/>
      <c r="S348" s="10"/>
    </row>
    <row r="349">
      <c r="A349" s="10"/>
      <c r="B349" s="10"/>
      <c r="C349" s="10"/>
      <c r="D349" s="67"/>
      <c r="E349" s="62"/>
      <c r="F349" s="62"/>
      <c r="G349" s="51"/>
      <c r="H349" s="62"/>
      <c r="I349" s="20"/>
      <c r="J349" s="51"/>
      <c r="K349" s="51"/>
      <c r="L349" s="26"/>
      <c r="M349" s="65" t="str">
        <f>iferror(sumifs($H$3:$H$1009,$A$3:$A$1009,A349,$C$3:$C$1009,C349)/vlookup(A349,'Input de Projetos'!$A$3:$B$999,2,false),"")</f>
        <v/>
      </c>
      <c r="N349" s="48" t="str">
        <f t="shared" si="14"/>
        <v/>
      </c>
      <c r="O349" s="48" t="str">
        <f>IFERROR(if(J349&lt;&gt;"Sim","",VLOOKUP(A349,'Input de Projetos'!$A$3:$F$999,5,FALSE)*H349),"")</f>
        <v/>
      </c>
      <c r="P349" s="66" t="str">
        <f t="shared" si="15"/>
        <v/>
      </c>
      <c r="Q349" s="10"/>
      <c r="R349" s="10"/>
      <c r="S349" s="10"/>
    </row>
    <row r="350">
      <c r="A350" s="10"/>
      <c r="B350" s="10"/>
      <c r="C350" s="10"/>
      <c r="D350" s="67"/>
      <c r="E350" s="62"/>
      <c r="F350" s="62"/>
      <c r="G350" s="51"/>
      <c r="H350" s="62"/>
      <c r="I350" s="20"/>
      <c r="J350" s="51"/>
      <c r="K350" s="51"/>
      <c r="L350" s="26"/>
      <c r="M350" s="65" t="str">
        <f>iferror(sumifs($H$3:$H$1009,$A$3:$A$1009,A350,$C$3:$C$1009,C350)/vlookup(A350,'Input de Projetos'!$A$3:$B$999,2,false),"")</f>
        <v/>
      </c>
      <c r="N350" s="48" t="str">
        <f t="shared" si="14"/>
        <v/>
      </c>
      <c r="O350" s="48" t="str">
        <f>IFERROR(if(J350&lt;&gt;"Sim","",VLOOKUP(A350,'Input de Projetos'!$A$3:$F$999,5,FALSE)*H350),"")</f>
        <v/>
      </c>
      <c r="P350" s="66" t="str">
        <f t="shared" si="15"/>
        <v/>
      </c>
      <c r="Q350" s="10"/>
      <c r="R350" s="10"/>
      <c r="S350" s="10"/>
    </row>
    <row r="351">
      <c r="A351" s="10"/>
      <c r="B351" s="10"/>
      <c r="C351" s="10"/>
      <c r="D351" s="67"/>
      <c r="E351" s="62"/>
      <c r="F351" s="62"/>
      <c r="G351" s="51"/>
      <c r="H351" s="62"/>
      <c r="I351" s="20"/>
      <c r="J351" s="51"/>
      <c r="K351" s="51"/>
      <c r="L351" s="26"/>
      <c r="M351" s="65" t="str">
        <f>iferror(sumifs($H$3:$H$1009,$A$3:$A$1009,A351,$C$3:$C$1009,C351)/vlookup(A351,'Input de Projetos'!$A$3:$B$999,2,false),"")</f>
        <v/>
      </c>
      <c r="N351" s="48" t="str">
        <f t="shared" si="14"/>
        <v/>
      </c>
      <c r="O351" s="48" t="str">
        <f>IFERROR(if(J351&lt;&gt;"Sim","",VLOOKUP(A351,'Input de Projetos'!$A$3:$F$999,5,FALSE)*H351),"")</f>
        <v/>
      </c>
      <c r="P351" s="66" t="str">
        <f t="shared" si="15"/>
        <v/>
      </c>
      <c r="Q351" s="10"/>
      <c r="R351" s="10"/>
      <c r="S351" s="10"/>
    </row>
    <row r="352">
      <c r="A352" s="10"/>
      <c r="B352" s="10"/>
      <c r="C352" s="10"/>
      <c r="D352" s="67"/>
      <c r="E352" s="62"/>
      <c r="F352" s="62"/>
      <c r="G352" s="51"/>
      <c r="H352" s="62"/>
      <c r="I352" s="20"/>
      <c r="J352" s="51"/>
      <c r="K352" s="51"/>
      <c r="L352" s="26"/>
      <c r="M352" s="65" t="str">
        <f>iferror(sumifs($H$3:$H$1009,$A$3:$A$1009,A352,$C$3:$C$1009,C352)/vlookup(A352,'Input de Projetos'!$A$3:$B$999,2,false),"")</f>
        <v/>
      </c>
      <c r="N352" s="48" t="str">
        <f t="shared" si="14"/>
        <v/>
      </c>
      <c r="O352" s="48" t="str">
        <f>IFERROR(if(J352&lt;&gt;"Sim","",VLOOKUP(A352,'Input de Projetos'!$A$3:$F$999,5,FALSE)*H352),"")</f>
        <v/>
      </c>
      <c r="P352" s="66" t="str">
        <f t="shared" si="15"/>
        <v/>
      </c>
      <c r="Q352" s="10"/>
      <c r="R352" s="10"/>
      <c r="S352" s="10"/>
    </row>
    <row r="353">
      <c r="A353" s="10"/>
      <c r="B353" s="10"/>
      <c r="C353" s="10"/>
      <c r="D353" s="67"/>
      <c r="E353" s="62"/>
      <c r="F353" s="62"/>
      <c r="G353" s="51"/>
      <c r="H353" s="62"/>
      <c r="I353" s="20"/>
      <c r="J353" s="51"/>
      <c r="K353" s="51"/>
      <c r="L353" s="26"/>
      <c r="M353" s="65" t="str">
        <f>iferror(sumifs($H$3:$H$1009,$A$3:$A$1009,A353,$C$3:$C$1009,C353)/vlookup(A353,'Input de Projetos'!$A$3:$B$999,2,false),"")</f>
        <v/>
      </c>
      <c r="N353" s="48" t="str">
        <f t="shared" si="14"/>
        <v/>
      </c>
      <c r="O353" s="48" t="str">
        <f>IFERROR(if(J353&lt;&gt;"Sim","",VLOOKUP(A353,'Input de Projetos'!$A$3:$F$999,5,FALSE)*H353),"")</f>
        <v/>
      </c>
      <c r="P353" s="66" t="str">
        <f t="shared" si="15"/>
        <v/>
      </c>
      <c r="Q353" s="10"/>
      <c r="R353" s="10"/>
      <c r="S353" s="10"/>
    </row>
    <row r="354">
      <c r="A354" s="10"/>
      <c r="B354" s="10"/>
      <c r="C354" s="10"/>
      <c r="D354" s="67"/>
      <c r="E354" s="62"/>
      <c r="F354" s="62"/>
      <c r="G354" s="51"/>
      <c r="H354" s="62"/>
      <c r="I354" s="20"/>
      <c r="J354" s="51"/>
      <c r="K354" s="51"/>
      <c r="L354" s="26"/>
      <c r="M354" s="65" t="str">
        <f>iferror(sumifs($H$3:$H$1009,$A$3:$A$1009,A354,$C$3:$C$1009,C354)/vlookup(A354,'Input de Projetos'!$A$3:$B$999,2,false),"")</f>
        <v/>
      </c>
      <c r="N354" s="48" t="str">
        <f t="shared" si="14"/>
        <v/>
      </c>
      <c r="O354" s="48" t="str">
        <f>IFERROR(if(J354&lt;&gt;"Sim","",VLOOKUP(A354,'Input de Projetos'!$A$3:$F$999,5,FALSE)*H354),"")</f>
        <v/>
      </c>
      <c r="P354" s="66" t="str">
        <f t="shared" si="15"/>
        <v/>
      </c>
      <c r="Q354" s="10"/>
      <c r="R354" s="10"/>
      <c r="S354" s="10"/>
    </row>
    <row r="355">
      <c r="A355" s="10"/>
      <c r="B355" s="10"/>
      <c r="C355" s="10"/>
      <c r="D355" s="67"/>
      <c r="E355" s="62"/>
      <c r="F355" s="62"/>
      <c r="G355" s="51"/>
      <c r="H355" s="62"/>
      <c r="I355" s="20"/>
      <c r="J355" s="51"/>
      <c r="K355" s="51"/>
      <c r="L355" s="26"/>
      <c r="M355" s="65" t="str">
        <f>iferror(sumifs($H$3:$H$1009,$A$3:$A$1009,A355,$C$3:$C$1009,C355)/vlookup(A355,'Input de Projetos'!$A$3:$B$999,2,false),"")</f>
        <v/>
      </c>
      <c r="N355" s="48" t="str">
        <f t="shared" si="14"/>
        <v/>
      </c>
      <c r="O355" s="48" t="str">
        <f>IFERROR(if(J355&lt;&gt;"Sim","",VLOOKUP(A355,'Input de Projetos'!$A$3:$F$999,5,FALSE)*H355),"")</f>
        <v/>
      </c>
      <c r="P355" s="66" t="str">
        <f t="shared" si="15"/>
        <v/>
      </c>
      <c r="Q355" s="10"/>
      <c r="R355" s="10"/>
      <c r="S355" s="10"/>
    </row>
    <row r="356">
      <c r="A356" s="10"/>
      <c r="B356" s="10"/>
      <c r="C356" s="10"/>
      <c r="D356" s="67"/>
      <c r="E356" s="62"/>
      <c r="F356" s="62"/>
      <c r="G356" s="51"/>
      <c r="H356" s="62"/>
      <c r="I356" s="20"/>
      <c r="J356" s="51"/>
      <c r="K356" s="51"/>
      <c r="L356" s="26"/>
      <c r="M356" s="65" t="str">
        <f>iferror(sumifs($H$3:$H$1009,$A$3:$A$1009,A356,$C$3:$C$1009,C356)/vlookup(A356,'Input de Projetos'!$A$3:$B$999,2,false),"")</f>
        <v/>
      </c>
      <c r="N356" s="48" t="str">
        <f t="shared" si="14"/>
        <v/>
      </c>
      <c r="O356" s="48" t="str">
        <f>IFERROR(if(J356&lt;&gt;"Sim","",VLOOKUP(A356,'Input de Projetos'!$A$3:$F$999,5,FALSE)*H356),"")</f>
        <v/>
      </c>
      <c r="P356" s="66" t="str">
        <f t="shared" si="15"/>
        <v/>
      </c>
      <c r="Q356" s="10"/>
      <c r="R356" s="10"/>
      <c r="S356" s="10"/>
    </row>
    <row r="357">
      <c r="A357" s="10"/>
      <c r="B357" s="10"/>
      <c r="C357" s="10"/>
      <c r="D357" s="67"/>
      <c r="E357" s="62"/>
      <c r="F357" s="62"/>
      <c r="G357" s="51"/>
      <c r="H357" s="62"/>
      <c r="I357" s="20"/>
      <c r="J357" s="51"/>
      <c r="K357" s="51"/>
      <c r="L357" s="26"/>
      <c r="M357" s="65" t="str">
        <f>iferror(sumifs($H$3:$H$1009,$A$3:$A$1009,A357,$C$3:$C$1009,C357)/vlookup(A357,'Input de Projetos'!$A$3:$B$999,2,false),"")</f>
        <v/>
      </c>
      <c r="N357" s="48" t="str">
        <f t="shared" si="14"/>
        <v/>
      </c>
      <c r="O357" s="48" t="str">
        <f>IFERROR(if(J357&lt;&gt;"Sim","",VLOOKUP(A357,'Input de Projetos'!$A$3:$F$999,5,FALSE)*H357),"")</f>
        <v/>
      </c>
      <c r="P357" s="66" t="str">
        <f t="shared" si="15"/>
        <v/>
      </c>
      <c r="Q357" s="10"/>
      <c r="R357" s="10"/>
      <c r="S357" s="10"/>
    </row>
    <row r="358">
      <c r="A358" s="10"/>
      <c r="B358" s="10"/>
      <c r="C358" s="10"/>
      <c r="D358" s="67"/>
      <c r="E358" s="62"/>
      <c r="F358" s="62"/>
      <c r="G358" s="51"/>
      <c r="H358" s="62"/>
      <c r="I358" s="20"/>
      <c r="J358" s="51"/>
      <c r="K358" s="51"/>
      <c r="L358" s="26"/>
      <c r="M358" s="65" t="str">
        <f>iferror(sumifs($H$3:$H$1009,$A$3:$A$1009,A358,$C$3:$C$1009,C358)/vlookup(A358,'Input de Projetos'!$A$3:$B$999,2,false),"")</f>
        <v/>
      </c>
      <c r="N358" s="48" t="str">
        <f t="shared" si="14"/>
        <v/>
      </c>
      <c r="O358" s="48" t="str">
        <f>IFERROR(if(J358&lt;&gt;"Sim","",VLOOKUP(A358,'Input de Projetos'!$A$3:$F$999,5,FALSE)*H358),"")</f>
        <v/>
      </c>
      <c r="P358" s="66" t="str">
        <f t="shared" si="15"/>
        <v/>
      </c>
      <c r="Q358" s="10"/>
      <c r="R358" s="10"/>
      <c r="S358" s="10"/>
    </row>
    <row r="359">
      <c r="A359" s="10"/>
      <c r="B359" s="10"/>
      <c r="C359" s="10"/>
      <c r="D359" s="67"/>
      <c r="E359" s="62"/>
      <c r="F359" s="62"/>
      <c r="G359" s="51"/>
      <c r="H359" s="62"/>
      <c r="I359" s="20"/>
      <c r="J359" s="51"/>
      <c r="K359" s="51"/>
      <c r="L359" s="26"/>
      <c r="M359" s="65" t="str">
        <f>iferror(sumifs($H$3:$H$1009,$A$3:$A$1009,A359,$C$3:$C$1009,C359)/vlookup(A359,'Input de Projetos'!$A$3:$B$999,2,false),"")</f>
        <v/>
      </c>
      <c r="N359" s="48" t="str">
        <f t="shared" si="14"/>
        <v/>
      </c>
      <c r="O359" s="48" t="str">
        <f>IFERROR(if(J359&lt;&gt;"Sim","",VLOOKUP(A359,'Input de Projetos'!$A$3:$F$999,5,FALSE)*H359),"")</f>
        <v/>
      </c>
      <c r="P359" s="66" t="str">
        <f t="shared" si="15"/>
        <v/>
      </c>
      <c r="Q359" s="10"/>
      <c r="R359" s="10"/>
      <c r="S359" s="10"/>
    </row>
    <row r="360">
      <c r="A360" s="10"/>
      <c r="B360" s="10"/>
      <c r="C360" s="10"/>
      <c r="D360" s="67"/>
      <c r="E360" s="62"/>
      <c r="F360" s="62"/>
      <c r="G360" s="51"/>
      <c r="H360" s="62"/>
      <c r="I360" s="20"/>
      <c r="J360" s="51"/>
      <c r="K360" s="51"/>
      <c r="L360" s="26"/>
      <c r="M360" s="65" t="str">
        <f>iferror(sumifs($H$3:$H$1009,$A$3:$A$1009,A360,$C$3:$C$1009,C360)/vlookup(A360,'Input de Projetos'!$A$3:$B$999,2,false),"")</f>
        <v/>
      </c>
      <c r="N360" s="48" t="str">
        <f t="shared" si="14"/>
        <v/>
      </c>
      <c r="O360" s="48" t="str">
        <f>IFERROR(if(J360&lt;&gt;"Sim","",VLOOKUP(A360,'Input de Projetos'!$A$3:$F$999,5,FALSE)*H360),"")</f>
        <v/>
      </c>
      <c r="P360" s="66" t="str">
        <f t="shared" si="15"/>
        <v/>
      </c>
      <c r="Q360" s="10"/>
      <c r="R360" s="10"/>
      <c r="S360" s="10"/>
    </row>
    <row r="361">
      <c r="A361" s="10"/>
      <c r="B361" s="10"/>
      <c r="C361" s="10"/>
      <c r="D361" s="67"/>
      <c r="E361" s="62"/>
      <c r="F361" s="62"/>
      <c r="G361" s="51"/>
      <c r="H361" s="62"/>
      <c r="I361" s="20"/>
      <c r="J361" s="51"/>
      <c r="K361" s="51"/>
      <c r="L361" s="26"/>
      <c r="M361" s="65" t="str">
        <f>iferror(sumifs($H$3:$H$1009,$A$3:$A$1009,A361,$C$3:$C$1009,C361)/vlookup(A361,'Input de Projetos'!$A$3:$B$999,2,false),"")</f>
        <v/>
      </c>
      <c r="N361" s="48" t="str">
        <f t="shared" si="14"/>
        <v/>
      </c>
      <c r="O361" s="48" t="str">
        <f>IFERROR(if(J361&lt;&gt;"Sim","",VLOOKUP(A361,'Input de Projetos'!$A$3:$F$999,5,FALSE)*H361),"")</f>
        <v/>
      </c>
      <c r="P361" s="66" t="str">
        <f t="shared" si="15"/>
        <v/>
      </c>
      <c r="Q361" s="10"/>
      <c r="R361" s="10"/>
      <c r="S361" s="10"/>
    </row>
    <row r="362">
      <c r="A362" s="10"/>
      <c r="B362" s="10"/>
      <c r="C362" s="10"/>
      <c r="D362" s="67"/>
      <c r="E362" s="62"/>
      <c r="F362" s="62"/>
      <c r="G362" s="51"/>
      <c r="H362" s="62"/>
      <c r="I362" s="20"/>
      <c r="J362" s="51"/>
      <c r="K362" s="51"/>
      <c r="L362" s="26"/>
      <c r="M362" s="65" t="str">
        <f>iferror(sumifs($H$3:$H$1009,$A$3:$A$1009,A362,$C$3:$C$1009,C362)/vlookup(A362,'Input de Projetos'!$A$3:$B$999,2,false),"")</f>
        <v/>
      </c>
      <c r="N362" s="48" t="str">
        <f t="shared" si="14"/>
        <v/>
      </c>
      <c r="O362" s="48" t="str">
        <f>IFERROR(if(J362&lt;&gt;"Sim","",VLOOKUP(A362,'Input de Projetos'!$A$3:$F$999,5,FALSE)*H362),"")</f>
        <v/>
      </c>
      <c r="P362" s="66" t="str">
        <f t="shared" si="15"/>
        <v/>
      </c>
      <c r="Q362" s="10"/>
      <c r="R362" s="10"/>
      <c r="S362" s="10"/>
    </row>
    <row r="363">
      <c r="A363" s="10"/>
      <c r="B363" s="10"/>
      <c r="C363" s="10"/>
      <c r="D363" s="67"/>
      <c r="E363" s="62"/>
      <c r="F363" s="62"/>
      <c r="G363" s="51"/>
      <c r="H363" s="62"/>
      <c r="I363" s="20"/>
      <c r="J363" s="51"/>
      <c r="K363" s="51"/>
      <c r="L363" s="26"/>
      <c r="M363" s="65" t="str">
        <f>iferror(sumifs($H$3:$H$1009,$A$3:$A$1009,A363,$C$3:$C$1009,C363)/vlookup(A363,'Input de Projetos'!$A$3:$B$999,2,false),"")</f>
        <v/>
      </c>
      <c r="N363" s="48" t="str">
        <f t="shared" si="14"/>
        <v/>
      </c>
      <c r="O363" s="48" t="str">
        <f>IFERROR(if(J363&lt;&gt;"Sim","",VLOOKUP(A363,'Input de Projetos'!$A$3:$F$999,5,FALSE)*H363),"")</f>
        <v/>
      </c>
      <c r="P363" s="66" t="str">
        <f t="shared" si="15"/>
        <v/>
      </c>
      <c r="Q363" s="10"/>
      <c r="R363" s="10"/>
      <c r="S363" s="10"/>
    </row>
    <row r="364">
      <c r="A364" s="10"/>
      <c r="B364" s="10"/>
      <c r="C364" s="10"/>
      <c r="D364" s="67"/>
      <c r="E364" s="62"/>
      <c r="F364" s="62"/>
      <c r="G364" s="51"/>
      <c r="H364" s="62"/>
      <c r="I364" s="20"/>
      <c r="J364" s="51"/>
      <c r="K364" s="51"/>
      <c r="L364" s="26"/>
      <c r="M364" s="65" t="str">
        <f>iferror(sumifs($H$3:$H$1009,$A$3:$A$1009,A364,$C$3:$C$1009,C364)/vlookup(A364,'Input de Projetos'!$A$3:$B$999,2,false),"")</f>
        <v/>
      </c>
      <c r="N364" s="48" t="str">
        <f t="shared" si="14"/>
        <v/>
      </c>
      <c r="O364" s="48" t="str">
        <f>IFERROR(if(J364&lt;&gt;"Sim","",VLOOKUP(A364,'Input de Projetos'!$A$3:$F$999,5,FALSE)*H364),"")</f>
        <v/>
      </c>
      <c r="P364" s="66" t="str">
        <f t="shared" si="15"/>
        <v/>
      </c>
      <c r="Q364" s="10"/>
      <c r="R364" s="10"/>
      <c r="S364" s="10"/>
    </row>
    <row r="365">
      <c r="A365" s="10"/>
      <c r="B365" s="10"/>
      <c r="C365" s="10"/>
      <c r="D365" s="67"/>
      <c r="E365" s="62"/>
      <c r="F365" s="62"/>
      <c r="G365" s="51"/>
      <c r="H365" s="62"/>
      <c r="I365" s="20"/>
      <c r="J365" s="51"/>
      <c r="K365" s="51"/>
      <c r="L365" s="26"/>
      <c r="M365" s="65" t="str">
        <f>iferror(sumifs($H$3:$H$1009,$A$3:$A$1009,A365,$C$3:$C$1009,C365)/vlookup(A365,'Input de Projetos'!$A$3:$B$999,2,false),"")</f>
        <v/>
      </c>
      <c r="N365" s="48" t="str">
        <f t="shared" si="14"/>
        <v/>
      </c>
      <c r="O365" s="48" t="str">
        <f>IFERROR(if(J365&lt;&gt;"Sim","",VLOOKUP(A365,'Input de Projetos'!$A$3:$F$999,5,FALSE)*H365),"")</f>
        <v/>
      </c>
      <c r="P365" s="66" t="str">
        <f t="shared" si="15"/>
        <v/>
      </c>
      <c r="Q365" s="10"/>
      <c r="R365" s="10"/>
      <c r="S365" s="10"/>
    </row>
    <row r="366">
      <c r="A366" s="10"/>
      <c r="B366" s="10"/>
      <c r="C366" s="10"/>
      <c r="D366" s="67"/>
      <c r="E366" s="62"/>
      <c r="F366" s="62"/>
      <c r="G366" s="51"/>
      <c r="H366" s="62"/>
      <c r="I366" s="20"/>
      <c r="J366" s="51"/>
      <c r="K366" s="51"/>
      <c r="L366" s="26"/>
      <c r="M366" s="65" t="str">
        <f>iferror(sumifs($H$3:$H$1009,$A$3:$A$1009,A366,$C$3:$C$1009,C366)/vlookup(A366,'Input de Projetos'!$A$3:$B$999,2,false),"")</f>
        <v/>
      </c>
      <c r="N366" s="48" t="str">
        <f t="shared" si="14"/>
        <v/>
      </c>
      <c r="O366" s="48" t="str">
        <f>IFERROR(if(J366&lt;&gt;"Sim","",VLOOKUP(A366,'Input de Projetos'!$A$3:$F$999,5,FALSE)*H366),"")</f>
        <v/>
      </c>
      <c r="P366" s="66" t="str">
        <f t="shared" si="15"/>
        <v/>
      </c>
      <c r="Q366" s="10"/>
      <c r="R366" s="10"/>
      <c r="S366" s="10"/>
    </row>
    <row r="367">
      <c r="A367" s="10"/>
      <c r="B367" s="10"/>
      <c r="C367" s="10"/>
      <c r="D367" s="67"/>
      <c r="E367" s="62"/>
      <c r="F367" s="62"/>
      <c r="G367" s="51"/>
      <c r="H367" s="62"/>
      <c r="I367" s="20"/>
      <c r="J367" s="51"/>
      <c r="K367" s="51"/>
      <c r="L367" s="26"/>
      <c r="M367" s="65" t="str">
        <f>iferror(sumifs($H$3:$H$1009,$A$3:$A$1009,A367,$C$3:$C$1009,C367)/vlookup(A367,'Input de Projetos'!$A$3:$B$999,2,false),"")</f>
        <v/>
      </c>
      <c r="N367" s="48" t="str">
        <f t="shared" si="14"/>
        <v/>
      </c>
      <c r="O367" s="48" t="str">
        <f>IFERROR(if(J367&lt;&gt;"Sim","",VLOOKUP(A367,'Input de Projetos'!$A$3:$F$999,5,FALSE)*H367),"")</f>
        <v/>
      </c>
      <c r="P367" s="66" t="str">
        <f t="shared" si="15"/>
        <v/>
      </c>
      <c r="Q367" s="10"/>
      <c r="R367" s="10"/>
      <c r="S367" s="10"/>
    </row>
    <row r="368">
      <c r="A368" s="10"/>
      <c r="B368" s="10"/>
      <c r="C368" s="10"/>
      <c r="D368" s="67"/>
      <c r="E368" s="62"/>
      <c r="F368" s="62"/>
      <c r="G368" s="51"/>
      <c r="H368" s="62"/>
      <c r="I368" s="20"/>
      <c r="J368" s="51"/>
      <c r="K368" s="51"/>
      <c r="L368" s="26"/>
      <c r="M368" s="65" t="str">
        <f>iferror(sumifs($H$3:$H$1009,$A$3:$A$1009,A368,$C$3:$C$1009,C368)/vlookup(A368,'Input de Projetos'!$A$3:$B$999,2,false),"")</f>
        <v/>
      </c>
      <c r="N368" s="48" t="str">
        <f t="shared" si="14"/>
        <v/>
      </c>
      <c r="O368" s="48" t="str">
        <f>IFERROR(if(J368&lt;&gt;"Sim","",VLOOKUP(A368,'Input de Projetos'!$A$3:$F$999,5,FALSE)*H368),"")</f>
        <v/>
      </c>
      <c r="P368" s="66" t="str">
        <f t="shared" si="15"/>
        <v/>
      </c>
      <c r="Q368" s="10"/>
      <c r="R368" s="10"/>
      <c r="S368" s="10"/>
    </row>
    <row r="369">
      <c r="A369" s="10"/>
      <c r="B369" s="10"/>
      <c r="C369" s="10"/>
      <c r="D369" s="67"/>
      <c r="E369" s="62"/>
      <c r="F369" s="62"/>
      <c r="G369" s="51"/>
      <c r="H369" s="62"/>
      <c r="I369" s="20"/>
      <c r="J369" s="51"/>
      <c r="K369" s="51"/>
      <c r="L369" s="26"/>
      <c r="M369" s="65" t="str">
        <f>iferror(sumifs($H$3:$H$1009,$A$3:$A$1009,A369,$C$3:$C$1009,C369)/vlookup(A369,'Input de Projetos'!$A$3:$B$999,2,false),"")</f>
        <v/>
      </c>
      <c r="N369" s="48" t="str">
        <f t="shared" si="14"/>
        <v/>
      </c>
      <c r="O369" s="48" t="str">
        <f>IFERROR(if(J369&lt;&gt;"Sim","",VLOOKUP(A369,'Input de Projetos'!$A$3:$F$999,5,FALSE)*H369),"")</f>
        <v/>
      </c>
      <c r="P369" s="66" t="str">
        <f t="shared" si="15"/>
        <v/>
      </c>
      <c r="Q369" s="10"/>
      <c r="R369" s="10"/>
      <c r="S369" s="10"/>
    </row>
    <row r="370">
      <c r="A370" s="10"/>
      <c r="B370" s="10"/>
      <c r="C370" s="10"/>
      <c r="D370" s="67"/>
      <c r="E370" s="62"/>
      <c r="F370" s="62"/>
      <c r="G370" s="51"/>
      <c r="H370" s="62"/>
      <c r="I370" s="20"/>
      <c r="J370" s="51"/>
      <c r="K370" s="51"/>
      <c r="L370" s="26"/>
      <c r="M370" s="65" t="str">
        <f>iferror(sumifs($H$3:$H$1009,$A$3:$A$1009,A370,$C$3:$C$1009,C370)/vlookup(A370,'Input de Projetos'!$A$3:$B$999,2,false),"")</f>
        <v/>
      </c>
      <c r="N370" s="48" t="str">
        <f t="shared" si="14"/>
        <v/>
      </c>
      <c r="O370" s="48" t="str">
        <f>IFERROR(if(J370&lt;&gt;"Sim","",VLOOKUP(A370,'Input de Projetos'!$A$3:$F$999,5,FALSE)*H370),"")</f>
        <v/>
      </c>
      <c r="P370" s="66" t="str">
        <f t="shared" si="15"/>
        <v/>
      </c>
      <c r="Q370" s="10"/>
      <c r="R370" s="10"/>
      <c r="S370" s="10"/>
    </row>
    <row r="371">
      <c r="A371" s="10"/>
      <c r="B371" s="10"/>
      <c r="C371" s="10"/>
      <c r="D371" s="67"/>
      <c r="E371" s="62"/>
      <c r="F371" s="62"/>
      <c r="G371" s="51"/>
      <c r="H371" s="62"/>
      <c r="I371" s="20"/>
      <c r="J371" s="51"/>
      <c r="K371" s="51"/>
      <c r="L371" s="26"/>
      <c r="M371" s="65" t="str">
        <f>iferror(sumifs($H$3:$H$1009,$A$3:$A$1009,A371,$C$3:$C$1009,C371)/vlookup(A371,'Input de Projetos'!$A$3:$B$999,2,false),"")</f>
        <v/>
      </c>
      <c r="N371" s="48" t="str">
        <f t="shared" si="14"/>
        <v/>
      </c>
      <c r="O371" s="48" t="str">
        <f>IFERROR(if(J371&lt;&gt;"Sim","",VLOOKUP(A371,'Input de Projetos'!$A$3:$F$999,5,FALSE)*H371),"")</f>
        <v/>
      </c>
      <c r="P371" s="66" t="str">
        <f t="shared" si="15"/>
        <v/>
      </c>
      <c r="Q371" s="10"/>
      <c r="R371" s="10"/>
      <c r="S371" s="10"/>
    </row>
    <row r="372">
      <c r="A372" s="10"/>
      <c r="B372" s="10"/>
      <c r="C372" s="10"/>
      <c r="D372" s="67"/>
      <c r="E372" s="62"/>
      <c r="F372" s="62"/>
      <c r="G372" s="51"/>
      <c r="H372" s="62"/>
      <c r="I372" s="20"/>
      <c r="J372" s="51"/>
      <c r="K372" s="51"/>
      <c r="L372" s="26"/>
      <c r="M372" s="65" t="str">
        <f>iferror(sumifs($H$3:$H$1009,$A$3:$A$1009,A372,$C$3:$C$1009,C372)/vlookup(A372,'Input de Projetos'!$A$3:$B$999,2,false),"")</f>
        <v/>
      </c>
      <c r="N372" s="48" t="str">
        <f t="shared" si="14"/>
        <v/>
      </c>
      <c r="O372" s="48" t="str">
        <f>IFERROR(if(J372&lt;&gt;"Sim","",VLOOKUP(A372,'Input de Projetos'!$A$3:$F$999,5,FALSE)*H372),"")</f>
        <v/>
      </c>
      <c r="P372" s="66" t="str">
        <f t="shared" si="15"/>
        <v/>
      </c>
      <c r="Q372" s="10"/>
      <c r="R372" s="10"/>
      <c r="S372" s="10"/>
    </row>
    <row r="373">
      <c r="A373" s="10"/>
      <c r="B373" s="10"/>
      <c r="C373" s="10"/>
      <c r="D373" s="67"/>
      <c r="E373" s="62"/>
      <c r="F373" s="62"/>
      <c r="G373" s="51"/>
      <c r="H373" s="62"/>
      <c r="I373" s="20"/>
      <c r="J373" s="51"/>
      <c r="K373" s="51"/>
      <c r="L373" s="26"/>
      <c r="M373" s="65" t="str">
        <f>iferror(sumifs($H$3:$H$1009,$A$3:$A$1009,A373,$C$3:$C$1009,C373)/vlookup(A373,'Input de Projetos'!$A$3:$B$999,2,false),"")</f>
        <v/>
      </c>
      <c r="N373" s="48" t="str">
        <f t="shared" si="14"/>
        <v/>
      </c>
      <c r="O373" s="48" t="str">
        <f>IFERROR(if(J373&lt;&gt;"Sim","",VLOOKUP(A373,'Input de Projetos'!$A$3:$F$999,5,FALSE)*H373),"")</f>
        <v/>
      </c>
      <c r="P373" s="66" t="str">
        <f t="shared" si="15"/>
        <v/>
      </c>
      <c r="Q373" s="10"/>
      <c r="R373" s="10"/>
      <c r="S373" s="10"/>
    </row>
    <row r="374">
      <c r="A374" s="10"/>
      <c r="B374" s="10"/>
      <c r="C374" s="10"/>
      <c r="D374" s="67"/>
      <c r="E374" s="62"/>
      <c r="F374" s="62"/>
      <c r="G374" s="51"/>
      <c r="H374" s="62"/>
      <c r="I374" s="20"/>
      <c r="J374" s="51"/>
      <c r="K374" s="51"/>
      <c r="L374" s="26"/>
      <c r="M374" s="65" t="str">
        <f>iferror(sumifs($H$3:$H$1009,$A$3:$A$1009,A374,$C$3:$C$1009,C374)/vlookup(A374,'Input de Projetos'!$A$3:$B$999,2,false),"")</f>
        <v/>
      </c>
      <c r="N374" s="48" t="str">
        <f t="shared" si="14"/>
        <v/>
      </c>
      <c r="O374" s="48" t="str">
        <f>IFERROR(if(J374&lt;&gt;"Sim","",VLOOKUP(A374,'Input de Projetos'!$A$3:$F$999,5,FALSE)*H374),"")</f>
        <v/>
      </c>
      <c r="P374" s="66" t="str">
        <f t="shared" si="15"/>
        <v/>
      </c>
      <c r="Q374" s="10"/>
      <c r="R374" s="10"/>
      <c r="S374" s="10"/>
    </row>
    <row r="375">
      <c r="A375" s="10"/>
      <c r="B375" s="10"/>
      <c r="C375" s="10"/>
      <c r="D375" s="67"/>
      <c r="E375" s="62"/>
      <c r="F375" s="62"/>
      <c r="G375" s="51"/>
      <c r="H375" s="62"/>
      <c r="I375" s="20"/>
      <c r="J375" s="51"/>
      <c r="K375" s="51"/>
      <c r="L375" s="26"/>
      <c r="M375" s="65" t="str">
        <f>iferror(sumifs($H$3:$H$1009,$A$3:$A$1009,A375,$C$3:$C$1009,C375)/vlookup(A375,'Input de Projetos'!$A$3:$B$999,2,false),"")</f>
        <v/>
      </c>
      <c r="N375" s="48" t="str">
        <f t="shared" si="14"/>
        <v/>
      </c>
      <c r="O375" s="48" t="str">
        <f>IFERROR(if(J375&lt;&gt;"Sim","",VLOOKUP(A375,'Input de Projetos'!$A$3:$F$999,5,FALSE)*H375),"")</f>
        <v/>
      </c>
      <c r="P375" s="66" t="str">
        <f t="shared" si="15"/>
        <v/>
      </c>
      <c r="Q375" s="10"/>
      <c r="R375" s="10"/>
      <c r="S375" s="10"/>
    </row>
    <row r="376">
      <c r="A376" s="10"/>
      <c r="B376" s="10"/>
      <c r="C376" s="10"/>
      <c r="D376" s="67"/>
      <c r="E376" s="62"/>
      <c r="F376" s="62"/>
      <c r="G376" s="51"/>
      <c r="H376" s="62"/>
      <c r="I376" s="20"/>
      <c r="J376" s="51"/>
      <c r="K376" s="51"/>
      <c r="L376" s="26"/>
      <c r="M376" s="65" t="str">
        <f>iferror(sumifs($H$3:$H$1009,$A$3:$A$1009,A376,$C$3:$C$1009,C376)/vlookup(A376,'Input de Projetos'!$A$3:$B$999,2,false),"")</f>
        <v/>
      </c>
      <c r="N376" s="48" t="str">
        <f t="shared" si="14"/>
        <v/>
      </c>
      <c r="O376" s="48" t="str">
        <f>IFERROR(if(J376&lt;&gt;"Sim","",VLOOKUP(A376,'Input de Projetos'!$A$3:$F$999,5,FALSE)*H376),"")</f>
        <v/>
      </c>
      <c r="P376" s="66" t="str">
        <f t="shared" si="15"/>
        <v/>
      </c>
      <c r="Q376" s="10"/>
      <c r="R376" s="10"/>
      <c r="S376" s="10"/>
    </row>
    <row r="377">
      <c r="A377" s="10"/>
      <c r="B377" s="10"/>
      <c r="C377" s="10"/>
      <c r="D377" s="67"/>
      <c r="E377" s="62"/>
      <c r="F377" s="62"/>
      <c r="G377" s="51"/>
      <c r="H377" s="62"/>
      <c r="I377" s="20"/>
      <c r="J377" s="51"/>
      <c r="K377" s="51"/>
      <c r="L377" s="26"/>
      <c r="M377" s="65" t="str">
        <f>iferror(sumifs($H$3:$H$1009,$A$3:$A$1009,A377,$C$3:$C$1009,C377)/vlookup(A377,'Input de Projetos'!$A$3:$B$999,2,false),"")</f>
        <v/>
      </c>
      <c r="N377" s="48" t="str">
        <f t="shared" si="14"/>
        <v/>
      </c>
      <c r="O377" s="48" t="str">
        <f>IFERROR(if(J377&lt;&gt;"Sim","",VLOOKUP(A377,'Input de Projetos'!$A$3:$F$999,5,FALSE)*H377),"")</f>
        <v/>
      </c>
      <c r="P377" s="66" t="str">
        <f t="shared" si="15"/>
        <v/>
      </c>
      <c r="Q377" s="10"/>
      <c r="R377" s="10"/>
      <c r="S377" s="10"/>
    </row>
    <row r="378">
      <c r="A378" s="10"/>
      <c r="B378" s="10"/>
      <c r="C378" s="10"/>
      <c r="D378" s="67"/>
      <c r="E378" s="62"/>
      <c r="F378" s="62"/>
      <c r="G378" s="51"/>
      <c r="H378" s="62"/>
      <c r="I378" s="20"/>
      <c r="J378" s="51"/>
      <c r="K378" s="51"/>
      <c r="L378" s="26"/>
      <c r="M378" s="65" t="str">
        <f>iferror(sumifs($H$3:$H$1009,$A$3:$A$1009,A378,$C$3:$C$1009,C378)/vlookup(A378,'Input de Projetos'!$A$3:$B$999,2,false),"")</f>
        <v/>
      </c>
      <c r="N378" s="48" t="str">
        <f t="shared" si="14"/>
        <v/>
      </c>
      <c r="O378" s="48" t="str">
        <f>IFERROR(if(J378&lt;&gt;"Sim","",VLOOKUP(A378,'Input de Projetos'!$A$3:$F$999,5,FALSE)*H378),"")</f>
        <v/>
      </c>
      <c r="P378" s="66" t="str">
        <f t="shared" si="15"/>
        <v/>
      </c>
      <c r="Q378" s="10"/>
      <c r="R378" s="10"/>
      <c r="S378" s="10"/>
    </row>
    <row r="379">
      <c r="A379" s="10"/>
      <c r="B379" s="10"/>
      <c r="C379" s="10"/>
      <c r="D379" s="67"/>
      <c r="E379" s="62"/>
      <c r="F379" s="62"/>
      <c r="G379" s="51"/>
      <c r="H379" s="62"/>
      <c r="I379" s="20"/>
      <c r="J379" s="51"/>
      <c r="K379" s="51"/>
      <c r="L379" s="26"/>
      <c r="M379" s="65" t="str">
        <f>iferror(sumifs($H$3:$H$1009,$A$3:$A$1009,A379,$C$3:$C$1009,C379)/vlookup(A379,'Input de Projetos'!$A$3:$B$999,2,false),"")</f>
        <v/>
      </c>
      <c r="N379" s="48" t="str">
        <f t="shared" si="14"/>
        <v/>
      </c>
      <c r="O379" s="48" t="str">
        <f>IFERROR(if(J379&lt;&gt;"Sim","",VLOOKUP(A379,'Input de Projetos'!$A$3:$F$999,5,FALSE)*H379),"")</f>
        <v/>
      </c>
      <c r="P379" s="66" t="str">
        <f t="shared" si="15"/>
        <v/>
      </c>
      <c r="Q379" s="10"/>
      <c r="R379" s="10"/>
      <c r="S379" s="10"/>
    </row>
    <row r="380">
      <c r="A380" s="10"/>
      <c r="B380" s="10"/>
      <c r="C380" s="10"/>
      <c r="D380" s="67"/>
      <c r="E380" s="62"/>
      <c r="F380" s="62"/>
      <c r="G380" s="51"/>
      <c r="H380" s="62"/>
      <c r="I380" s="20"/>
      <c r="J380" s="51"/>
      <c r="K380" s="51"/>
      <c r="L380" s="26"/>
      <c r="M380" s="65" t="str">
        <f>iferror(sumifs($H$3:$H$1009,$A$3:$A$1009,A380,$C$3:$C$1009,C380)/vlookup(A380,'Input de Projetos'!$A$3:$B$999,2,false),"")</f>
        <v/>
      </c>
      <c r="N380" s="48" t="str">
        <f t="shared" si="14"/>
        <v/>
      </c>
      <c r="O380" s="48" t="str">
        <f>IFERROR(if(J380&lt;&gt;"Sim","",VLOOKUP(A380,'Input de Projetos'!$A$3:$F$999,5,FALSE)*H380),"")</f>
        <v/>
      </c>
      <c r="P380" s="66" t="str">
        <f t="shared" si="15"/>
        <v/>
      </c>
      <c r="Q380" s="10"/>
      <c r="R380" s="10"/>
      <c r="S380" s="10"/>
    </row>
    <row r="381">
      <c r="A381" s="10"/>
      <c r="B381" s="10"/>
      <c r="C381" s="10"/>
      <c r="D381" s="67"/>
      <c r="E381" s="62"/>
      <c r="F381" s="62"/>
      <c r="G381" s="51"/>
      <c r="H381" s="62"/>
      <c r="I381" s="20"/>
      <c r="J381" s="51"/>
      <c r="K381" s="51"/>
      <c r="L381" s="26"/>
      <c r="M381" s="65" t="str">
        <f>iferror(sumifs($H$3:$H$1009,$A$3:$A$1009,A381,$C$3:$C$1009,C381)/vlookup(A381,'Input de Projetos'!$A$3:$B$999,2,false),"")</f>
        <v/>
      </c>
      <c r="N381" s="48" t="str">
        <f t="shared" si="14"/>
        <v/>
      </c>
      <c r="O381" s="48" t="str">
        <f>IFERROR(if(J381&lt;&gt;"Sim","",VLOOKUP(A381,'Input de Projetos'!$A$3:$F$999,5,FALSE)*H381),"")</f>
        <v/>
      </c>
      <c r="P381" s="66" t="str">
        <f t="shared" si="15"/>
        <v/>
      </c>
      <c r="Q381" s="10"/>
      <c r="R381" s="10"/>
      <c r="S381" s="10"/>
    </row>
    <row r="382">
      <c r="A382" s="10"/>
      <c r="B382" s="10"/>
      <c r="C382" s="10"/>
      <c r="D382" s="67"/>
      <c r="E382" s="62"/>
      <c r="F382" s="62"/>
      <c r="G382" s="51"/>
      <c r="H382" s="62"/>
      <c r="I382" s="20"/>
      <c r="J382" s="51"/>
      <c r="K382" s="51"/>
      <c r="L382" s="26"/>
      <c r="M382" s="65" t="str">
        <f>iferror(sumifs($H$3:$H$1009,$A$3:$A$1009,A382,$C$3:$C$1009,C382)/vlookup(A382,'Input de Projetos'!$A$3:$B$999,2,false),"")</f>
        <v/>
      </c>
      <c r="N382" s="48" t="str">
        <f t="shared" si="14"/>
        <v/>
      </c>
      <c r="O382" s="48" t="str">
        <f>IFERROR(if(J382&lt;&gt;"Sim","",VLOOKUP(A382,'Input de Projetos'!$A$3:$F$999,5,FALSE)*H382),"")</f>
        <v/>
      </c>
      <c r="P382" s="66" t="str">
        <f t="shared" si="15"/>
        <v/>
      </c>
      <c r="Q382" s="10"/>
      <c r="R382" s="10"/>
      <c r="S382" s="10"/>
    </row>
    <row r="383">
      <c r="A383" s="10"/>
      <c r="B383" s="10"/>
      <c r="C383" s="10"/>
      <c r="D383" s="67"/>
      <c r="E383" s="62"/>
      <c r="F383" s="62"/>
      <c r="G383" s="51"/>
      <c r="H383" s="62"/>
      <c r="I383" s="20"/>
      <c r="J383" s="51"/>
      <c r="K383" s="51"/>
      <c r="L383" s="26"/>
      <c r="M383" s="65" t="str">
        <f>iferror(sumifs($H$3:$H$1009,$A$3:$A$1009,A383,$C$3:$C$1009,C383)/vlookup(A383,'Input de Projetos'!$A$3:$B$999,2,false),"")</f>
        <v/>
      </c>
      <c r="N383" s="48" t="str">
        <f t="shared" si="14"/>
        <v/>
      </c>
      <c r="O383" s="48" t="str">
        <f>IFERROR(if(J383&lt;&gt;"Sim","",VLOOKUP(A383,'Input de Projetos'!$A$3:$F$999,5,FALSE)*H383),"")</f>
        <v/>
      </c>
      <c r="P383" s="66" t="str">
        <f t="shared" si="15"/>
        <v/>
      </c>
      <c r="Q383" s="10"/>
      <c r="R383" s="10"/>
      <c r="S383" s="10"/>
    </row>
    <row r="384">
      <c r="A384" s="10"/>
      <c r="B384" s="10"/>
      <c r="C384" s="10"/>
      <c r="D384" s="67"/>
      <c r="E384" s="62"/>
      <c r="F384" s="62"/>
      <c r="G384" s="51"/>
      <c r="H384" s="62"/>
      <c r="I384" s="20"/>
      <c r="J384" s="51"/>
      <c r="K384" s="51"/>
      <c r="L384" s="26"/>
      <c r="M384" s="65" t="str">
        <f>iferror(sumifs($H$3:$H$1009,$A$3:$A$1009,A384,$C$3:$C$1009,C384)/vlookup(A384,'Input de Projetos'!$A$3:$B$999,2,false),"")</f>
        <v/>
      </c>
      <c r="N384" s="48" t="str">
        <f t="shared" si="14"/>
        <v/>
      </c>
      <c r="O384" s="48" t="str">
        <f>IFERROR(if(J384&lt;&gt;"Sim","",VLOOKUP(A384,'Input de Projetos'!$A$3:$F$999,5,FALSE)*H384),"")</f>
        <v/>
      </c>
      <c r="P384" s="66" t="str">
        <f t="shared" si="15"/>
        <v/>
      </c>
      <c r="Q384" s="10"/>
      <c r="R384" s="10"/>
      <c r="S384" s="10"/>
    </row>
    <row r="385">
      <c r="A385" s="10"/>
      <c r="B385" s="10"/>
      <c r="C385" s="10"/>
      <c r="D385" s="67"/>
      <c r="E385" s="62"/>
      <c r="F385" s="62"/>
      <c r="G385" s="51"/>
      <c r="H385" s="62"/>
      <c r="I385" s="20"/>
      <c r="J385" s="51"/>
      <c r="K385" s="51"/>
      <c r="L385" s="26"/>
      <c r="M385" s="65" t="str">
        <f>iferror(sumifs($H$3:$H$1009,$A$3:$A$1009,A385,$C$3:$C$1009,C385)/vlookup(A385,'Input de Projetos'!$A$3:$B$999,2,false),"")</f>
        <v/>
      </c>
      <c r="N385" s="48" t="str">
        <f t="shared" si="14"/>
        <v/>
      </c>
      <c r="O385" s="48" t="str">
        <f>IFERROR(if(J385&lt;&gt;"Sim","",VLOOKUP(A385,'Input de Projetos'!$A$3:$F$999,5,FALSE)*H385),"")</f>
        <v/>
      </c>
      <c r="P385" s="66" t="str">
        <f t="shared" si="15"/>
        <v/>
      </c>
      <c r="Q385" s="10"/>
      <c r="R385" s="10"/>
      <c r="S385" s="10"/>
    </row>
    <row r="386">
      <c r="A386" s="10"/>
      <c r="B386" s="10"/>
      <c r="C386" s="10"/>
      <c r="D386" s="67"/>
      <c r="E386" s="62"/>
      <c r="F386" s="62"/>
      <c r="G386" s="51"/>
      <c r="H386" s="62"/>
      <c r="I386" s="20"/>
      <c r="J386" s="51"/>
      <c r="K386" s="51"/>
      <c r="L386" s="26"/>
      <c r="M386" s="65" t="str">
        <f>iferror(sumifs($H$3:$H$1009,$A$3:$A$1009,A386,$C$3:$C$1009,C386)/vlookup(A386,'Input de Projetos'!$A$3:$B$999,2,false),"")</f>
        <v/>
      </c>
      <c r="N386" s="48" t="str">
        <f t="shared" si="14"/>
        <v/>
      </c>
      <c r="O386" s="48" t="str">
        <f>IFERROR(if(J386&lt;&gt;"Sim","",VLOOKUP(A386,'Input de Projetos'!$A$3:$F$999,5,FALSE)*H386),"")</f>
        <v/>
      </c>
      <c r="P386" s="66" t="str">
        <f t="shared" si="15"/>
        <v/>
      </c>
      <c r="Q386" s="10"/>
      <c r="R386" s="10"/>
      <c r="S386" s="10"/>
    </row>
    <row r="387">
      <c r="A387" s="10"/>
      <c r="B387" s="10"/>
      <c r="C387" s="10"/>
      <c r="D387" s="67"/>
      <c r="E387" s="62"/>
      <c r="F387" s="62"/>
      <c r="G387" s="51"/>
      <c r="H387" s="62"/>
      <c r="I387" s="20"/>
      <c r="J387" s="51"/>
      <c r="K387" s="51"/>
      <c r="L387" s="26"/>
      <c r="M387" s="65" t="str">
        <f>iferror(sumifs($H$3:$H$1009,$A$3:$A$1009,A387,$C$3:$C$1009,C387)/vlookup(A387,'Input de Projetos'!$A$3:$B$999,2,false),"")</f>
        <v/>
      </c>
      <c r="N387" s="48" t="str">
        <f t="shared" si="14"/>
        <v/>
      </c>
      <c r="O387" s="48" t="str">
        <f>IFERROR(if(J387&lt;&gt;"Sim","",VLOOKUP(A387,'Input de Projetos'!$A$3:$F$999,5,FALSE)*H387),"")</f>
        <v/>
      </c>
      <c r="P387" s="66" t="str">
        <f t="shared" si="15"/>
        <v/>
      </c>
      <c r="Q387" s="10"/>
      <c r="R387" s="10"/>
      <c r="S387" s="10"/>
    </row>
    <row r="388">
      <c r="A388" s="10"/>
      <c r="B388" s="10"/>
      <c r="C388" s="10"/>
      <c r="D388" s="67"/>
      <c r="E388" s="62"/>
      <c r="F388" s="62"/>
      <c r="G388" s="51"/>
      <c r="H388" s="62"/>
      <c r="I388" s="20"/>
      <c r="J388" s="51"/>
      <c r="K388" s="51"/>
      <c r="L388" s="26"/>
      <c r="M388" s="65" t="str">
        <f>iferror(sumifs($H$3:$H$1009,$A$3:$A$1009,A388,$C$3:$C$1009,C388)/vlookup(A388,'Input de Projetos'!$A$3:$B$999,2,false),"")</f>
        <v/>
      </c>
      <c r="N388" s="48" t="str">
        <f t="shared" si="14"/>
        <v/>
      </c>
      <c r="O388" s="48" t="str">
        <f>IFERROR(if(J388&lt;&gt;"Sim","",VLOOKUP(A388,'Input de Projetos'!$A$3:$F$999,5,FALSE)*H388),"")</f>
        <v/>
      </c>
      <c r="P388" s="66" t="str">
        <f t="shared" si="15"/>
        <v/>
      </c>
      <c r="Q388" s="10"/>
      <c r="R388" s="10"/>
      <c r="S388" s="10"/>
    </row>
    <row r="389">
      <c r="A389" s="10"/>
      <c r="B389" s="10"/>
      <c r="C389" s="10"/>
      <c r="D389" s="67"/>
      <c r="E389" s="62"/>
      <c r="F389" s="62"/>
      <c r="G389" s="51"/>
      <c r="H389" s="62"/>
      <c r="I389" s="20"/>
      <c r="J389" s="51"/>
      <c r="K389" s="51"/>
      <c r="L389" s="26"/>
      <c r="M389" s="65" t="str">
        <f>iferror(sumifs($H$3:$H$1009,$A$3:$A$1009,A389,$C$3:$C$1009,C389)/vlookup(A389,'Input de Projetos'!$A$3:$B$999,2,false),"")</f>
        <v/>
      </c>
      <c r="N389" s="48" t="str">
        <f t="shared" si="14"/>
        <v/>
      </c>
      <c r="O389" s="48" t="str">
        <f>IFERROR(if(J389&lt;&gt;"Sim","",VLOOKUP(A389,'Input de Projetos'!$A$3:$F$999,5,FALSE)*H389),"")</f>
        <v/>
      </c>
      <c r="P389" s="66" t="str">
        <f t="shared" si="15"/>
        <v/>
      </c>
      <c r="Q389" s="10"/>
      <c r="R389" s="10"/>
      <c r="S389" s="10"/>
    </row>
    <row r="390">
      <c r="A390" s="10"/>
      <c r="B390" s="10"/>
      <c r="C390" s="10"/>
      <c r="D390" s="67"/>
      <c r="E390" s="62"/>
      <c r="F390" s="62"/>
      <c r="G390" s="51"/>
      <c r="H390" s="62"/>
      <c r="I390" s="20"/>
      <c r="J390" s="51"/>
      <c r="K390" s="51"/>
      <c r="L390" s="26"/>
      <c r="M390" s="65" t="str">
        <f>iferror(sumifs($H$3:$H$1009,$A$3:$A$1009,A390,$C$3:$C$1009,C390)/vlookup(A390,'Input de Projetos'!$A$3:$B$999,2,false),"")</f>
        <v/>
      </c>
      <c r="N390" s="48" t="str">
        <f t="shared" si="14"/>
        <v/>
      </c>
      <c r="O390" s="48" t="str">
        <f>IFERROR(if(J390&lt;&gt;"Sim","",VLOOKUP(A390,'Input de Projetos'!$A$3:$F$999,5,FALSE)*H390),"")</f>
        <v/>
      </c>
      <c r="P390" s="66" t="str">
        <f t="shared" si="15"/>
        <v/>
      </c>
      <c r="Q390" s="10"/>
      <c r="R390" s="10"/>
      <c r="S390" s="10"/>
    </row>
    <row r="391">
      <c r="A391" s="10"/>
      <c r="B391" s="10"/>
      <c r="C391" s="10"/>
      <c r="D391" s="67"/>
      <c r="E391" s="62"/>
      <c r="F391" s="62"/>
      <c r="G391" s="51"/>
      <c r="H391" s="62"/>
      <c r="I391" s="20"/>
      <c r="J391" s="51"/>
      <c r="K391" s="51"/>
      <c r="L391" s="26"/>
      <c r="M391" s="65" t="str">
        <f>iferror(sumifs($H$3:$H$1009,$A$3:$A$1009,A391,$C$3:$C$1009,C391)/vlookup(A391,'Input de Projetos'!$A$3:$B$999,2,false),"")</f>
        <v/>
      </c>
      <c r="N391" s="48" t="str">
        <f t="shared" si="14"/>
        <v/>
      </c>
      <c r="O391" s="48" t="str">
        <f>IFERROR(if(J391&lt;&gt;"Sim","",VLOOKUP(A391,'Input de Projetos'!$A$3:$F$999,5,FALSE)*H391),"")</f>
        <v/>
      </c>
      <c r="P391" s="66" t="str">
        <f t="shared" si="15"/>
        <v/>
      </c>
      <c r="Q391" s="10"/>
      <c r="R391" s="10"/>
      <c r="S391" s="10"/>
    </row>
    <row r="392">
      <c r="A392" s="10"/>
      <c r="B392" s="10"/>
      <c r="C392" s="10"/>
      <c r="D392" s="67"/>
      <c r="E392" s="62"/>
      <c r="F392" s="62"/>
      <c r="G392" s="51"/>
      <c r="H392" s="62"/>
      <c r="I392" s="20"/>
      <c r="J392" s="51"/>
      <c r="K392" s="51"/>
      <c r="L392" s="26"/>
      <c r="M392" s="65" t="str">
        <f>iferror(sumifs($H$3:$H$1009,$A$3:$A$1009,A392,$C$3:$C$1009,C392)/vlookup(A392,'Input de Projetos'!$A$3:$B$999,2,false),"")</f>
        <v/>
      </c>
      <c r="N392" s="48" t="str">
        <f t="shared" si="14"/>
        <v/>
      </c>
      <c r="O392" s="48" t="str">
        <f>IFERROR(if(J392&lt;&gt;"Sim","",VLOOKUP(A392,'Input de Projetos'!$A$3:$F$999,5,FALSE)*H392),"")</f>
        <v/>
      </c>
      <c r="P392" s="66" t="str">
        <f t="shared" si="15"/>
        <v/>
      </c>
      <c r="Q392" s="10"/>
      <c r="R392" s="10"/>
      <c r="S392" s="10"/>
    </row>
    <row r="393">
      <c r="A393" s="10"/>
      <c r="B393" s="10"/>
      <c r="C393" s="10"/>
      <c r="D393" s="67"/>
      <c r="E393" s="62"/>
      <c r="F393" s="62"/>
      <c r="G393" s="51"/>
      <c r="H393" s="62"/>
      <c r="I393" s="20"/>
      <c r="J393" s="51"/>
      <c r="K393" s="51"/>
      <c r="L393" s="26"/>
      <c r="M393" s="65" t="str">
        <f>iferror(sumifs($H$3:$H$1009,$A$3:$A$1009,A393,$C$3:$C$1009,C393)/vlookup(A393,'Input de Projetos'!$A$3:$B$999,2,false),"")</f>
        <v/>
      </c>
      <c r="N393" s="48" t="str">
        <f t="shared" si="14"/>
        <v/>
      </c>
      <c r="O393" s="48" t="str">
        <f>IFERROR(if(J393&lt;&gt;"Sim","",VLOOKUP(A393,'Input de Projetos'!$A$3:$F$999,5,FALSE)*H393),"")</f>
        <v/>
      </c>
      <c r="P393" s="66" t="str">
        <f t="shared" si="15"/>
        <v/>
      </c>
      <c r="Q393" s="10"/>
      <c r="R393" s="10"/>
      <c r="S393" s="10"/>
    </row>
    <row r="394">
      <c r="A394" s="10"/>
      <c r="B394" s="10"/>
      <c r="C394" s="10"/>
      <c r="D394" s="67"/>
      <c r="E394" s="62"/>
      <c r="F394" s="62"/>
      <c r="G394" s="51"/>
      <c r="H394" s="62"/>
      <c r="I394" s="20"/>
      <c r="J394" s="51"/>
      <c r="K394" s="51"/>
      <c r="L394" s="26"/>
      <c r="M394" s="65" t="str">
        <f>iferror(sumifs($H$3:$H$1009,$A$3:$A$1009,A394,$C$3:$C$1009,C394)/vlookup(A394,'Input de Projetos'!$A$3:$B$999,2,false),"")</f>
        <v/>
      </c>
      <c r="N394" s="48" t="str">
        <f t="shared" si="14"/>
        <v/>
      </c>
      <c r="O394" s="48" t="str">
        <f>IFERROR(if(J394&lt;&gt;"Sim","",VLOOKUP(A394,'Input de Projetos'!$A$3:$F$999,5,FALSE)*H394),"")</f>
        <v/>
      </c>
      <c r="P394" s="66" t="str">
        <f t="shared" si="15"/>
        <v/>
      </c>
      <c r="Q394" s="10"/>
      <c r="R394" s="10"/>
      <c r="S394" s="10"/>
    </row>
    <row r="395">
      <c r="A395" s="10"/>
      <c r="B395" s="10"/>
      <c r="C395" s="10"/>
      <c r="D395" s="67"/>
      <c r="E395" s="62"/>
      <c r="F395" s="62"/>
      <c r="G395" s="51"/>
      <c r="H395" s="62"/>
      <c r="I395" s="20"/>
      <c r="J395" s="51"/>
      <c r="K395" s="51"/>
      <c r="L395" s="26"/>
      <c r="M395" s="65" t="str">
        <f>iferror(sumifs($H$3:$H$1009,$A$3:$A$1009,A395,$C$3:$C$1009,C395)/vlookup(A395,'Input de Projetos'!$A$3:$B$999,2,false),"")</f>
        <v/>
      </c>
      <c r="N395" s="48" t="str">
        <f t="shared" si="14"/>
        <v/>
      </c>
      <c r="O395" s="48" t="str">
        <f>IFERROR(if(J395&lt;&gt;"Sim","",VLOOKUP(A395,'Input de Projetos'!$A$3:$F$999,5,FALSE)*H395),"")</f>
        <v/>
      </c>
      <c r="P395" s="66" t="str">
        <f t="shared" si="15"/>
        <v/>
      </c>
      <c r="Q395" s="10"/>
      <c r="R395" s="10"/>
      <c r="S395" s="10"/>
    </row>
    <row r="396">
      <c r="A396" s="10"/>
      <c r="B396" s="10"/>
      <c r="C396" s="10"/>
      <c r="D396" s="67"/>
      <c r="E396" s="62"/>
      <c r="F396" s="62"/>
      <c r="G396" s="51"/>
      <c r="H396" s="62"/>
      <c r="I396" s="20"/>
      <c r="J396" s="51"/>
      <c r="K396" s="51"/>
      <c r="L396" s="26"/>
      <c r="M396" s="65" t="str">
        <f>iferror(sumifs($H$3:$H$1009,$A$3:$A$1009,A396,$C$3:$C$1009,C396)/vlookup(A396,'Input de Projetos'!$A$3:$B$999,2,false),"")</f>
        <v/>
      </c>
      <c r="N396" s="48" t="str">
        <f t="shared" si="14"/>
        <v/>
      </c>
      <c r="O396" s="48" t="str">
        <f>IFERROR(if(J396&lt;&gt;"Sim","",VLOOKUP(A396,'Input de Projetos'!$A$3:$F$999,5,FALSE)*H396),"")</f>
        <v/>
      </c>
      <c r="P396" s="66" t="str">
        <f t="shared" si="15"/>
        <v/>
      </c>
      <c r="Q396" s="10"/>
      <c r="R396" s="10"/>
      <c r="S396" s="10"/>
    </row>
    <row r="397">
      <c r="A397" s="10"/>
      <c r="B397" s="10"/>
      <c r="C397" s="10"/>
      <c r="D397" s="67"/>
      <c r="E397" s="62"/>
      <c r="F397" s="62"/>
      <c r="G397" s="51"/>
      <c r="H397" s="62"/>
      <c r="I397" s="20"/>
      <c r="J397" s="51"/>
      <c r="K397" s="51"/>
      <c r="L397" s="26"/>
      <c r="M397" s="65" t="str">
        <f>iferror(sumifs($H$3:$H$1009,$A$3:$A$1009,A397,$C$3:$C$1009,C397)/vlookup(A397,'Input de Projetos'!$A$3:$B$999,2,false),"")</f>
        <v/>
      </c>
      <c r="N397" s="48" t="str">
        <f t="shared" si="14"/>
        <v/>
      </c>
      <c r="O397" s="48" t="str">
        <f>IFERROR(if(J397&lt;&gt;"Sim","",VLOOKUP(A397,'Input de Projetos'!$A$3:$F$999,5,FALSE)*H397),"")</f>
        <v/>
      </c>
      <c r="P397" s="66" t="str">
        <f t="shared" si="15"/>
        <v/>
      </c>
      <c r="Q397" s="10"/>
      <c r="R397" s="10"/>
      <c r="S397" s="10"/>
    </row>
    <row r="398">
      <c r="A398" s="10"/>
      <c r="B398" s="10"/>
      <c r="C398" s="10"/>
      <c r="D398" s="67"/>
      <c r="E398" s="62"/>
      <c r="F398" s="62"/>
      <c r="G398" s="51"/>
      <c r="H398" s="62"/>
      <c r="I398" s="20"/>
      <c r="J398" s="51"/>
      <c r="K398" s="51"/>
      <c r="L398" s="26"/>
      <c r="M398" s="65" t="str">
        <f>iferror(sumifs($H$3:$H$1009,$A$3:$A$1009,A398,$C$3:$C$1009,C398)/vlookup(A398,'Input de Projetos'!$A$3:$B$999,2,false),"")</f>
        <v/>
      </c>
      <c r="N398" s="48" t="str">
        <f t="shared" si="14"/>
        <v/>
      </c>
      <c r="O398" s="48" t="str">
        <f>IFERROR(if(J398&lt;&gt;"Sim","",VLOOKUP(A398,'Input de Projetos'!$A$3:$F$999,5,FALSE)*H398),"")</f>
        <v/>
      </c>
      <c r="P398" s="66" t="str">
        <f t="shared" si="15"/>
        <v/>
      </c>
      <c r="Q398" s="10"/>
      <c r="R398" s="10"/>
      <c r="S398" s="10"/>
    </row>
    <row r="399">
      <c r="A399" s="10"/>
      <c r="B399" s="10"/>
      <c r="C399" s="10"/>
      <c r="D399" s="67"/>
      <c r="E399" s="62"/>
      <c r="F399" s="62"/>
      <c r="G399" s="51"/>
      <c r="H399" s="62"/>
      <c r="I399" s="20"/>
      <c r="J399" s="51"/>
      <c r="K399" s="51"/>
      <c r="L399" s="26"/>
      <c r="M399" s="65" t="str">
        <f>iferror(sumifs($H$3:$H$1009,$A$3:$A$1009,A399,$C$3:$C$1009,C399)/vlookup(A399,'Input de Projetos'!$A$3:$B$999,2,false),"")</f>
        <v/>
      </c>
      <c r="N399" s="48" t="str">
        <f t="shared" si="14"/>
        <v/>
      </c>
      <c r="O399" s="48" t="str">
        <f>IFERROR(if(J399&lt;&gt;"Sim","",VLOOKUP(A399,'Input de Projetos'!$A$3:$F$999,5,FALSE)*H399),"")</f>
        <v/>
      </c>
      <c r="P399" s="66" t="str">
        <f t="shared" si="15"/>
        <v/>
      </c>
      <c r="Q399" s="10"/>
      <c r="R399" s="10"/>
      <c r="S399" s="10"/>
    </row>
    <row r="400">
      <c r="A400" s="10"/>
      <c r="B400" s="10"/>
      <c r="C400" s="10"/>
      <c r="D400" s="67"/>
      <c r="E400" s="62"/>
      <c r="F400" s="62"/>
      <c r="G400" s="51"/>
      <c r="H400" s="62"/>
      <c r="I400" s="20"/>
      <c r="J400" s="51"/>
      <c r="K400" s="51"/>
      <c r="L400" s="26"/>
      <c r="M400" s="65" t="str">
        <f>iferror(sumifs($H$3:$H$1009,$A$3:$A$1009,A400,$C$3:$C$1009,C400)/vlookup(A400,'Input de Projetos'!$A$3:$B$999,2,false),"")</f>
        <v/>
      </c>
      <c r="N400" s="48" t="str">
        <f t="shared" si="14"/>
        <v/>
      </c>
      <c r="O400" s="48" t="str">
        <f>IFERROR(if(J400&lt;&gt;"Sim","",VLOOKUP(A400,'Input de Projetos'!$A$3:$F$999,5,FALSE)*H400),"")</f>
        <v/>
      </c>
      <c r="P400" s="66" t="str">
        <f t="shared" si="15"/>
        <v/>
      </c>
      <c r="Q400" s="10"/>
      <c r="R400" s="10"/>
      <c r="S400" s="10"/>
    </row>
    <row r="401">
      <c r="A401" s="10"/>
      <c r="B401" s="10"/>
      <c r="C401" s="10"/>
      <c r="D401" s="67"/>
      <c r="E401" s="62"/>
      <c r="F401" s="62"/>
      <c r="G401" s="51"/>
      <c r="H401" s="62"/>
      <c r="I401" s="20"/>
      <c r="J401" s="51"/>
      <c r="K401" s="51"/>
      <c r="L401" s="26"/>
      <c r="M401" s="65" t="str">
        <f>iferror(sumifs($H$3:$H$1009,$A$3:$A$1009,A401,$C$3:$C$1009,C401)/vlookup(A401,'Input de Projetos'!$A$3:$B$999,2,false),"")</f>
        <v/>
      </c>
      <c r="N401" s="48" t="str">
        <f t="shared" si="14"/>
        <v/>
      </c>
      <c r="O401" s="48" t="str">
        <f>IFERROR(if(J401&lt;&gt;"Sim","",VLOOKUP(A401,'Input de Projetos'!$A$3:$F$999,5,FALSE)*H401),"")</f>
        <v/>
      </c>
      <c r="P401" s="66" t="str">
        <f t="shared" si="15"/>
        <v/>
      </c>
      <c r="Q401" s="10"/>
      <c r="R401" s="10"/>
      <c r="S401" s="10"/>
    </row>
    <row r="402">
      <c r="A402" s="10"/>
      <c r="B402" s="10"/>
      <c r="C402" s="10"/>
      <c r="D402" s="67"/>
      <c r="E402" s="62"/>
      <c r="F402" s="62"/>
      <c r="G402" s="51"/>
      <c r="H402" s="62"/>
      <c r="I402" s="20"/>
      <c r="J402" s="51"/>
      <c r="K402" s="51"/>
      <c r="L402" s="26"/>
      <c r="M402" s="65" t="str">
        <f>iferror(sumifs($H$3:$H$1009,$A$3:$A$1009,A402,$C$3:$C$1009,C402)/vlookup(A402,'Input de Projetos'!$A$3:$B$999,2,false),"")</f>
        <v/>
      </c>
      <c r="N402" s="48" t="str">
        <f t="shared" si="14"/>
        <v/>
      </c>
      <c r="O402" s="48" t="str">
        <f>IFERROR(if(J402&lt;&gt;"Sim","",VLOOKUP(A402,'Input de Projetos'!$A$3:$F$999,5,FALSE)*H402),"")</f>
        <v/>
      </c>
      <c r="P402" s="66" t="str">
        <f t="shared" si="15"/>
        <v/>
      </c>
      <c r="Q402" s="10"/>
      <c r="R402" s="10"/>
      <c r="S402" s="10"/>
    </row>
    <row r="403">
      <c r="A403" s="10"/>
      <c r="B403" s="10"/>
      <c r="C403" s="10"/>
      <c r="D403" s="67"/>
      <c r="E403" s="62"/>
      <c r="F403" s="62"/>
      <c r="G403" s="51"/>
      <c r="H403" s="62"/>
      <c r="I403" s="20"/>
      <c r="J403" s="51"/>
      <c r="K403" s="51"/>
      <c r="L403" s="26"/>
      <c r="M403" s="65" t="str">
        <f>iferror(sumifs($H$3:$H$1009,$A$3:$A$1009,A403,$C$3:$C$1009,C403)/vlookup(A403,'Input de Projetos'!$A$3:$B$999,2,false),"")</f>
        <v/>
      </c>
      <c r="N403" s="48" t="str">
        <f t="shared" si="14"/>
        <v/>
      </c>
      <c r="O403" s="48" t="str">
        <f>IFERROR(if(J403&lt;&gt;"Sim","",VLOOKUP(A403,'Input de Projetos'!$A$3:$F$999,5,FALSE)*H403),"")</f>
        <v/>
      </c>
      <c r="P403" s="66" t="str">
        <f t="shared" si="15"/>
        <v/>
      </c>
      <c r="Q403" s="10"/>
      <c r="R403" s="10"/>
      <c r="S403" s="10"/>
    </row>
    <row r="404">
      <c r="A404" s="10"/>
      <c r="B404" s="10"/>
      <c r="C404" s="10"/>
      <c r="D404" s="67"/>
      <c r="E404" s="62"/>
      <c r="F404" s="62"/>
      <c r="G404" s="51"/>
      <c r="H404" s="62"/>
      <c r="I404" s="20"/>
      <c r="J404" s="51"/>
      <c r="K404" s="51"/>
      <c r="L404" s="26"/>
      <c r="M404" s="65" t="str">
        <f>iferror(sumifs($H$3:$H$1009,$A$3:$A$1009,A404,$C$3:$C$1009,C404)/vlookup(A404,'Input de Projetos'!$A$3:$B$999,2,false),"")</f>
        <v/>
      </c>
      <c r="N404" s="48" t="str">
        <f t="shared" si="14"/>
        <v/>
      </c>
      <c r="O404" s="48" t="str">
        <f>IFERROR(if(J404&lt;&gt;"Sim","",VLOOKUP(A404,'Input de Projetos'!$A$3:$F$999,5,FALSE)*H404),"")</f>
        <v/>
      </c>
      <c r="P404" s="66" t="str">
        <f t="shared" si="15"/>
        <v/>
      </c>
      <c r="Q404" s="10"/>
      <c r="R404" s="10"/>
      <c r="S404" s="10"/>
    </row>
    <row r="405">
      <c r="A405" s="10"/>
      <c r="B405" s="10"/>
      <c r="C405" s="10"/>
      <c r="D405" s="67"/>
      <c r="E405" s="62"/>
      <c r="F405" s="62"/>
      <c r="G405" s="51"/>
      <c r="H405" s="62"/>
      <c r="I405" s="20"/>
      <c r="J405" s="51"/>
      <c r="K405" s="51"/>
      <c r="L405" s="26"/>
      <c r="M405" s="65" t="str">
        <f>iferror(sumifs($H$3:$H$1009,$A$3:$A$1009,A405,$C$3:$C$1009,C405)/vlookup(A405,'Input de Projetos'!$A$3:$B$999,2,false),"")</f>
        <v/>
      </c>
      <c r="N405" s="48" t="str">
        <f t="shared" si="14"/>
        <v/>
      </c>
      <c r="O405" s="48" t="str">
        <f>IFERROR(if(J405&lt;&gt;"Sim","",VLOOKUP(A405,'Input de Projetos'!$A$3:$F$999,5,FALSE)*H405),"")</f>
        <v/>
      </c>
      <c r="P405" s="66" t="str">
        <f t="shared" si="15"/>
        <v/>
      </c>
      <c r="Q405" s="10"/>
      <c r="R405" s="10"/>
      <c r="S405" s="10"/>
    </row>
    <row r="406">
      <c r="A406" s="10"/>
      <c r="B406" s="10"/>
      <c r="C406" s="10"/>
      <c r="D406" s="67"/>
      <c r="E406" s="62"/>
      <c r="F406" s="62"/>
      <c r="G406" s="51"/>
      <c r="H406" s="62"/>
      <c r="I406" s="20"/>
      <c r="J406" s="51"/>
      <c r="K406" s="51"/>
      <c r="L406" s="26"/>
      <c r="M406" s="65" t="str">
        <f>iferror(sumifs($H$3:$H$1009,$A$3:$A$1009,A406,$C$3:$C$1009,C406)/vlookup(A406,'Input de Projetos'!$A$3:$B$999,2,false),"")</f>
        <v/>
      </c>
      <c r="N406" s="48" t="str">
        <f t="shared" si="14"/>
        <v/>
      </c>
      <c r="O406" s="48" t="str">
        <f>IFERROR(if(J406&lt;&gt;"Sim","",VLOOKUP(A406,'Input de Projetos'!$A$3:$F$999,5,FALSE)*H406),"")</f>
        <v/>
      </c>
      <c r="P406" s="66" t="str">
        <f t="shared" si="15"/>
        <v/>
      </c>
      <c r="Q406" s="10"/>
      <c r="R406" s="10"/>
      <c r="S406" s="10"/>
    </row>
    <row r="407">
      <c r="A407" s="10"/>
      <c r="B407" s="10"/>
      <c r="C407" s="10"/>
      <c r="D407" s="67"/>
      <c r="E407" s="62"/>
      <c r="F407" s="62"/>
      <c r="G407" s="51"/>
      <c r="H407" s="62"/>
      <c r="I407" s="20"/>
      <c r="J407" s="51"/>
      <c r="K407" s="51"/>
      <c r="L407" s="26"/>
      <c r="M407" s="65" t="str">
        <f>iferror(sumifs($H$3:$H$1009,$A$3:$A$1009,A407,$C$3:$C$1009,C407)/vlookup(A407,'Input de Projetos'!$A$3:$B$999,2,false),"")</f>
        <v/>
      </c>
      <c r="N407" s="48" t="str">
        <f t="shared" si="14"/>
        <v/>
      </c>
      <c r="O407" s="48" t="str">
        <f>IFERROR(if(J407&lt;&gt;"Sim","",VLOOKUP(A407,'Input de Projetos'!$A$3:$F$999,5,FALSE)*H407),"")</f>
        <v/>
      </c>
      <c r="P407" s="66" t="str">
        <f t="shared" si="15"/>
        <v/>
      </c>
      <c r="Q407" s="10"/>
      <c r="R407" s="10"/>
      <c r="S407" s="10"/>
    </row>
    <row r="408">
      <c r="A408" s="10"/>
      <c r="B408" s="10"/>
      <c r="C408" s="10"/>
      <c r="D408" s="67"/>
      <c r="E408" s="62"/>
      <c r="F408" s="62"/>
      <c r="G408" s="51"/>
      <c r="H408" s="62"/>
      <c r="I408" s="20"/>
      <c r="J408" s="51"/>
      <c r="K408" s="51"/>
      <c r="L408" s="26"/>
      <c r="M408" s="65" t="str">
        <f>iferror(sumifs($H$3:$H$1009,$A$3:$A$1009,A408,$C$3:$C$1009,C408)/vlookup(A408,'Input de Projetos'!$A$3:$B$999,2,false),"")</f>
        <v/>
      </c>
      <c r="N408" s="48" t="str">
        <f t="shared" si="14"/>
        <v/>
      </c>
      <c r="O408" s="48" t="str">
        <f>IFERROR(if(J408&lt;&gt;"Sim","",VLOOKUP(A408,'Input de Projetos'!$A$3:$F$999,5,FALSE)*H408),"")</f>
        <v/>
      </c>
      <c r="P408" s="66" t="str">
        <f t="shared" si="15"/>
        <v/>
      </c>
      <c r="Q408" s="10"/>
      <c r="R408" s="10"/>
      <c r="S408" s="10"/>
    </row>
    <row r="409">
      <c r="A409" s="10"/>
      <c r="B409" s="10"/>
      <c r="C409" s="10"/>
      <c r="D409" s="67"/>
      <c r="E409" s="62"/>
      <c r="F409" s="62"/>
      <c r="G409" s="51"/>
      <c r="H409" s="62"/>
      <c r="I409" s="20"/>
      <c r="J409" s="51"/>
      <c r="K409" s="51"/>
      <c r="L409" s="26"/>
      <c r="M409" s="65" t="str">
        <f>iferror(sumifs($H$3:$H$1009,$A$3:$A$1009,A409,$C$3:$C$1009,C409)/vlookup(A409,'Input de Projetos'!$A$3:$B$999,2,false),"")</f>
        <v/>
      </c>
      <c r="N409" s="48" t="str">
        <f t="shared" si="14"/>
        <v/>
      </c>
      <c r="O409" s="48" t="str">
        <f>IFERROR(if(J409&lt;&gt;"Sim","",VLOOKUP(A409,'Input de Projetos'!$A$3:$F$999,5,FALSE)*H409),"")</f>
        <v/>
      </c>
      <c r="P409" s="66" t="str">
        <f t="shared" si="15"/>
        <v/>
      </c>
      <c r="Q409" s="10"/>
      <c r="R409" s="10"/>
      <c r="S409" s="10"/>
    </row>
    <row r="410">
      <c r="A410" s="10"/>
      <c r="B410" s="10"/>
      <c r="C410" s="10"/>
      <c r="D410" s="67"/>
      <c r="E410" s="62"/>
      <c r="F410" s="62"/>
      <c r="G410" s="51"/>
      <c r="H410" s="62"/>
      <c r="I410" s="20"/>
      <c r="J410" s="51"/>
      <c r="K410" s="51"/>
      <c r="L410" s="26"/>
      <c r="M410" s="65" t="str">
        <f>iferror(sumifs($H$3:$H$1009,$A$3:$A$1009,A410,$C$3:$C$1009,C410)/vlookup(A410,'Input de Projetos'!$A$3:$B$999,2,false),"")</f>
        <v/>
      </c>
      <c r="N410" s="48" t="str">
        <f t="shared" si="14"/>
        <v/>
      </c>
      <c r="O410" s="48" t="str">
        <f>IFERROR(if(J410&lt;&gt;"Sim","",VLOOKUP(A410,'Input de Projetos'!$A$3:$F$999,5,FALSE)*H410),"")</f>
        <v/>
      </c>
      <c r="P410" s="66" t="str">
        <f t="shared" si="15"/>
        <v/>
      </c>
      <c r="Q410" s="10"/>
      <c r="R410" s="10"/>
      <c r="S410" s="10"/>
    </row>
    <row r="411">
      <c r="A411" s="10"/>
      <c r="B411" s="10"/>
      <c r="C411" s="10"/>
      <c r="D411" s="67"/>
      <c r="E411" s="62"/>
      <c r="F411" s="62"/>
      <c r="G411" s="51"/>
      <c r="H411" s="62"/>
      <c r="I411" s="20"/>
      <c r="J411" s="51"/>
      <c r="K411" s="51"/>
      <c r="L411" s="26"/>
      <c r="M411" s="65" t="str">
        <f>iferror(sumifs($H$3:$H$1009,$A$3:$A$1009,A411,$C$3:$C$1009,C411)/vlookup(A411,'Input de Projetos'!$A$3:$B$999,2,false),"")</f>
        <v/>
      </c>
      <c r="N411" s="48" t="str">
        <f t="shared" si="14"/>
        <v/>
      </c>
      <c r="O411" s="48" t="str">
        <f>IFERROR(if(J411&lt;&gt;"Sim","",VLOOKUP(A411,'Input de Projetos'!$A$3:$F$999,5,FALSE)*H411),"")</f>
        <v/>
      </c>
      <c r="P411" s="66" t="str">
        <f t="shared" si="15"/>
        <v/>
      </c>
      <c r="Q411" s="10"/>
      <c r="R411" s="10"/>
      <c r="S411" s="10"/>
    </row>
    <row r="412">
      <c r="A412" s="10"/>
      <c r="B412" s="10"/>
      <c r="C412" s="10"/>
      <c r="D412" s="67"/>
      <c r="E412" s="62"/>
      <c r="F412" s="62"/>
      <c r="G412" s="51"/>
      <c r="H412" s="62"/>
      <c r="I412" s="20"/>
      <c r="J412" s="51"/>
      <c r="K412" s="51"/>
      <c r="L412" s="26"/>
      <c r="M412" s="65" t="str">
        <f>iferror(sumifs($H$3:$H$1009,$A$3:$A$1009,A412,$C$3:$C$1009,C412)/vlookup(A412,'Input de Projetos'!$A$3:$B$999,2,false),"")</f>
        <v/>
      </c>
      <c r="N412" s="48" t="str">
        <f t="shared" si="14"/>
        <v/>
      </c>
      <c r="O412" s="48" t="str">
        <f>IFERROR(if(J412&lt;&gt;"Sim","",VLOOKUP(A412,'Input de Projetos'!$A$3:$F$999,5,FALSE)*H412),"")</f>
        <v/>
      </c>
      <c r="P412" s="66" t="str">
        <f t="shared" si="15"/>
        <v/>
      </c>
      <c r="Q412" s="10"/>
      <c r="R412" s="10"/>
      <c r="S412" s="10"/>
    </row>
    <row r="413">
      <c r="A413" s="10"/>
      <c r="B413" s="10"/>
      <c r="C413" s="10"/>
      <c r="D413" s="67"/>
      <c r="E413" s="62"/>
      <c r="F413" s="62"/>
      <c r="G413" s="51"/>
      <c r="H413" s="62"/>
      <c r="I413" s="20"/>
      <c r="J413" s="51"/>
      <c r="K413" s="51"/>
      <c r="L413" s="26"/>
      <c r="M413" s="65" t="str">
        <f>iferror(sumifs($H$3:$H$1009,$A$3:$A$1009,A413,$C$3:$C$1009,C413)/vlookup(A413,'Input de Projetos'!$A$3:$B$999,2,false),"")</f>
        <v/>
      </c>
      <c r="N413" s="48" t="str">
        <f t="shared" si="14"/>
        <v/>
      </c>
      <c r="O413" s="48" t="str">
        <f>IFERROR(if(J413&lt;&gt;"Sim","",VLOOKUP(A413,'Input de Projetos'!$A$3:$F$999,5,FALSE)*H413),"")</f>
        <v/>
      </c>
      <c r="P413" s="66" t="str">
        <f t="shared" si="15"/>
        <v/>
      </c>
      <c r="Q413" s="10"/>
      <c r="R413" s="10"/>
      <c r="S413" s="10"/>
    </row>
    <row r="414">
      <c r="A414" s="10"/>
      <c r="B414" s="10"/>
      <c r="C414" s="10"/>
      <c r="D414" s="67"/>
      <c r="E414" s="62"/>
      <c r="F414" s="62"/>
      <c r="G414" s="51"/>
      <c r="H414" s="62"/>
      <c r="I414" s="20"/>
      <c r="J414" s="51"/>
      <c r="K414" s="51"/>
      <c r="L414" s="26"/>
      <c r="M414" s="65" t="str">
        <f>iferror(sumifs($H$3:$H$1009,$A$3:$A$1009,A414,$C$3:$C$1009,C414)/vlookup(A414,'Input de Projetos'!$A$3:$B$999,2,false),"")</f>
        <v/>
      </c>
      <c r="N414" s="48" t="str">
        <f t="shared" si="14"/>
        <v/>
      </c>
      <c r="O414" s="48" t="str">
        <f>IFERROR(if(J414&lt;&gt;"Sim","",VLOOKUP(A414,'Input de Projetos'!$A$3:$F$999,5,FALSE)*H414),"")</f>
        <v/>
      </c>
      <c r="P414" s="66" t="str">
        <f t="shared" si="15"/>
        <v/>
      </c>
      <c r="Q414" s="10"/>
      <c r="R414" s="10"/>
      <c r="S414" s="10"/>
    </row>
    <row r="415">
      <c r="A415" s="10"/>
      <c r="B415" s="10"/>
      <c r="C415" s="10"/>
      <c r="D415" s="67"/>
      <c r="E415" s="62"/>
      <c r="F415" s="62"/>
      <c r="G415" s="51"/>
      <c r="H415" s="62"/>
      <c r="I415" s="20"/>
      <c r="J415" s="51"/>
      <c r="K415" s="51"/>
      <c r="L415" s="26"/>
      <c r="M415" s="65" t="str">
        <f>iferror(sumifs($H$3:$H$1009,$A$3:$A$1009,A415,$C$3:$C$1009,C415)/vlookup(A415,'Input de Projetos'!$A$3:$B$999,2,false),"")</f>
        <v/>
      </c>
      <c r="N415" s="48" t="str">
        <f t="shared" si="14"/>
        <v/>
      </c>
      <c r="O415" s="48" t="str">
        <f>IFERROR(if(J415&lt;&gt;"Sim","",VLOOKUP(A415,'Input de Projetos'!$A$3:$F$999,5,FALSE)*H415),"")</f>
        <v/>
      </c>
      <c r="P415" s="66" t="str">
        <f t="shared" si="15"/>
        <v/>
      </c>
      <c r="Q415" s="10"/>
      <c r="R415" s="10"/>
      <c r="S415" s="10"/>
    </row>
    <row r="416">
      <c r="A416" s="10"/>
      <c r="B416" s="10"/>
      <c r="C416" s="10"/>
      <c r="D416" s="67"/>
      <c r="E416" s="62"/>
      <c r="F416" s="62"/>
      <c r="G416" s="51"/>
      <c r="H416" s="62"/>
      <c r="I416" s="20"/>
      <c r="J416" s="51"/>
      <c r="K416" s="51"/>
      <c r="L416" s="26"/>
      <c r="M416" s="65" t="str">
        <f>iferror(sumifs($H$3:$H$1009,$A$3:$A$1009,A416,$C$3:$C$1009,C416)/vlookup(A416,'Input de Projetos'!$A$3:$B$999,2,false),"")</f>
        <v/>
      </c>
      <c r="N416" s="48" t="str">
        <f t="shared" si="14"/>
        <v/>
      </c>
      <c r="O416" s="48" t="str">
        <f>IFERROR(if(J416&lt;&gt;"Sim","",VLOOKUP(A416,'Input de Projetos'!$A$3:$F$999,5,FALSE)*H416),"")</f>
        <v/>
      </c>
      <c r="P416" s="66" t="str">
        <f t="shared" si="15"/>
        <v/>
      </c>
      <c r="Q416" s="10"/>
      <c r="R416" s="10"/>
      <c r="S416" s="10"/>
    </row>
    <row r="417">
      <c r="A417" s="10"/>
      <c r="B417" s="10"/>
      <c r="C417" s="10"/>
      <c r="D417" s="67"/>
      <c r="E417" s="62"/>
      <c r="F417" s="62"/>
      <c r="G417" s="51"/>
      <c r="H417" s="62"/>
      <c r="I417" s="20"/>
      <c r="J417" s="51"/>
      <c r="K417" s="51"/>
      <c r="L417" s="26"/>
      <c r="M417" s="65" t="str">
        <f>iferror(sumifs($H$3:$H$1009,$A$3:$A$1009,A417,$C$3:$C$1009,C417)/vlookup(A417,'Input de Projetos'!$A$3:$B$999,2,false),"")</f>
        <v/>
      </c>
      <c r="N417" s="48" t="str">
        <f t="shared" si="14"/>
        <v/>
      </c>
      <c r="O417" s="48" t="str">
        <f>IFERROR(if(J417&lt;&gt;"Sim","",VLOOKUP(A417,'Input de Projetos'!$A$3:$F$999,5,FALSE)*H417),"")</f>
        <v/>
      </c>
      <c r="P417" s="66" t="str">
        <f t="shared" si="15"/>
        <v/>
      </c>
      <c r="Q417" s="10"/>
      <c r="R417" s="10"/>
      <c r="S417" s="10"/>
    </row>
    <row r="418">
      <c r="A418" s="10"/>
      <c r="B418" s="10"/>
      <c r="C418" s="10"/>
      <c r="D418" s="67"/>
      <c r="E418" s="62"/>
      <c r="F418" s="62"/>
      <c r="G418" s="51"/>
      <c r="H418" s="62"/>
      <c r="I418" s="20"/>
      <c r="J418" s="51"/>
      <c r="K418" s="51"/>
      <c r="L418" s="26"/>
      <c r="M418" s="65" t="str">
        <f>iferror(sumifs($H$3:$H$1009,$A$3:$A$1009,A418,$C$3:$C$1009,C418)/vlookup(A418,'Input de Projetos'!$A$3:$B$999,2,false),"")</f>
        <v/>
      </c>
      <c r="N418" s="48" t="str">
        <f t="shared" si="14"/>
        <v/>
      </c>
      <c r="O418" s="48" t="str">
        <f>IFERROR(if(J418&lt;&gt;"Sim","",VLOOKUP(A418,'Input de Projetos'!$A$3:$F$999,5,FALSE)*H418),"")</f>
        <v/>
      </c>
      <c r="P418" s="66" t="str">
        <f t="shared" si="15"/>
        <v/>
      </c>
      <c r="Q418" s="10"/>
      <c r="R418" s="10"/>
      <c r="S418" s="10"/>
    </row>
    <row r="419">
      <c r="A419" s="10"/>
      <c r="B419" s="10"/>
      <c r="C419" s="10"/>
      <c r="D419" s="67"/>
      <c r="E419" s="62"/>
      <c r="F419" s="62"/>
      <c r="G419" s="51"/>
      <c r="H419" s="62"/>
      <c r="I419" s="20"/>
      <c r="J419" s="51"/>
      <c r="K419" s="51"/>
      <c r="L419" s="26"/>
      <c r="M419" s="65" t="str">
        <f>iferror(sumifs($H$3:$H$1009,$A$3:$A$1009,A419,$C$3:$C$1009,C419)/vlookup(A419,'Input de Projetos'!$A$3:$B$999,2,false),"")</f>
        <v/>
      </c>
      <c r="N419" s="48" t="str">
        <f t="shared" si="14"/>
        <v/>
      </c>
      <c r="O419" s="48" t="str">
        <f>IFERROR(if(J419&lt;&gt;"Sim","",VLOOKUP(A419,'Input de Projetos'!$A$3:$F$999,5,FALSE)*H419),"")</f>
        <v/>
      </c>
      <c r="P419" s="66" t="str">
        <f t="shared" si="15"/>
        <v/>
      </c>
      <c r="Q419" s="10"/>
      <c r="R419" s="10"/>
      <c r="S419" s="10"/>
    </row>
    <row r="420">
      <c r="A420" s="10"/>
      <c r="B420" s="10"/>
      <c r="C420" s="10"/>
      <c r="D420" s="67"/>
      <c r="E420" s="62"/>
      <c r="F420" s="62"/>
      <c r="G420" s="51"/>
      <c r="H420" s="62"/>
      <c r="I420" s="20"/>
      <c r="J420" s="51"/>
      <c r="K420" s="51"/>
      <c r="L420" s="26"/>
      <c r="M420" s="65" t="str">
        <f>iferror(sumifs($H$3:$H$1009,$A$3:$A$1009,A420,$C$3:$C$1009,C420)/vlookup(A420,'Input de Projetos'!$A$3:$B$999,2,false),"")</f>
        <v/>
      </c>
      <c r="N420" s="48" t="str">
        <f t="shared" si="14"/>
        <v/>
      </c>
      <c r="O420" s="48" t="str">
        <f>IFERROR(if(J420&lt;&gt;"Sim","",VLOOKUP(A420,'Input de Projetos'!$A$3:$F$999,5,FALSE)*H420),"")</f>
        <v/>
      </c>
      <c r="P420" s="66" t="str">
        <f t="shared" si="15"/>
        <v/>
      </c>
      <c r="Q420" s="10"/>
      <c r="R420" s="10"/>
      <c r="S420" s="10"/>
    </row>
    <row r="421">
      <c r="A421" s="10"/>
      <c r="B421" s="10"/>
      <c r="C421" s="10"/>
      <c r="D421" s="67"/>
      <c r="E421" s="62"/>
      <c r="F421" s="62"/>
      <c r="G421" s="51"/>
      <c r="H421" s="62"/>
      <c r="I421" s="20"/>
      <c r="J421" s="51"/>
      <c r="K421" s="51"/>
      <c r="L421" s="26"/>
      <c r="M421" s="65" t="str">
        <f>iferror(sumifs($H$3:$H$1009,$A$3:$A$1009,A421,$C$3:$C$1009,C421)/vlookup(A421,'Input de Projetos'!$A$3:$B$999,2,false),"")</f>
        <v/>
      </c>
      <c r="N421" s="48" t="str">
        <f t="shared" si="14"/>
        <v/>
      </c>
      <c r="O421" s="48" t="str">
        <f>IFERROR(if(J421&lt;&gt;"Sim","",VLOOKUP(A421,'Input de Projetos'!$A$3:$F$999,5,FALSE)*H421),"")</f>
        <v/>
      </c>
      <c r="P421" s="66" t="str">
        <f t="shared" si="15"/>
        <v/>
      </c>
      <c r="Q421" s="10"/>
      <c r="R421" s="10"/>
      <c r="S421" s="10"/>
    </row>
    <row r="422">
      <c r="A422" s="10"/>
      <c r="B422" s="10"/>
      <c r="C422" s="10"/>
      <c r="D422" s="67"/>
      <c r="E422" s="62"/>
      <c r="F422" s="62"/>
      <c r="G422" s="51"/>
      <c r="H422" s="62"/>
      <c r="I422" s="20"/>
      <c r="J422" s="51"/>
      <c r="K422" s="51"/>
      <c r="L422" s="26"/>
      <c r="M422" s="65" t="str">
        <f>iferror(sumifs($H$3:$H$1009,$A$3:$A$1009,A422,$C$3:$C$1009,C422)/vlookup(A422,'Input de Projetos'!$A$3:$B$999,2,false),"")</f>
        <v/>
      </c>
      <c r="N422" s="48" t="str">
        <f t="shared" si="14"/>
        <v/>
      </c>
      <c r="O422" s="48" t="str">
        <f>IFERROR(if(J422&lt;&gt;"Sim","",VLOOKUP(A422,'Input de Projetos'!$A$3:$F$999,5,FALSE)*H422),"")</f>
        <v/>
      </c>
      <c r="P422" s="66" t="str">
        <f t="shared" si="15"/>
        <v/>
      </c>
      <c r="Q422" s="10"/>
      <c r="R422" s="10"/>
      <c r="S422" s="10"/>
    </row>
    <row r="423">
      <c r="A423" s="10"/>
      <c r="B423" s="10"/>
      <c r="C423" s="10"/>
      <c r="D423" s="67"/>
      <c r="E423" s="62"/>
      <c r="F423" s="62"/>
      <c r="G423" s="51"/>
      <c r="H423" s="62"/>
      <c r="I423" s="20"/>
      <c r="J423" s="51"/>
      <c r="K423" s="51"/>
      <c r="L423" s="26"/>
      <c r="M423" s="65" t="str">
        <f>iferror(sumifs($H$3:$H$1009,$A$3:$A$1009,A423,$C$3:$C$1009,C423)/vlookup(A423,'Input de Projetos'!$A$3:$B$999,2,false),"")</f>
        <v/>
      </c>
      <c r="N423" s="48" t="str">
        <f t="shared" si="14"/>
        <v/>
      </c>
      <c r="O423" s="48" t="str">
        <f>IFERROR(if(J423&lt;&gt;"Sim","",VLOOKUP(A423,'Input de Projetos'!$A$3:$F$999,5,FALSE)*H423),"")</f>
        <v/>
      </c>
      <c r="P423" s="66" t="str">
        <f t="shared" si="15"/>
        <v/>
      </c>
      <c r="Q423" s="10"/>
      <c r="R423" s="10"/>
      <c r="S423" s="10"/>
    </row>
    <row r="424">
      <c r="A424" s="10"/>
      <c r="B424" s="10"/>
      <c r="C424" s="10"/>
      <c r="D424" s="67"/>
      <c r="E424" s="62"/>
      <c r="F424" s="62"/>
      <c r="G424" s="51"/>
      <c r="H424" s="62"/>
      <c r="I424" s="20"/>
      <c r="J424" s="51"/>
      <c r="K424" s="51"/>
      <c r="L424" s="26"/>
      <c r="M424" s="65" t="str">
        <f>iferror(sumifs($H$3:$H$1009,$A$3:$A$1009,A424,$C$3:$C$1009,C424)/vlookup(A424,'Input de Projetos'!$A$3:$B$999,2,false),"")</f>
        <v/>
      </c>
      <c r="N424" s="48" t="str">
        <f t="shared" si="14"/>
        <v/>
      </c>
      <c r="O424" s="48" t="str">
        <f>IFERROR(if(J424&lt;&gt;"Sim","",VLOOKUP(A424,'Input de Projetos'!$A$3:$F$999,5,FALSE)*H424),"")</f>
        <v/>
      </c>
      <c r="P424" s="66" t="str">
        <f t="shared" si="15"/>
        <v/>
      </c>
      <c r="Q424" s="10"/>
      <c r="R424" s="10"/>
      <c r="S424" s="10"/>
    </row>
    <row r="425">
      <c r="A425" s="10"/>
      <c r="B425" s="10"/>
      <c r="C425" s="10"/>
      <c r="D425" s="67"/>
      <c r="E425" s="62"/>
      <c r="F425" s="62"/>
      <c r="G425" s="51"/>
      <c r="H425" s="62"/>
      <c r="I425" s="20"/>
      <c r="J425" s="51"/>
      <c r="K425" s="51"/>
      <c r="L425" s="26"/>
      <c r="M425" s="65" t="str">
        <f>iferror(sumifs($H$3:$H$1009,$A$3:$A$1009,A425,$C$3:$C$1009,C425)/vlookup(A425,'Input de Projetos'!$A$3:$B$999,2,false),"")</f>
        <v/>
      </c>
      <c r="N425" s="48" t="str">
        <f t="shared" si="14"/>
        <v/>
      </c>
      <c r="O425" s="48" t="str">
        <f>IFERROR(if(J425&lt;&gt;"Sim","",VLOOKUP(A425,'Input de Projetos'!$A$3:$F$999,5,FALSE)*H425),"")</f>
        <v/>
      </c>
      <c r="P425" s="66" t="str">
        <f t="shared" si="15"/>
        <v/>
      </c>
      <c r="Q425" s="10"/>
      <c r="R425" s="10"/>
      <c r="S425" s="10"/>
    </row>
    <row r="426">
      <c r="A426" s="10"/>
      <c r="B426" s="10"/>
      <c r="C426" s="10"/>
      <c r="D426" s="67"/>
      <c r="E426" s="62"/>
      <c r="F426" s="62"/>
      <c r="G426" s="51"/>
      <c r="H426" s="62"/>
      <c r="I426" s="20"/>
      <c r="J426" s="51"/>
      <c r="K426" s="51"/>
      <c r="L426" s="26"/>
      <c r="M426" s="65" t="str">
        <f>iferror(sumifs($H$3:$H$1009,$A$3:$A$1009,A426,$C$3:$C$1009,C426)/vlookup(A426,'Input de Projetos'!$A$3:$B$999,2,false),"")</f>
        <v/>
      </c>
      <c r="N426" s="48" t="str">
        <f t="shared" si="14"/>
        <v/>
      </c>
      <c r="O426" s="48" t="str">
        <f>IFERROR(if(J426&lt;&gt;"Sim","",VLOOKUP(A426,'Input de Projetos'!$A$3:$F$999,5,FALSE)*H426),"")</f>
        <v/>
      </c>
      <c r="P426" s="66" t="str">
        <f t="shared" si="15"/>
        <v/>
      </c>
      <c r="Q426" s="10"/>
      <c r="R426" s="10"/>
      <c r="S426" s="10"/>
    </row>
    <row r="427">
      <c r="A427" s="10"/>
      <c r="B427" s="10"/>
      <c r="C427" s="10"/>
      <c r="D427" s="67"/>
      <c r="E427" s="62"/>
      <c r="F427" s="62"/>
      <c r="G427" s="51"/>
      <c r="H427" s="62"/>
      <c r="I427" s="20"/>
      <c r="J427" s="51"/>
      <c r="K427" s="51"/>
      <c r="L427" s="26"/>
      <c r="M427" s="65" t="str">
        <f>iferror(sumifs($H$3:$H$1009,$A$3:$A$1009,A427,$C$3:$C$1009,C427)/vlookup(A427,'Input de Projetos'!$A$3:$B$999,2,false),"")</f>
        <v/>
      </c>
      <c r="N427" s="48" t="str">
        <f t="shared" si="14"/>
        <v/>
      </c>
      <c r="O427" s="48" t="str">
        <f>IFERROR(if(J427&lt;&gt;"Sim","",VLOOKUP(A427,'Input de Projetos'!$A$3:$F$999,5,FALSE)*H427),"")</f>
        <v/>
      </c>
      <c r="P427" s="66" t="str">
        <f t="shared" si="15"/>
        <v/>
      </c>
      <c r="Q427" s="10"/>
      <c r="R427" s="10"/>
      <c r="S427" s="10"/>
    </row>
    <row r="428">
      <c r="A428" s="10"/>
      <c r="B428" s="10"/>
      <c r="C428" s="10"/>
      <c r="D428" s="67"/>
      <c r="E428" s="62"/>
      <c r="F428" s="62"/>
      <c r="G428" s="51"/>
      <c r="H428" s="62"/>
      <c r="I428" s="20"/>
      <c r="J428" s="51"/>
      <c r="K428" s="51"/>
      <c r="L428" s="26"/>
      <c r="M428" s="65" t="str">
        <f>iferror(sumifs($H$3:$H$1009,$A$3:$A$1009,A428,$C$3:$C$1009,C428)/vlookup(A428,'Input de Projetos'!$A$3:$B$999,2,false),"")</f>
        <v/>
      </c>
      <c r="N428" s="48" t="str">
        <f t="shared" si="14"/>
        <v/>
      </c>
      <c r="O428" s="48" t="str">
        <f>IFERROR(if(J428&lt;&gt;"Sim","",VLOOKUP(A428,'Input de Projetos'!$A$3:$F$999,5,FALSE)*H428),"")</f>
        <v/>
      </c>
      <c r="P428" s="66" t="str">
        <f t="shared" si="15"/>
        <v/>
      </c>
      <c r="Q428" s="10"/>
      <c r="R428" s="10"/>
      <c r="S428" s="10"/>
    </row>
    <row r="429">
      <c r="A429" s="10"/>
      <c r="B429" s="10"/>
      <c r="C429" s="10"/>
      <c r="D429" s="67"/>
      <c r="E429" s="62"/>
      <c r="F429" s="62"/>
      <c r="G429" s="51"/>
      <c r="H429" s="62"/>
      <c r="I429" s="20"/>
      <c r="J429" s="51"/>
      <c r="K429" s="51"/>
      <c r="L429" s="26"/>
      <c r="M429" s="65" t="str">
        <f>iferror(sumifs($H$3:$H$1009,$A$3:$A$1009,A429,$C$3:$C$1009,C429)/vlookup(A429,'Input de Projetos'!$A$3:$B$999,2,false),"")</f>
        <v/>
      </c>
      <c r="N429" s="48" t="str">
        <f t="shared" si="14"/>
        <v/>
      </c>
      <c r="O429" s="48" t="str">
        <f>IFERROR(if(J429&lt;&gt;"Sim","",VLOOKUP(A429,'Input de Projetos'!$A$3:$F$999,5,FALSE)*H429),"")</f>
        <v/>
      </c>
      <c r="P429" s="66" t="str">
        <f t="shared" si="15"/>
        <v/>
      </c>
      <c r="Q429" s="10"/>
      <c r="R429" s="10"/>
      <c r="S429" s="10"/>
    </row>
    <row r="430">
      <c r="A430" s="10"/>
      <c r="B430" s="10"/>
      <c r="C430" s="10"/>
      <c r="D430" s="67"/>
      <c r="E430" s="62"/>
      <c r="F430" s="62"/>
      <c r="G430" s="51"/>
      <c r="H430" s="62"/>
      <c r="I430" s="20"/>
      <c r="J430" s="51"/>
      <c r="K430" s="51"/>
      <c r="L430" s="26"/>
      <c r="M430" s="65" t="str">
        <f>iferror(sumifs($H$3:$H$1009,$A$3:$A$1009,A430,$C$3:$C$1009,C430)/vlookup(A430,'Input de Projetos'!$A$3:$B$999,2,false),"")</f>
        <v/>
      </c>
      <c r="N430" s="48" t="str">
        <f t="shared" si="14"/>
        <v/>
      </c>
      <c r="O430" s="48" t="str">
        <f>IFERROR(if(J430&lt;&gt;"Sim","",VLOOKUP(A430,'Input de Projetos'!$A$3:$F$999,5,FALSE)*H430),"")</f>
        <v/>
      </c>
      <c r="P430" s="66" t="str">
        <f t="shared" si="15"/>
        <v/>
      </c>
      <c r="Q430" s="10"/>
      <c r="R430" s="10"/>
      <c r="S430" s="10"/>
    </row>
    <row r="431">
      <c r="A431" s="10"/>
      <c r="B431" s="10"/>
      <c r="C431" s="10"/>
      <c r="D431" s="67"/>
      <c r="E431" s="62"/>
      <c r="F431" s="62"/>
      <c r="G431" s="51"/>
      <c r="H431" s="62"/>
      <c r="I431" s="20"/>
      <c r="J431" s="51"/>
      <c r="K431" s="51"/>
      <c r="L431" s="26"/>
      <c r="M431" s="65" t="str">
        <f>iferror(sumifs($H$3:$H$1009,$A$3:$A$1009,A431,$C$3:$C$1009,C431)/vlookup(A431,'Input de Projetos'!$A$3:$B$999,2,false),"")</f>
        <v/>
      </c>
      <c r="N431" s="48" t="str">
        <f t="shared" si="14"/>
        <v/>
      </c>
      <c r="O431" s="48" t="str">
        <f>IFERROR(if(J431&lt;&gt;"Sim","",VLOOKUP(A431,'Input de Projetos'!$A$3:$F$999,5,FALSE)*H431),"")</f>
        <v/>
      </c>
      <c r="P431" s="66" t="str">
        <f t="shared" si="15"/>
        <v/>
      </c>
      <c r="Q431" s="10"/>
      <c r="R431" s="10"/>
      <c r="S431" s="10"/>
    </row>
    <row r="432">
      <c r="A432" s="10"/>
      <c r="B432" s="10"/>
      <c r="C432" s="10"/>
      <c r="D432" s="67"/>
      <c r="E432" s="62"/>
      <c r="F432" s="62"/>
      <c r="G432" s="51"/>
      <c r="H432" s="62"/>
      <c r="I432" s="20"/>
      <c r="J432" s="51"/>
      <c r="K432" s="51"/>
      <c r="L432" s="26"/>
      <c r="M432" s="65" t="str">
        <f>iferror(sumifs($H$3:$H$1009,$A$3:$A$1009,A432,$C$3:$C$1009,C432)/vlookup(A432,'Input de Projetos'!$A$3:$B$999,2,false),"")</f>
        <v/>
      </c>
      <c r="N432" s="48" t="str">
        <f t="shared" si="14"/>
        <v/>
      </c>
      <c r="O432" s="48" t="str">
        <f>IFERROR(if(J432&lt;&gt;"Sim","",VLOOKUP(A432,'Input de Projetos'!$A$3:$F$999,5,FALSE)*H432),"")</f>
        <v/>
      </c>
      <c r="P432" s="66" t="str">
        <f t="shared" si="15"/>
        <v/>
      </c>
      <c r="Q432" s="10"/>
      <c r="R432" s="10"/>
      <c r="S432" s="10"/>
    </row>
    <row r="433">
      <c r="A433" s="10"/>
      <c r="B433" s="10"/>
      <c r="C433" s="10"/>
      <c r="D433" s="67"/>
      <c r="E433" s="62"/>
      <c r="F433" s="62"/>
      <c r="G433" s="51"/>
      <c r="H433" s="62"/>
      <c r="I433" s="20"/>
      <c r="J433" s="51"/>
      <c r="K433" s="51"/>
      <c r="L433" s="26"/>
      <c r="M433" s="65" t="str">
        <f>iferror(sumifs($H$3:$H$1009,$A$3:$A$1009,A433,$C$3:$C$1009,C433)/vlookup(A433,'Input de Projetos'!$A$3:$B$999,2,false),"")</f>
        <v/>
      </c>
      <c r="N433" s="48" t="str">
        <f t="shared" si="14"/>
        <v/>
      </c>
      <c r="O433" s="48" t="str">
        <f>IFERROR(if(J433&lt;&gt;"Sim","",VLOOKUP(A433,'Input de Projetos'!$A$3:$F$999,5,FALSE)*H433),"")</f>
        <v/>
      </c>
      <c r="P433" s="66" t="str">
        <f t="shared" si="15"/>
        <v/>
      </c>
      <c r="Q433" s="10"/>
      <c r="R433" s="10"/>
      <c r="S433" s="10"/>
    </row>
    <row r="434">
      <c r="A434" s="10"/>
      <c r="B434" s="10"/>
      <c r="C434" s="10"/>
      <c r="D434" s="67"/>
      <c r="E434" s="62"/>
      <c r="F434" s="62"/>
      <c r="G434" s="51"/>
      <c r="H434" s="62"/>
      <c r="I434" s="20"/>
      <c r="J434" s="51"/>
      <c r="K434" s="51"/>
      <c r="L434" s="26"/>
      <c r="M434" s="65" t="str">
        <f>iferror(sumifs($H$3:$H$1009,$A$3:$A$1009,A434,$C$3:$C$1009,C434)/vlookup(A434,'Input de Projetos'!$A$3:$B$999,2,false),"")</f>
        <v/>
      </c>
      <c r="N434" s="48" t="str">
        <f t="shared" si="14"/>
        <v/>
      </c>
      <c r="O434" s="48" t="str">
        <f>IFERROR(if(J434&lt;&gt;"Sim","",VLOOKUP(A434,'Input de Projetos'!$A$3:$F$999,5,FALSE)*H434),"")</f>
        <v/>
      </c>
      <c r="P434" s="66" t="str">
        <f t="shared" si="15"/>
        <v/>
      </c>
      <c r="Q434" s="10"/>
      <c r="R434" s="10"/>
      <c r="S434" s="10"/>
    </row>
    <row r="435">
      <c r="A435" s="10"/>
      <c r="B435" s="10"/>
      <c r="C435" s="10"/>
      <c r="D435" s="67"/>
      <c r="E435" s="62"/>
      <c r="F435" s="62"/>
      <c r="G435" s="51"/>
      <c r="H435" s="62"/>
      <c r="I435" s="20"/>
      <c r="J435" s="51"/>
      <c r="K435" s="51"/>
      <c r="L435" s="26"/>
      <c r="M435" s="65" t="str">
        <f>iferror(sumifs($H$3:$H$1009,$A$3:$A$1009,A435,$C$3:$C$1009,C435)/vlookup(A435,'Input de Projetos'!$A$3:$B$999,2,false),"")</f>
        <v/>
      </c>
      <c r="N435" s="48" t="str">
        <f t="shared" si="14"/>
        <v/>
      </c>
      <c r="O435" s="48" t="str">
        <f>IFERROR(if(J435&lt;&gt;"Sim","",VLOOKUP(A435,'Input de Projetos'!$A$3:$F$999,5,FALSE)*H435),"")</f>
        <v/>
      </c>
      <c r="P435" s="66" t="str">
        <f t="shared" si="15"/>
        <v/>
      </c>
      <c r="Q435" s="10"/>
      <c r="R435" s="10"/>
      <c r="S435" s="10"/>
    </row>
    <row r="436">
      <c r="A436" s="10"/>
      <c r="B436" s="10"/>
      <c r="C436" s="10"/>
      <c r="D436" s="67"/>
      <c r="E436" s="62"/>
      <c r="F436" s="62"/>
      <c r="G436" s="51"/>
      <c r="H436" s="62"/>
      <c r="I436" s="20"/>
      <c r="J436" s="51"/>
      <c r="K436" s="51"/>
      <c r="L436" s="26"/>
      <c r="M436" s="65" t="str">
        <f>iferror(sumifs($H$3:$H$1009,$A$3:$A$1009,A436,$C$3:$C$1009,C436)/vlookup(A436,'Input de Projetos'!$A$3:$B$999,2,false),"")</f>
        <v/>
      </c>
      <c r="N436" s="48" t="str">
        <f t="shared" si="14"/>
        <v/>
      </c>
      <c r="O436" s="48" t="str">
        <f>IFERROR(if(J436&lt;&gt;"Sim","",VLOOKUP(A436,'Input de Projetos'!$A$3:$F$999,5,FALSE)*H436),"")</f>
        <v/>
      </c>
      <c r="P436" s="66" t="str">
        <f t="shared" si="15"/>
        <v/>
      </c>
      <c r="Q436" s="10"/>
      <c r="R436" s="10"/>
      <c r="S436" s="10"/>
    </row>
    <row r="437">
      <c r="A437" s="10"/>
      <c r="B437" s="10"/>
      <c r="C437" s="10"/>
      <c r="D437" s="67"/>
      <c r="E437" s="62"/>
      <c r="F437" s="62"/>
      <c r="G437" s="51"/>
      <c r="H437" s="62"/>
      <c r="I437" s="20"/>
      <c r="J437" s="51"/>
      <c r="K437" s="51"/>
      <c r="L437" s="26"/>
      <c r="M437" s="65" t="str">
        <f>iferror(sumifs($H$3:$H$1009,$A$3:$A$1009,A437,$C$3:$C$1009,C437)/vlookup(A437,'Input de Projetos'!$A$3:$B$999,2,false),"")</f>
        <v/>
      </c>
      <c r="N437" s="48" t="str">
        <f t="shared" si="14"/>
        <v/>
      </c>
      <c r="O437" s="48" t="str">
        <f>IFERROR(if(J437&lt;&gt;"Sim","",VLOOKUP(A437,'Input de Projetos'!$A$3:$F$999,5,FALSE)*H437),"")</f>
        <v/>
      </c>
      <c r="P437" s="66" t="str">
        <f t="shared" si="15"/>
        <v/>
      </c>
      <c r="Q437" s="10"/>
      <c r="R437" s="10"/>
      <c r="S437" s="10"/>
    </row>
    <row r="438">
      <c r="A438" s="10"/>
      <c r="B438" s="10"/>
      <c r="C438" s="10"/>
      <c r="D438" s="67"/>
      <c r="E438" s="62"/>
      <c r="F438" s="62"/>
      <c r="G438" s="51"/>
      <c r="H438" s="62"/>
      <c r="I438" s="20"/>
      <c r="J438" s="51"/>
      <c r="K438" s="51"/>
      <c r="L438" s="26"/>
      <c r="M438" s="65" t="str">
        <f>iferror(sumifs($H$3:$H$1009,$A$3:$A$1009,A438,$C$3:$C$1009,C438)/vlookup(A438,'Input de Projetos'!$A$3:$B$999,2,false),"")</f>
        <v/>
      </c>
      <c r="N438" s="48" t="str">
        <f t="shared" si="14"/>
        <v/>
      </c>
      <c r="O438" s="48" t="str">
        <f>IFERROR(if(J438&lt;&gt;"Sim","",VLOOKUP(A438,'Input de Projetos'!$A$3:$F$999,5,FALSE)*H438),"")</f>
        <v/>
      </c>
      <c r="P438" s="66" t="str">
        <f t="shared" si="15"/>
        <v/>
      </c>
      <c r="Q438" s="10"/>
      <c r="R438" s="10"/>
      <c r="S438" s="10"/>
    </row>
    <row r="439">
      <c r="A439" s="10"/>
      <c r="B439" s="10"/>
      <c r="C439" s="10"/>
      <c r="D439" s="67"/>
      <c r="E439" s="62"/>
      <c r="F439" s="62"/>
      <c r="G439" s="51"/>
      <c r="H439" s="62"/>
      <c r="I439" s="20"/>
      <c r="J439" s="51"/>
      <c r="K439" s="51"/>
      <c r="L439" s="26"/>
      <c r="M439" s="65" t="str">
        <f>iferror(sumifs($H$3:$H$1009,$A$3:$A$1009,A439,$C$3:$C$1009,C439)/vlookup(A439,'Input de Projetos'!$A$3:$B$999,2,false),"")</f>
        <v/>
      </c>
      <c r="N439" s="48" t="str">
        <f t="shared" si="14"/>
        <v/>
      </c>
      <c r="O439" s="48" t="str">
        <f>IFERROR(if(J439&lt;&gt;"Sim","",VLOOKUP(A439,'Input de Projetos'!$A$3:$F$999,5,FALSE)*H439),"")</f>
        <v/>
      </c>
      <c r="P439" s="66" t="str">
        <f t="shared" si="15"/>
        <v/>
      </c>
      <c r="Q439" s="10"/>
      <c r="R439" s="10"/>
      <c r="S439" s="10"/>
    </row>
    <row r="440">
      <c r="A440" s="10"/>
      <c r="B440" s="10"/>
      <c r="C440" s="10"/>
      <c r="D440" s="67"/>
      <c r="E440" s="62"/>
      <c r="F440" s="62"/>
      <c r="G440" s="51"/>
      <c r="H440" s="62"/>
      <c r="I440" s="20"/>
      <c r="J440" s="51"/>
      <c r="K440" s="51"/>
      <c r="L440" s="26"/>
      <c r="M440" s="65" t="str">
        <f>iferror(sumifs($H$3:$H$1009,$A$3:$A$1009,A440,$C$3:$C$1009,C440)/vlookup(A440,'Input de Projetos'!$A$3:$B$999,2,false),"")</f>
        <v/>
      </c>
      <c r="N440" s="48" t="str">
        <f t="shared" si="14"/>
        <v/>
      </c>
      <c r="O440" s="48" t="str">
        <f>IFERROR(if(J440&lt;&gt;"Sim","",VLOOKUP(A440,'Input de Projetos'!$A$3:$F$999,5,FALSE)*H440),"")</f>
        <v/>
      </c>
      <c r="P440" s="66" t="str">
        <f t="shared" si="15"/>
        <v/>
      </c>
      <c r="Q440" s="10"/>
      <c r="R440" s="10"/>
      <c r="S440" s="10"/>
    </row>
    <row r="441">
      <c r="A441" s="10"/>
      <c r="B441" s="10"/>
      <c r="C441" s="10"/>
      <c r="D441" s="67"/>
      <c r="E441" s="62"/>
      <c r="F441" s="62"/>
      <c r="G441" s="51"/>
      <c r="H441" s="62"/>
      <c r="I441" s="20"/>
      <c r="J441" s="51"/>
      <c r="K441" s="51"/>
      <c r="L441" s="26"/>
      <c r="M441" s="65" t="str">
        <f>iferror(sumifs($H$3:$H$1009,$A$3:$A$1009,A441,$C$3:$C$1009,C441)/vlookup(A441,'Input de Projetos'!$A$3:$B$999,2,false),"")</f>
        <v/>
      </c>
      <c r="N441" s="48" t="str">
        <f t="shared" si="14"/>
        <v/>
      </c>
      <c r="O441" s="48" t="str">
        <f>IFERROR(if(J441&lt;&gt;"Sim","",VLOOKUP(A441,'Input de Projetos'!$A$3:$F$999,5,FALSE)*H441),"")</f>
        <v/>
      </c>
      <c r="P441" s="66" t="str">
        <f t="shared" si="15"/>
        <v/>
      </c>
      <c r="Q441" s="10"/>
      <c r="R441" s="10"/>
      <c r="S441" s="10"/>
    </row>
    <row r="442">
      <c r="A442" s="10"/>
      <c r="B442" s="10"/>
      <c r="C442" s="10"/>
      <c r="D442" s="67"/>
      <c r="E442" s="62"/>
      <c r="F442" s="62"/>
      <c r="G442" s="51"/>
      <c r="H442" s="62"/>
      <c r="I442" s="20"/>
      <c r="J442" s="51"/>
      <c r="K442" s="51"/>
      <c r="L442" s="26"/>
      <c r="M442" s="65" t="str">
        <f>iferror(sumifs($H$3:$H$1009,$A$3:$A$1009,A442,$C$3:$C$1009,C442)/vlookup(A442,'Input de Projetos'!$A$3:$B$999,2,false),"")</f>
        <v/>
      </c>
      <c r="N442" s="48" t="str">
        <f t="shared" si="14"/>
        <v/>
      </c>
      <c r="O442" s="48" t="str">
        <f>IFERROR(if(J442&lt;&gt;"Sim","",VLOOKUP(A442,'Input de Projetos'!$A$3:$F$999,5,FALSE)*H442),"")</f>
        <v/>
      </c>
      <c r="P442" s="66" t="str">
        <f t="shared" si="15"/>
        <v/>
      </c>
      <c r="Q442" s="10"/>
      <c r="R442" s="10"/>
      <c r="S442" s="10"/>
    </row>
    <row r="443">
      <c r="A443" s="10"/>
      <c r="B443" s="10"/>
      <c r="C443" s="10"/>
      <c r="D443" s="67"/>
      <c r="E443" s="62"/>
      <c r="F443" s="62"/>
      <c r="G443" s="51"/>
      <c r="H443" s="62"/>
      <c r="I443" s="20"/>
      <c r="J443" s="51"/>
      <c r="K443" s="51"/>
      <c r="L443" s="26"/>
      <c r="M443" s="65" t="str">
        <f>iferror(sumifs($H$3:$H$1009,$A$3:$A$1009,A443,$C$3:$C$1009,C443)/vlookup(A443,'Input de Projetos'!$A$3:$B$999,2,false),"")</f>
        <v/>
      </c>
      <c r="N443" s="48" t="str">
        <f t="shared" si="14"/>
        <v/>
      </c>
      <c r="O443" s="48" t="str">
        <f>IFERROR(if(J443&lt;&gt;"Sim","",VLOOKUP(A443,'Input de Projetos'!$A$3:$F$999,5,FALSE)*H443),"")</f>
        <v/>
      </c>
      <c r="P443" s="66" t="str">
        <f t="shared" si="15"/>
        <v/>
      </c>
      <c r="Q443" s="10"/>
      <c r="R443" s="10"/>
      <c r="S443" s="10"/>
    </row>
    <row r="444">
      <c r="A444" s="10"/>
      <c r="B444" s="10"/>
      <c r="C444" s="10"/>
      <c r="D444" s="67"/>
      <c r="E444" s="62"/>
      <c r="F444" s="62"/>
      <c r="G444" s="51"/>
      <c r="H444" s="62"/>
      <c r="I444" s="20"/>
      <c r="J444" s="51"/>
      <c r="K444" s="51"/>
      <c r="L444" s="26"/>
      <c r="M444" s="65" t="str">
        <f>iferror(sumifs($H$3:$H$1009,$A$3:$A$1009,A444,$C$3:$C$1009,C444)/vlookup(A444,'Input de Projetos'!$A$3:$B$999,2,false),"")</f>
        <v/>
      </c>
      <c r="N444" s="48" t="str">
        <f t="shared" si="14"/>
        <v/>
      </c>
      <c r="O444" s="48" t="str">
        <f>IFERROR(if(J444&lt;&gt;"Sim","",VLOOKUP(A444,'Input de Projetos'!$A$3:$F$999,5,FALSE)*H444),"")</f>
        <v/>
      </c>
      <c r="P444" s="66" t="str">
        <f t="shared" si="15"/>
        <v/>
      </c>
      <c r="Q444" s="10"/>
      <c r="R444" s="10"/>
      <c r="S444" s="10"/>
    </row>
    <row r="445">
      <c r="A445" s="10"/>
      <c r="B445" s="10"/>
      <c r="C445" s="10"/>
      <c r="D445" s="67"/>
      <c r="E445" s="62"/>
      <c r="F445" s="62"/>
      <c r="G445" s="51"/>
      <c r="H445" s="62"/>
      <c r="I445" s="20"/>
      <c r="J445" s="51"/>
      <c r="K445" s="51"/>
      <c r="L445" s="26"/>
      <c r="M445" s="65" t="str">
        <f>iferror(sumifs($H$3:$H$1009,$A$3:$A$1009,A445,$C$3:$C$1009,C445)/vlookup(A445,'Input de Projetos'!$A$3:$B$999,2,false),"")</f>
        <v/>
      </c>
      <c r="N445" s="48" t="str">
        <f t="shared" si="14"/>
        <v/>
      </c>
      <c r="O445" s="48" t="str">
        <f>IFERROR(if(J445&lt;&gt;"Sim","",VLOOKUP(A445,'Input de Projetos'!$A$3:$F$999,5,FALSE)*H445),"")</f>
        <v/>
      </c>
      <c r="P445" s="66" t="str">
        <f t="shared" si="15"/>
        <v/>
      </c>
      <c r="Q445" s="10"/>
      <c r="R445" s="10"/>
      <c r="S445" s="10"/>
    </row>
    <row r="446">
      <c r="A446" s="10"/>
      <c r="B446" s="10"/>
      <c r="C446" s="10"/>
      <c r="D446" s="67"/>
      <c r="E446" s="62"/>
      <c r="F446" s="62"/>
      <c r="G446" s="51"/>
      <c r="H446" s="62"/>
      <c r="I446" s="20"/>
      <c r="J446" s="51"/>
      <c r="K446" s="51"/>
      <c r="L446" s="26"/>
      <c r="M446" s="65" t="str">
        <f>iferror(sumifs($H$3:$H$1009,$A$3:$A$1009,A446,$C$3:$C$1009,C446)/vlookup(A446,'Input de Projetos'!$A$3:$B$999,2,false),"")</f>
        <v/>
      </c>
      <c r="N446" s="48" t="str">
        <f t="shared" si="14"/>
        <v/>
      </c>
      <c r="O446" s="48" t="str">
        <f>IFERROR(if(J446&lt;&gt;"Sim","",VLOOKUP(A446,'Input de Projetos'!$A$3:$F$999,5,FALSE)*H446),"")</f>
        <v/>
      </c>
      <c r="P446" s="66" t="str">
        <f t="shared" si="15"/>
        <v/>
      </c>
      <c r="Q446" s="10"/>
      <c r="R446" s="10"/>
      <c r="S446" s="10"/>
    </row>
    <row r="447">
      <c r="A447" s="10"/>
      <c r="B447" s="10"/>
      <c r="C447" s="10"/>
      <c r="D447" s="67"/>
      <c r="E447" s="62"/>
      <c r="F447" s="62"/>
      <c r="G447" s="51"/>
      <c r="H447" s="62"/>
      <c r="I447" s="20"/>
      <c r="J447" s="51"/>
      <c r="K447" s="51"/>
      <c r="L447" s="26"/>
      <c r="M447" s="65" t="str">
        <f>iferror(sumifs($H$3:$H$1009,$A$3:$A$1009,A447,$C$3:$C$1009,C447)/vlookup(A447,'Input de Projetos'!$A$3:$B$999,2,false),"")</f>
        <v/>
      </c>
      <c r="N447" s="48" t="str">
        <f t="shared" si="14"/>
        <v/>
      </c>
      <c r="O447" s="48" t="str">
        <f>IFERROR(if(J447&lt;&gt;"Sim","",VLOOKUP(A447,'Input de Projetos'!$A$3:$F$999,5,FALSE)*H447),"")</f>
        <v/>
      </c>
      <c r="P447" s="66" t="str">
        <f t="shared" si="15"/>
        <v/>
      </c>
      <c r="Q447" s="10"/>
      <c r="R447" s="10"/>
      <c r="S447" s="10"/>
    </row>
    <row r="448">
      <c r="A448" s="10"/>
      <c r="B448" s="10"/>
      <c r="C448" s="10"/>
      <c r="D448" s="67"/>
      <c r="E448" s="62"/>
      <c r="F448" s="62"/>
      <c r="G448" s="51"/>
      <c r="H448" s="62"/>
      <c r="I448" s="20"/>
      <c r="J448" s="51"/>
      <c r="K448" s="51"/>
      <c r="L448" s="26"/>
      <c r="M448" s="65" t="str">
        <f>iferror(sumifs($H$3:$H$1009,$A$3:$A$1009,A448,$C$3:$C$1009,C448)/vlookup(A448,'Input de Projetos'!$A$3:$B$999,2,false),"")</f>
        <v/>
      </c>
      <c r="N448" s="48" t="str">
        <f t="shared" si="14"/>
        <v/>
      </c>
      <c r="O448" s="48" t="str">
        <f>IFERROR(if(J448&lt;&gt;"Sim","",VLOOKUP(A448,'Input de Projetos'!$A$3:$F$999,5,FALSE)*H448),"")</f>
        <v/>
      </c>
      <c r="P448" s="66" t="str">
        <f t="shared" si="15"/>
        <v/>
      </c>
      <c r="Q448" s="10"/>
      <c r="R448" s="10"/>
      <c r="S448" s="10"/>
    </row>
    <row r="449">
      <c r="A449" s="10"/>
      <c r="B449" s="10"/>
      <c r="C449" s="10"/>
      <c r="D449" s="67"/>
      <c r="E449" s="62"/>
      <c r="F449" s="62"/>
      <c r="G449" s="51"/>
      <c r="H449" s="62"/>
      <c r="I449" s="20"/>
      <c r="J449" s="51"/>
      <c r="K449" s="51"/>
      <c r="L449" s="26"/>
      <c r="M449" s="65" t="str">
        <f>iferror(sumifs($H$3:$H$1009,$A$3:$A$1009,A449,$C$3:$C$1009,C449)/vlookup(A449,'Input de Projetos'!$A$3:$B$999,2,false),"")</f>
        <v/>
      </c>
      <c r="N449" s="48" t="str">
        <f t="shared" si="14"/>
        <v/>
      </c>
      <c r="O449" s="48" t="str">
        <f>IFERROR(if(J449&lt;&gt;"Sim","",VLOOKUP(A449,'Input de Projetos'!$A$3:$F$999,5,FALSE)*H449),"")</f>
        <v/>
      </c>
      <c r="P449" s="66" t="str">
        <f t="shared" si="15"/>
        <v/>
      </c>
      <c r="Q449" s="10"/>
      <c r="R449" s="10"/>
      <c r="S449" s="10"/>
    </row>
    <row r="450">
      <c r="A450" s="10"/>
      <c r="B450" s="10"/>
      <c r="C450" s="10"/>
      <c r="D450" s="67"/>
      <c r="E450" s="62"/>
      <c r="F450" s="62"/>
      <c r="G450" s="51"/>
      <c r="H450" s="62"/>
      <c r="I450" s="20"/>
      <c r="J450" s="51"/>
      <c r="K450" s="51"/>
      <c r="L450" s="26"/>
      <c r="M450" s="65" t="str">
        <f>iferror(sumifs($H$3:$H$1009,$A$3:$A$1009,A450,$C$3:$C$1009,C450)/vlookup(A450,'Input de Projetos'!$A$3:$B$999,2,false),"")</f>
        <v/>
      </c>
      <c r="N450" s="48" t="str">
        <f t="shared" si="14"/>
        <v/>
      </c>
      <c r="O450" s="48" t="str">
        <f>IFERROR(if(J450&lt;&gt;"Sim","",VLOOKUP(A450,'Input de Projetos'!$A$3:$F$999,5,FALSE)*H450),"")</f>
        <v/>
      </c>
      <c r="P450" s="66" t="str">
        <f t="shared" si="15"/>
        <v/>
      </c>
      <c r="Q450" s="10"/>
      <c r="R450" s="10"/>
      <c r="S450" s="10"/>
    </row>
    <row r="451">
      <c r="A451" s="10"/>
      <c r="B451" s="10"/>
      <c r="C451" s="10"/>
      <c r="D451" s="67"/>
      <c r="E451" s="62"/>
      <c r="F451" s="62"/>
      <c r="G451" s="51"/>
      <c r="H451" s="62"/>
      <c r="I451" s="20"/>
      <c r="J451" s="51"/>
      <c r="K451" s="51"/>
      <c r="L451" s="26"/>
      <c r="M451" s="65" t="str">
        <f>iferror(sumifs($H$3:$H$1009,$A$3:$A$1009,A451,$C$3:$C$1009,C451)/vlookup(A451,'Input de Projetos'!$A$3:$B$999,2,false),"")</f>
        <v/>
      </c>
      <c r="N451" s="48" t="str">
        <f t="shared" si="14"/>
        <v/>
      </c>
      <c r="O451" s="48" t="str">
        <f>IFERROR(if(J451&lt;&gt;"Sim","",VLOOKUP(A451,'Input de Projetos'!$A$3:$F$999,5,FALSE)*H451),"")</f>
        <v/>
      </c>
      <c r="P451" s="66" t="str">
        <f t="shared" si="15"/>
        <v/>
      </c>
      <c r="Q451" s="10"/>
      <c r="R451" s="10"/>
      <c r="S451" s="10"/>
    </row>
    <row r="452">
      <c r="A452" s="10"/>
      <c r="B452" s="10"/>
      <c r="C452" s="10"/>
      <c r="D452" s="67"/>
      <c r="E452" s="62"/>
      <c r="F452" s="62"/>
      <c r="G452" s="51"/>
      <c r="H452" s="62"/>
      <c r="I452" s="20"/>
      <c r="J452" s="51"/>
      <c r="K452" s="51"/>
      <c r="L452" s="26"/>
      <c r="M452" s="65" t="str">
        <f>iferror(sumifs($H$3:$H$1009,$A$3:$A$1009,A452,$C$3:$C$1009,C452)/vlookup(A452,'Input de Projetos'!$A$3:$B$999,2,false),"")</f>
        <v/>
      </c>
      <c r="N452" s="48" t="str">
        <f t="shared" si="14"/>
        <v/>
      </c>
      <c r="O452" s="48" t="str">
        <f>IFERROR(if(J452&lt;&gt;"Sim","",VLOOKUP(A452,'Input de Projetos'!$A$3:$F$999,5,FALSE)*H452),"")</f>
        <v/>
      </c>
      <c r="P452" s="66" t="str">
        <f t="shared" si="15"/>
        <v/>
      </c>
      <c r="Q452" s="10"/>
      <c r="R452" s="10"/>
      <c r="S452" s="10"/>
    </row>
    <row r="453">
      <c r="A453" s="10"/>
      <c r="B453" s="10"/>
      <c r="C453" s="10"/>
      <c r="D453" s="67"/>
      <c r="E453" s="62"/>
      <c r="F453" s="62"/>
      <c r="G453" s="51"/>
      <c r="H453" s="62"/>
      <c r="I453" s="20"/>
      <c r="J453" s="51"/>
      <c r="K453" s="51"/>
      <c r="L453" s="26"/>
      <c r="M453" s="65" t="str">
        <f>iferror(sumifs($H$3:$H$1009,$A$3:$A$1009,A453,$C$3:$C$1009,C453)/vlookup(A453,'Input de Projetos'!$A$3:$B$999,2,false),"")</f>
        <v/>
      </c>
      <c r="N453" s="48" t="str">
        <f t="shared" si="14"/>
        <v/>
      </c>
      <c r="O453" s="48" t="str">
        <f>IFERROR(if(J453&lt;&gt;"Sim","",VLOOKUP(A453,'Input de Projetos'!$A$3:$F$999,5,FALSE)*H453),"")</f>
        <v/>
      </c>
      <c r="P453" s="66" t="str">
        <f t="shared" si="15"/>
        <v/>
      </c>
      <c r="Q453" s="10"/>
      <c r="R453" s="10"/>
      <c r="S453" s="10"/>
    </row>
    <row r="454">
      <c r="A454" s="10"/>
      <c r="B454" s="10"/>
      <c r="C454" s="10"/>
      <c r="D454" s="67"/>
      <c r="E454" s="62"/>
      <c r="F454" s="62"/>
      <c r="G454" s="51"/>
      <c r="H454" s="62"/>
      <c r="I454" s="20"/>
      <c r="J454" s="51"/>
      <c r="K454" s="51"/>
      <c r="L454" s="26"/>
      <c r="M454" s="65" t="str">
        <f>iferror(sumifs($H$3:$H$1009,$A$3:$A$1009,A454,$C$3:$C$1009,C454)/vlookup(A454,'Input de Projetos'!$A$3:$B$999,2,false),"")</f>
        <v/>
      </c>
      <c r="N454" s="48" t="str">
        <f t="shared" si="14"/>
        <v/>
      </c>
      <c r="O454" s="48" t="str">
        <f>IFERROR(if(J454&lt;&gt;"Sim","",VLOOKUP(A454,'Input de Projetos'!$A$3:$F$999,5,FALSE)*H454),"")</f>
        <v/>
      </c>
      <c r="P454" s="66" t="str">
        <f t="shared" si="15"/>
        <v/>
      </c>
      <c r="Q454" s="10"/>
      <c r="R454" s="10"/>
      <c r="S454" s="10"/>
    </row>
    <row r="455">
      <c r="A455" s="10"/>
      <c r="B455" s="10"/>
      <c r="C455" s="10"/>
      <c r="D455" s="67"/>
      <c r="E455" s="62"/>
      <c r="F455" s="62"/>
      <c r="G455" s="51"/>
      <c r="H455" s="62"/>
      <c r="I455" s="20"/>
      <c r="J455" s="51"/>
      <c r="K455" s="51"/>
      <c r="L455" s="26"/>
      <c r="M455" s="65" t="str">
        <f>iferror(sumifs($H$3:$H$1009,$A$3:$A$1009,A455,$C$3:$C$1009,C455)/vlookup(A455,'Input de Projetos'!$A$3:$B$999,2,false),"")</f>
        <v/>
      </c>
      <c r="N455" s="48" t="str">
        <f t="shared" si="14"/>
        <v/>
      </c>
      <c r="O455" s="48" t="str">
        <f>IFERROR(if(J455&lt;&gt;"Sim","",VLOOKUP(A455,'Input de Projetos'!$A$3:$F$999,5,FALSE)*H455),"")</f>
        <v/>
      </c>
      <c r="P455" s="66" t="str">
        <f t="shared" si="15"/>
        <v/>
      </c>
      <c r="Q455" s="10"/>
      <c r="R455" s="10"/>
      <c r="S455" s="10"/>
    </row>
    <row r="456">
      <c r="A456" s="10"/>
      <c r="B456" s="10"/>
      <c r="C456" s="10"/>
      <c r="D456" s="67"/>
      <c r="E456" s="62"/>
      <c r="F456" s="62"/>
      <c r="G456" s="51"/>
      <c r="H456" s="62"/>
      <c r="I456" s="20"/>
      <c r="J456" s="51"/>
      <c r="K456" s="51"/>
      <c r="L456" s="26"/>
      <c r="M456" s="65" t="str">
        <f>iferror(sumifs($H$3:$H$1009,$A$3:$A$1009,A456,$C$3:$C$1009,C456)/vlookup(A456,'Input de Projetos'!$A$3:$B$999,2,false),"")</f>
        <v/>
      </c>
      <c r="N456" s="48" t="str">
        <f t="shared" si="14"/>
        <v/>
      </c>
      <c r="O456" s="48" t="str">
        <f>IFERROR(if(J456&lt;&gt;"Sim","",VLOOKUP(A456,'Input de Projetos'!$A$3:$F$999,5,FALSE)*H456),"")</f>
        <v/>
      </c>
      <c r="P456" s="66" t="str">
        <f t="shared" si="15"/>
        <v/>
      </c>
      <c r="Q456" s="10"/>
      <c r="R456" s="10"/>
      <c r="S456" s="10"/>
    </row>
    <row r="457">
      <c r="A457" s="10"/>
      <c r="B457" s="10"/>
      <c r="C457" s="10"/>
      <c r="D457" s="67"/>
      <c r="E457" s="62"/>
      <c r="F457" s="62"/>
      <c r="G457" s="51"/>
      <c r="H457" s="62"/>
      <c r="I457" s="20"/>
      <c r="J457" s="51"/>
      <c r="K457" s="51"/>
      <c r="L457" s="26"/>
      <c r="M457" s="65" t="str">
        <f>iferror(sumifs($H$3:$H$1009,$A$3:$A$1009,A457,$C$3:$C$1009,C457)/vlookup(A457,'Input de Projetos'!$A$3:$B$999,2,false),"")</f>
        <v/>
      </c>
      <c r="N457" s="48" t="str">
        <f t="shared" si="14"/>
        <v/>
      </c>
      <c r="O457" s="48" t="str">
        <f>IFERROR(if(J457&lt;&gt;"Sim","",VLOOKUP(A457,'Input de Projetos'!$A$3:$F$999,5,FALSE)*H457),"")</f>
        <v/>
      </c>
      <c r="P457" s="66" t="str">
        <f t="shared" si="15"/>
        <v/>
      </c>
      <c r="Q457" s="10"/>
      <c r="R457" s="10"/>
      <c r="S457" s="10"/>
    </row>
    <row r="458">
      <c r="A458" s="10"/>
      <c r="B458" s="10"/>
      <c r="C458" s="10"/>
      <c r="D458" s="67"/>
      <c r="E458" s="62"/>
      <c r="F458" s="62"/>
      <c r="G458" s="51"/>
      <c r="H458" s="62"/>
      <c r="I458" s="20"/>
      <c r="J458" s="51"/>
      <c r="K458" s="51"/>
      <c r="L458" s="26"/>
      <c r="M458" s="65" t="str">
        <f>iferror(sumifs($H$3:$H$1009,$A$3:$A$1009,A458,$C$3:$C$1009,C458)/vlookup(A458,'Input de Projetos'!$A$3:$B$999,2,false),"")</f>
        <v/>
      </c>
      <c r="N458" s="48" t="str">
        <f t="shared" si="14"/>
        <v/>
      </c>
      <c r="O458" s="48" t="str">
        <f>IFERROR(if(J458&lt;&gt;"Sim","",VLOOKUP(A458,'Input de Projetos'!$A$3:$F$999,5,FALSE)*H458),"")</f>
        <v/>
      </c>
      <c r="P458" s="66" t="str">
        <f t="shared" si="15"/>
        <v/>
      </c>
      <c r="Q458" s="10"/>
      <c r="R458" s="10"/>
      <c r="S458" s="10"/>
    </row>
    <row r="459">
      <c r="A459" s="10"/>
      <c r="B459" s="10"/>
      <c r="C459" s="10"/>
      <c r="D459" s="67"/>
      <c r="E459" s="62"/>
      <c r="F459" s="62"/>
      <c r="G459" s="51"/>
      <c r="H459" s="62"/>
      <c r="I459" s="20"/>
      <c r="J459" s="51"/>
      <c r="K459" s="51"/>
      <c r="L459" s="26"/>
      <c r="M459" s="65" t="str">
        <f>iferror(sumifs($H$3:$H$1009,$A$3:$A$1009,A459,$C$3:$C$1009,C459)/vlookup(A459,'Input de Projetos'!$A$3:$B$999,2,false),"")</f>
        <v/>
      </c>
      <c r="N459" s="48" t="str">
        <f t="shared" si="14"/>
        <v/>
      </c>
      <c r="O459" s="48" t="str">
        <f>IFERROR(if(J459&lt;&gt;"Sim","",VLOOKUP(A459,'Input de Projetos'!$A$3:$F$999,5,FALSE)*H459),"")</f>
        <v/>
      </c>
      <c r="P459" s="66" t="str">
        <f t="shared" si="15"/>
        <v/>
      </c>
      <c r="Q459" s="10"/>
      <c r="R459" s="10"/>
      <c r="S459" s="10"/>
    </row>
    <row r="460">
      <c r="A460" s="10"/>
      <c r="B460" s="10"/>
      <c r="C460" s="10"/>
      <c r="D460" s="67"/>
      <c r="E460" s="62"/>
      <c r="F460" s="62"/>
      <c r="G460" s="51"/>
      <c r="H460" s="62"/>
      <c r="I460" s="20"/>
      <c r="J460" s="51"/>
      <c r="K460" s="51"/>
      <c r="L460" s="26"/>
      <c r="M460" s="65" t="str">
        <f>iferror(sumifs($H$3:$H$1009,$A$3:$A$1009,A460,$C$3:$C$1009,C460)/vlookup(A460,'Input de Projetos'!$A$3:$B$999,2,false),"")</f>
        <v/>
      </c>
      <c r="N460" s="48" t="str">
        <f t="shared" si="14"/>
        <v/>
      </c>
      <c r="O460" s="48" t="str">
        <f>IFERROR(if(J460&lt;&gt;"Sim","",VLOOKUP(A460,'Input de Projetos'!$A$3:$F$999,5,FALSE)*H460),"")</f>
        <v/>
      </c>
      <c r="P460" s="66" t="str">
        <f t="shared" si="15"/>
        <v/>
      </c>
      <c r="Q460" s="10"/>
      <c r="R460" s="10"/>
      <c r="S460" s="10"/>
    </row>
    <row r="461">
      <c r="A461" s="10"/>
      <c r="B461" s="10"/>
      <c r="C461" s="10"/>
      <c r="D461" s="67"/>
      <c r="E461" s="62"/>
      <c r="F461" s="62"/>
      <c r="G461" s="51"/>
      <c r="H461" s="62"/>
      <c r="I461" s="20"/>
      <c r="J461" s="51"/>
      <c r="K461" s="51"/>
      <c r="L461" s="26"/>
      <c r="M461" s="65" t="str">
        <f>iferror(sumifs($H$3:$H$1009,$A$3:$A$1009,A461,$C$3:$C$1009,C461)/vlookup(A461,'Input de Projetos'!$A$3:$B$999,2,false),"")</f>
        <v/>
      </c>
      <c r="N461" s="48" t="str">
        <f t="shared" si="14"/>
        <v/>
      </c>
      <c r="O461" s="48" t="str">
        <f>IFERROR(if(J461&lt;&gt;"Sim","",VLOOKUP(A461,'Input de Projetos'!$A$3:$F$999,5,FALSE)*H461),"")</f>
        <v/>
      </c>
      <c r="P461" s="66" t="str">
        <f t="shared" si="15"/>
        <v/>
      </c>
      <c r="Q461" s="10"/>
      <c r="R461" s="10"/>
      <c r="S461" s="10"/>
    </row>
    <row r="462">
      <c r="A462" s="10"/>
      <c r="B462" s="10"/>
      <c r="C462" s="10"/>
      <c r="D462" s="67"/>
      <c r="E462" s="62"/>
      <c r="F462" s="62"/>
      <c r="G462" s="51"/>
      <c r="H462" s="62"/>
      <c r="I462" s="20"/>
      <c r="J462" s="51"/>
      <c r="K462" s="51"/>
      <c r="L462" s="26"/>
      <c r="M462" s="65" t="str">
        <f>iferror(sumifs($H$3:$H$1009,$A$3:$A$1009,A462,$C$3:$C$1009,C462)/vlookup(A462,'Input de Projetos'!$A$3:$B$999,2,false),"")</f>
        <v/>
      </c>
      <c r="N462" s="48" t="str">
        <f t="shared" si="14"/>
        <v/>
      </c>
      <c r="O462" s="48" t="str">
        <f>IFERROR(if(J462&lt;&gt;"Sim","",VLOOKUP(A462,'Input de Projetos'!$A$3:$F$999,5,FALSE)*H462),"")</f>
        <v/>
      </c>
      <c r="P462" s="66" t="str">
        <f t="shared" si="15"/>
        <v/>
      </c>
      <c r="Q462" s="10"/>
      <c r="R462" s="10"/>
      <c r="S462" s="10"/>
    </row>
    <row r="463">
      <c r="A463" s="10"/>
      <c r="B463" s="10"/>
      <c r="C463" s="10"/>
      <c r="D463" s="67"/>
      <c r="E463" s="62"/>
      <c r="F463" s="62"/>
      <c r="G463" s="51"/>
      <c r="H463" s="62"/>
      <c r="I463" s="20"/>
      <c r="J463" s="51"/>
      <c r="K463" s="51"/>
      <c r="L463" s="26"/>
      <c r="M463" s="65" t="str">
        <f>iferror(sumifs($H$3:$H$1009,$A$3:$A$1009,A463,$C$3:$C$1009,C463)/vlookup(A463,'Input de Projetos'!$A$3:$B$999,2,false),"")</f>
        <v/>
      </c>
      <c r="N463" s="48" t="str">
        <f t="shared" si="14"/>
        <v/>
      </c>
      <c r="O463" s="48" t="str">
        <f>IFERROR(if(J463&lt;&gt;"Sim","",VLOOKUP(A463,'Input de Projetos'!$A$3:$F$999,5,FALSE)*H463),"")</f>
        <v/>
      </c>
      <c r="P463" s="66" t="str">
        <f t="shared" si="15"/>
        <v/>
      </c>
      <c r="Q463" s="10"/>
      <c r="R463" s="10"/>
      <c r="S463" s="10"/>
    </row>
    <row r="464">
      <c r="A464" s="10"/>
      <c r="B464" s="10"/>
      <c r="C464" s="10"/>
      <c r="D464" s="67"/>
      <c r="E464" s="62"/>
      <c r="F464" s="62"/>
      <c r="G464" s="51"/>
      <c r="H464" s="62"/>
      <c r="I464" s="20"/>
      <c r="J464" s="51"/>
      <c r="K464" s="51"/>
      <c r="L464" s="26"/>
      <c r="M464" s="65" t="str">
        <f>iferror(sumifs($H$3:$H$1009,$A$3:$A$1009,A464,$C$3:$C$1009,C464)/vlookup(A464,'Input de Projetos'!$A$3:$B$999,2,false),"")</f>
        <v/>
      </c>
      <c r="N464" s="48" t="str">
        <f t="shared" si="14"/>
        <v/>
      </c>
      <c r="O464" s="48" t="str">
        <f>IFERROR(if(J464&lt;&gt;"Sim","",VLOOKUP(A464,'Input de Projetos'!$A$3:$F$999,5,FALSE)*H464),"")</f>
        <v/>
      </c>
      <c r="P464" s="66" t="str">
        <f t="shared" si="15"/>
        <v/>
      </c>
      <c r="Q464" s="10"/>
      <c r="R464" s="10"/>
      <c r="S464" s="10"/>
    </row>
    <row r="465">
      <c r="A465" s="10"/>
      <c r="B465" s="10"/>
      <c r="C465" s="10"/>
      <c r="D465" s="67"/>
      <c r="E465" s="62"/>
      <c r="F465" s="62"/>
      <c r="G465" s="51"/>
      <c r="H465" s="62"/>
      <c r="I465" s="20"/>
      <c r="J465" s="51"/>
      <c r="K465" s="51"/>
      <c r="L465" s="26"/>
      <c r="M465" s="65" t="str">
        <f>iferror(sumifs($H$3:$H$1009,$A$3:$A$1009,A465,$C$3:$C$1009,C465)/vlookup(A465,'Input de Projetos'!$A$3:$B$999,2,false),"")</f>
        <v/>
      </c>
      <c r="N465" s="48" t="str">
        <f t="shared" si="14"/>
        <v/>
      </c>
      <c r="O465" s="48" t="str">
        <f>IFERROR(if(J465&lt;&gt;"Sim","",VLOOKUP(A465,'Input de Projetos'!$A$3:$F$999,5,FALSE)*H465),"")</f>
        <v/>
      </c>
      <c r="P465" s="66" t="str">
        <f t="shared" si="15"/>
        <v/>
      </c>
      <c r="Q465" s="10"/>
      <c r="R465" s="10"/>
      <c r="S465" s="10"/>
    </row>
    <row r="466">
      <c r="A466" s="10"/>
      <c r="B466" s="10"/>
      <c r="C466" s="10"/>
      <c r="D466" s="67"/>
      <c r="E466" s="62"/>
      <c r="F466" s="62"/>
      <c r="G466" s="51"/>
      <c r="H466" s="62"/>
      <c r="I466" s="20"/>
      <c r="J466" s="51"/>
      <c r="K466" s="51"/>
      <c r="L466" s="26"/>
      <c r="M466" s="65" t="str">
        <f>iferror(sumifs($H$3:$H$1009,$A$3:$A$1009,A466,$C$3:$C$1009,C466)/vlookup(A466,'Input de Projetos'!$A$3:$B$999,2,false),"")</f>
        <v/>
      </c>
      <c r="N466" s="48" t="str">
        <f t="shared" si="14"/>
        <v/>
      </c>
      <c r="O466" s="48" t="str">
        <f>IFERROR(if(J466&lt;&gt;"Sim","",VLOOKUP(A466,'Input de Projetos'!$A$3:$F$999,5,FALSE)*H466),"")</f>
        <v/>
      </c>
      <c r="P466" s="66" t="str">
        <f t="shared" si="15"/>
        <v/>
      </c>
      <c r="Q466" s="10"/>
      <c r="R466" s="10"/>
      <c r="S466" s="10"/>
    </row>
    <row r="467">
      <c r="A467" s="10"/>
      <c r="B467" s="10"/>
      <c r="C467" s="10"/>
      <c r="D467" s="67"/>
      <c r="E467" s="62"/>
      <c r="F467" s="62"/>
      <c r="G467" s="51"/>
      <c r="H467" s="62"/>
      <c r="I467" s="20"/>
      <c r="J467" s="51"/>
      <c r="K467" s="51"/>
      <c r="L467" s="26"/>
      <c r="M467" s="65" t="str">
        <f>iferror(sumifs($H$3:$H$1009,$A$3:$A$1009,A467,$C$3:$C$1009,C467)/vlookup(A467,'Input de Projetos'!$A$3:$B$999,2,false),"")</f>
        <v/>
      </c>
      <c r="N467" s="48" t="str">
        <f t="shared" si="14"/>
        <v/>
      </c>
      <c r="O467" s="48" t="str">
        <f>IFERROR(if(J467&lt;&gt;"Sim","",VLOOKUP(A467,'Input de Projetos'!$A$3:$F$999,5,FALSE)*H467),"")</f>
        <v/>
      </c>
      <c r="P467" s="66" t="str">
        <f t="shared" si="15"/>
        <v/>
      </c>
      <c r="Q467" s="10"/>
      <c r="R467" s="10"/>
      <c r="S467" s="10"/>
    </row>
    <row r="468">
      <c r="A468" s="10"/>
      <c r="B468" s="10"/>
      <c r="C468" s="10"/>
      <c r="D468" s="67"/>
      <c r="E468" s="62"/>
      <c r="F468" s="62"/>
      <c r="G468" s="51"/>
      <c r="H468" s="62"/>
      <c r="I468" s="20"/>
      <c r="J468" s="51"/>
      <c r="K468" s="51"/>
      <c r="L468" s="26"/>
      <c r="M468" s="65" t="str">
        <f>iferror(sumifs($H$3:$H$1009,$A$3:$A$1009,A468,$C$3:$C$1009,C468)/vlookup(A468,'Input de Projetos'!$A$3:$B$999,2,false),"")</f>
        <v/>
      </c>
      <c r="N468" s="48" t="str">
        <f t="shared" si="14"/>
        <v/>
      </c>
      <c r="O468" s="48" t="str">
        <f>IFERROR(if(J468&lt;&gt;"Sim","",VLOOKUP(A468,'Input de Projetos'!$A$3:$F$999,5,FALSE)*H468),"")</f>
        <v/>
      </c>
      <c r="P468" s="66" t="str">
        <f t="shared" si="15"/>
        <v/>
      </c>
      <c r="Q468" s="10"/>
      <c r="R468" s="10"/>
      <c r="S468" s="10"/>
    </row>
    <row r="469">
      <c r="A469" s="10"/>
      <c r="B469" s="10"/>
      <c r="C469" s="10"/>
      <c r="D469" s="67"/>
      <c r="E469" s="62"/>
      <c r="F469" s="62"/>
      <c r="G469" s="51"/>
      <c r="H469" s="62"/>
      <c r="I469" s="20"/>
      <c r="J469" s="51"/>
      <c r="K469" s="51"/>
      <c r="L469" s="26"/>
      <c r="M469" s="65" t="str">
        <f>iferror(sumifs($H$3:$H$1009,$A$3:$A$1009,A469,$C$3:$C$1009,C469)/vlookup(A469,'Input de Projetos'!$A$3:$B$999,2,false),"")</f>
        <v/>
      </c>
      <c r="N469" s="48" t="str">
        <f t="shared" si="14"/>
        <v/>
      </c>
      <c r="O469" s="48" t="str">
        <f>IFERROR(if(J469&lt;&gt;"Sim","",VLOOKUP(A469,'Input de Projetos'!$A$3:$F$999,5,FALSE)*H469),"")</f>
        <v/>
      </c>
      <c r="P469" s="66" t="str">
        <f t="shared" si="15"/>
        <v/>
      </c>
      <c r="Q469" s="10"/>
      <c r="R469" s="10"/>
      <c r="S469" s="10"/>
    </row>
    <row r="470">
      <c r="A470" s="10"/>
      <c r="B470" s="10"/>
      <c r="C470" s="10"/>
      <c r="D470" s="67"/>
      <c r="E470" s="62"/>
      <c r="F470" s="62"/>
      <c r="G470" s="51"/>
      <c r="H470" s="62"/>
      <c r="I470" s="20"/>
      <c r="J470" s="51"/>
      <c r="K470" s="51"/>
      <c r="L470" s="26"/>
      <c r="M470" s="65" t="str">
        <f>iferror(sumifs($H$3:$H$1009,$A$3:$A$1009,A470,$C$3:$C$1009,C470)/vlookup(A470,'Input de Projetos'!$A$3:$B$999,2,false),"")</f>
        <v/>
      </c>
      <c r="N470" s="48" t="str">
        <f t="shared" si="14"/>
        <v/>
      </c>
      <c r="O470" s="48" t="str">
        <f>IFERROR(if(J470&lt;&gt;"Sim","",VLOOKUP(A470,'Input de Projetos'!$A$3:$F$999,5,FALSE)*H470),"")</f>
        <v/>
      </c>
      <c r="P470" s="66" t="str">
        <f t="shared" si="15"/>
        <v/>
      </c>
      <c r="Q470" s="10"/>
      <c r="R470" s="10"/>
      <c r="S470" s="10"/>
    </row>
    <row r="471">
      <c r="A471" s="10"/>
      <c r="B471" s="10"/>
      <c r="C471" s="10"/>
      <c r="D471" s="67"/>
      <c r="E471" s="62"/>
      <c r="F471" s="62"/>
      <c r="G471" s="51"/>
      <c r="H471" s="62"/>
      <c r="I471" s="20"/>
      <c r="J471" s="51"/>
      <c r="K471" s="51"/>
      <c r="L471" s="26"/>
      <c r="M471" s="65" t="str">
        <f>iferror(sumifs($H$3:$H$1009,$A$3:$A$1009,A471,$C$3:$C$1009,C471)/vlookup(A471,'Input de Projetos'!$A$3:$B$999,2,false),"")</f>
        <v/>
      </c>
      <c r="N471" s="48" t="str">
        <f t="shared" si="14"/>
        <v/>
      </c>
      <c r="O471" s="48" t="str">
        <f>IFERROR(if(J471&lt;&gt;"Sim","",VLOOKUP(A471,'Input de Projetos'!$A$3:$F$999,5,FALSE)*H471),"")</f>
        <v/>
      </c>
      <c r="P471" s="66" t="str">
        <f t="shared" si="15"/>
        <v/>
      </c>
      <c r="Q471" s="10"/>
      <c r="R471" s="10"/>
      <c r="S471" s="10"/>
    </row>
    <row r="472">
      <c r="A472" s="10"/>
      <c r="B472" s="10"/>
      <c r="C472" s="10"/>
      <c r="D472" s="67"/>
      <c r="E472" s="62"/>
      <c r="F472" s="62"/>
      <c r="G472" s="51"/>
      <c r="H472" s="62"/>
      <c r="I472" s="20"/>
      <c r="J472" s="51"/>
      <c r="K472" s="51"/>
      <c r="L472" s="26"/>
      <c r="M472" s="65" t="str">
        <f>iferror(sumifs($H$3:$H$1009,$A$3:$A$1009,A472,$C$3:$C$1009,C472)/vlookup(A472,'Input de Projetos'!$A$3:$B$999,2,false),"")</f>
        <v/>
      </c>
      <c r="N472" s="48" t="str">
        <f t="shared" si="14"/>
        <v/>
      </c>
      <c r="O472" s="48" t="str">
        <f>IFERROR(if(J472&lt;&gt;"Sim","",VLOOKUP(A472,'Input de Projetos'!$A$3:$F$999,5,FALSE)*H472),"")</f>
        <v/>
      </c>
      <c r="P472" s="66" t="str">
        <f t="shared" si="15"/>
        <v/>
      </c>
      <c r="Q472" s="10"/>
      <c r="R472" s="10"/>
      <c r="S472" s="10"/>
    </row>
    <row r="473">
      <c r="A473" s="10"/>
      <c r="B473" s="10"/>
      <c r="C473" s="10"/>
      <c r="D473" s="67"/>
      <c r="E473" s="62"/>
      <c r="F473" s="62"/>
      <c r="G473" s="51"/>
      <c r="H473" s="62"/>
      <c r="I473" s="20"/>
      <c r="J473" s="51"/>
      <c r="K473" s="51"/>
      <c r="L473" s="26"/>
      <c r="M473" s="65" t="str">
        <f>iferror(sumifs($H$3:$H$1009,$A$3:$A$1009,A473,$C$3:$C$1009,C473)/vlookup(A473,'Input de Projetos'!$A$3:$B$999,2,false),"")</f>
        <v/>
      </c>
      <c r="N473" s="48" t="str">
        <f t="shared" si="14"/>
        <v/>
      </c>
      <c r="O473" s="48" t="str">
        <f>IFERROR(if(J473&lt;&gt;"Sim","",VLOOKUP(A473,'Input de Projetos'!$A$3:$F$999,5,FALSE)*H473),"")</f>
        <v/>
      </c>
      <c r="P473" s="66" t="str">
        <f t="shared" si="15"/>
        <v/>
      </c>
      <c r="Q473" s="10"/>
      <c r="R473" s="10"/>
      <c r="S473" s="10"/>
    </row>
    <row r="474">
      <c r="A474" s="10"/>
      <c r="B474" s="10"/>
      <c r="C474" s="10"/>
      <c r="D474" s="67"/>
      <c r="E474" s="62"/>
      <c r="F474" s="62"/>
      <c r="G474" s="51"/>
      <c r="H474" s="62"/>
      <c r="I474" s="20"/>
      <c r="J474" s="51"/>
      <c r="K474" s="51"/>
      <c r="L474" s="26"/>
      <c r="M474" s="65" t="str">
        <f>iferror(sumifs($H$3:$H$1009,$A$3:$A$1009,A474,$C$3:$C$1009,C474)/vlookup(A474,'Input de Projetos'!$A$3:$B$999,2,false),"")</f>
        <v/>
      </c>
      <c r="N474" s="48" t="str">
        <f t="shared" si="14"/>
        <v/>
      </c>
      <c r="O474" s="48" t="str">
        <f>IFERROR(if(J474&lt;&gt;"Sim","",VLOOKUP(A474,'Input de Projetos'!$A$3:$F$999,5,FALSE)*H474),"")</f>
        <v/>
      </c>
      <c r="P474" s="66" t="str">
        <f t="shared" si="15"/>
        <v/>
      </c>
      <c r="Q474" s="10"/>
      <c r="R474" s="10"/>
      <c r="S474" s="10"/>
    </row>
    <row r="475">
      <c r="A475" s="10"/>
      <c r="B475" s="10"/>
      <c r="C475" s="10"/>
      <c r="D475" s="67"/>
      <c r="E475" s="62"/>
      <c r="F475" s="62"/>
      <c r="G475" s="51"/>
      <c r="H475" s="62"/>
      <c r="I475" s="20"/>
      <c r="J475" s="51"/>
      <c r="K475" s="51"/>
      <c r="L475" s="26"/>
      <c r="M475" s="65" t="str">
        <f>iferror(sumifs($H$3:$H$1009,$A$3:$A$1009,A475,$C$3:$C$1009,C475)/vlookup(A475,'Input de Projetos'!$A$3:$B$999,2,false),"")</f>
        <v/>
      </c>
      <c r="N475" s="48" t="str">
        <f t="shared" si="14"/>
        <v/>
      </c>
      <c r="O475" s="48" t="str">
        <f>IFERROR(if(J475&lt;&gt;"Sim","",VLOOKUP(A475,'Input de Projetos'!$A$3:$F$999,5,FALSE)*H475),"")</f>
        <v/>
      </c>
      <c r="P475" s="66" t="str">
        <f t="shared" si="15"/>
        <v/>
      </c>
      <c r="Q475" s="10"/>
      <c r="R475" s="10"/>
      <c r="S475" s="10"/>
    </row>
    <row r="476">
      <c r="A476" s="10"/>
      <c r="B476" s="10"/>
      <c r="C476" s="10"/>
      <c r="D476" s="67"/>
      <c r="E476" s="62"/>
      <c r="F476" s="62"/>
      <c r="G476" s="51"/>
      <c r="H476" s="62"/>
      <c r="I476" s="20"/>
      <c r="J476" s="51"/>
      <c r="K476" s="51"/>
      <c r="L476" s="26"/>
      <c r="M476" s="65" t="str">
        <f>iferror(sumifs($H$3:$H$1009,$A$3:$A$1009,A476,$C$3:$C$1009,C476)/vlookup(A476,'Input de Projetos'!$A$3:$B$999,2,false),"")</f>
        <v/>
      </c>
      <c r="N476" s="48" t="str">
        <f t="shared" si="14"/>
        <v/>
      </c>
      <c r="O476" s="48" t="str">
        <f>IFERROR(if(J476&lt;&gt;"Sim","",VLOOKUP(A476,'Input de Projetos'!$A$3:$F$999,5,FALSE)*H476),"")</f>
        <v/>
      </c>
      <c r="P476" s="66" t="str">
        <f t="shared" si="15"/>
        <v/>
      </c>
      <c r="Q476" s="10"/>
      <c r="R476" s="10"/>
      <c r="S476" s="10"/>
    </row>
    <row r="477">
      <c r="A477" s="10"/>
      <c r="B477" s="10"/>
      <c r="C477" s="10"/>
      <c r="D477" s="67"/>
      <c r="E477" s="62"/>
      <c r="F477" s="62"/>
      <c r="G477" s="51"/>
      <c r="H477" s="62"/>
      <c r="I477" s="20"/>
      <c r="J477" s="51"/>
      <c r="K477" s="51"/>
      <c r="L477" s="26"/>
      <c r="M477" s="65" t="str">
        <f>iferror(sumifs($H$3:$H$1009,$A$3:$A$1009,A477,$C$3:$C$1009,C477)/vlookup(A477,'Input de Projetos'!$A$3:$B$999,2,false),"")</f>
        <v/>
      </c>
      <c r="N477" s="48" t="str">
        <f t="shared" si="14"/>
        <v/>
      </c>
      <c r="O477" s="48" t="str">
        <f>IFERROR(if(J477&lt;&gt;"Sim","",VLOOKUP(A477,'Input de Projetos'!$A$3:$F$999,5,FALSE)*H477),"")</f>
        <v/>
      </c>
      <c r="P477" s="66" t="str">
        <f t="shared" si="15"/>
        <v/>
      </c>
      <c r="Q477" s="10"/>
      <c r="R477" s="10"/>
      <c r="S477" s="10"/>
    </row>
    <row r="478">
      <c r="A478" s="10"/>
      <c r="B478" s="10"/>
      <c r="C478" s="10"/>
      <c r="D478" s="67"/>
      <c r="E478" s="62"/>
      <c r="F478" s="62"/>
      <c r="G478" s="51"/>
      <c r="H478" s="62"/>
      <c r="I478" s="20"/>
      <c r="J478" s="51"/>
      <c r="K478" s="51"/>
      <c r="L478" s="26"/>
      <c r="M478" s="65" t="str">
        <f>iferror(sumifs($H$3:$H$1009,$A$3:$A$1009,A478,$C$3:$C$1009,C478)/vlookup(A478,'Input de Projetos'!$A$3:$B$999,2,false),"")</f>
        <v/>
      </c>
      <c r="N478" s="48" t="str">
        <f t="shared" si="14"/>
        <v/>
      </c>
      <c r="O478" s="48" t="str">
        <f>IFERROR(if(J478&lt;&gt;"Sim","",VLOOKUP(A478,'Input de Projetos'!$A$3:$F$999,5,FALSE)*H478),"")</f>
        <v/>
      </c>
      <c r="P478" s="66" t="str">
        <f t="shared" si="15"/>
        <v/>
      </c>
      <c r="Q478" s="10"/>
      <c r="R478" s="10"/>
      <c r="S478" s="10"/>
    </row>
    <row r="479">
      <c r="A479" s="10"/>
      <c r="B479" s="10"/>
      <c r="C479" s="10"/>
      <c r="D479" s="67"/>
      <c r="E479" s="62"/>
      <c r="F479" s="62"/>
      <c r="G479" s="51"/>
      <c r="H479" s="62"/>
      <c r="I479" s="20"/>
      <c r="J479" s="51"/>
      <c r="K479" s="51"/>
      <c r="L479" s="26"/>
      <c r="M479" s="65" t="str">
        <f>iferror(sumifs($H$3:$H$1009,$A$3:$A$1009,A479,$C$3:$C$1009,C479)/vlookup(A479,'Input de Projetos'!$A$3:$B$999,2,false),"")</f>
        <v/>
      </c>
      <c r="N479" s="48" t="str">
        <f t="shared" si="14"/>
        <v/>
      </c>
      <c r="O479" s="48" t="str">
        <f>IFERROR(if(J479&lt;&gt;"Sim","",VLOOKUP(A479,'Input de Projetos'!$A$3:$F$999,5,FALSE)*H479),"")</f>
        <v/>
      </c>
      <c r="P479" s="66" t="str">
        <f t="shared" si="15"/>
        <v/>
      </c>
      <c r="Q479" s="10"/>
      <c r="R479" s="10"/>
      <c r="S479" s="10"/>
    </row>
    <row r="480">
      <c r="A480" s="10"/>
      <c r="B480" s="10"/>
      <c r="C480" s="10"/>
      <c r="D480" s="67"/>
      <c r="E480" s="62"/>
      <c r="F480" s="62"/>
      <c r="G480" s="51"/>
      <c r="H480" s="62"/>
      <c r="I480" s="20"/>
      <c r="J480" s="51"/>
      <c r="K480" s="51"/>
      <c r="L480" s="26"/>
      <c r="M480" s="65" t="str">
        <f>iferror(sumifs($H$3:$H$1009,$A$3:$A$1009,A480,$C$3:$C$1009,C480)/vlookup(A480,'Input de Projetos'!$A$3:$B$999,2,false),"")</f>
        <v/>
      </c>
      <c r="N480" s="48" t="str">
        <f t="shared" si="14"/>
        <v/>
      </c>
      <c r="O480" s="48" t="str">
        <f>IFERROR(if(J480&lt;&gt;"Sim","",VLOOKUP(A480,'Input de Projetos'!$A$3:$F$999,5,FALSE)*H480),"")</f>
        <v/>
      </c>
      <c r="P480" s="66" t="str">
        <f t="shared" si="15"/>
        <v/>
      </c>
      <c r="Q480" s="10"/>
      <c r="R480" s="10"/>
      <c r="S480" s="10"/>
    </row>
    <row r="481">
      <c r="A481" s="10"/>
      <c r="B481" s="10"/>
      <c r="C481" s="10"/>
      <c r="D481" s="67"/>
      <c r="E481" s="62"/>
      <c r="F481" s="62"/>
      <c r="G481" s="51"/>
      <c r="H481" s="62"/>
      <c r="I481" s="20"/>
      <c r="J481" s="51"/>
      <c r="K481" s="51"/>
      <c r="L481" s="26"/>
      <c r="M481" s="65" t="str">
        <f>iferror(sumifs($H$3:$H$1009,$A$3:$A$1009,A481,$C$3:$C$1009,C481)/vlookup(A481,'Input de Projetos'!$A$3:$B$999,2,false),"")</f>
        <v/>
      </c>
      <c r="N481" s="48" t="str">
        <f t="shared" si="14"/>
        <v/>
      </c>
      <c r="O481" s="48" t="str">
        <f>IFERROR(if(J481&lt;&gt;"Sim","",VLOOKUP(A481,'Input de Projetos'!$A$3:$F$999,5,FALSE)*H481),"")</f>
        <v/>
      </c>
      <c r="P481" s="66" t="str">
        <f t="shared" si="15"/>
        <v/>
      </c>
      <c r="Q481" s="10"/>
      <c r="R481" s="10"/>
      <c r="S481" s="10"/>
    </row>
    <row r="482">
      <c r="A482" s="10"/>
      <c r="B482" s="10"/>
      <c r="C482" s="10"/>
      <c r="D482" s="67"/>
      <c r="E482" s="62"/>
      <c r="F482" s="62"/>
      <c r="G482" s="51"/>
      <c r="H482" s="62"/>
      <c r="I482" s="20"/>
      <c r="J482" s="51"/>
      <c r="K482" s="51"/>
      <c r="L482" s="26"/>
      <c r="M482" s="65" t="str">
        <f>iferror(sumifs($H$3:$H$1009,$A$3:$A$1009,A482,$C$3:$C$1009,C482)/vlookup(A482,'Input de Projetos'!$A$3:$B$999,2,false),"")</f>
        <v/>
      </c>
      <c r="N482" s="48" t="str">
        <f t="shared" si="14"/>
        <v/>
      </c>
      <c r="O482" s="48" t="str">
        <f>IFERROR(if(J482&lt;&gt;"Sim","",VLOOKUP(A482,'Input de Projetos'!$A$3:$F$999,5,FALSE)*H482),"")</f>
        <v/>
      </c>
      <c r="P482" s="66" t="str">
        <f t="shared" si="15"/>
        <v/>
      </c>
      <c r="Q482" s="10"/>
      <c r="R482" s="10"/>
      <c r="S482" s="10"/>
    </row>
    <row r="483">
      <c r="A483" s="10"/>
      <c r="B483" s="10"/>
      <c r="C483" s="10"/>
      <c r="D483" s="67"/>
      <c r="E483" s="62"/>
      <c r="F483" s="62"/>
      <c r="G483" s="51"/>
      <c r="H483" s="62"/>
      <c r="I483" s="20"/>
      <c r="J483" s="51"/>
      <c r="K483" s="51"/>
      <c r="L483" s="26"/>
      <c r="M483" s="65" t="str">
        <f>iferror(sumifs($H$3:$H$1009,$A$3:$A$1009,A483,$C$3:$C$1009,C483)/vlookup(A483,'Input de Projetos'!$A$3:$B$999,2,false),"")</f>
        <v/>
      </c>
      <c r="N483" s="48" t="str">
        <f t="shared" si="14"/>
        <v/>
      </c>
      <c r="O483" s="48" t="str">
        <f>IFERROR(if(J483&lt;&gt;"Sim","",VLOOKUP(A483,'Input de Projetos'!$A$3:$F$999,5,FALSE)*H483),"")</f>
        <v/>
      </c>
      <c r="P483" s="66" t="str">
        <f t="shared" si="15"/>
        <v/>
      </c>
      <c r="Q483" s="10"/>
      <c r="R483" s="10"/>
      <c r="S483" s="10"/>
    </row>
    <row r="484">
      <c r="A484" s="10"/>
      <c r="B484" s="10"/>
      <c r="C484" s="10"/>
      <c r="D484" s="67"/>
      <c r="E484" s="62"/>
      <c r="F484" s="62"/>
      <c r="G484" s="51"/>
      <c r="H484" s="62"/>
      <c r="I484" s="20"/>
      <c r="J484" s="51"/>
      <c r="K484" s="51"/>
      <c r="L484" s="26"/>
      <c r="M484" s="65" t="str">
        <f>iferror(sumifs($H$3:$H$1009,$A$3:$A$1009,A484,$C$3:$C$1009,C484)/vlookup(A484,'Input de Projetos'!$A$3:$B$999,2,false),"")</f>
        <v/>
      </c>
      <c r="N484" s="48" t="str">
        <f t="shared" si="14"/>
        <v/>
      </c>
      <c r="O484" s="48" t="str">
        <f>IFERROR(if(J484&lt;&gt;"Sim","",VLOOKUP(A484,'Input de Projetos'!$A$3:$F$999,5,FALSE)*H484),"")</f>
        <v/>
      </c>
      <c r="P484" s="66" t="str">
        <f t="shared" si="15"/>
        <v/>
      </c>
      <c r="Q484" s="10"/>
      <c r="R484" s="10"/>
      <c r="S484" s="10"/>
    </row>
    <row r="485">
      <c r="A485" s="10"/>
      <c r="B485" s="10"/>
      <c r="C485" s="10"/>
      <c r="D485" s="67"/>
      <c r="E485" s="62"/>
      <c r="F485" s="62"/>
      <c r="G485" s="51"/>
      <c r="H485" s="62"/>
      <c r="I485" s="20"/>
      <c r="J485" s="51"/>
      <c r="K485" s="51"/>
      <c r="L485" s="26"/>
      <c r="M485" s="65" t="str">
        <f>iferror(sumifs($H$3:$H$1009,$A$3:$A$1009,A485,$C$3:$C$1009,C485)/vlookup(A485,'Input de Projetos'!$A$3:$B$999,2,false),"")</f>
        <v/>
      </c>
      <c r="N485" s="48" t="str">
        <f t="shared" si="14"/>
        <v/>
      </c>
      <c r="O485" s="48" t="str">
        <f>IFERROR(if(J485&lt;&gt;"Sim","",VLOOKUP(A485,'Input de Projetos'!$A$3:$F$999,5,FALSE)*H485),"")</f>
        <v/>
      </c>
      <c r="P485" s="66" t="str">
        <f t="shared" si="15"/>
        <v/>
      </c>
      <c r="Q485" s="10"/>
      <c r="R485" s="10"/>
      <c r="S485" s="10"/>
    </row>
    <row r="486">
      <c r="A486" s="10"/>
      <c r="B486" s="10"/>
      <c r="C486" s="10"/>
      <c r="D486" s="67"/>
      <c r="E486" s="62"/>
      <c r="F486" s="62"/>
      <c r="G486" s="51"/>
      <c r="H486" s="62"/>
      <c r="I486" s="20"/>
      <c r="J486" s="51"/>
      <c r="K486" s="51"/>
      <c r="L486" s="26"/>
      <c r="M486" s="65" t="str">
        <f>iferror(sumifs($H$3:$H$1009,$A$3:$A$1009,A486,$C$3:$C$1009,C486)/vlookup(A486,'Input de Projetos'!$A$3:$B$999,2,false),"")</f>
        <v/>
      </c>
      <c r="N486" s="48" t="str">
        <f t="shared" si="14"/>
        <v/>
      </c>
      <c r="O486" s="48" t="str">
        <f>IFERROR(if(J486&lt;&gt;"Sim","",VLOOKUP(A486,'Input de Projetos'!$A$3:$F$999,5,FALSE)*H486),"")</f>
        <v/>
      </c>
      <c r="P486" s="66" t="str">
        <f t="shared" si="15"/>
        <v/>
      </c>
      <c r="Q486" s="10"/>
      <c r="R486" s="10"/>
      <c r="S486" s="10"/>
    </row>
    <row r="487">
      <c r="A487" s="10"/>
      <c r="B487" s="10"/>
      <c r="C487" s="10"/>
      <c r="D487" s="67"/>
      <c r="E487" s="62"/>
      <c r="F487" s="62"/>
      <c r="G487" s="51"/>
      <c r="H487" s="62"/>
      <c r="I487" s="20"/>
      <c r="J487" s="51"/>
      <c r="K487" s="51"/>
      <c r="L487" s="26"/>
      <c r="M487" s="65" t="str">
        <f>iferror(sumifs($H$3:$H$1009,$A$3:$A$1009,A487,$C$3:$C$1009,C487)/vlookup(A487,'Input de Projetos'!$A$3:$B$999,2,false),"")</f>
        <v/>
      </c>
      <c r="N487" s="48" t="str">
        <f t="shared" si="14"/>
        <v/>
      </c>
      <c r="O487" s="48" t="str">
        <f>IFERROR(if(J487&lt;&gt;"Sim","",VLOOKUP(A487,'Input de Projetos'!$A$3:$F$999,5,FALSE)*H487),"")</f>
        <v/>
      </c>
      <c r="P487" s="66" t="str">
        <f t="shared" si="15"/>
        <v/>
      </c>
      <c r="Q487" s="10"/>
      <c r="R487" s="10"/>
      <c r="S487" s="10"/>
    </row>
    <row r="488">
      <c r="A488" s="10"/>
      <c r="B488" s="10"/>
      <c r="C488" s="10"/>
      <c r="D488" s="67"/>
      <c r="E488" s="62"/>
      <c r="F488" s="62"/>
      <c r="G488" s="51"/>
      <c r="H488" s="62"/>
      <c r="I488" s="20"/>
      <c r="J488" s="51"/>
      <c r="K488" s="51"/>
      <c r="L488" s="26"/>
      <c r="M488" s="65" t="str">
        <f>iferror(sumifs($H$3:$H$1009,$A$3:$A$1009,A488,$C$3:$C$1009,C488)/vlookup(A488,'Input de Projetos'!$A$3:$B$999,2,false),"")</f>
        <v/>
      </c>
      <c r="N488" s="48" t="str">
        <f t="shared" si="14"/>
        <v/>
      </c>
      <c r="O488" s="48" t="str">
        <f>IFERROR(if(J488&lt;&gt;"Sim","",VLOOKUP(A488,'Input de Projetos'!$A$3:$F$999,5,FALSE)*H488),"")</f>
        <v/>
      </c>
      <c r="P488" s="66" t="str">
        <f t="shared" si="15"/>
        <v/>
      </c>
      <c r="Q488" s="10"/>
      <c r="R488" s="10"/>
      <c r="S488" s="10"/>
    </row>
    <row r="489">
      <c r="A489" s="10"/>
      <c r="B489" s="10"/>
      <c r="C489" s="10"/>
      <c r="D489" s="67"/>
      <c r="E489" s="62"/>
      <c r="F489" s="62"/>
      <c r="G489" s="51"/>
      <c r="H489" s="62"/>
      <c r="I489" s="20"/>
      <c r="J489" s="51"/>
      <c r="K489" s="51"/>
      <c r="L489" s="26"/>
      <c r="M489" s="65" t="str">
        <f>iferror(sumifs($H$3:$H$1009,$A$3:$A$1009,A489,$C$3:$C$1009,C489)/vlookup(A489,'Input de Projetos'!$A$3:$B$999,2,false),"")</f>
        <v/>
      </c>
      <c r="N489" s="48" t="str">
        <f t="shared" si="14"/>
        <v/>
      </c>
      <c r="O489" s="48" t="str">
        <f>IFERROR(if(J489&lt;&gt;"Sim","",VLOOKUP(A489,'Input de Projetos'!$A$3:$F$999,5,FALSE)*H489),"")</f>
        <v/>
      </c>
      <c r="P489" s="66" t="str">
        <f t="shared" si="15"/>
        <v/>
      </c>
      <c r="Q489" s="10"/>
      <c r="R489" s="10"/>
      <c r="S489" s="10"/>
    </row>
    <row r="490">
      <c r="A490" s="10"/>
      <c r="B490" s="10"/>
      <c r="C490" s="10"/>
      <c r="D490" s="67"/>
      <c r="E490" s="62"/>
      <c r="F490" s="62"/>
      <c r="G490" s="51"/>
      <c r="H490" s="62"/>
      <c r="I490" s="20"/>
      <c r="J490" s="51"/>
      <c r="K490" s="51"/>
      <c r="L490" s="26"/>
      <c r="M490" s="65" t="str">
        <f>iferror(sumifs($H$3:$H$1009,$A$3:$A$1009,A490,$C$3:$C$1009,C490)/vlookup(A490,'Input de Projetos'!$A$3:$B$999,2,false),"")</f>
        <v/>
      </c>
      <c r="N490" s="48" t="str">
        <f t="shared" si="14"/>
        <v/>
      </c>
      <c r="O490" s="48" t="str">
        <f>IFERROR(if(J490&lt;&gt;"Sim","",VLOOKUP(A490,'Input de Projetos'!$A$3:$F$999,5,FALSE)*H490),"")</f>
        <v/>
      </c>
      <c r="P490" s="66" t="str">
        <f t="shared" si="15"/>
        <v/>
      </c>
      <c r="Q490" s="10"/>
      <c r="R490" s="10"/>
      <c r="S490" s="10"/>
    </row>
    <row r="491">
      <c r="A491" s="10"/>
      <c r="B491" s="10"/>
      <c r="C491" s="10"/>
      <c r="D491" s="67"/>
      <c r="E491" s="62"/>
      <c r="F491" s="62"/>
      <c r="G491" s="51"/>
      <c r="H491" s="62"/>
      <c r="I491" s="20"/>
      <c r="J491" s="51"/>
      <c r="K491" s="51"/>
      <c r="L491" s="26"/>
      <c r="M491" s="65" t="str">
        <f>iferror(sumifs($H$3:$H$1009,$A$3:$A$1009,A491,$C$3:$C$1009,C491)/vlookup(A491,'Input de Projetos'!$A$3:$B$999,2,false),"")</f>
        <v/>
      </c>
      <c r="N491" s="48" t="str">
        <f t="shared" si="14"/>
        <v/>
      </c>
      <c r="O491" s="48" t="str">
        <f>IFERROR(if(J491&lt;&gt;"Sim","",VLOOKUP(A491,'Input de Projetos'!$A$3:$F$999,5,FALSE)*H491),"")</f>
        <v/>
      </c>
      <c r="P491" s="66" t="str">
        <f t="shared" si="15"/>
        <v/>
      </c>
      <c r="Q491" s="10"/>
      <c r="R491" s="10"/>
      <c r="S491" s="10"/>
    </row>
    <row r="492">
      <c r="A492" s="10"/>
      <c r="B492" s="10"/>
      <c r="C492" s="10"/>
      <c r="D492" s="67"/>
      <c r="E492" s="62"/>
      <c r="F492" s="62"/>
      <c r="G492" s="51"/>
      <c r="H492" s="62"/>
      <c r="I492" s="20"/>
      <c r="J492" s="51"/>
      <c r="K492" s="51"/>
      <c r="L492" s="26"/>
      <c r="M492" s="65" t="str">
        <f>iferror(sumifs($H$3:$H$1009,$A$3:$A$1009,A492,$C$3:$C$1009,C492)/vlookup(A492,'Input de Projetos'!$A$3:$B$999,2,false),"")</f>
        <v/>
      </c>
      <c r="N492" s="48" t="str">
        <f t="shared" si="14"/>
        <v/>
      </c>
      <c r="O492" s="48" t="str">
        <f>IFERROR(if(J492&lt;&gt;"Sim","",VLOOKUP(A492,'Input de Projetos'!$A$3:$F$999,5,FALSE)*H492),"")</f>
        <v/>
      </c>
      <c r="P492" s="66" t="str">
        <f t="shared" si="15"/>
        <v/>
      </c>
      <c r="Q492" s="10"/>
      <c r="R492" s="10"/>
      <c r="S492" s="10"/>
    </row>
    <row r="493">
      <c r="A493" s="10"/>
      <c r="B493" s="10"/>
      <c r="C493" s="10"/>
      <c r="D493" s="67"/>
      <c r="E493" s="62"/>
      <c r="F493" s="62"/>
      <c r="G493" s="51"/>
      <c r="H493" s="62"/>
      <c r="I493" s="20"/>
      <c r="J493" s="51"/>
      <c r="K493" s="51"/>
      <c r="L493" s="26"/>
      <c r="M493" s="65" t="str">
        <f>iferror(sumifs($H$3:$H$1009,$A$3:$A$1009,A493,$C$3:$C$1009,C493)/vlookup(A493,'Input de Projetos'!$A$3:$B$999,2,false),"")</f>
        <v/>
      </c>
      <c r="N493" s="48" t="str">
        <f t="shared" si="14"/>
        <v/>
      </c>
      <c r="O493" s="48" t="str">
        <f>IFERROR(if(J493&lt;&gt;"Sim","",VLOOKUP(A493,'Input de Projetos'!$A$3:$F$999,5,FALSE)*H493),"")</f>
        <v/>
      </c>
      <c r="P493" s="66" t="str">
        <f t="shared" si="15"/>
        <v/>
      </c>
      <c r="Q493" s="10"/>
      <c r="R493" s="10"/>
      <c r="S493" s="10"/>
    </row>
    <row r="494">
      <c r="A494" s="10"/>
      <c r="B494" s="10"/>
      <c r="C494" s="10"/>
      <c r="D494" s="67"/>
      <c r="E494" s="62"/>
      <c r="F494" s="62"/>
      <c r="G494" s="51"/>
      <c r="H494" s="62"/>
      <c r="I494" s="20"/>
      <c r="J494" s="51"/>
      <c r="K494" s="51"/>
      <c r="L494" s="26"/>
      <c r="M494" s="65" t="str">
        <f>iferror(sumifs($H$3:$H$1009,$A$3:$A$1009,A494,$C$3:$C$1009,C494)/vlookup(A494,'Input de Projetos'!$A$3:$B$999,2,false),"")</f>
        <v/>
      </c>
      <c r="N494" s="48" t="str">
        <f t="shared" si="14"/>
        <v/>
      </c>
      <c r="O494" s="48" t="str">
        <f>IFERROR(if(J494&lt;&gt;"Sim","",VLOOKUP(A494,'Input de Projetos'!$A$3:$F$999,5,FALSE)*H494),"")</f>
        <v/>
      </c>
      <c r="P494" s="66" t="str">
        <f t="shared" si="15"/>
        <v/>
      </c>
      <c r="Q494" s="10"/>
      <c r="R494" s="10"/>
      <c r="S494" s="10"/>
    </row>
    <row r="495">
      <c r="A495" s="10"/>
      <c r="B495" s="10"/>
      <c r="C495" s="10"/>
      <c r="D495" s="67"/>
      <c r="E495" s="62"/>
      <c r="F495" s="62"/>
      <c r="G495" s="51"/>
      <c r="H495" s="62"/>
      <c r="I495" s="20"/>
      <c r="J495" s="51"/>
      <c r="K495" s="51"/>
      <c r="L495" s="26"/>
      <c r="M495" s="65" t="str">
        <f>iferror(sumifs($H$3:$H$1009,$A$3:$A$1009,A495,$C$3:$C$1009,C495)/vlookup(A495,'Input de Projetos'!$A$3:$B$999,2,false),"")</f>
        <v/>
      </c>
      <c r="N495" s="48" t="str">
        <f t="shared" si="14"/>
        <v/>
      </c>
      <c r="O495" s="48" t="str">
        <f>IFERROR(if(J495&lt;&gt;"Sim","",VLOOKUP(A495,'Input de Projetos'!$A$3:$F$999,5,FALSE)*H495),"")</f>
        <v/>
      </c>
      <c r="P495" s="66" t="str">
        <f t="shared" si="15"/>
        <v/>
      </c>
      <c r="Q495" s="10"/>
      <c r="R495" s="10"/>
      <c r="S495" s="10"/>
    </row>
    <row r="496">
      <c r="A496" s="10"/>
      <c r="B496" s="10"/>
      <c r="C496" s="10"/>
      <c r="D496" s="67"/>
      <c r="E496" s="62"/>
      <c r="F496" s="62"/>
      <c r="G496" s="51"/>
      <c r="H496" s="62"/>
      <c r="I496" s="20"/>
      <c r="J496" s="51"/>
      <c r="K496" s="51"/>
      <c r="L496" s="26"/>
      <c r="M496" s="65" t="str">
        <f>iferror(sumifs($H$3:$H$1009,$A$3:$A$1009,A496,$C$3:$C$1009,C496)/vlookup(A496,'Input de Projetos'!$A$3:$B$999,2,false),"")</f>
        <v/>
      </c>
      <c r="N496" s="48" t="str">
        <f t="shared" si="14"/>
        <v/>
      </c>
      <c r="O496" s="48" t="str">
        <f>IFERROR(if(J496&lt;&gt;"Sim","",VLOOKUP(A496,'Input de Projetos'!$A$3:$F$999,5,FALSE)*H496),"")</f>
        <v/>
      </c>
      <c r="P496" s="66" t="str">
        <f t="shared" si="15"/>
        <v/>
      </c>
      <c r="Q496" s="10"/>
      <c r="R496" s="10"/>
      <c r="S496" s="10"/>
    </row>
    <row r="497">
      <c r="A497" s="10"/>
      <c r="B497" s="10"/>
      <c r="C497" s="10"/>
      <c r="D497" s="67"/>
      <c r="E497" s="62"/>
      <c r="F497" s="62"/>
      <c r="G497" s="51"/>
      <c r="H497" s="62"/>
      <c r="I497" s="20"/>
      <c r="J497" s="51"/>
      <c r="K497" s="51"/>
      <c r="L497" s="26"/>
      <c r="M497" s="65" t="str">
        <f>iferror(sumifs($H$3:$H$1009,$A$3:$A$1009,A497,$C$3:$C$1009,C497)/vlookup(A497,'Input de Projetos'!$A$3:$B$999,2,false),"")</f>
        <v/>
      </c>
      <c r="N497" s="48" t="str">
        <f t="shared" si="14"/>
        <v/>
      </c>
      <c r="O497" s="48" t="str">
        <f>IFERROR(if(J497&lt;&gt;"Sim","",VLOOKUP(A497,'Input de Projetos'!$A$3:$F$999,5,FALSE)*H497),"")</f>
        <v/>
      </c>
      <c r="P497" s="66" t="str">
        <f t="shared" si="15"/>
        <v/>
      </c>
      <c r="Q497" s="10"/>
      <c r="R497" s="10"/>
      <c r="S497" s="10"/>
    </row>
    <row r="498">
      <c r="A498" s="10"/>
      <c r="B498" s="10"/>
      <c r="C498" s="10"/>
      <c r="D498" s="67"/>
      <c r="E498" s="62"/>
      <c r="F498" s="62"/>
      <c r="G498" s="51"/>
      <c r="H498" s="62"/>
      <c r="I498" s="20"/>
      <c r="J498" s="51"/>
      <c r="K498" s="51"/>
      <c r="L498" s="26"/>
      <c r="M498" s="65" t="str">
        <f>iferror(sumifs($H$3:$H$1009,$A$3:$A$1009,A498,$C$3:$C$1009,C498)/vlookup(A498,'Input de Projetos'!$A$3:$B$999,2,false),"")</f>
        <v/>
      </c>
      <c r="N498" s="48" t="str">
        <f t="shared" si="14"/>
        <v/>
      </c>
      <c r="O498" s="48" t="str">
        <f>IFERROR(if(J498&lt;&gt;"Sim","",VLOOKUP(A498,'Input de Projetos'!$A$3:$F$999,5,FALSE)*H498),"")</f>
        <v/>
      </c>
      <c r="P498" s="66" t="str">
        <f t="shared" si="15"/>
        <v/>
      </c>
      <c r="Q498" s="10"/>
      <c r="R498" s="10"/>
      <c r="S498" s="10"/>
    </row>
    <row r="499">
      <c r="A499" s="10"/>
      <c r="B499" s="10"/>
      <c r="C499" s="10"/>
      <c r="D499" s="67"/>
      <c r="E499" s="62"/>
      <c r="F499" s="62"/>
      <c r="G499" s="51"/>
      <c r="H499" s="62"/>
      <c r="I499" s="20"/>
      <c r="J499" s="51"/>
      <c r="K499" s="51"/>
      <c r="L499" s="26"/>
      <c r="M499" s="65" t="str">
        <f>iferror(sumifs($H$3:$H$1009,$A$3:$A$1009,A499,$C$3:$C$1009,C499)/vlookup(A499,'Input de Projetos'!$A$3:$B$999,2,false),"")</f>
        <v/>
      </c>
      <c r="N499" s="48" t="str">
        <f t="shared" si="14"/>
        <v/>
      </c>
      <c r="O499" s="48" t="str">
        <f>IFERROR(if(J499&lt;&gt;"Sim","",VLOOKUP(A499,'Input de Projetos'!$A$3:$F$999,5,FALSE)*H499),"")</f>
        <v/>
      </c>
      <c r="P499" s="66" t="str">
        <f t="shared" si="15"/>
        <v/>
      </c>
      <c r="Q499" s="10"/>
      <c r="R499" s="10"/>
      <c r="S499" s="10"/>
    </row>
    <row r="500">
      <c r="A500" s="10"/>
      <c r="B500" s="10"/>
      <c r="C500" s="10"/>
      <c r="D500" s="67"/>
      <c r="E500" s="62"/>
      <c r="F500" s="62"/>
      <c r="G500" s="51"/>
      <c r="H500" s="62"/>
      <c r="I500" s="20"/>
      <c r="J500" s="51"/>
      <c r="K500" s="51"/>
      <c r="L500" s="26"/>
      <c r="M500" s="65" t="str">
        <f>iferror(sumifs($H$3:$H$1009,$A$3:$A$1009,A500,$C$3:$C$1009,C500)/vlookup(A500,'Input de Projetos'!$A$3:$B$999,2,false),"")</f>
        <v/>
      </c>
      <c r="N500" s="48" t="str">
        <f t="shared" si="14"/>
        <v/>
      </c>
      <c r="O500" s="48" t="str">
        <f>IFERROR(if(J500&lt;&gt;"Sim","",VLOOKUP(A500,'Input de Projetos'!$A$3:$F$999,5,FALSE)*H500),"")</f>
        <v/>
      </c>
      <c r="P500" s="66" t="str">
        <f t="shared" si="15"/>
        <v/>
      </c>
      <c r="Q500" s="10"/>
      <c r="R500" s="10"/>
      <c r="S500" s="10"/>
    </row>
    <row r="501">
      <c r="A501" s="10"/>
      <c r="B501" s="10"/>
      <c r="C501" s="10"/>
      <c r="D501" s="67"/>
      <c r="E501" s="62"/>
      <c r="F501" s="62"/>
      <c r="G501" s="51"/>
      <c r="H501" s="62"/>
      <c r="I501" s="20"/>
      <c r="J501" s="51"/>
      <c r="K501" s="51"/>
      <c r="L501" s="26"/>
      <c r="M501" s="65" t="str">
        <f>iferror(sumifs($H$3:$H$1009,$A$3:$A$1009,A501,$C$3:$C$1009,C501)/vlookup(A501,'Input de Projetos'!$A$3:$B$999,2,false),"")</f>
        <v/>
      </c>
      <c r="N501" s="48" t="str">
        <f t="shared" si="14"/>
        <v/>
      </c>
      <c r="O501" s="48" t="str">
        <f>IFERROR(if(J501&lt;&gt;"Sim","",VLOOKUP(A501,'Input de Projetos'!$A$3:$F$999,5,FALSE)*H501),"")</f>
        <v/>
      </c>
      <c r="P501" s="66" t="str">
        <f t="shared" si="15"/>
        <v/>
      </c>
      <c r="Q501" s="10"/>
      <c r="R501" s="10"/>
      <c r="S501" s="10"/>
    </row>
    <row r="502">
      <c r="A502" s="10"/>
      <c r="B502" s="10"/>
      <c r="C502" s="10"/>
      <c r="D502" s="67"/>
      <c r="E502" s="62"/>
      <c r="F502" s="62"/>
      <c r="G502" s="51"/>
      <c r="H502" s="62"/>
      <c r="I502" s="20"/>
      <c r="J502" s="51"/>
      <c r="K502" s="51"/>
      <c r="L502" s="26"/>
      <c r="M502" s="65" t="str">
        <f>iferror(sumifs($H$3:$H$1009,$A$3:$A$1009,A502,$C$3:$C$1009,C502)/vlookup(A502,'Input de Projetos'!$A$3:$B$999,2,false),"")</f>
        <v/>
      </c>
      <c r="N502" s="48" t="str">
        <f t="shared" si="14"/>
        <v/>
      </c>
      <c r="O502" s="48" t="str">
        <f>IFERROR(if(J502&lt;&gt;"Sim","",VLOOKUP(A502,'Input de Projetos'!$A$3:$F$999,5,FALSE)*H502),"")</f>
        <v/>
      </c>
      <c r="P502" s="66" t="str">
        <f t="shared" si="15"/>
        <v/>
      </c>
      <c r="Q502" s="10"/>
      <c r="R502" s="10"/>
      <c r="S502" s="10"/>
    </row>
    <row r="503">
      <c r="A503" s="10"/>
      <c r="B503" s="10"/>
      <c r="C503" s="10"/>
      <c r="D503" s="67"/>
      <c r="E503" s="62"/>
      <c r="F503" s="62"/>
      <c r="G503" s="51"/>
      <c r="H503" s="62"/>
      <c r="I503" s="20"/>
      <c r="J503" s="51"/>
      <c r="K503" s="51"/>
      <c r="L503" s="26"/>
      <c r="M503" s="65" t="str">
        <f>iferror(sumifs($H$3:$H$1009,$A$3:$A$1009,A503,$C$3:$C$1009,C503)/vlookup(A503,'Input de Projetos'!$A$3:$B$999,2,false),"")</f>
        <v/>
      </c>
      <c r="N503" s="48" t="str">
        <f t="shared" si="14"/>
        <v/>
      </c>
      <c r="O503" s="48" t="str">
        <f>IFERROR(if(J503&lt;&gt;"Sim","",VLOOKUP(A503,'Input de Projetos'!$A$3:$F$999,5,FALSE)*H503),"")</f>
        <v/>
      </c>
      <c r="P503" s="66" t="str">
        <f t="shared" si="15"/>
        <v/>
      </c>
      <c r="Q503" s="10"/>
      <c r="R503" s="10"/>
      <c r="S503" s="10"/>
    </row>
    <row r="504">
      <c r="A504" s="10"/>
      <c r="B504" s="10"/>
      <c r="C504" s="10"/>
      <c r="D504" s="67"/>
      <c r="E504" s="62"/>
      <c r="F504" s="62"/>
      <c r="G504" s="51"/>
      <c r="H504" s="62"/>
      <c r="I504" s="20"/>
      <c r="J504" s="51"/>
      <c r="K504" s="51"/>
      <c r="L504" s="26"/>
      <c r="M504" s="65" t="str">
        <f>iferror(sumifs($H$3:$H$1009,$A$3:$A$1009,A504,$C$3:$C$1009,C504)/vlookup(A504,'Input de Projetos'!$A$3:$B$999,2,false),"")</f>
        <v/>
      </c>
      <c r="N504" s="48" t="str">
        <f t="shared" si="14"/>
        <v/>
      </c>
      <c r="O504" s="48" t="str">
        <f>IFERROR(if(J504&lt;&gt;"Sim","",VLOOKUP(A504,'Input de Projetos'!$A$3:$F$999,5,FALSE)*H504),"")</f>
        <v/>
      </c>
      <c r="P504" s="66" t="str">
        <f t="shared" si="15"/>
        <v/>
      </c>
      <c r="Q504" s="10"/>
      <c r="R504" s="10"/>
      <c r="S504" s="10"/>
    </row>
    <row r="505">
      <c r="A505" s="10"/>
      <c r="B505" s="10"/>
      <c r="C505" s="10"/>
      <c r="D505" s="67"/>
      <c r="E505" s="62"/>
      <c r="F505" s="62"/>
      <c r="G505" s="51"/>
      <c r="H505" s="62"/>
      <c r="I505" s="20"/>
      <c r="J505" s="51"/>
      <c r="K505" s="51"/>
      <c r="L505" s="26"/>
      <c r="M505" s="65" t="str">
        <f>iferror(sumifs($H$3:$H$1009,$A$3:$A$1009,A505,$C$3:$C$1009,C505)/vlookup(A505,'Input de Projetos'!$A$3:$B$999,2,false),"")</f>
        <v/>
      </c>
      <c r="N505" s="48" t="str">
        <f t="shared" si="14"/>
        <v/>
      </c>
      <c r="O505" s="48" t="str">
        <f>IFERROR(if(J505&lt;&gt;"Sim","",VLOOKUP(A505,'Input de Projetos'!$A$3:$F$999,5,FALSE)*H505),"")</f>
        <v/>
      </c>
      <c r="P505" s="66" t="str">
        <f t="shared" si="15"/>
        <v/>
      </c>
      <c r="Q505" s="10"/>
      <c r="R505" s="10"/>
      <c r="S505" s="10"/>
    </row>
    <row r="506">
      <c r="A506" s="10"/>
      <c r="B506" s="10"/>
      <c r="C506" s="10"/>
      <c r="D506" s="67"/>
      <c r="E506" s="62"/>
      <c r="F506" s="62"/>
      <c r="G506" s="51"/>
      <c r="H506" s="62"/>
      <c r="I506" s="20"/>
      <c r="J506" s="51"/>
      <c r="K506" s="51"/>
      <c r="L506" s="26"/>
      <c r="M506" s="65" t="str">
        <f>iferror(sumifs($H$3:$H$1009,$A$3:$A$1009,A506,$C$3:$C$1009,C506)/vlookup(A506,'Input de Projetos'!$A$3:$B$999,2,false),"")</f>
        <v/>
      </c>
      <c r="N506" s="48" t="str">
        <f t="shared" si="14"/>
        <v/>
      </c>
      <c r="O506" s="48" t="str">
        <f>IFERROR(if(J506&lt;&gt;"Sim","",VLOOKUP(A506,'Input de Projetos'!$A$3:$F$999,5,FALSE)*H506),"")</f>
        <v/>
      </c>
      <c r="P506" s="66" t="str">
        <f t="shared" si="15"/>
        <v/>
      </c>
      <c r="Q506" s="10"/>
      <c r="R506" s="10"/>
      <c r="S506" s="10"/>
    </row>
    <row r="507">
      <c r="A507" s="10"/>
      <c r="B507" s="10"/>
      <c r="C507" s="10"/>
      <c r="D507" s="67"/>
      <c r="E507" s="62"/>
      <c r="F507" s="62"/>
      <c r="G507" s="51"/>
      <c r="H507" s="62"/>
      <c r="I507" s="20"/>
      <c r="J507" s="51"/>
      <c r="K507" s="51"/>
      <c r="L507" s="26"/>
      <c r="M507" s="65" t="str">
        <f>iferror(sumifs($H$3:$H$1009,$A$3:$A$1009,A507,$C$3:$C$1009,C507)/vlookup(A507,'Input de Projetos'!$A$3:$B$999,2,false),"")</f>
        <v/>
      </c>
      <c r="N507" s="48" t="str">
        <f t="shared" si="14"/>
        <v/>
      </c>
      <c r="O507" s="48" t="str">
        <f>IFERROR(if(J507&lt;&gt;"Sim","",VLOOKUP(A507,'Input de Projetos'!$A$3:$F$999,5,FALSE)*H507),"")</f>
        <v/>
      </c>
      <c r="P507" s="66" t="str">
        <f t="shared" si="15"/>
        <v/>
      </c>
      <c r="Q507" s="10"/>
      <c r="R507" s="10"/>
      <c r="S507" s="10"/>
    </row>
    <row r="508">
      <c r="A508" s="10"/>
      <c r="B508" s="10"/>
      <c r="C508" s="10"/>
      <c r="D508" s="67"/>
      <c r="E508" s="62"/>
      <c r="F508" s="62"/>
      <c r="G508" s="51"/>
      <c r="H508" s="62"/>
      <c r="I508" s="20"/>
      <c r="J508" s="51"/>
      <c r="K508" s="51"/>
      <c r="L508" s="26"/>
      <c r="M508" s="65" t="str">
        <f>iferror(sumifs($H$3:$H$1009,$A$3:$A$1009,A508,$C$3:$C$1009,C508)/vlookup(A508,'Input de Projetos'!$A$3:$B$999,2,false),"")</f>
        <v/>
      </c>
      <c r="N508" s="48" t="str">
        <f t="shared" si="14"/>
        <v/>
      </c>
      <c r="O508" s="48" t="str">
        <f>IFERROR(if(J508&lt;&gt;"Sim","",VLOOKUP(A508,'Input de Projetos'!$A$3:$F$999,5,FALSE)*H508),"")</f>
        <v/>
      </c>
      <c r="P508" s="66" t="str">
        <f t="shared" si="15"/>
        <v/>
      </c>
      <c r="Q508" s="10"/>
      <c r="R508" s="10"/>
      <c r="S508" s="10"/>
    </row>
    <row r="509">
      <c r="A509" s="10"/>
      <c r="B509" s="10"/>
      <c r="C509" s="10"/>
      <c r="D509" s="67"/>
      <c r="E509" s="62"/>
      <c r="F509" s="62"/>
      <c r="G509" s="51"/>
      <c r="H509" s="62"/>
      <c r="I509" s="20"/>
      <c r="J509" s="51"/>
      <c r="K509" s="51"/>
      <c r="L509" s="26"/>
      <c r="M509" s="65" t="str">
        <f>iferror(sumifs($H$3:$H$1009,$A$3:$A$1009,A509,$C$3:$C$1009,C509)/vlookup(A509,'Input de Projetos'!$A$3:$B$999,2,false),"")</f>
        <v/>
      </c>
      <c r="N509" s="48" t="str">
        <f t="shared" si="14"/>
        <v/>
      </c>
      <c r="O509" s="48" t="str">
        <f>IFERROR(if(J509&lt;&gt;"Sim","",VLOOKUP(A509,'Input de Projetos'!$A$3:$F$999,5,FALSE)*H509),"")</f>
        <v/>
      </c>
      <c r="P509" s="66" t="str">
        <f t="shared" si="15"/>
        <v/>
      </c>
      <c r="Q509" s="10"/>
      <c r="R509" s="10"/>
      <c r="S509" s="10"/>
    </row>
    <row r="510">
      <c r="A510" s="10"/>
      <c r="B510" s="10"/>
      <c r="C510" s="10"/>
      <c r="D510" s="67"/>
      <c r="E510" s="62"/>
      <c r="F510" s="62"/>
      <c r="G510" s="51"/>
      <c r="H510" s="62"/>
      <c r="I510" s="20"/>
      <c r="J510" s="51"/>
      <c r="K510" s="51"/>
      <c r="L510" s="26"/>
      <c r="M510" s="65" t="str">
        <f>iferror(sumifs($H$3:$H$1009,$A$3:$A$1009,A510,$C$3:$C$1009,C510)/vlookup(A510,'Input de Projetos'!$A$3:$B$999,2,false),"")</f>
        <v/>
      </c>
      <c r="N510" s="48" t="str">
        <f t="shared" si="14"/>
        <v/>
      </c>
      <c r="O510" s="48" t="str">
        <f>IFERROR(if(J510&lt;&gt;"Sim","",VLOOKUP(A510,'Input de Projetos'!$A$3:$F$999,5,FALSE)*H510),"")</f>
        <v/>
      </c>
      <c r="P510" s="66" t="str">
        <f t="shared" si="15"/>
        <v/>
      </c>
      <c r="Q510" s="10"/>
      <c r="R510" s="10"/>
      <c r="S510" s="10"/>
    </row>
    <row r="511">
      <c r="A511" s="10"/>
      <c r="B511" s="10"/>
      <c r="C511" s="10"/>
      <c r="D511" s="67"/>
      <c r="E511" s="62"/>
      <c r="F511" s="62"/>
      <c r="G511" s="51"/>
      <c r="H511" s="62"/>
      <c r="I511" s="20"/>
      <c r="J511" s="51"/>
      <c r="K511" s="51"/>
      <c r="L511" s="26"/>
      <c r="M511" s="65" t="str">
        <f>iferror(sumifs($H$3:$H$1009,$A$3:$A$1009,A511,$C$3:$C$1009,C511)/vlookup(A511,'Input de Projetos'!$A$3:$B$999,2,false),"")</f>
        <v/>
      </c>
      <c r="N511" s="48" t="str">
        <f t="shared" si="14"/>
        <v/>
      </c>
      <c r="O511" s="48" t="str">
        <f>IFERROR(if(J511&lt;&gt;"Sim","",VLOOKUP(A511,'Input de Projetos'!$A$3:$F$999,5,FALSE)*H511),"")</f>
        <v/>
      </c>
      <c r="P511" s="66" t="str">
        <f t="shared" si="15"/>
        <v/>
      </c>
      <c r="Q511" s="10"/>
      <c r="R511" s="10"/>
      <c r="S511" s="10"/>
    </row>
    <row r="512">
      <c r="A512" s="10"/>
      <c r="B512" s="10"/>
      <c r="C512" s="10"/>
      <c r="D512" s="67"/>
      <c r="E512" s="62"/>
      <c r="F512" s="62"/>
      <c r="G512" s="51"/>
      <c r="H512" s="62"/>
      <c r="I512" s="20"/>
      <c r="J512" s="51"/>
      <c r="K512" s="51"/>
      <c r="L512" s="26"/>
      <c r="M512" s="65" t="str">
        <f>iferror(sumifs($H$3:$H$1009,$A$3:$A$1009,A512,$C$3:$C$1009,C512)/vlookup(A512,'Input de Projetos'!$A$3:$B$999,2,false),"")</f>
        <v/>
      </c>
      <c r="N512" s="48" t="str">
        <f t="shared" si="14"/>
        <v/>
      </c>
      <c r="O512" s="48" t="str">
        <f>IFERROR(if(J512&lt;&gt;"Sim","",VLOOKUP(A512,'Input de Projetos'!$A$3:$F$999,5,FALSE)*H512),"")</f>
        <v/>
      </c>
      <c r="P512" s="66" t="str">
        <f t="shared" si="15"/>
        <v/>
      </c>
      <c r="Q512" s="10"/>
      <c r="R512" s="10"/>
      <c r="S512" s="10"/>
    </row>
    <row r="513">
      <c r="A513" s="10"/>
      <c r="B513" s="10"/>
      <c r="C513" s="10"/>
      <c r="D513" s="67"/>
      <c r="E513" s="62"/>
      <c r="F513" s="62"/>
      <c r="G513" s="51"/>
      <c r="H513" s="62"/>
      <c r="I513" s="20"/>
      <c r="J513" s="51"/>
      <c r="K513" s="51"/>
      <c r="L513" s="26"/>
      <c r="M513" s="65" t="str">
        <f>iferror(sumifs($H$3:$H$1009,$A$3:$A$1009,A513,$C$3:$C$1009,C513)/vlookup(A513,'Input de Projetos'!$A$3:$B$999,2,false),"")</f>
        <v/>
      </c>
      <c r="N513" s="48" t="str">
        <f t="shared" si="14"/>
        <v/>
      </c>
      <c r="O513" s="48" t="str">
        <f>IFERROR(if(J513&lt;&gt;"Sim","",VLOOKUP(A513,'Input de Projetos'!$A$3:$F$999,5,FALSE)*H513),"")</f>
        <v/>
      </c>
      <c r="P513" s="66" t="str">
        <f t="shared" si="15"/>
        <v/>
      </c>
      <c r="Q513" s="10"/>
      <c r="R513" s="10"/>
      <c r="S513" s="10"/>
    </row>
    <row r="514">
      <c r="A514" s="10"/>
      <c r="B514" s="10"/>
      <c r="C514" s="10"/>
      <c r="D514" s="67"/>
      <c r="E514" s="62"/>
      <c r="F514" s="62"/>
      <c r="G514" s="51"/>
      <c r="H514" s="62"/>
      <c r="I514" s="20"/>
      <c r="J514" s="51"/>
      <c r="K514" s="51"/>
      <c r="L514" s="26"/>
      <c r="M514" s="65" t="str">
        <f>iferror(sumifs($H$3:$H$1009,$A$3:$A$1009,A514,$C$3:$C$1009,C514)/vlookup(A514,'Input de Projetos'!$A$3:$B$999,2,false),"")</f>
        <v/>
      </c>
      <c r="N514" s="48" t="str">
        <f t="shared" si="14"/>
        <v/>
      </c>
      <c r="O514" s="48" t="str">
        <f>IFERROR(if(J514&lt;&gt;"Sim","",VLOOKUP(A514,'Input de Projetos'!$A$3:$F$999,5,FALSE)*H514),"")</f>
        <v/>
      </c>
      <c r="P514" s="66" t="str">
        <f t="shared" si="15"/>
        <v/>
      </c>
      <c r="Q514" s="10"/>
      <c r="R514" s="10"/>
      <c r="S514" s="10"/>
    </row>
    <row r="515">
      <c r="A515" s="10"/>
      <c r="B515" s="10"/>
      <c r="C515" s="10"/>
      <c r="D515" s="67"/>
      <c r="E515" s="62"/>
      <c r="F515" s="62"/>
      <c r="G515" s="51"/>
      <c r="H515" s="62"/>
      <c r="I515" s="20"/>
      <c r="J515" s="51"/>
      <c r="K515" s="51"/>
      <c r="L515" s="26"/>
      <c r="M515" s="65" t="str">
        <f>iferror(sumifs($H$3:$H$1009,$A$3:$A$1009,A515,$C$3:$C$1009,C515)/vlookup(A515,'Input de Projetos'!$A$3:$B$999,2,false),"")</f>
        <v/>
      </c>
      <c r="N515" s="48" t="str">
        <f t="shared" si="14"/>
        <v/>
      </c>
      <c r="O515" s="48" t="str">
        <f>IFERROR(if(J515&lt;&gt;"Sim","",VLOOKUP(A515,'Input de Projetos'!$A$3:$F$999,5,FALSE)*H515),"")</f>
        <v/>
      </c>
      <c r="P515" s="66" t="str">
        <f t="shared" si="15"/>
        <v/>
      </c>
      <c r="Q515" s="10"/>
      <c r="R515" s="10"/>
      <c r="S515" s="10"/>
    </row>
    <row r="516">
      <c r="A516" s="10"/>
      <c r="B516" s="10"/>
      <c r="C516" s="10"/>
      <c r="D516" s="67"/>
      <c r="E516" s="62"/>
      <c r="F516" s="62"/>
      <c r="G516" s="51"/>
      <c r="H516" s="62"/>
      <c r="I516" s="20"/>
      <c r="J516" s="51"/>
      <c r="K516" s="51"/>
      <c r="L516" s="26"/>
      <c r="M516" s="65" t="str">
        <f>iferror(sumifs($H$3:$H$1009,$A$3:$A$1009,A516,$C$3:$C$1009,C516)/vlookup(A516,'Input de Projetos'!$A$3:$B$999,2,false),"")</f>
        <v/>
      </c>
      <c r="N516" s="48" t="str">
        <f t="shared" si="14"/>
        <v/>
      </c>
      <c r="O516" s="48" t="str">
        <f>IFERROR(if(J516&lt;&gt;"Sim","",VLOOKUP(A516,'Input de Projetos'!$A$3:$F$999,5,FALSE)*H516),"")</f>
        <v/>
      </c>
      <c r="P516" s="66" t="str">
        <f t="shared" si="15"/>
        <v/>
      </c>
      <c r="Q516" s="10"/>
      <c r="R516" s="10"/>
      <c r="S516" s="10"/>
    </row>
    <row r="517">
      <c r="A517" s="10"/>
      <c r="B517" s="10"/>
      <c r="C517" s="10"/>
      <c r="D517" s="67"/>
      <c r="E517" s="62"/>
      <c r="F517" s="62"/>
      <c r="G517" s="51"/>
      <c r="H517" s="62"/>
      <c r="I517" s="20"/>
      <c r="J517" s="51"/>
      <c r="K517" s="51"/>
      <c r="L517" s="26"/>
      <c r="M517" s="65" t="str">
        <f>iferror(sumifs($H$3:$H$1009,$A$3:$A$1009,A517,$C$3:$C$1009,C517)/vlookup(A517,'Input de Projetos'!$A$3:$B$999,2,false),"")</f>
        <v/>
      </c>
      <c r="N517" s="48" t="str">
        <f t="shared" si="14"/>
        <v/>
      </c>
      <c r="O517" s="48" t="str">
        <f>IFERROR(if(J517&lt;&gt;"Sim","",VLOOKUP(A517,'Input de Projetos'!$A$3:$F$999,5,FALSE)*H517),"")</f>
        <v/>
      </c>
      <c r="P517" s="66" t="str">
        <f t="shared" si="15"/>
        <v/>
      </c>
      <c r="Q517" s="10"/>
      <c r="R517" s="10"/>
      <c r="S517" s="10"/>
    </row>
    <row r="518">
      <c r="A518" s="10"/>
      <c r="B518" s="10"/>
      <c r="C518" s="10"/>
      <c r="D518" s="67"/>
      <c r="E518" s="62"/>
      <c r="F518" s="62"/>
      <c r="G518" s="51"/>
      <c r="H518" s="62"/>
      <c r="I518" s="20"/>
      <c r="J518" s="51"/>
      <c r="K518" s="51"/>
      <c r="L518" s="26"/>
      <c r="M518" s="65" t="str">
        <f>iferror(sumifs($H$3:$H$1009,$A$3:$A$1009,A518,$C$3:$C$1009,C518)/vlookup(A518,'Input de Projetos'!$A$3:$B$999,2,false),"")</f>
        <v/>
      </c>
      <c r="N518" s="48" t="str">
        <f t="shared" si="14"/>
        <v/>
      </c>
      <c r="O518" s="48" t="str">
        <f>IFERROR(if(J518&lt;&gt;"Sim","",VLOOKUP(A518,'Input de Projetos'!$A$3:$F$999,5,FALSE)*H518),"")</f>
        <v/>
      </c>
      <c r="P518" s="66" t="str">
        <f t="shared" si="15"/>
        <v/>
      </c>
      <c r="Q518" s="10"/>
      <c r="R518" s="10"/>
      <c r="S518" s="10"/>
    </row>
    <row r="519">
      <c r="A519" s="10"/>
      <c r="B519" s="10"/>
      <c r="C519" s="10"/>
      <c r="D519" s="67"/>
      <c r="E519" s="62"/>
      <c r="F519" s="62"/>
      <c r="G519" s="51"/>
      <c r="H519" s="62"/>
      <c r="I519" s="20"/>
      <c r="J519" s="51"/>
      <c r="K519" s="51"/>
      <c r="L519" s="26"/>
      <c r="M519" s="65" t="str">
        <f>iferror(sumifs($H$3:$H$1009,$A$3:$A$1009,A519,$C$3:$C$1009,C519)/vlookup(A519,'Input de Projetos'!$A$3:$B$999,2,false),"")</f>
        <v/>
      </c>
      <c r="N519" s="48" t="str">
        <f t="shared" si="14"/>
        <v/>
      </c>
      <c r="O519" s="48" t="str">
        <f>IFERROR(if(J519&lt;&gt;"Sim","",VLOOKUP(A519,'Input de Projetos'!$A$3:$F$999,5,FALSE)*H519),"")</f>
        <v/>
      </c>
      <c r="P519" s="66" t="str">
        <f t="shared" si="15"/>
        <v/>
      </c>
      <c r="Q519" s="10"/>
      <c r="R519" s="10"/>
      <c r="S519" s="10"/>
    </row>
    <row r="520">
      <c r="A520" s="10"/>
      <c r="B520" s="10"/>
      <c r="C520" s="10"/>
      <c r="D520" s="67"/>
      <c r="E520" s="62"/>
      <c r="F520" s="62"/>
      <c r="G520" s="51"/>
      <c r="H520" s="62"/>
      <c r="I520" s="20"/>
      <c r="J520" s="51"/>
      <c r="K520" s="51"/>
      <c r="L520" s="26"/>
      <c r="M520" s="65" t="str">
        <f>iferror(sumifs($H$3:$H$1009,$A$3:$A$1009,A520,$C$3:$C$1009,C520)/vlookup(A520,'Input de Projetos'!$A$3:$B$999,2,false),"")</f>
        <v/>
      </c>
      <c r="N520" s="48" t="str">
        <f t="shared" si="14"/>
        <v/>
      </c>
      <c r="O520" s="48" t="str">
        <f>IFERROR(if(J520&lt;&gt;"Sim","",VLOOKUP(A520,'Input de Projetos'!$A$3:$F$999,5,FALSE)*H520),"")</f>
        <v/>
      </c>
      <c r="P520" s="66" t="str">
        <f t="shared" si="15"/>
        <v/>
      </c>
      <c r="Q520" s="10"/>
      <c r="R520" s="10"/>
      <c r="S520" s="10"/>
    </row>
    <row r="521">
      <c r="A521" s="10"/>
      <c r="B521" s="10"/>
      <c r="C521" s="10"/>
      <c r="D521" s="67"/>
      <c r="E521" s="62"/>
      <c r="F521" s="62"/>
      <c r="G521" s="51"/>
      <c r="H521" s="62"/>
      <c r="I521" s="20"/>
      <c r="J521" s="51"/>
      <c r="K521" s="51"/>
      <c r="L521" s="26"/>
      <c r="M521" s="65" t="str">
        <f>iferror(sumifs($H$3:$H$1009,$A$3:$A$1009,A521,$C$3:$C$1009,C521)/vlookup(A521,'Input de Projetos'!$A$3:$B$999,2,false),"")</f>
        <v/>
      </c>
      <c r="N521" s="48" t="str">
        <f t="shared" si="14"/>
        <v/>
      </c>
      <c r="O521" s="48" t="str">
        <f>IFERROR(if(J521&lt;&gt;"Sim","",VLOOKUP(A521,'Input de Projetos'!$A$3:$F$999,5,FALSE)*H521),"")</f>
        <v/>
      </c>
      <c r="P521" s="66" t="str">
        <f t="shared" si="15"/>
        <v/>
      </c>
      <c r="Q521" s="10"/>
      <c r="R521" s="10"/>
      <c r="S521" s="10"/>
    </row>
    <row r="522">
      <c r="A522" s="10"/>
      <c r="B522" s="10"/>
      <c r="C522" s="10"/>
      <c r="D522" s="67"/>
      <c r="E522" s="62"/>
      <c r="F522" s="62"/>
      <c r="G522" s="51"/>
      <c r="H522" s="62"/>
      <c r="I522" s="20"/>
      <c r="J522" s="51"/>
      <c r="K522" s="51"/>
      <c r="L522" s="26"/>
      <c r="M522" s="65" t="str">
        <f>iferror(sumifs($H$3:$H$1009,$A$3:$A$1009,A522,$C$3:$C$1009,C522)/vlookup(A522,'Input de Projetos'!$A$3:$B$999,2,false),"")</f>
        <v/>
      </c>
      <c r="N522" s="48" t="str">
        <f t="shared" si="14"/>
        <v/>
      </c>
      <c r="O522" s="48" t="str">
        <f>IFERROR(if(J522&lt;&gt;"Sim","",VLOOKUP(A522,'Input de Projetos'!$A$3:$F$999,5,FALSE)*H522),"")</f>
        <v/>
      </c>
      <c r="P522" s="66" t="str">
        <f t="shared" si="15"/>
        <v/>
      </c>
      <c r="Q522" s="10"/>
      <c r="R522" s="10"/>
      <c r="S522" s="10"/>
    </row>
    <row r="523">
      <c r="A523" s="10"/>
      <c r="B523" s="10"/>
      <c r="C523" s="10"/>
      <c r="D523" s="67"/>
      <c r="E523" s="62"/>
      <c r="F523" s="62"/>
      <c r="G523" s="51"/>
      <c r="H523" s="62"/>
      <c r="I523" s="20"/>
      <c r="J523" s="51"/>
      <c r="K523" s="51"/>
      <c r="L523" s="26"/>
      <c r="M523" s="65" t="str">
        <f>iferror(sumifs($H$3:$H$1009,$A$3:$A$1009,A523,$C$3:$C$1009,C523)/vlookup(A523,'Input de Projetos'!$A$3:$B$999,2,false),"")</f>
        <v/>
      </c>
      <c r="N523" s="48" t="str">
        <f t="shared" si="14"/>
        <v/>
      </c>
      <c r="O523" s="48" t="str">
        <f>IFERROR(if(J523&lt;&gt;"Sim","",VLOOKUP(A523,'Input de Projetos'!$A$3:$F$999,5,FALSE)*H523),"")</f>
        <v/>
      </c>
      <c r="P523" s="66" t="str">
        <f t="shared" si="15"/>
        <v/>
      </c>
      <c r="Q523" s="10"/>
      <c r="R523" s="10"/>
      <c r="S523" s="10"/>
    </row>
    <row r="524">
      <c r="A524" s="10"/>
      <c r="B524" s="10"/>
      <c r="C524" s="10"/>
      <c r="D524" s="67"/>
      <c r="E524" s="62"/>
      <c r="F524" s="62"/>
      <c r="G524" s="51"/>
      <c r="H524" s="62"/>
      <c r="I524" s="20"/>
      <c r="J524" s="51"/>
      <c r="K524" s="51"/>
      <c r="L524" s="26"/>
      <c r="M524" s="65" t="str">
        <f>iferror(sumifs($H$3:$H$1009,$A$3:$A$1009,A524,$C$3:$C$1009,C524)/vlookup(A524,'Input de Projetos'!$A$3:$B$999,2,false),"")</f>
        <v/>
      </c>
      <c r="N524" s="48" t="str">
        <f t="shared" si="14"/>
        <v/>
      </c>
      <c r="O524" s="48" t="str">
        <f>IFERROR(if(J524&lt;&gt;"Sim","",VLOOKUP(A524,'Input de Projetos'!$A$3:$F$999,5,FALSE)*H524),"")</f>
        <v/>
      </c>
      <c r="P524" s="66" t="str">
        <f t="shared" si="15"/>
        <v/>
      </c>
      <c r="Q524" s="10"/>
      <c r="R524" s="10"/>
      <c r="S524" s="10"/>
    </row>
    <row r="525">
      <c r="A525" s="10"/>
      <c r="B525" s="10"/>
      <c r="C525" s="10"/>
      <c r="D525" s="67"/>
      <c r="E525" s="62"/>
      <c r="F525" s="62"/>
      <c r="G525" s="51"/>
      <c r="H525" s="62"/>
      <c r="I525" s="20"/>
      <c r="J525" s="51"/>
      <c r="K525" s="51"/>
      <c r="L525" s="26"/>
      <c r="M525" s="65" t="str">
        <f>iferror(sumifs($H$3:$H$1009,$A$3:$A$1009,A525,$C$3:$C$1009,C525)/vlookup(A525,'Input de Projetos'!$A$3:$B$999,2,false),"")</f>
        <v/>
      </c>
      <c r="N525" s="48" t="str">
        <f t="shared" si="14"/>
        <v/>
      </c>
      <c r="O525" s="48" t="str">
        <f>IFERROR(if(J525&lt;&gt;"Sim","",VLOOKUP(A525,'Input de Projetos'!$A$3:$F$999,5,FALSE)*H525),"")</f>
        <v/>
      </c>
      <c r="P525" s="66" t="str">
        <f t="shared" si="15"/>
        <v/>
      </c>
      <c r="Q525" s="10"/>
      <c r="R525" s="10"/>
      <c r="S525" s="10"/>
    </row>
    <row r="526">
      <c r="A526" s="10"/>
      <c r="B526" s="10"/>
      <c r="C526" s="10"/>
      <c r="D526" s="67"/>
      <c r="E526" s="62"/>
      <c r="F526" s="62"/>
      <c r="G526" s="51"/>
      <c r="H526" s="62"/>
      <c r="I526" s="20"/>
      <c r="J526" s="51"/>
      <c r="K526" s="51"/>
      <c r="L526" s="26"/>
      <c r="M526" s="65" t="str">
        <f>iferror(sumifs($H$3:$H$1009,$A$3:$A$1009,A526,$C$3:$C$1009,C526)/vlookup(A526,'Input de Projetos'!$A$3:$B$999,2,false),"")</f>
        <v/>
      </c>
      <c r="N526" s="48" t="str">
        <f t="shared" si="14"/>
        <v/>
      </c>
      <c r="O526" s="48" t="str">
        <f>IFERROR(if(J526&lt;&gt;"Sim","",VLOOKUP(A526,'Input de Projetos'!$A$3:$F$999,5,FALSE)*H526),"")</f>
        <v/>
      </c>
      <c r="P526" s="66" t="str">
        <f t="shared" si="15"/>
        <v/>
      </c>
      <c r="Q526" s="10"/>
      <c r="R526" s="10"/>
      <c r="S526" s="10"/>
    </row>
    <row r="527">
      <c r="A527" s="10"/>
      <c r="B527" s="10"/>
      <c r="C527" s="10"/>
      <c r="D527" s="67"/>
      <c r="E527" s="62"/>
      <c r="F527" s="62"/>
      <c r="G527" s="51"/>
      <c r="H527" s="62"/>
      <c r="I527" s="20"/>
      <c r="J527" s="51"/>
      <c r="K527" s="51"/>
      <c r="L527" s="26"/>
      <c r="M527" s="65" t="str">
        <f>iferror(sumifs($H$3:$H$1009,$A$3:$A$1009,A527,$C$3:$C$1009,C527)/vlookup(A527,'Input de Projetos'!$A$3:$B$999,2,false),"")</f>
        <v/>
      </c>
      <c r="N527" s="48" t="str">
        <f t="shared" si="14"/>
        <v/>
      </c>
      <c r="O527" s="48" t="str">
        <f>IFERROR(if(J527&lt;&gt;"Sim","",VLOOKUP(A527,'Input de Projetos'!$A$3:$F$999,5,FALSE)*H527),"")</f>
        <v/>
      </c>
      <c r="P527" s="66" t="str">
        <f t="shared" si="15"/>
        <v/>
      </c>
      <c r="Q527" s="10"/>
      <c r="R527" s="10"/>
      <c r="S527" s="10"/>
    </row>
    <row r="528">
      <c r="A528" s="10"/>
      <c r="B528" s="10"/>
      <c r="C528" s="10"/>
      <c r="D528" s="67"/>
      <c r="E528" s="62"/>
      <c r="F528" s="62"/>
      <c r="G528" s="51"/>
      <c r="H528" s="62"/>
      <c r="I528" s="20"/>
      <c r="J528" s="51"/>
      <c r="K528" s="51"/>
      <c r="L528" s="26"/>
      <c r="M528" s="65" t="str">
        <f>iferror(sumifs($H$3:$H$1009,$A$3:$A$1009,A528,$C$3:$C$1009,C528)/vlookup(A528,'Input de Projetos'!$A$3:$B$999,2,false),"")</f>
        <v/>
      </c>
      <c r="N528" s="48" t="str">
        <f t="shared" si="14"/>
        <v/>
      </c>
      <c r="O528" s="48" t="str">
        <f>IFERROR(if(J528&lt;&gt;"Sim","",VLOOKUP(A528,'Input de Projetos'!$A$3:$F$999,5,FALSE)*H528),"")</f>
        <v/>
      </c>
      <c r="P528" s="66" t="str">
        <f t="shared" si="15"/>
        <v/>
      </c>
      <c r="Q528" s="10"/>
      <c r="R528" s="10"/>
      <c r="S528" s="10"/>
    </row>
    <row r="529">
      <c r="A529" s="10"/>
      <c r="B529" s="10"/>
      <c r="C529" s="10"/>
      <c r="D529" s="67"/>
      <c r="E529" s="62"/>
      <c r="F529" s="62"/>
      <c r="G529" s="51"/>
      <c r="H529" s="62"/>
      <c r="I529" s="20"/>
      <c r="J529" s="51"/>
      <c r="K529" s="51"/>
      <c r="L529" s="26"/>
      <c r="M529" s="65" t="str">
        <f>iferror(sumifs($H$3:$H$1009,$A$3:$A$1009,A529,$C$3:$C$1009,C529)/vlookup(A529,'Input de Projetos'!$A$3:$B$999,2,false),"")</f>
        <v/>
      </c>
      <c r="N529" s="48" t="str">
        <f t="shared" si="14"/>
        <v/>
      </c>
      <c r="O529" s="48" t="str">
        <f>IFERROR(if(J529&lt;&gt;"Sim","",VLOOKUP(A529,'Input de Projetos'!$A$3:$F$999,5,FALSE)*H529),"")</f>
        <v/>
      </c>
      <c r="P529" s="66" t="str">
        <f t="shared" si="15"/>
        <v/>
      </c>
      <c r="Q529" s="10"/>
      <c r="R529" s="10"/>
      <c r="S529" s="10"/>
    </row>
    <row r="530">
      <c r="A530" s="10"/>
      <c r="B530" s="10"/>
      <c r="C530" s="10"/>
      <c r="D530" s="67"/>
      <c r="E530" s="62"/>
      <c r="F530" s="62"/>
      <c r="G530" s="51"/>
      <c r="H530" s="62"/>
      <c r="I530" s="20"/>
      <c r="J530" s="51"/>
      <c r="K530" s="51"/>
      <c r="L530" s="26"/>
      <c r="M530" s="65" t="str">
        <f>iferror(sumifs($H$3:$H$1009,$A$3:$A$1009,A530,$C$3:$C$1009,C530)/vlookup(A530,'Input de Projetos'!$A$3:$B$999,2,false),"")</f>
        <v/>
      </c>
      <c r="N530" s="48" t="str">
        <f t="shared" si="14"/>
        <v/>
      </c>
      <c r="O530" s="48" t="str">
        <f>IFERROR(if(J530&lt;&gt;"Sim","",VLOOKUP(A530,'Input de Projetos'!$A$3:$F$999,5,FALSE)*H530),"")</f>
        <v/>
      </c>
      <c r="P530" s="66" t="str">
        <f t="shared" si="15"/>
        <v/>
      </c>
      <c r="Q530" s="10"/>
      <c r="R530" s="10"/>
      <c r="S530" s="10"/>
    </row>
    <row r="531">
      <c r="A531" s="10"/>
      <c r="B531" s="10"/>
      <c r="C531" s="10"/>
      <c r="D531" s="67"/>
      <c r="E531" s="62"/>
      <c r="F531" s="62"/>
      <c r="G531" s="51"/>
      <c r="H531" s="62"/>
      <c r="I531" s="20"/>
      <c r="J531" s="51"/>
      <c r="K531" s="51"/>
      <c r="L531" s="26"/>
      <c r="M531" s="65" t="str">
        <f>iferror(sumifs($H$3:$H$1009,$A$3:$A$1009,A531,$C$3:$C$1009,C531)/vlookup(A531,'Input de Projetos'!$A$3:$B$999,2,false),"")</f>
        <v/>
      </c>
      <c r="N531" s="48" t="str">
        <f t="shared" si="14"/>
        <v/>
      </c>
      <c r="O531" s="48" t="str">
        <f>IFERROR(if(J531&lt;&gt;"Sim","",VLOOKUP(A531,'Input de Projetos'!$A$3:$F$999,5,FALSE)*H531),"")</f>
        <v/>
      </c>
      <c r="P531" s="66" t="str">
        <f t="shared" si="15"/>
        <v/>
      </c>
      <c r="Q531" s="10"/>
      <c r="R531" s="10"/>
      <c r="S531" s="10"/>
    </row>
    <row r="532">
      <c r="A532" s="10"/>
      <c r="B532" s="10"/>
      <c r="C532" s="10"/>
      <c r="D532" s="67"/>
      <c r="E532" s="62"/>
      <c r="F532" s="62"/>
      <c r="G532" s="51"/>
      <c r="H532" s="62"/>
      <c r="I532" s="20"/>
      <c r="J532" s="51"/>
      <c r="K532" s="51"/>
      <c r="L532" s="26"/>
      <c r="M532" s="65" t="str">
        <f>iferror(sumifs($H$3:$H$1009,$A$3:$A$1009,A532,$C$3:$C$1009,C532)/vlookup(A532,'Input de Projetos'!$A$3:$B$999,2,false),"")</f>
        <v/>
      </c>
      <c r="N532" s="48" t="str">
        <f t="shared" si="14"/>
        <v/>
      </c>
      <c r="O532" s="48" t="str">
        <f>IFERROR(if(J532&lt;&gt;"Sim","",VLOOKUP(A532,'Input de Projetos'!$A$3:$F$999,5,FALSE)*H532),"")</f>
        <v/>
      </c>
      <c r="P532" s="66" t="str">
        <f t="shared" si="15"/>
        <v/>
      </c>
      <c r="Q532" s="10"/>
      <c r="R532" s="10"/>
      <c r="S532" s="10"/>
    </row>
    <row r="533">
      <c r="A533" s="10"/>
      <c r="B533" s="10"/>
      <c r="C533" s="10"/>
      <c r="D533" s="67"/>
      <c r="E533" s="62"/>
      <c r="F533" s="62"/>
      <c r="G533" s="51"/>
      <c r="H533" s="62"/>
      <c r="I533" s="20"/>
      <c r="J533" s="51"/>
      <c r="K533" s="51"/>
      <c r="L533" s="26"/>
      <c r="M533" s="65" t="str">
        <f>iferror(sumifs($H$3:$H$1009,$A$3:$A$1009,A533,$C$3:$C$1009,C533)/vlookup(A533,'Input de Projetos'!$A$3:$B$999,2,false),"")</f>
        <v/>
      </c>
      <c r="N533" s="48" t="str">
        <f t="shared" si="14"/>
        <v/>
      </c>
      <c r="O533" s="48" t="str">
        <f>IFERROR(if(J533&lt;&gt;"Sim","",VLOOKUP(A533,'Input de Projetos'!$A$3:$F$999,5,FALSE)*H533),"")</f>
        <v/>
      </c>
      <c r="P533" s="66" t="str">
        <f t="shared" si="15"/>
        <v/>
      </c>
      <c r="Q533" s="10"/>
      <c r="R533" s="10"/>
      <c r="S533" s="10"/>
    </row>
    <row r="534">
      <c r="A534" s="10"/>
      <c r="B534" s="10"/>
      <c r="C534" s="10"/>
      <c r="D534" s="67"/>
      <c r="E534" s="62"/>
      <c r="F534" s="62"/>
      <c r="G534" s="51"/>
      <c r="H534" s="62"/>
      <c r="I534" s="20"/>
      <c r="J534" s="51"/>
      <c r="K534" s="51"/>
      <c r="L534" s="26"/>
      <c r="M534" s="65" t="str">
        <f>iferror(sumifs($H$3:$H$1009,$A$3:$A$1009,A534,$C$3:$C$1009,C534)/vlookup(A534,'Input de Projetos'!$A$3:$B$999,2,false),"")</f>
        <v/>
      </c>
      <c r="N534" s="48" t="str">
        <f t="shared" si="14"/>
        <v/>
      </c>
      <c r="O534" s="48" t="str">
        <f>IFERROR(if(J534&lt;&gt;"Sim","",VLOOKUP(A534,'Input de Projetos'!$A$3:$F$999,5,FALSE)*H534),"")</f>
        <v/>
      </c>
      <c r="P534" s="66" t="str">
        <f t="shared" si="15"/>
        <v/>
      </c>
      <c r="Q534" s="10"/>
      <c r="R534" s="10"/>
      <c r="S534" s="10"/>
    </row>
    <row r="535">
      <c r="A535" s="10"/>
      <c r="B535" s="10"/>
      <c r="C535" s="10"/>
      <c r="D535" s="67"/>
      <c r="E535" s="62"/>
      <c r="F535" s="62"/>
      <c r="G535" s="51"/>
      <c r="H535" s="62"/>
      <c r="I535" s="20"/>
      <c r="J535" s="51"/>
      <c r="K535" s="51"/>
      <c r="L535" s="26"/>
      <c r="M535" s="65" t="str">
        <f>iferror(sumifs($H$3:$H$1009,$A$3:$A$1009,A535,$C$3:$C$1009,C535)/vlookup(A535,'Input de Projetos'!$A$3:$B$999,2,false),"")</f>
        <v/>
      </c>
      <c r="N535" s="48" t="str">
        <f t="shared" si="14"/>
        <v/>
      </c>
      <c r="O535" s="48" t="str">
        <f>IFERROR(if(J535&lt;&gt;"Sim","",VLOOKUP(A535,'Input de Projetos'!$A$3:$F$999,5,FALSE)*H535),"")</f>
        <v/>
      </c>
      <c r="P535" s="66" t="str">
        <f t="shared" si="15"/>
        <v/>
      </c>
      <c r="Q535" s="10"/>
      <c r="R535" s="10"/>
      <c r="S535" s="10"/>
    </row>
    <row r="536">
      <c r="A536" s="10"/>
      <c r="B536" s="10"/>
      <c r="C536" s="10"/>
      <c r="D536" s="67"/>
      <c r="E536" s="62"/>
      <c r="F536" s="62"/>
      <c r="G536" s="51"/>
      <c r="H536" s="62"/>
      <c r="I536" s="20"/>
      <c r="J536" s="51"/>
      <c r="K536" s="51"/>
      <c r="L536" s="26"/>
      <c r="M536" s="65" t="str">
        <f>iferror(sumifs($H$3:$H$1009,$A$3:$A$1009,A536,$C$3:$C$1009,C536)/vlookup(A536,'Input de Projetos'!$A$3:$B$999,2,false),"")</f>
        <v/>
      </c>
      <c r="N536" s="48" t="str">
        <f t="shared" si="14"/>
        <v/>
      </c>
      <c r="O536" s="48" t="str">
        <f>IFERROR(if(J536&lt;&gt;"Sim","",VLOOKUP(A536,'Input de Projetos'!$A$3:$F$999,5,FALSE)*H536),"")</f>
        <v/>
      </c>
      <c r="P536" s="66" t="str">
        <f t="shared" si="15"/>
        <v/>
      </c>
      <c r="Q536" s="10"/>
      <c r="R536" s="10"/>
      <c r="S536" s="10"/>
    </row>
    <row r="537">
      <c r="A537" s="10"/>
      <c r="B537" s="10"/>
      <c r="C537" s="10"/>
      <c r="D537" s="67"/>
      <c r="E537" s="62"/>
      <c r="F537" s="62"/>
      <c r="G537" s="51"/>
      <c r="H537" s="62"/>
      <c r="I537" s="20"/>
      <c r="J537" s="51"/>
      <c r="K537" s="51"/>
      <c r="L537" s="26"/>
      <c r="M537" s="65" t="str">
        <f>iferror(sumifs($H$3:$H$1009,$A$3:$A$1009,A537,$C$3:$C$1009,C537)/vlookup(A537,'Input de Projetos'!$A$3:$B$999,2,false),"")</f>
        <v/>
      </c>
      <c r="N537" s="48" t="str">
        <f t="shared" si="14"/>
        <v/>
      </c>
      <c r="O537" s="48" t="str">
        <f>IFERROR(if(J537&lt;&gt;"Sim","",VLOOKUP(A537,'Input de Projetos'!$A$3:$F$999,5,FALSE)*H537),"")</f>
        <v/>
      </c>
      <c r="P537" s="66" t="str">
        <f t="shared" si="15"/>
        <v/>
      </c>
      <c r="Q537" s="10"/>
      <c r="R537" s="10"/>
      <c r="S537" s="10"/>
    </row>
    <row r="538">
      <c r="A538" s="10"/>
      <c r="B538" s="10"/>
      <c r="C538" s="10"/>
      <c r="D538" s="67"/>
      <c r="E538" s="62"/>
      <c r="F538" s="62"/>
      <c r="G538" s="51"/>
      <c r="H538" s="62"/>
      <c r="I538" s="20"/>
      <c r="J538" s="51"/>
      <c r="K538" s="51"/>
      <c r="L538" s="26"/>
      <c r="M538" s="65" t="str">
        <f>iferror(sumifs($H$3:$H$1009,$A$3:$A$1009,A538,$C$3:$C$1009,C538)/vlookup(A538,'Input de Projetos'!$A$3:$B$999,2,false),"")</f>
        <v/>
      </c>
      <c r="N538" s="48" t="str">
        <f t="shared" si="14"/>
        <v/>
      </c>
      <c r="O538" s="48" t="str">
        <f>IFERROR(if(J538&lt;&gt;"Sim","",VLOOKUP(A538,'Input de Projetos'!$A$3:$F$999,5,FALSE)*H538),"")</f>
        <v/>
      </c>
      <c r="P538" s="66" t="str">
        <f t="shared" si="15"/>
        <v/>
      </c>
      <c r="Q538" s="10"/>
      <c r="R538" s="10"/>
      <c r="S538" s="10"/>
    </row>
    <row r="539">
      <c r="A539" s="10"/>
      <c r="B539" s="10"/>
      <c r="C539" s="10"/>
      <c r="D539" s="67"/>
      <c r="E539" s="62"/>
      <c r="F539" s="62"/>
      <c r="G539" s="51"/>
      <c r="H539" s="62"/>
      <c r="I539" s="20"/>
      <c r="J539" s="51"/>
      <c r="K539" s="51"/>
      <c r="L539" s="26"/>
      <c r="M539" s="65" t="str">
        <f>iferror(sumifs($H$3:$H$1009,$A$3:$A$1009,A539,$C$3:$C$1009,C539)/vlookup(A539,'Input de Projetos'!$A$3:$B$999,2,false),"")</f>
        <v/>
      </c>
      <c r="N539" s="48" t="str">
        <f t="shared" si="14"/>
        <v/>
      </c>
      <c r="O539" s="48" t="str">
        <f>IFERROR(if(J539&lt;&gt;"Sim","",VLOOKUP(A539,'Input de Projetos'!$A$3:$F$999,5,FALSE)*H539),"")</f>
        <v/>
      </c>
      <c r="P539" s="66" t="str">
        <f t="shared" si="15"/>
        <v/>
      </c>
      <c r="Q539" s="10"/>
      <c r="R539" s="10"/>
      <c r="S539" s="10"/>
    </row>
    <row r="540">
      <c r="A540" s="10"/>
      <c r="B540" s="10"/>
      <c r="C540" s="10"/>
      <c r="D540" s="67"/>
      <c r="E540" s="62"/>
      <c r="F540" s="62"/>
      <c r="G540" s="51"/>
      <c r="H540" s="62"/>
      <c r="I540" s="20"/>
      <c r="J540" s="51"/>
      <c r="K540" s="51"/>
      <c r="L540" s="26"/>
      <c r="M540" s="65" t="str">
        <f>iferror(sumifs($H$3:$H$1009,$A$3:$A$1009,A540,$C$3:$C$1009,C540)/vlookup(A540,'Input de Projetos'!$A$3:$B$999,2,false),"")</f>
        <v/>
      </c>
      <c r="N540" s="48" t="str">
        <f t="shared" si="14"/>
        <v/>
      </c>
      <c r="O540" s="48" t="str">
        <f>IFERROR(if(J540&lt;&gt;"Sim","",VLOOKUP(A540,'Input de Projetos'!$A$3:$F$999,5,FALSE)*H540),"")</f>
        <v/>
      </c>
      <c r="P540" s="66" t="str">
        <f t="shared" si="15"/>
        <v/>
      </c>
      <c r="Q540" s="10"/>
      <c r="R540" s="10"/>
      <c r="S540" s="10"/>
    </row>
    <row r="541">
      <c r="A541" s="10"/>
      <c r="B541" s="10"/>
      <c r="C541" s="10"/>
      <c r="D541" s="67"/>
      <c r="E541" s="62"/>
      <c r="F541" s="62"/>
      <c r="G541" s="51"/>
      <c r="H541" s="62"/>
      <c r="I541" s="20"/>
      <c r="J541" s="51"/>
      <c r="K541" s="51"/>
      <c r="L541" s="26"/>
      <c r="M541" s="65" t="str">
        <f>iferror(sumifs($H$3:$H$1009,$A$3:$A$1009,A541,$C$3:$C$1009,C541)/vlookup(A541,'Input de Projetos'!$A$3:$B$999,2,false),"")</f>
        <v/>
      </c>
      <c r="N541" s="48" t="str">
        <f t="shared" si="14"/>
        <v/>
      </c>
      <c r="O541" s="48" t="str">
        <f>IFERROR(if(J541&lt;&gt;"Sim","",VLOOKUP(A541,'Input de Projetos'!$A$3:$F$999,5,FALSE)*H541),"")</f>
        <v/>
      </c>
      <c r="P541" s="66" t="str">
        <f t="shared" si="15"/>
        <v/>
      </c>
      <c r="Q541" s="10"/>
      <c r="R541" s="10"/>
      <c r="S541" s="10"/>
    </row>
    <row r="542">
      <c r="A542" s="10"/>
      <c r="B542" s="10"/>
      <c r="C542" s="10"/>
      <c r="D542" s="67"/>
      <c r="E542" s="62"/>
      <c r="F542" s="62"/>
      <c r="G542" s="51"/>
      <c r="H542" s="62"/>
      <c r="I542" s="20"/>
      <c r="J542" s="51"/>
      <c r="K542" s="51"/>
      <c r="L542" s="26"/>
      <c r="M542" s="65" t="str">
        <f>iferror(sumifs($H$3:$H$1009,$A$3:$A$1009,A542,$C$3:$C$1009,C542)/vlookup(A542,'Input de Projetos'!$A$3:$B$999,2,false),"")</f>
        <v/>
      </c>
      <c r="N542" s="48" t="str">
        <f t="shared" si="14"/>
        <v/>
      </c>
      <c r="O542" s="48" t="str">
        <f>IFERROR(if(J542&lt;&gt;"Sim","",VLOOKUP(A542,'Input de Projetos'!$A$3:$F$999,5,FALSE)*H542),"")</f>
        <v/>
      </c>
      <c r="P542" s="66" t="str">
        <f t="shared" si="15"/>
        <v/>
      </c>
      <c r="Q542" s="10"/>
      <c r="R542" s="10"/>
      <c r="S542" s="10"/>
    </row>
    <row r="543">
      <c r="A543" s="10"/>
      <c r="B543" s="10"/>
      <c r="C543" s="10"/>
      <c r="D543" s="67"/>
      <c r="E543" s="62"/>
      <c r="F543" s="62"/>
      <c r="G543" s="51"/>
      <c r="H543" s="62"/>
      <c r="I543" s="20"/>
      <c r="J543" s="51"/>
      <c r="K543" s="51"/>
      <c r="L543" s="26"/>
      <c r="M543" s="65" t="str">
        <f>iferror(sumifs($H$3:$H$1009,$A$3:$A$1009,A543,$C$3:$C$1009,C543)/vlookup(A543,'Input de Projetos'!$A$3:$B$999,2,false),"")</f>
        <v/>
      </c>
      <c r="N543" s="48" t="str">
        <f t="shared" si="14"/>
        <v/>
      </c>
      <c r="O543" s="48" t="str">
        <f>IFERROR(if(J543&lt;&gt;"Sim","",VLOOKUP(A543,'Input de Projetos'!$A$3:$F$999,5,FALSE)*H543),"")</f>
        <v/>
      </c>
      <c r="P543" s="66" t="str">
        <f t="shared" si="15"/>
        <v/>
      </c>
      <c r="Q543" s="10"/>
      <c r="R543" s="10"/>
      <c r="S543" s="10"/>
    </row>
    <row r="544">
      <c r="A544" s="10"/>
      <c r="B544" s="10"/>
      <c r="C544" s="10"/>
      <c r="D544" s="67"/>
      <c r="E544" s="62"/>
      <c r="F544" s="62"/>
      <c r="G544" s="51"/>
      <c r="H544" s="62"/>
      <c r="I544" s="20"/>
      <c r="J544" s="51"/>
      <c r="K544" s="51"/>
      <c r="L544" s="26"/>
      <c r="M544" s="65" t="str">
        <f>iferror(sumifs($H$3:$H$1009,$A$3:$A$1009,A544,$C$3:$C$1009,C544)/vlookup(A544,'Input de Projetos'!$A$3:$B$999,2,false),"")</f>
        <v/>
      </c>
      <c r="N544" s="48" t="str">
        <f t="shared" si="14"/>
        <v/>
      </c>
      <c r="O544" s="48" t="str">
        <f>IFERROR(if(J544&lt;&gt;"Sim","",VLOOKUP(A544,'Input de Projetos'!$A$3:$F$999,5,FALSE)*H544),"")</f>
        <v/>
      </c>
      <c r="P544" s="66" t="str">
        <f t="shared" si="15"/>
        <v/>
      </c>
      <c r="Q544" s="10"/>
      <c r="R544" s="10"/>
      <c r="S544" s="10"/>
    </row>
    <row r="545">
      <c r="A545" s="10"/>
      <c r="B545" s="10"/>
      <c r="C545" s="10"/>
      <c r="D545" s="67"/>
      <c r="E545" s="62"/>
      <c r="F545" s="62"/>
      <c r="G545" s="51"/>
      <c r="H545" s="62"/>
      <c r="I545" s="20"/>
      <c r="J545" s="51"/>
      <c r="K545" s="51"/>
      <c r="L545" s="26"/>
      <c r="M545" s="65" t="str">
        <f>iferror(sumifs($H$3:$H$1009,$A$3:$A$1009,A545,$C$3:$C$1009,C545)/vlookup(A545,'Input de Projetos'!$A$3:$B$999,2,false),"")</f>
        <v/>
      </c>
      <c r="N545" s="48" t="str">
        <f t="shared" si="14"/>
        <v/>
      </c>
      <c r="O545" s="48" t="str">
        <f>IFERROR(if(J545&lt;&gt;"Sim","",VLOOKUP(A545,'Input de Projetos'!$A$3:$F$999,5,FALSE)*H545),"")</f>
        <v/>
      </c>
      <c r="P545" s="66" t="str">
        <f t="shared" si="15"/>
        <v/>
      </c>
      <c r="Q545" s="10"/>
      <c r="R545" s="10"/>
      <c r="S545" s="10"/>
    </row>
    <row r="546">
      <c r="A546" s="10"/>
      <c r="B546" s="10"/>
      <c r="C546" s="10"/>
      <c r="D546" s="67"/>
      <c r="E546" s="62"/>
      <c r="F546" s="62"/>
      <c r="G546" s="51"/>
      <c r="H546" s="62"/>
      <c r="I546" s="20"/>
      <c r="J546" s="51"/>
      <c r="K546" s="51"/>
      <c r="L546" s="26"/>
      <c r="M546" s="65" t="str">
        <f>iferror(sumifs($H$3:$H$1009,$A$3:$A$1009,A546,$C$3:$C$1009,C546)/vlookup(A546,'Input de Projetos'!$A$3:$B$999,2,false),"")</f>
        <v/>
      </c>
      <c r="N546" s="48" t="str">
        <f t="shared" si="14"/>
        <v/>
      </c>
      <c r="O546" s="48" t="str">
        <f>IFERROR(if(J546&lt;&gt;"Sim","",VLOOKUP(A546,'Input de Projetos'!$A$3:$F$999,5,FALSE)*H546),"")</f>
        <v/>
      </c>
      <c r="P546" s="66" t="str">
        <f t="shared" si="15"/>
        <v/>
      </c>
      <c r="Q546" s="10"/>
      <c r="R546" s="10"/>
      <c r="S546" s="10"/>
    </row>
    <row r="547">
      <c r="A547" s="10"/>
      <c r="B547" s="10"/>
      <c r="C547" s="10"/>
      <c r="D547" s="67"/>
      <c r="E547" s="62"/>
      <c r="F547" s="62"/>
      <c r="G547" s="51"/>
      <c r="H547" s="62"/>
      <c r="I547" s="20"/>
      <c r="J547" s="51"/>
      <c r="K547" s="51"/>
      <c r="L547" s="26"/>
      <c r="M547" s="65" t="str">
        <f>iferror(sumifs($H$3:$H$1009,$A$3:$A$1009,A547,$C$3:$C$1009,C547)/vlookup(A547,'Input de Projetos'!$A$3:$B$999,2,false),"")</f>
        <v/>
      </c>
      <c r="N547" s="48" t="str">
        <f t="shared" si="14"/>
        <v/>
      </c>
      <c r="O547" s="48" t="str">
        <f>IFERROR(if(J547&lt;&gt;"Sim","",VLOOKUP(A547,'Input de Projetos'!$A$3:$F$999,5,FALSE)*H547),"")</f>
        <v/>
      </c>
      <c r="P547" s="66" t="str">
        <f t="shared" si="15"/>
        <v/>
      </c>
      <c r="Q547" s="10"/>
      <c r="R547" s="10"/>
      <c r="S547" s="10"/>
    </row>
    <row r="548">
      <c r="A548" s="10"/>
      <c r="B548" s="10"/>
      <c r="C548" s="10"/>
      <c r="D548" s="67"/>
      <c r="E548" s="62"/>
      <c r="F548" s="62"/>
      <c r="G548" s="51"/>
      <c r="H548" s="62"/>
      <c r="I548" s="20"/>
      <c r="J548" s="51"/>
      <c r="K548" s="51"/>
      <c r="L548" s="26"/>
      <c r="M548" s="65" t="str">
        <f>iferror(sumifs($H$3:$H$1009,$A$3:$A$1009,A548,$C$3:$C$1009,C548)/vlookup(A548,'Input de Projetos'!$A$3:$B$999,2,false),"")</f>
        <v/>
      </c>
      <c r="N548" s="48" t="str">
        <f t="shared" si="14"/>
        <v/>
      </c>
      <c r="O548" s="48" t="str">
        <f>IFERROR(if(J548&lt;&gt;"Sim","",VLOOKUP(A548,'Input de Projetos'!$A$3:$F$999,5,FALSE)*H548),"")</f>
        <v/>
      </c>
      <c r="P548" s="66" t="str">
        <f t="shared" si="15"/>
        <v/>
      </c>
      <c r="Q548" s="10"/>
      <c r="R548" s="10"/>
      <c r="S548" s="10"/>
    </row>
    <row r="549">
      <c r="A549" s="10"/>
      <c r="B549" s="10"/>
      <c r="C549" s="10"/>
      <c r="D549" s="67"/>
      <c r="E549" s="62"/>
      <c r="F549" s="62"/>
      <c r="G549" s="51"/>
      <c r="H549" s="62"/>
      <c r="I549" s="20"/>
      <c r="J549" s="51"/>
      <c r="K549" s="51"/>
      <c r="L549" s="26"/>
      <c r="M549" s="65" t="str">
        <f>iferror(sumifs($H$3:$H$1009,$A$3:$A$1009,A549,$C$3:$C$1009,C549)/vlookup(A549,'Input de Projetos'!$A$3:$B$999,2,false),"")</f>
        <v/>
      </c>
      <c r="N549" s="48" t="str">
        <f t="shared" si="14"/>
        <v/>
      </c>
      <c r="O549" s="48" t="str">
        <f>IFERROR(if(J549&lt;&gt;"Sim","",VLOOKUP(A549,'Input de Projetos'!$A$3:$F$999,5,FALSE)*H549),"")</f>
        <v/>
      </c>
      <c r="P549" s="66" t="str">
        <f t="shared" si="15"/>
        <v/>
      </c>
      <c r="Q549" s="10"/>
      <c r="R549" s="10"/>
      <c r="S549" s="10"/>
    </row>
    <row r="550">
      <c r="A550" s="10"/>
      <c r="B550" s="10"/>
      <c r="C550" s="10"/>
      <c r="D550" s="67"/>
      <c r="E550" s="62"/>
      <c r="F550" s="62"/>
      <c r="G550" s="51"/>
      <c r="H550" s="62"/>
      <c r="I550" s="20"/>
      <c r="J550" s="51"/>
      <c r="K550" s="51"/>
      <c r="L550" s="26"/>
      <c r="M550" s="65" t="str">
        <f>iferror(sumifs($H$3:$H$1009,$A$3:$A$1009,A550,$C$3:$C$1009,C550)/vlookup(A550,'Input de Projetos'!$A$3:$B$999,2,false),"")</f>
        <v/>
      </c>
      <c r="N550" s="48" t="str">
        <f t="shared" si="14"/>
        <v/>
      </c>
      <c r="O550" s="48" t="str">
        <f>IFERROR(if(J550&lt;&gt;"Sim","",VLOOKUP(A550,'Input de Projetos'!$A$3:$F$999,5,FALSE)*H550),"")</f>
        <v/>
      </c>
      <c r="P550" s="66" t="str">
        <f t="shared" si="15"/>
        <v/>
      </c>
      <c r="Q550" s="10"/>
      <c r="R550" s="10"/>
      <c r="S550" s="10"/>
    </row>
    <row r="551">
      <c r="A551" s="10"/>
      <c r="B551" s="10"/>
      <c r="C551" s="10"/>
      <c r="D551" s="67"/>
      <c r="E551" s="62"/>
      <c r="F551" s="62"/>
      <c r="G551" s="51"/>
      <c r="H551" s="62"/>
      <c r="I551" s="20"/>
      <c r="J551" s="51"/>
      <c r="K551" s="51"/>
      <c r="L551" s="26"/>
      <c r="M551" s="65" t="str">
        <f>iferror(sumifs($H$3:$H$1009,$A$3:$A$1009,A551,$C$3:$C$1009,C551)/vlookup(A551,'Input de Projetos'!$A$3:$B$999,2,false),"")</f>
        <v/>
      </c>
      <c r="N551" s="48" t="str">
        <f t="shared" si="14"/>
        <v/>
      </c>
      <c r="O551" s="48" t="str">
        <f>IFERROR(if(J551&lt;&gt;"Sim","",VLOOKUP(A551,'Input de Projetos'!$A$3:$F$999,5,FALSE)*H551),"")</f>
        <v/>
      </c>
      <c r="P551" s="66" t="str">
        <f t="shared" si="15"/>
        <v/>
      </c>
      <c r="Q551" s="10"/>
      <c r="R551" s="10"/>
      <c r="S551" s="10"/>
    </row>
    <row r="552">
      <c r="A552" s="10"/>
      <c r="B552" s="10"/>
      <c r="C552" s="10"/>
      <c r="D552" s="67"/>
      <c r="E552" s="62"/>
      <c r="F552" s="62"/>
      <c r="G552" s="51"/>
      <c r="H552" s="62"/>
      <c r="I552" s="20"/>
      <c r="J552" s="51"/>
      <c r="K552" s="51"/>
      <c r="L552" s="26"/>
      <c r="M552" s="65" t="str">
        <f>iferror(sumifs($H$3:$H$1009,$A$3:$A$1009,A552,$C$3:$C$1009,C552)/vlookup(A552,'Input de Projetos'!$A$3:$B$999,2,false),"")</f>
        <v/>
      </c>
      <c r="N552" s="48" t="str">
        <f t="shared" si="14"/>
        <v/>
      </c>
      <c r="O552" s="48" t="str">
        <f>IFERROR(if(J552&lt;&gt;"Sim","",VLOOKUP(A552,'Input de Projetos'!$A$3:$F$999,5,FALSE)*H552),"")</f>
        <v/>
      </c>
      <c r="P552" s="66" t="str">
        <f t="shared" si="15"/>
        <v/>
      </c>
      <c r="Q552" s="10"/>
      <c r="R552" s="10"/>
      <c r="S552" s="10"/>
    </row>
    <row r="553">
      <c r="A553" s="10"/>
      <c r="B553" s="10"/>
      <c r="C553" s="10"/>
      <c r="D553" s="67"/>
      <c r="E553" s="62"/>
      <c r="F553" s="62"/>
      <c r="G553" s="51"/>
      <c r="H553" s="62"/>
      <c r="I553" s="20"/>
      <c r="J553" s="51"/>
      <c r="K553" s="51"/>
      <c r="L553" s="26"/>
      <c r="M553" s="65" t="str">
        <f>iferror(sumifs($H$3:$H$1009,$A$3:$A$1009,A553,$C$3:$C$1009,C553)/vlookup(A553,'Input de Projetos'!$A$3:$B$999,2,false),"")</f>
        <v/>
      </c>
      <c r="N553" s="48" t="str">
        <f t="shared" si="14"/>
        <v/>
      </c>
      <c r="O553" s="48" t="str">
        <f>IFERROR(if(J553&lt;&gt;"Sim","",VLOOKUP(A553,'Input de Projetos'!$A$3:$F$999,5,FALSE)*H553),"")</f>
        <v/>
      </c>
      <c r="P553" s="66" t="str">
        <f t="shared" si="15"/>
        <v/>
      </c>
      <c r="Q553" s="10"/>
      <c r="R553" s="10"/>
      <c r="S553" s="10"/>
    </row>
    <row r="554">
      <c r="A554" s="10"/>
      <c r="B554" s="10"/>
      <c r="C554" s="10"/>
      <c r="D554" s="67"/>
      <c r="E554" s="62"/>
      <c r="F554" s="62"/>
      <c r="G554" s="51"/>
      <c r="H554" s="62"/>
      <c r="I554" s="20"/>
      <c r="J554" s="51"/>
      <c r="K554" s="51"/>
      <c r="L554" s="26"/>
      <c r="M554" s="65" t="str">
        <f>iferror(sumifs($H$3:$H$1009,$A$3:$A$1009,A554,$C$3:$C$1009,C554)/vlookup(A554,'Input de Projetos'!$A$3:$B$999,2,false),"")</f>
        <v/>
      </c>
      <c r="N554" s="48" t="str">
        <f t="shared" si="14"/>
        <v/>
      </c>
      <c r="O554" s="48" t="str">
        <f>IFERROR(if(J554&lt;&gt;"Sim","",VLOOKUP(A554,'Input de Projetos'!$A$3:$F$999,5,FALSE)*H554),"")</f>
        <v/>
      </c>
      <c r="P554" s="66" t="str">
        <f t="shared" si="15"/>
        <v/>
      </c>
      <c r="Q554" s="10"/>
      <c r="R554" s="10"/>
      <c r="S554" s="10"/>
    </row>
    <row r="555">
      <c r="A555" s="10"/>
      <c r="B555" s="10"/>
      <c r="C555" s="10"/>
      <c r="D555" s="67"/>
      <c r="E555" s="62"/>
      <c r="F555" s="62"/>
      <c r="G555" s="51"/>
      <c r="H555" s="62"/>
      <c r="I555" s="20"/>
      <c r="J555" s="51"/>
      <c r="K555" s="51"/>
      <c r="L555" s="26"/>
      <c r="M555" s="65" t="str">
        <f>iferror(sumifs($H$3:$H$1009,$A$3:$A$1009,A555,$C$3:$C$1009,C555)/vlookup(A555,'Input de Projetos'!$A$3:$B$999,2,false),"")</f>
        <v/>
      </c>
      <c r="N555" s="48" t="str">
        <f t="shared" si="14"/>
        <v/>
      </c>
      <c r="O555" s="48" t="str">
        <f>IFERROR(if(J555&lt;&gt;"Sim","",VLOOKUP(A555,'Input de Projetos'!$A$3:$F$999,5,FALSE)*H555),"")</f>
        <v/>
      </c>
      <c r="P555" s="66" t="str">
        <f t="shared" si="15"/>
        <v/>
      </c>
      <c r="Q555" s="10"/>
      <c r="R555" s="10"/>
      <c r="S555" s="10"/>
    </row>
    <row r="556">
      <c r="A556" s="10"/>
      <c r="B556" s="10"/>
      <c r="C556" s="10"/>
      <c r="D556" s="67"/>
      <c r="E556" s="62"/>
      <c r="F556" s="62"/>
      <c r="G556" s="51"/>
      <c r="H556" s="62"/>
      <c r="I556" s="20"/>
      <c r="J556" s="51"/>
      <c r="K556" s="51"/>
      <c r="L556" s="26"/>
      <c r="M556" s="65" t="str">
        <f>iferror(sumifs($H$3:$H$1009,$A$3:$A$1009,A556,$C$3:$C$1009,C556)/vlookup(A556,'Input de Projetos'!$A$3:$B$999,2,false),"")</f>
        <v/>
      </c>
      <c r="N556" s="48" t="str">
        <f t="shared" si="14"/>
        <v/>
      </c>
      <c r="O556" s="48" t="str">
        <f>IFERROR(if(J556&lt;&gt;"Sim","",VLOOKUP(A556,'Input de Projetos'!$A$3:$F$999,5,FALSE)*H556),"")</f>
        <v/>
      </c>
      <c r="P556" s="66" t="str">
        <f t="shared" si="15"/>
        <v/>
      </c>
      <c r="Q556" s="10"/>
      <c r="R556" s="10"/>
      <c r="S556" s="10"/>
    </row>
    <row r="557">
      <c r="A557" s="10"/>
      <c r="B557" s="10"/>
      <c r="C557" s="10"/>
      <c r="D557" s="67"/>
      <c r="E557" s="62"/>
      <c r="F557" s="62"/>
      <c r="G557" s="51"/>
      <c r="H557" s="62"/>
      <c r="I557" s="20"/>
      <c r="J557" s="51"/>
      <c r="K557" s="51"/>
      <c r="L557" s="26"/>
      <c r="M557" s="65" t="str">
        <f>iferror(sumifs($H$3:$H$1009,$A$3:$A$1009,A557,$C$3:$C$1009,C557)/vlookup(A557,'Input de Projetos'!$A$3:$B$999,2,false),"")</f>
        <v/>
      </c>
      <c r="N557" s="48" t="str">
        <f t="shared" si="14"/>
        <v/>
      </c>
      <c r="O557" s="48" t="str">
        <f>IFERROR(if(J557&lt;&gt;"Sim","",VLOOKUP(A557,'Input de Projetos'!$A$3:$F$999,5,FALSE)*H557),"")</f>
        <v/>
      </c>
      <c r="P557" s="66" t="str">
        <f t="shared" si="15"/>
        <v/>
      </c>
      <c r="Q557" s="10"/>
      <c r="R557" s="10"/>
      <c r="S557" s="10"/>
    </row>
    <row r="558">
      <c r="A558" s="10"/>
      <c r="B558" s="10"/>
      <c r="C558" s="10"/>
      <c r="D558" s="67"/>
      <c r="E558" s="62"/>
      <c r="F558" s="62"/>
      <c r="G558" s="51"/>
      <c r="H558" s="62"/>
      <c r="I558" s="20"/>
      <c r="J558" s="51"/>
      <c r="K558" s="51"/>
      <c r="L558" s="26"/>
      <c r="M558" s="65" t="str">
        <f>iferror(sumifs($H$3:$H$1009,$A$3:$A$1009,A558,$C$3:$C$1009,C558)/vlookup(A558,'Input de Projetos'!$A$3:$B$999,2,false),"")</f>
        <v/>
      </c>
      <c r="N558" s="48" t="str">
        <f t="shared" si="14"/>
        <v/>
      </c>
      <c r="O558" s="48" t="str">
        <f>IFERROR(if(J558&lt;&gt;"Sim","",VLOOKUP(A558,'Input de Projetos'!$A$3:$F$999,5,FALSE)*H558),"")</f>
        <v/>
      </c>
      <c r="P558" s="66" t="str">
        <f t="shared" si="15"/>
        <v/>
      </c>
      <c r="Q558" s="10"/>
      <c r="R558" s="10"/>
      <c r="S558" s="10"/>
    </row>
    <row r="559">
      <c r="A559" s="10"/>
      <c r="B559" s="10"/>
      <c r="C559" s="10"/>
      <c r="D559" s="67"/>
      <c r="E559" s="62"/>
      <c r="F559" s="62"/>
      <c r="G559" s="51"/>
      <c r="H559" s="62"/>
      <c r="I559" s="20"/>
      <c r="J559" s="51"/>
      <c r="K559" s="51"/>
      <c r="L559" s="26"/>
      <c r="M559" s="65" t="str">
        <f>iferror(sumifs($H$3:$H$1009,$A$3:$A$1009,A559,$C$3:$C$1009,C559)/vlookup(A559,'Input de Projetos'!$A$3:$B$999,2,false),"")</f>
        <v/>
      </c>
      <c r="N559" s="48" t="str">
        <f t="shared" si="14"/>
        <v/>
      </c>
      <c r="O559" s="48" t="str">
        <f>IFERROR(if(J559&lt;&gt;"Sim","",VLOOKUP(A559,'Input de Projetos'!$A$3:$F$999,5,FALSE)*H559),"")</f>
        <v/>
      </c>
      <c r="P559" s="66" t="str">
        <f t="shared" si="15"/>
        <v/>
      </c>
      <c r="Q559" s="10"/>
      <c r="R559" s="10"/>
      <c r="S559" s="10"/>
    </row>
    <row r="560">
      <c r="A560" s="10"/>
      <c r="B560" s="10"/>
      <c r="C560" s="10"/>
      <c r="D560" s="67"/>
      <c r="E560" s="62"/>
      <c r="F560" s="62"/>
      <c r="G560" s="51"/>
      <c r="H560" s="62"/>
      <c r="I560" s="20"/>
      <c r="J560" s="51"/>
      <c r="K560" s="51"/>
      <c r="L560" s="26"/>
      <c r="M560" s="65" t="str">
        <f>iferror(sumifs($H$3:$H$1009,$A$3:$A$1009,A560,$C$3:$C$1009,C560)/vlookup(A560,'Input de Projetos'!$A$3:$B$999,2,false),"")</f>
        <v/>
      </c>
      <c r="N560" s="48" t="str">
        <f t="shared" si="14"/>
        <v/>
      </c>
      <c r="O560" s="48" t="str">
        <f>IFERROR(if(J560&lt;&gt;"Sim","",VLOOKUP(A560,'Input de Projetos'!$A$3:$F$999,5,FALSE)*H560),"")</f>
        <v/>
      </c>
      <c r="P560" s="66" t="str">
        <f t="shared" si="15"/>
        <v/>
      </c>
      <c r="Q560" s="10"/>
      <c r="R560" s="10"/>
      <c r="S560" s="10"/>
    </row>
    <row r="561">
      <c r="A561" s="10"/>
      <c r="B561" s="10"/>
      <c r="C561" s="10"/>
      <c r="D561" s="67"/>
      <c r="E561" s="62"/>
      <c r="F561" s="62"/>
      <c r="G561" s="51"/>
      <c r="H561" s="62"/>
      <c r="I561" s="20"/>
      <c r="J561" s="51"/>
      <c r="K561" s="51"/>
      <c r="L561" s="26"/>
      <c r="M561" s="65" t="str">
        <f>iferror(sumifs($H$3:$H$1009,$A$3:$A$1009,A561,$C$3:$C$1009,C561)/vlookup(A561,'Input de Projetos'!$A$3:$B$999,2,false),"")</f>
        <v/>
      </c>
      <c r="N561" s="48" t="str">
        <f t="shared" si="14"/>
        <v/>
      </c>
      <c r="O561" s="48" t="str">
        <f>IFERROR(if(J561&lt;&gt;"Sim","",VLOOKUP(A561,'Input de Projetos'!$A$3:$F$999,5,FALSE)*H561),"")</f>
        <v/>
      </c>
      <c r="P561" s="66" t="str">
        <f t="shared" si="15"/>
        <v/>
      </c>
      <c r="Q561" s="10"/>
      <c r="R561" s="10"/>
      <c r="S561" s="10"/>
    </row>
    <row r="562">
      <c r="A562" s="10"/>
      <c r="B562" s="10"/>
      <c r="C562" s="10"/>
      <c r="D562" s="67"/>
      <c r="E562" s="62"/>
      <c r="F562" s="62"/>
      <c r="G562" s="51"/>
      <c r="H562" s="62"/>
      <c r="I562" s="20"/>
      <c r="J562" s="51"/>
      <c r="K562" s="51"/>
      <c r="L562" s="26"/>
      <c r="M562" s="65" t="str">
        <f>iferror(sumifs($H$3:$H$1009,$A$3:$A$1009,A562,$C$3:$C$1009,C562)/vlookup(A562,'Input de Projetos'!$A$3:$B$999,2,false),"")</f>
        <v/>
      </c>
      <c r="N562" s="48" t="str">
        <f t="shared" si="14"/>
        <v/>
      </c>
      <c r="O562" s="48" t="str">
        <f>IFERROR(if(J562&lt;&gt;"Sim","",VLOOKUP(A562,'Input de Projetos'!$A$3:$F$999,5,FALSE)*H562),"")</f>
        <v/>
      </c>
      <c r="P562" s="66" t="str">
        <f t="shared" si="15"/>
        <v/>
      </c>
      <c r="Q562" s="10"/>
      <c r="R562" s="10"/>
      <c r="S562" s="10"/>
    </row>
    <row r="563">
      <c r="A563" s="10"/>
      <c r="B563" s="10"/>
      <c r="C563" s="10"/>
      <c r="D563" s="67"/>
      <c r="E563" s="62"/>
      <c r="F563" s="62"/>
      <c r="G563" s="51"/>
      <c r="H563" s="62"/>
      <c r="I563" s="20"/>
      <c r="J563" s="51"/>
      <c r="K563" s="51"/>
      <c r="L563" s="26"/>
      <c r="M563" s="65" t="str">
        <f>iferror(sumifs($H$3:$H$1009,$A$3:$A$1009,A563,$C$3:$C$1009,C563)/vlookup(A563,'Input de Projetos'!$A$3:$B$999,2,false),"")</f>
        <v/>
      </c>
      <c r="N563" s="48" t="str">
        <f t="shared" si="14"/>
        <v/>
      </c>
      <c r="O563" s="48" t="str">
        <f>IFERROR(if(J563&lt;&gt;"Sim","",VLOOKUP(A563,'Input de Projetos'!$A$3:$F$999,5,FALSE)*H563),"")</f>
        <v/>
      </c>
      <c r="P563" s="66" t="str">
        <f t="shared" si="15"/>
        <v/>
      </c>
      <c r="Q563" s="10"/>
      <c r="R563" s="10"/>
      <c r="S563" s="10"/>
    </row>
    <row r="564">
      <c r="A564" s="10"/>
      <c r="B564" s="10"/>
      <c r="C564" s="10"/>
      <c r="D564" s="67"/>
      <c r="E564" s="62"/>
      <c r="F564" s="62"/>
      <c r="G564" s="51"/>
      <c r="H564" s="62"/>
      <c r="I564" s="20"/>
      <c r="J564" s="51"/>
      <c r="K564" s="51"/>
      <c r="L564" s="26"/>
      <c r="M564" s="65" t="str">
        <f>iferror(sumifs($H$3:$H$1009,$A$3:$A$1009,A564,$C$3:$C$1009,C564)/vlookup(A564,'Input de Projetos'!$A$3:$B$999,2,false),"")</f>
        <v/>
      </c>
      <c r="N564" s="48" t="str">
        <f t="shared" si="14"/>
        <v/>
      </c>
      <c r="O564" s="48" t="str">
        <f>IFERROR(if(J564&lt;&gt;"Sim","",VLOOKUP(A564,'Input de Projetos'!$A$3:$F$999,5,FALSE)*H564),"")</f>
        <v/>
      </c>
      <c r="P564" s="66" t="str">
        <f t="shared" si="15"/>
        <v/>
      </c>
      <c r="Q564" s="10"/>
      <c r="R564" s="10"/>
      <c r="S564" s="10"/>
    </row>
    <row r="565">
      <c r="A565" s="10"/>
      <c r="B565" s="10"/>
      <c r="C565" s="10"/>
      <c r="D565" s="67"/>
      <c r="E565" s="62"/>
      <c r="F565" s="62"/>
      <c r="G565" s="51"/>
      <c r="H565" s="62"/>
      <c r="I565" s="20"/>
      <c r="J565" s="51"/>
      <c r="K565" s="51"/>
      <c r="L565" s="26"/>
      <c r="M565" s="65" t="str">
        <f>iferror(sumifs($H$3:$H$1009,$A$3:$A$1009,A565,$C$3:$C$1009,C565)/vlookup(A565,'Input de Projetos'!$A$3:$B$999,2,false),"")</f>
        <v/>
      </c>
      <c r="N565" s="48" t="str">
        <f t="shared" si="14"/>
        <v/>
      </c>
      <c r="O565" s="48" t="str">
        <f>IFERROR(if(J565&lt;&gt;"Sim","",VLOOKUP(A565,'Input de Projetos'!$A$3:$F$999,5,FALSE)*H565),"")</f>
        <v/>
      </c>
      <c r="P565" s="66" t="str">
        <f t="shared" si="15"/>
        <v/>
      </c>
      <c r="Q565" s="10"/>
      <c r="R565" s="10"/>
      <c r="S565" s="10"/>
    </row>
    <row r="566">
      <c r="A566" s="10"/>
      <c r="B566" s="10"/>
      <c r="C566" s="10"/>
      <c r="D566" s="67"/>
      <c r="E566" s="62"/>
      <c r="F566" s="62"/>
      <c r="G566" s="51"/>
      <c r="H566" s="62"/>
      <c r="I566" s="20"/>
      <c r="J566" s="51"/>
      <c r="K566" s="51"/>
      <c r="L566" s="26"/>
      <c r="M566" s="65" t="str">
        <f>iferror(sumifs($H$3:$H$1009,$A$3:$A$1009,A566,$C$3:$C$1009,C566)/vlookup(A566,'Input de Projetos'!$A$3:$B$999,2,false),"")</f>
        <v/>
      </c>
      <c r="N566" s="48" t="str">
        <f t="shared" si="14"/>
        <v/>
      </c>
      <c r="O566" s="48" t="str">
        <f>IFERROR(if(J566&lt;&gt;"Sim","",VLOOKUP(A566,'Input de Projetos'!$A$3:$F$999,5,FALSE)*H566),"")</f>
        <v/>
      </c>
      <c r="P566" s="66" t="str">
        <f t="shared" si="15"/>
        <v/>
      </c>
      <c r="Q566" s="10"/>
      <c r="R566" s="10"/>
      <c r="S566" s="10"/>
    </row>
    <row r="567">
      <c r="A567" s="10"/>
      <c r="B567" s="10"/>
      <c r="C567" s="10"/>
      <c r="D567" s="67"/>
      <c r="E567" s="62"/>
      <c r="F567" s="62"/>
      <c r="G567" s="51"/>
      <c r="H567" s="62"/>
      <c r="I567" s="20"/>
      <c r="J567" s="51"/>
      <c r="K567" s="51"/>
      <c r="L567" s="26"/>
      <c r="M567" s="65" t="str">
        <f>iferror(sumifs($H$3:$H$1009,$A$3:$A$1009,A567,$C$3:$C$1009,C567)/vlookup(A567,'Input de Projetos'!$A$3:$B$999,2,false),"")</f>
        <v/>
      </c>
      <c r="N567" s="48" t="str">
        <f t="shared" si="14"/>
        <v/>
      </c>
      <c r="O567" s="48" t="str">
        <f>IFERROR(if(J567&lt;&gt;"Sim","",VLOOKUP(A567,'Input de Projetos'!$A$3:$F$999,5,FALSE)*H567),"")</f>
        <v/>
      </c>
      <c r="P567" s="66" t="str">
        <f t="shared" si="15"/>
        <v/>
      </c>
      <c r="Q567" s="10"/>
      <c r="R567" s="10"/>
      <c r="S567" s="10"/>
    </row>
    <row r="568">
      <c r="A568" s="10"/>
      <c r="B568" s="10"/>
      <c r="C568" s="10"/>
      <c r="D568" s="67"/>
      <c r="E568" s="62"/>
      <c r="F568" s="62"/>
      <c r="G568" s="51"/>
      <c r="H568" s="62"/>
      <c r="I568" s="20"/>
      <c r="J568" s="51"/>
      <c r="K568" s="51"/>
      <c r="L568" s="26"/>
      <c r="M568" s="65" t="str">
        <f>iferror(sumifs($H$3:$H$1009,$A$3:$A$1009,A568,$C$3:$C$1009,C568)/vlookup(A568,'Input de Projetos'!$A$3:$B$999,2,false),"")</f>
        <v/>
      </c>
      <c r="N568" s="48" t="str">
        <f t="shared" si="14"/>
        <v/>
      </c>
      <c r="O568" s="48" t="str">
        <f>IFERROR(if(J568&lt;&gt;"Sim","",VLOOKUP(A568,'Input de Projetos'!$A$3:$F$999,5,FALSE)*H568),"")</f>
        <v/>
      </c>
      <c r="P568" s="66" t="str">
        <f t="shared" si="15"/>
        <v/>
      </c>
      <c r="Q568" s="10"/>
      <c r="R568" s="10"/>
      <c r="S568" s="10"/>
    </row>
    <row r="569">
      <c r="A569" s="10"/>
      <c r="B569" s="10"/>
      <c r="C569" s="10"/>
      <c r="D569" s="67"/>
      <c r="E569" s="62"/>
      <c r="F569" s="62"/>
      <c r="G569" s="51"/>
      <c r="H569" s="62"/>
      <c r="I569" s="20"/>
      <c r="J569" s="51"/>
      <c r="K569" s="51"/>
      <c r="L569" s="26"/>
      <c r="M569" s="65" t="str">
        <f>iferror(sumifs($H$3:$H$1009,$A$3:$A$1009,A569,$C$3:$C$1009,C569)/vlookup(A569,'Input de Projetos'!$A$3:$B$999,2,false),"")</f>
        <v/>
      </c>
      <c r="N569" s="48" t="str">
        <f t="shared" si="14"/>
        <v/>
      </c>
      <c r="O569" s="48" t="str">
        <f>IFERROR(if(J569&lt;&gt;"Sim","",VLOOKUP(A569,'Input de Projetos'!$A$3:$F$999,5,FALSE)*H569),"")</f>
        <v/>
      </c>
      <c r="P569" s="66" t="str">
        <f t="shared" si="15"/>
        <v/>
      </c>
      <c r="Q569" s="10"/>
      <c r="R569" s="10"/>
      <c r="S569" s="10"/>
    </row>
    <row r="570">
      <c r="A570" s="10"/>
      <c r="B570" s="10"/>
      <c r="C570" s="10"/>
      <c r="D570" s="67"/>
      <c r="E570" s="62"/>
      <c r="F570" s="62"/>
      <c r="G570" s="51"/>
      <c r="H570" s="62"/>
      <c r="I570" s="20"/>
      <c r="J570" s="51"/>
      <c r="K570" s="51"/>
      <c r="L570" s="26"/>
      <c r="M570" s="65" t="str">
        <f>iferror(sumifs($H$3:$H$1009,$A$3:$A$1009,A570,$C$3:$C$1009,C570)/vlookup(A570,'Input de Projetos'!$A$3:$B$999,2,false),"")</f>
        <v/>
      </c>
      <c r="N570" s="48" t="str">
        <f t="shared" si="14"/>
        <v/>
      </c>
      <c r="O570" s="48" t="str">
        <f>IFERROR(if(J570&lt;&gt;"Sim","",VLOOKUP(A570,'Input de Projetos'!$A$3:$F$999,5,FALSE)*H570),"")</f>
        <v/>
      </c>
      <c r="P570" s="66" t="str">
        <f t="shared" si="15"/>
        <v/>
      </c>
      <c r="Q570" s="10"/>
      <c r="R570" s="10"/>
      <c r="S570" s="10"/>
    </row>
    <row r="571">
      <c r="A571" s="10"/>
      <c r="B571" s="10"/>
      <c r="C571" s="10"/>
      <c r="D571" s="67"/>
      <c r="E571" s="62"/>
      <c r="F571" s="62"/>
      <c r="G571" s="51"/>
      <c r="H571" s="62"/>
      <c r="I571" s="20"/>
      <c r="J571" s="51"/>
      <c r="K571" s="51"/>
      <c r="L571" s="26"/>
      <c r="M571" s="65" t="str">
        <f>iferror(sumifs($H$3:$H$1009,$A$3:$A$1009,A571,$C$3:$C$1009,C571)/vlookup(A571,'Input de Projetos'!$A$3:$B$999,2,false),"")</f>
        <v/>
      </c>
      <c r="N571" s="48" t="str">
        <f t="shared" si="14"/>
        <v/>
      </c>
      <c r="O571" s="48" t="str">
        <f>IFERROR(if(J571&lt;&gt;"Sim","",VLOOKUP(A571,'Input de Projetos'!$A$3:$F$999,5,FALSE)*H571),"")</f>
        <v/>
      </c>
      <c r="P571" s="66" t="str">
        <f t="shared" si="15"/>
        <v/>
      </c>
      <c r="Q571" s="10"/>
      <c r="R571" s="10"/>
      <c r="S571" s="10"/>
    </row>
    <row r="572">
      <c r="A572" s="10"/>
      <c r="B572" s="10"/>
      <c r="C572" s="10"/>
      <c r="D572" s="67"/>
      <c r="E572" s="62"/>
      <c r="F572" s="62"/>
      <c r="G572" s="51"/>
      <c r="H572" s="62"/>
      <c r="I572" s="20"/>
      <c r="J572" s="51"/>
      <c r="K572" s="51"/>
      <c r="L572" s="26"/>
      <c r="M572" s="65" t="str">
        <f>iferror(sumifs($H$3:$H$1009,$A$3:$A$1009,A572,$C$3:$C$1009,C572)/vlookup(A572,'Input de Projetos'!$A$3:$B$999,2,false),"")</f>
        <v/>
      </c>
      <c r="N572" s="48" t="str">
        <f t="shared" si="14"/>
        <v/>
      </c>
      <c r="O572" s="48" t="str">
        <f>IFERROR(if(J572&lt;&gt;"Sim","",VLOOKUP(A572,'Input de Projetos'!$A$3:$F$999,5,FALSE)*H572),"")</f>
        <v/>
      </c>
      <c r="P572" s="66" t="str">
        <f t="shared" si="15"/>
        <v/>
      </c>
      <c r="Q572" s="10"/>
      <c r="R572" s="10"/>
      <c r="S572" s="10"/>
    </row>
    <row r="573">
      <c r="A573" s="10"/>
      <c r="B573" s="10"/>
      <c r="C573" s="10"/>
      <c r="D573" s="67"/>
      <c r="E573" s="62"/>
      <c r="F573" s="62"/>
      <c r="G573" s="51"/>
      <c r="H573" s="62"/>
      <c r="I573" s="20"/>
      <c r="J573" s="51"/>
      <c r="K573" s="51"/>
      <c r="L573" s="26"/>
      <c r="M573" s="65" t="str">
        <f>iferror(sumifs($H$3:$H$1009,$A$3:$A$1009,A573,$C$3:$C$1009,C573)/vlookup(A573,'Input de Projetos'!$A$3:$B$999,2,false),"")</f>
        <v/>
      </c>
      <c r="N573" s="48" t="str">
        <f t="shared" si="14"/>
        <v/>
      </c>
      <c r="O573" s="48" t="str">
        <f>IFERROR(if(J573&lt;&gt;"Sim","",VLOOKUP(A573,'Input de Projetos'!$A$3:$F$999,5,FALSE)*H573),"")</f>
        <v/>
      </c>
      <c r="P573" s="66" t="str">
        <f t="shared" si="15"/>
        <v/>
      </c>
      <c r="Q573" s="10"/>
      <c r="R573" s="10"/>
      <c r="S573" s="10"/>
    </row>
    <row r="574">
      <c r="A574" s="10"/>
      <c r="B574" s="10"/>
      <c r="C574" s="10"/>
      <c r="D574" s="67"/>
      <c r="E574" s="62"/>
      <c r="F574" s="62"/>
      <c r="G574" s="51"/>
      <c r="H574" s="62"/>
      <c r="I574" s="20"/>
      <c r="J574" s="51"/>
      <c r="K574" s="51"/>
      <c r="L574" s="26"/>
      <c r="M574" s="65" t="str">
        <f>iferror(sumifs($H$3:$H$1009,$A$3:$A$1009,A574,$C$3:$C$1009,C574)/vlookup(A574,'Input de Projetos'!$A$3:$B$999,2,false),"")</f>
        <v/>
      </c>
      <c r="N574" s="48" t="str">
        <f t="shared" si="14"/>
        <v/>
      </c>
      <c r="O574" s="48" t="str">
        <f>IFERROR(if(J574&lt;&gt;"Sim","",VLOOKUP(A574,'Input de Projetos'!$A$3:$F$999,5,FALSE)*H574),"")</f>
        <v/>
      </c>
      <c r="P574" s="66" t="str">
        <f t="shared" si="15"/>
        <v/>
      </c>
      <c r="Q574" s="10"/>
      <c r="R574" s="10"/>
      <c r="S574" s="10"/>
    </row>
    <row r="575">
      <c r="A575" s="10"/>
      <c r="B575" s="10"/>
      <c r="C575" s="10"/>
      <c r="D575" s="67"/>
      <c r="E575" s="62"/>
      <c r="F575" s="62"/>
      <c r="G575" s="51"/>
      <c r="H575" s="62"/>
      <c r="I575" s="20"/>
      <c r="J575" s="51"/>
      <c r="K575" s="51"/>
      <c r="L575" s="26"/>
      <c r="M575" s="65" t="str">
        <f>iferror(sumifs($H$3:$H$1009,$A$3:$A$1009,A575,$C$3:$C$1009,C575)/vlookup(A575,'Input de Projetos'!$A$3:$B$999,2,false),"")</f>
        <v/>
      </c>
      <c r="N575" s="48" t="str">
        <f t="shared" si="14"/>
        <v/>
      </c>
      <c r="O575" s="48" t="str">
        <f>IFERROR(if(J575&lt;&gt;"Sim","",VLOOKUP(A575,'Input de Projetos'!$A$3:$F$999,5,FALSE)*H575),"")</f>
        <v/>
      </c>
      <c r="P575" s="66" t="str">
        <f t="shared" si="15"/>
        <v/>
      </c>
      <c r="Q575" s="10"/>
      <c r="R575" s="10"/>
      <c r="S575" s="10"/>
    </row>
    <row r="576">
      <c r="A576" s="10"/>
      <c r="B576" s="10"/>
      <c r="C576" s="10"/>
      <c r="D576" s="67"/>
      <c r="E576" s="62"/>
      <c r="F576" s="62"/>
      <c r="G576" s="51"/>
      <c r="H576" s="62"/>
      <c r="I576" s="20"/>
      <c r="J576" s="51"/>
      <c r="K576" s="51"/>
      <c r="L576" s="26"/>
      <c r="M576" s="65" t="str">
        <f>iferror(sumifs($H$3:$H$1009,$A$3:$A$1009,A576,$C$3:$C$1009,C576)/vlookup(A576,'Input de Projetos'!$A$3:$B$999,2,false),"")</f>
        <v/>
      </c>
      <c r="N576" s="48" t="str">
        <f t="shared" si="14"/>
        <v/>
      </c>
      <c r="O576" s="48" t="str">
        <f>IFERROR(if(J576&lt;&gt;"Sim","",VLOOKUP(A576,'Input de Projetos'!$A$3:$F$999,5,FALSE)*H576),"")</f>
        <v/>
      </c>
      <c r="P576" s="66" t="str">
        <f t="shared" si="15"/>
        <v/>
      </c>
      <c r="Q576" s="10"/>
      <c r="R576" s="10"/>
      <c r="S576" s="10"/>
    </row>
    <row r="577">
      <c r="A577" s="10"/>
      <c r="B577" s="10"/>
      <c r="C577" s="10"/>
      <c r="D577" s="67"/>
      <c r="E577" s="62"/>
      <c r="F577" s="62"/>
      <c r="G577" s="51"/>
      <c r="H577" s="62"/>
      <c r="I577" s="20"/>
      <c r="J577" s="51"/>
      <c r="K577" s="51"/>
      <c r="L577" s="26"/>
      <c r="M577" s="65" t="str">
        <f>iferror(sumifs($H$3:$H$1009,$A$3:$A$1009,A577,$C$3:$C$1009,C577)/vlookup(A577,'Input de Projetos'!$A$3:$B$999,2,false),"")</f>
        <v/>
      </c>
      <c r="N577" s="48" t="str">
        <f t="shared" si="14"/>
        <v/>
      </c>
      <c r="O577" s="48" t="str">
        <f>IFERROR(if(J577&lt;&gt;"Sim","",VLOOKUP(A577,'Input de Projetos'!$A$3:$F$999,5,FALSE)*H577),"")</f>
        <v/>
      </c>
      <c r="P577" s="66" t="str">
        <f t="shared" si="15"/>
        <v/>
      </c>
      <c r="Q577" s="10"/>
      <c r="R577" s="10"/>
      <c r="S577" s="10"/>
    </row>
    <row r="578">
      <c r="A578" s="10"/>
      <c r="B578" s="10"/>
      <c r="C578" s="10"/>
      <c r="D578" s="67"/>
      <c r="E578" s="62"/>
      <c r="F578" s="62"/>
      <c r="G578" s="51"/>
      <c r="H578" s="62"/>
      <c r="I578" s="20"/>
      <c r="J578" s="51"/>
      <c r="K578" s="51"/>
      <c r="L578" s="26"/>
      <c r="M578" s="65" t="str">
        <f>iferror(sumifs($H$3:$H$1009,$A$3:$A$1009,A578,$C$3:$C$1009,C578)/vlookup(A578,'Input de Projetos'!$A$3:$B$999,2,false),"")</f>
        <v/>
      </c>
      <c r="N578" s="48" t="str">
        <f t="shared" si="14"/>
        <v/>
      </c>
      <c r="O578" s="48" t="str">
        <f>IFERROR(if(J578&lt;&gt;"Sim","",VLOOKUP(A578,'Input de Projetos'!$A$3:$F$999,5,FALSE)*H578),"")</f>
        <v/>
      </c>
      <c r="P578" s="66" t="str">
        <f t="shared" si="15"/>
        <v/>
      </c>
      <c r="Q578" s="10"/>
      <c r="R578" s="10"/>
      <c r="S578" s="10"/>
    </row>
    <row r="579">
      <c r="A579" s="10"/>
      <c r="B579" s="10"/>
      <c r="C579" s="10"/>
      <c r="D579" s="67"/>
      <c r="E579" s="62"/>
      <c r="F579" s="62"/>
      <c r="G579" s="51"/>
      <c r="H579" s="62"/>
      <c r="I579" s="20"/>
      <c r="J579" s="51"/>
      <c r="K579" s="51"/>
      <c r="L579" s="26"/>
      <c r="M579" s="65" t="str">
        <f>iferror(sumifs($H$3:$H$1009,$A$3:$A$1009,A579,$C$3:$C$1009,C579)/vlookup(A579,'Input de Projetos'!$A$3:$B$999,2,false),"")</f>
        <v/>
      </c>
      <c r="N579" s="48" t="str">
        <f t="shared" si="14"/>
        <v/>
      </c>
      <c r="O579" s="48" t="str">
        <f>IFERROR(if(J579&lt;&gt;"Sim","",VLOOKUP(A579,'Input de Projetos'!$A$3:$F$999,5,FALSE)*H579),"")</f>
        <v/>
      </c>
      <c r="P579" s="66" t="str">
        <f t="shared" si="15"/>
        <v/>
      </c>
      <c r="Q579" s="10"/>
      <c r="R579" s="10"/>
      <c r="S579" s="10"/>
    </row>
    <row r="580">
      <c r="A580" s="10"/>
      <c r="B580" s="10"/>
      <c r="C580" s="10"/>
      <c r="D580" s="67"/>
      <c r="E580" s="62"/>
      <c r="F580" s="62"/>
      <c r="G580" s="51"/>
      <c r="H580" s="62"/>
      <c r="I580" s="20"/>
      <c r="J580" s="51"/>
      <c r="K580" s="51"/>
      <c r="L580" s="26"/>
      <c r="M580" s="65" t="str">
        <f>iferror(sumifs($H$3:$H$1009,$A$3:$A$1009,A580,$C$3:$C$1009,C580)/vlookup(A580,'Input de Projetos'!$A$3:$B$999,2,false),"")</f>
        <v/>
      </c>
      <c r="N580" s="48" t="str">
        <f t="shared" si="14"/>
        <v/>
      </c>
      <c r="O580" s="48" t="str">
        <f>IFERROR(if(J580&lt;&gt;"Sim","",VLOOKUP(A580,'Input de Projetos'!$A$3:$F$999,5,FALSE)*H580),"")</f>
        <v/>
      </c>
      <c r="P580" s="66" t="str">
        <f t="shared" si="15"/>
        <v/>
      </c>
      <c r="Q580" s="10"/>
      <c r="R580" s="10"/>
      <c r="S580" s="10"/>
    </row>
    <row r="581">
      <c r="A581" s="10"/>
      <c r="B581" s="10"/>
      <c r="C581" s="10"/>
      <c r="D581" s="67"/>
      <c r="E581" s="62"/>
      <c r="F581" s="62"/>
      <c r="G581" s="51"/>
      <c r="H581" s="62"/>
      <c r="I581" s="20"/>
      <c r="J581" s="51"/>
      <c r="K581" s="51"/>
      <c r="L581" s="26"/>
      <c r="M581" s="65" t="str">
        <f>iferror(sumifs($H$3:$H$1009,$A$3:$A$1009,A581,$C$3:$C$1009,C581)/vlookup(A581,'Input de Projetos'!$A$3:$B$999,2,false),"")</f>
        <v/>
      </c>
      <c r="N581" s="48" t="str">
        <f t="shared" si="14"/>
        <v/>
      </c>
      <c r="O581" s="48" t="str">
        <f>IFERROR(if(J581&lt;&gt;"Sim","",VLOOKUP(A581,'Input de Projetos'!$A$3:$F$999,5,FALSE)*H581),"")</f>
        <v/>
      </c>
      <c r="P581" s="66" t="str">
        <f t="shared" si="15"/>
        <v/>
      </c>
      <c r="Q581" s="10"/>
      <c r="R581" s="10"/>
      <c r="S581" s="10"/>
    </row>
    <row r="582">
      <c r="A582" s="10"/>
      <c r="B582" s="10"/>
      <c r="C582" s="10"/>
      <c r="D582" s="67"/>
      <c r="E582" s="62"/>
      <c r="F582" s="62"/>
      <c r="G582" s="51"/>
      <c r="H582" s="62"/>
      <c r="I582" s="20"/>
      <c r="J582" s="51"/>
      <c r="K582" s="51"/>
      <c r="L582" s="26"/>
      <c r="M582" s="65" t="str">
        <f>iferror(sumifs($H$3:$H$1009,$A$3:$A$1009,A582,$C$3:$C$1009,C582)/vlookup(A582,'Input de Projetos'!$A$3:$B$999,2,false),"")</f>
        <v/>
      </c>
      <c r="N582" s="48" t="str">
        <f t="shared" si="14"/>
        <v/>
      </c>
      <c r="O582" s="48" t="str">
        <f>IFERROR(if(J582&lt;&gt;"Sim","",VLOOKUP(A582,'Input de Projetos'!$A$3:$F$999,5,FALSE)*H582),"")</f>
        <v/>
      </c>
      <c r="P582" s="66" t="str">
        <f t="shared" si="15"/>
        <v/>
      </c>
      <c r="Q582" s="10"/>
      <c r="R582" s="10"/>
      <c r="S582" s="10"/>
    </row>
    <row r="583">
      <c r="A583" s="10"/>
      <c r="B583" s="10"/>
      <c r="C583" s="10"/>
      <c r="D583" s="67"/>
      <c r="E583" s="62"/>
      <c r="F583" s="62"/>
      <c r="G583" s="51"/>
      <c r="H583" s="62"/>
      <c r="I583" s="20"/>
      <c r="J583" s="51"/>
      <c r="K583" s="51"/>
      <c r="L583" s="26"/>
      <c r="M583" s="65" t="str">
        <f>iferror(sumifs($H$3:$H$1009,$A$3:$A$1009,A583,$C$3:$C$1009,C583)/vlookup(A583,'Input de Projetos'!$A$3:$B$999,2,false),"")</f>
        <v/>
      </c>
      <c r="N583" s="48" t="str">
        <f t="shared" si="14"/>
        <v/>
      </c>
      <c r="O583" s="48" t="str">
        <f>IFERROR(if(J583&lt;&gt;"Sim","",VLOOKUP(A583,'Input de Projetos'!$A$3:$F$999,5,FALSE)*H583),"")</f>
        <v/>
      </c>
      <c r="P583" s="66" t="str">
        <f t="shared" si="15"/>
        <v/>
      </c>
      <c r="Q583" s="10"/>
      <c r="R583" s="10"/>
      <c r="S583" s="10"/>
    </row>
    <row r="584">
      <c r="A584" s="10"/>
      <c r="B584" s="10"/>
      <c r="C584" s="10"/>
      <c r="D584" s="67"/>
      <c r="E584" s="62"/>
      <c r="F584" s="62"/>
      <c r="G584" s="51"/>
      <c r="H584" s="62"/>
      <c r="I584" s="20"/>
      <c r="J584" s="51"/>
      <c r="K584" s="51"/>
      <c r="L584" s="26"/>
      <c r="M584" s="65" t="str">
        <f>iferror(sumifs($H$3:$H$1009,$A$3:$A$1009,A584,$C$3:$C$1009,C584)/vlookup(A584,'Input de Projetos'!$A$3:$B$999,2,false),"")</f>
        <v/>
      </c>
      <c r="N584" s="48" t="str">
        <f t="shared" si="14"/>
        <v/>
      </c>
      <c r="O584" s="48" t="str">
        <f>IFERROR(if(J584&lt;&gt;"Sim","",VLOOKUP(A584,'Input de Projetos'!$A$3:$F$999,5,FALSE)*H584),"")</f>
        <v/>
      </c>
      <c r="P584" s="66" t="str">
        <f t="shared" si="15"/>
        <v/>
      </c>
      <c r="Q584" s="10"/>
      <c r="R584" s="10"/>
      <c r="S584" s="10"/>
    </row>
    <row r="585">
      <c r="A585" s="10"/>
      <c r="B585" s="10"/>
      <c r="C585" s="10"/>
      <c r="D585" s="67"/>
      <c r="E585" s="62"/>
      <c r="F585" s="62"/>
      <c r="G585" s="51"/>
      <c r="H585" s="62"/>
      <c r="I585" s="20"/>
      <c r="J585" s="51"/>
      <c r="K585" s="51"/>
      <c r="L585" s="26"/>
      <c r="M585" s="65" t="str">
        <f>iferror(sumifs($H$3:$H$1009,$A$3:$A$1009,A585,$C$3:$C$1009,C585)/vlookup(A585,'Input de Projetos'!$A$3:$B$999,2,false),"")</f>
        <v/>
      </c>
      <c r="N585" s="48" t="str">
        <f t="shared" si="14"/>
        <v/>
      </c>
      <c r="O585" s="48" t="str">
        <f>IFERROR(if(J585&lt;&gt;"Sim","",VLOOKUP(A585,'Input de Projetos'!$A$3:$F$999,5,FALSE)*H585),"")</f>
        <v/>
      </c>
      <c r="P585" s="66" t="str">
        <f t="shared" si="15"/>
        <v/>
      </c>
      <c r="Q585" s="10"/>
      <c r="R585" s="10"/>
      <c r="S585" s="10"/>
    </row>
    <row r="586">
      <c r="A586" s="10"/>
      <c r="B586" s="10"/>
      <c r="C586" s="10"/>
      <c r="D586" s="67"/>
      <c r="E586" s="62"/>
      <c r="F586" s="62"/>
      <c r="G586" s="51"/>
      <c r="H586" s="62"/>
      <c r="I586" s="20"/>
      <c r="J586" s="51"/>
      <c r="K586" s="51"/>
      <c r="L586" s="26"/>
      <c r="M586" s="65" t="str">
        <f>iferror(sumifs($H$3:$H$1009,$A$3:$A$1009,A586,$C$3:$C$1009,C586)/vlookup(A586,'Input de Projetos'!$A$3:$B$999,2,false),"")</f>
        <v/>
      </c>
      <c r="N586" s="48" t="str">
        <f t="shared" si="14"/>
        <v/>
      </c>
      <c r="O586" s="48" t="str">
        <f>IFERROR(if(J586&lt;&gt;"Sim","",VLOOKUP(A586,'Input de Projetos'!$A$3:$F$999,5,FALSE)*H586),"")</f>
        <v/>
      </c>
      <c r="P586" s="66" t="str">
        <f t="shared" si="15"/>
        <v/>
      </c>
      <c r="Q586" s="10"/>
      <c r="R586" s="10"/>
      <c r="S586" s="10"/>
    </row>
    <row r="587">
      <c r="A587" s="10"/>
      <c r="B587" s="10"/>
      <c r="C587" s="10"/>
      <c r="D587" s="67"/>
      <c r="E587" s="62"/>
      <c r="F587" s="62"/>
      <c r="G587" s="51"/>
      <c r="H587" s="62"/>
      <c r="I587" s="20"/>
      <c r="J587" s="51"/>
      <c r="K587" s="51"/>
      <c r="L587" s="26"/>
      <c r="M587" s="65" t="str">
        <f>iferror(sumifs($H$3:$H$1009,$A$3:$A$1009,A587,$C$3:$C$1009,C587)/vlookup(A587,'Input de Projetos'!$A$3:$B$999,2,false),"")</f>
        <v/>
      </c>
      <c r="N587" s="48" t="str">
        <f t="shared" si="14"/>
        <v/>
      </c>
      <c r="O587" s="48" t="str">
        <f>IFERROR(if(J587&lt;&gt;"Sim","",VLOOKUP(A587,'Input de Projetos'!$A$3:$F$999,5,FALSE)*H587),"")</f>
        <v/>
      </c>
      <c r="P587" s="66" t="str">
        <f t="shared" si="15"/>
        <v/>
      </c>
      <c r="Q587" s="10"/>
      <c r="R587" s="10"/>
      <c r="S587" s="10"/>
    </row>
    <row r="588">
      <c r="A588" s="10"/>
      <c r="B588" s="10"/>
      <c r="C588" s="10"/>
      <c r="D588" s="67"/>
      <c r="E588" s="62"/>
      <c r="F588" s="62"/>
      <c r="G588" s="51"/>
      <c r="H588" s="62"/>
      <c r="I588" s="20"/>
      <c r="J588" s="51"/>
      <c r="K588" s="51"/>
      <c r="L588" s="26"/>
      <c r="M588" s="65" t="str">
        <f>iferror(sumifs($H$3:$H$1009,$A$3:$A$1009,A588,$C$3:$C$1009,C588)/vlookup(A588,'Input de Projetos'!$A$3:$B$999,2,false),"")</f>
        <v/>
      </c>
      <c r="N588" s="48" t="str">
        <f t="shared" si="14"/>
        <v/>
      </c>
      <c r="O588" s="48" t="str">
        <f>IFERROR(if(J588&lt;&gt;"Sim","",VLOOKUP(A588,'Input de Projetos'!$A$3:$F$999,5,FALSE)*H588),"")</f>
        <v/>
      </c>
      <c r="P588" s="66" t="str">
        <f t="shared" si="15"/>
        <v/>
      </c>
      <c r="Q588" s="10"/>
      <c r="R588" s="10"/>
      <c r="S588" s="10"/>
    </row>
    <row r="589">
      <c r="A589" s="10"/>
      <c r="B589" s="10"/>
      <c r="C589" s="10"/>
      <c r="D589" s="67"/>
      <c r="E589" s="62"/>
      <c r="F589" s="62"/>
      <c r="G589" s="51"/>
      <c r="H589" s="62"/>
      <c r="I589" s="20"/>
      <c r="J589" s="51"/>
      <c r="K589" s="51"/>
      <c r="L589" s="26"/>
      <c r="M589" s="65" t="str">
        <f>iferror(sumifs($H$3:$H$1009,$A$3:$A$1009,A589,$C$3:$C$1009,C589)/vlookup(A589,'Input de Projetos'!$A$3:$B$999,2,false),"")</f>
        <v/>
      </c>
      <c r="N589" s="48" t="str">
        <f t="shared" si="14"/>
        <v/>
      </c>
      <c r="O589" s="48" t="str">
        <f>IFERROR(if(J589&lt;&gt;"Sim","",VLOOKUP(A589,'Input de Projetos'!$A$3:$F$999,5,FALSE)*H589),"")</f>
        <v/>
      </c>
      <c r="P589" s="66" t="str">
        <f t="shared" si="15"/>
        <v/>
      </c>
      <c r="Q589" s="10"/>
      <c r="R589" s="10"/>
      <c r="S589" s="10"/>
    </row>
    <row r="590">
      <c r="A590" s="10"/>
      <c r="B590" s="10"/>
      <c r="C590" s="10"/>
      <c r="D590" s="67"/>
      <c r="E590" s="62"/>
      <c r="F590" s="62"/>
      <c r="G590" s="51"/>
      <c r="H590" s="62"/>
      <c r="I590" s="20"/>
      <c r="J590" s="51"/>
      <c r="K590" s="51"/>
      <c r="L590" s="26"/>
      <c r="M590" s="65" t="str">
        <f>iferror(sumifs($H$3:$H$1009,$A$3:$A$1009,A590,$C$3:$C$1009,C590)/vlookup(A590,'Input de Projetos'!$A$3:$B$999,2,false),"")</f>
        <v/>
      </c>
      <c r="N590" s="48" t="str">
        <f t="shared" si="14"/>
        <v/>
      </c>
      <c r="O590" s="48" t="str">
        <f>IFERROR(if(J590&lt;&gt;"Sim","",VLOOKUP(A590,'Input de Projetos'!$A$3:$F$999,5,FALSE)*H590),"")</f>
        <v/>
      </c>
      <c r="P590" s="66" t="str">
        <f t="shared" si="15"/>
        <v/>
      </c>
      <c r="Q590" s="10"/>
      <c r="R590" s="10"/>
      <c r="S590" s="10"/>
    </row>
    <row r="591">
      <c r="A591" s="10"/>
      <c r="B591" s="10"/>
      <c r="C591" s="10"/>
      <c r="D591" s="67"/>
      <c r="E591" s="62"/>
      <c r="F591" s="62"/>
      <c r="G591" s="51"/>
      <c r="H591" s="62"/>
      <c r="I591" s="20"/>
      <c r="J591" s="51"/>
      <c r="K591" s="51"/>
      <c r="L591" s="26"/>
      <c r="M591" s="65" t="str">
        <f>iferror(sumifs($H$3:$H$1009,$A$3:$A$1009,A591,$C$3:$C$1009,C591)/vlookup(A591,'Input de Projetos'!$A$3:$B$999,2,false),"")</f>
        <v/>
      </c>
      <c r="N591" s="48" t="str">
        <f t="shared" si="14"/>
        <v/>
      </c>
      <c r="O591" s="48" t="str">
        <f>IFERROR(if(J591&lt;&gt;"Sim","",VLOOKUP(A591,'Input de Projetos'!$A$3:$F$999,5,FALSE)*H591),"")</f>
        <v/>
      </c>
      <c r="P591" s="66" t="str">
        <f t="shared" si="15"/>
        <v/>
      </c>
      <c r="Q591" s="10"/>
      <c r="R591" s="10"/>
      <c r="S591" s="10"/>
    </row>
    <row r="592">
      <c r="A592" s="10"/>
      <c r="B592" s="10"/>
      <c r="C592" s="10"/>
      <c r="D592" s="67"/>
      <c r="E592" s="62"/>
      <c r="F592" s="62"/>
      <c r="G592" s="51"/>
      <c r="H592" s="62"/>
      <c r="I592" s="20"/>
      <c r="J592" s="51"/>
      <c r="K592" s="51"/>
      <c r="L592" s="26"/>
      <c r="M592" s="65" t="str">
        <f>iferror(sumifs($H$3:$H$1009,$A$3:$A$1009,A592,$C$3:$C$1009,C592)/vlookup(A592,'Input de Projetos'!$A$3:$B$999,2,false),"")</f>
        <v/>
      </c>
      <c r="N592" s="48" t="str">
        <f t="shared" si="14"/>
        <v/>
      </c>
      <c r="O592" s="48" t="str">
        <f>IFERROR(if(J592&lt;&gt;"Sim","",VLOOKUP(A592,'Input de Projetos'!$A$3:$F$999,5,FALSE)*H592),"")</f>
        <v/>
      </c>
      <c r="P592" s="66" t="str">
        <f t="shared" si="15"/>
        <v/>
      </c>
      <c r="Q592" s="10"/>
      <c r="R592" s="10"/>
      <c r="S592" s="10"/>
    </row>
    <row r="593">
      <c r="A593" s="10"/>
      <c r="B593" s="10"/>
      <c r="C593" s="10"/>
      <c r="D593" s="67"/>
      <c r="E593" s="62"/>
      <c r="F593" s="62"/>
      <c r="G593" s="51"/>
      <c r="H593" s="62"/>
      <c r="I593" s="20"/>
      <c r="J593" s="51"/>
      <c r="K593" s="51"/>
      <c r="L593" s="26"/>
      <c r="M593" s="65" t="str">
        <f>iferror(sumifs($H$3:$H$1009,$A$3:$A$1009,A593,$C$3:$C$1009,C593)/vlookup(A593,'Input de Projetos'!$A$3:$B$999,2,false),"")</f>
        <v/>
      </c>
      <c r="N593" s="48" t="str">
        <f t="shared" si="14"/>
        <v/>
      </c>
      <c r="O593" s="48" t="str">
        <f>IFERROR(if(J593&lt;&gt;"Sim","",VLOOKUP(A593,'Input de Projetos'!$A$3:$F$999,5,FALSE)*H593),"")</f>
        <v/>
      </c>
      <c r="P593" s="66" t="str">
        <f t="shared" si="15"/>
        <v/>
      </c>
      <c r="Q593" s="10"/>
      <c r="R593" s="10"/>
      <c r="S593" s="10"/>
    </row>
    <row r="594">
      <c r="A594" s="10"/>
      <c r="B594" s="10"/>
      <c r="C594" s="10"/>
      <c r="D594" s="67"/>
      <c r="E594" s="62"/>
      <c r="F594" s="62"/>
      <c r="G594" s="51"/>
      <c r="H594" s="62"/>
      <c r="I594" s="20"/>
      <c r="J594" s="51"/>
      <c r="K594" s="51"/>
      <c r="L594" s="26"/>
      <c r="M594" s="65" t="str">
        <f>iferror(sumifs($H$3:$H$1009,$A$3:$A$1009,A594,$C$3:$C$1009,C594)/vlookup(A594,'Input de Projetos'!$A$3:$B$999,2,false),"")</f>
        <v/>
      </c>
      <c r="N594" s="48" t="str">
        <f t="shared" si="14"/>
        <v/>
      </c>
      <c r="O594" s="48" t="str">
        <f>IFERROR(if(J594&lt;&gt;"Sim","",VLOOKUP(A594,'Input de Projetos'!$A$3:$F$999,5,FALSE)*H594),"")</f>
        <v/>
      </c>
      <c r="P594" s="66" t="str">
        <f t="shared" si="15"/>
        <v/>
      </c>
      <c r="Q594" s="10"/>
      <c r="R594" s="10"/>
      <c r="S594" s="10"/>
    </row>
    <row r="595">
      <c r="A595" s="10"/>
      <c r="B595" s="10"/>
      <c r="C595" s="10"/>
      <c r="D595" s="67"/>
      <c r="E595" s="62"/>
      <c r="F595" s="62"/>
      <c r="G595" s="51"/>
      <c r="H595" s="62"/>
      <c r="I595" s="20"/>
      <c r="J595" s="51"/>
      <c r="K595" s="51"/>
      <c r="L595" s="26"/>
      <c r="M595" s="65" t="str">
        <f>iferror(sumifs($H$3:$H$1009,$A$3:$A$1009,A595,$C$3:$C$1009,C595)/vlookup(A595,'Input de Projetos'!$A$3:$B$999,2,false),"")</f>
        <v/>
      </c>
      <c r="N595" s="48" t="str">
        <f t="shared" si="14"/>
        <v/>
      </c>
      <c r="O595" s="48" t="str">
        <f>IFERROR(if(J595&lt;&gt;"Sim","",VLOOKUP(A595,'Input de Projetos'!$A$3:$F$999,5,FALSE)*H595),"")</f>
        <v/>
      </c>
      <c r="P595" s="66" t="str">
        <f t="shared" si="15"/>
        <v/>
      </c>
      <c r="Q595" s="10"/>
      <c r="R595" s="10"/>
      <c r="S595" s="10"/>
    </row>
    <row r="596">
      <c r="A596" s="10"/>
      <c r="B596" s="10"/>
      <c r="C596" s="10"/>
      <c r="D596" s="67"/>
      <c r="E596" s="62"/>
      <c r="F596" s="62"/>
      <c r="G596" s="51"/>
      <c r="H596" s="62"/>
      <c r="I596" s="20"/>
      <c r="J596" s="51"/>
      <c r="K596" s="51"/>
      <c r="L596" s="26"/>
      <c r="M596" s="65" t="str">
        <f>iferror(sumifs($H$3:$H$1009,$A$3:$A$1009,A596,$C$3:$C$1009,C596)/vlookup(A596,'Input de Projetos'!$A$3:$B$999,2,false),"")</f>
        <v/>
      </c>
      <c r="N596" s="48" t="str">
        <f t="shared" si="14"/>
        <v/>
      </c>
      <c r="O596" s="48" t="str">
        <f>IFERROR(if(J596&lt;&gt;"Sim","",VLOOKUP(A596,'Input de Projetos'!$A$3:$F$999,5,FALSE)*H596),"")</f>
        <v/>
      </c>
      <c r="P596" s="66" t="str">
        <f t="shared" si="15"/>
        <v/>
      </c>
      <c r="Q596" s="10"/>
      <c r="R596" s="10"/>
      <c r="S596" s="10"/>
    </row>
    <row r="597">
      <c r="A597" s="10"/>
      <c r="B597" s="10"/>
      <c r="C597" s="10"/>
      <c r="D597" s="67"/>
      <c r="E597" s="62"/>
      <c r="F597" s="62"/>
      <c r="G597" s="51"/>
      <c r="H597" s="62"/>
      <c r="I597" s="20"/>
      <c r="J597" s="51"/>
      <c r="K597" s="51"/>
      <c r="L597" s="26"/>
      <c r="M597" s="65" t="str">
        <f>iferror(sumifs($H$3:$H$1009,$A$3:$A$1009,A597,$C$3:$C$1009,C597)/vlookup(A597,'Input de Projetos'!$A$3:$B$999,2,false),"")</f>
        <v/>
      </c>
      <c r="N597" s="48" t="str">
        <f t="shared" si="14"/>
        <v/>
      </c>
      <c r="O597" s="48" t="str">
        <f>IFERROR(if(J597&lt;&gt;"Sim","",VLOOKUP(A597,'Input de Projetos'!$A$3:$F$999,5,FALSE)*H597),"")</f>
        <v/>
      </c>
      <c r="P597" s="66" t="str">
        <f t="shared" si="15"/>
        <v/>
      </c>
      <c r="Q597" s="10"/>
      <c r="R597" s="10"/>
      <c r="S597" s="10"/>
    </row>
    <row r="598">
      <c r="A598" s="10"/>
      <c r="B598" s="10"/>
      <c r="C598" s="10"/>
      <c r="D598" s="67"/>
      <c r="E598" s="62"/>
      <c r="F598" s="62"/>
      <c r="G598" s="51"/>
      <c r="H598" s="62"/>
      <c r="I598" s="20"/>
      <c r="J598" s="51"/>
      <c r="K598" s="51"/>
      <c r="L598" s="26"/>
      <c r="M598" s="65" t="str">
        <f>iferror(sumifs($H$3:$H$1009,$A$3:$A$1009,A598,$C$3:$C$1009,C598)/vlookup(A598,'Input de Projetos'!$A$3:$B$999,2,false),"")</f>
        <v/>
      </c>
      <c r="N598" s="48" t="str">
        <f t="shared" si="14"/>
        <v/>
      </c>
      <c r="O598" s="48" t="str">
        <f>IFERROR(if(J598&lt;&gt;"Sim","",VLOOKUP(A598,'Input de Projetos'!$A$3:$F$999,5,FALSE)*H598),"")</f>
        <v/>
      </c>
      <c r="P598" s="66" t="str">
        <f t="shared" si="15"/>
        <v/>
      </c>
      <c r="Q598" s="10"/>
      <c r="R598" s="10"/>
      <c r="S598" s="10"/>
    </row>
    <row r="599">
      <c r="A599" s="10"/>
      <c r="B599" s="10"/>
      <c r="C599" s="10"/>
      <c r="D599" s="67"/>
      <c r="E599" s="62"/>
      <c r="F599" s="62"/>
      <c r="G599" s="51"/>
      <c r="H599" s="62"/>
      <c r="I599" s="20"/>
      <c r="J599" s="51"/>
      <c r="K599" s="51"/>
      <c r="L599" s="26"/>
      <c r="M599" s="65" t="str">
        <f>iferror(sumifs($H$3:$H$1009,$A$3:$A$1009,A599,$C$3:$C$1009,C599)/vlookup(A599,'Input de Projetos'!$A$3:$B$999,2,false),"")</f>
        <v/>
      </c>
      <c r="N599" s="48" t="str">
        <f t="shared" si="14"/>
        <v/>
      </c>
      <c r="O599" s="48" t="str">
        <f>IFERROR(if(J599&lt;&gt;"Sim","",VLOOKUP(A599,'Input de Projetos'!$A$3:$F$999,5,FALSE)*H599),"")</f>
        <v/>
      </c>
      <c r="P599" s="66" t="str">
        <f t="shared" si="15"/>
        <v/>
      </c>
      <c r="Q599" s="10"/>
      <c r="R599" s="10"/>
      <c r="S599" s="10"/>
    </row>
    <row r="600">
      <c r="A600" s="10"/>
      <c r="B600" s="10"/>
      <c r="C600" s="10"/>
      <c r="D600" s="67"/>
      <c r="E600" s="62"/>
      <c r="F600" s="62"/>
      <c r="G600" s="51"/>
      <c r="H600" s="62"/>
      <c r="I600" s="20"/>
      <c r="J600" s="51"/>
      <c r="K600" s="51"/>
      <c r="L600" s="26"/>
      <c r="M600" s="65" t="str">
        <f>iferror(sumifs($H$3:$H$1009,$A$3:$A$1009,A600,$C$3:$C$1009,C600)/vlookup(A600,'Input de Projetos'!$A$3:$B$999,2,false),"")</f>
        <v/>
      </c>
      <c r="N600" s="48" t="str">
        <f t="shared" si="14"/>
        <v/>
      </c>
      <c r="O600" s="48" t="str">
        <f>IFERROR(if(J600&lt;&gt;"Sim","",VLOOKUP(A600,'Input de Projetos'!$A$3:$F$999,5,FALSE)*H600),"")</f>
        <v/>
      </c>
      <c r="P600" s="66" t="str">
        <f t="shared" si="15"/>
        <v/>
      </c>
      <c r="Q600" s="10"/>
      <c r="R600" s="10"/>
      <c r="S600" s="10"/>
    </row>
    <row r="601">
      <c r="A601" s="10"/>
      <c r="B601" s="10"/>
      <c r="C601" s="10"/>
      <c r="D601" s="67"/>
      <c r="E601" s="62"/>
      <c r="F601" s="62"/>
      <c r="G601" s="51"/>
      <c r="H601" s="62"/>
      <c r="I601" s="20"/>
      <c r="J601" s="51"/>
      <c r="K601" s="51"/>
      <c r="L601" s="26"/>
      <c r="M601" s="65" t="str">
        <f>iferror(sumifs($H$3:$H$1009,$A$3:$A$1009,A601,$C$3:$C$1009,C601)/vlookup(A601,'Input de Projetos'!$A$3:$B$999,2,false),"")</f>
        <v/>
      </c>
      <c r="N601" s="48" t="str">
        <f t="shared" si="14"/>
        <v/>
      </c>
      <c r="O601" s="48" t="str">
        <f>IFERROR(if(J601&lt;&gt;"Sim","",VLOOKUP(A601,'Input de Projetos'!$A$3:$F$999,5,FALSE)*H601),"")</f>
        <v/>
      </c>
      <c r="P601" s="66" t="str">
        <f t="shared" si="15"/>
        <v/>
      </c>
      <c r="Q601" s="10"/>
      <c r="R601" s="10"/>
      <c r="S601" s="10"/>
    </row>
    <row r="602">
      <c r="A602" s="10"/>
      <c r="B602" s="10"/>
      <c r="C602" s="10"/>
      <c r="D602" s="67"/>
      <c r="E602" s="62"/>
      <c r="F602" s="62"/>
      <c r="G602" s="51"/>
      <c r="H602" s="62"/>
      <c r="I602" s="20"/>
      <c r="J602" s="51"/>
      <c r="K602" s="51"/>
      <c r="L602" s="26"/>
      <c r="M602" s="65" t="str">
        <f>iferror(sumifs($H$3:$H$1009,$A$3:$A$1009,A602,$C$3:$C$1009,C602)/vlookup(A602,'Input de Projetos'!$A$3:$B$999,2,false),"")</f>
        <v/>
      </c>
      <c r="N602" s="48" t="str">
        <f t="shared" si="14"/>
        <v/>
      </c>
      <c r="O602" s="48" t="str">
        <f>IFERROR(if(J602&lt;&gt;"Sim","",VLOOKUP(A602,'Input de Projetos'!$A$3:$F$999,5,FALSE)*H602),"")</f>
        <v/>
      </c>
      <c r="P602" s="66" t="str">
        <f t="shared" si="15"/>
        <v/>
      </c>
      <c r="Q602" s="10"/>
      <c r="R602" s="10"/>
      <c r="S602" s="10"/>
    </row>
    <row r="603">
      <c r="A603" s="10"/>
      <c r="B603" s="10"/>
      <c r="C603" s="10"/>
      <c r="D603" s="67"/>
      <c r="E603" s="62"/>
      <c r="F603" s="62"/>
      <c r="G603" s="51"/>
      <c r="H603" s="62"/>
      <c r="I603" s="20"/>
      <c r="J603" s="51"/>
      <c r="K603" s="51"/>
      <c r="L603" s="26"/>
      <c r="M603" s="65" t="str">
        <f>iferror(sumifs($H$3:$H$1009,$A$3:$A$1009,A603,$C$3:$C$1009,C603)/vlookup(A603,'Input de Projetos'!$A$3:$B$999,2,false),"")</f>
        <v/>
      </c>
      <c r="N603" s="48" t="str">
        <f t="shared" si="14"/>
        <v/>
      </c>
      <c r="O603" s="48" t="str">
        <f>IFERROR(if(J603&lt;&gt;"Sim","",VLOOKUP(A603,'Input de Projetos'!$A$3:$F$999,5,FALSE)*H603),"")</f>
        <v/>
      </c>
      <c r="P603" s="66" t="str">
        <f t="shared" si="15"/>
        <v/>
      </c>
      <c r="Q603" s="10"/>
      <c r="R603" s="10"/>
      <c r="S603" s="10"/>
    </row>
    <row r="604">
      <c r="A604" s="10"/>
      <c r="B604" s="10"/>
      <c r="C604" s="10"/>
      <c r="D604" s="67"/>
      <c r="E604" s="62"/>
      <c r="F604" s="62"/>
      <c r="G604" s="51"/>
      <c r="H604" s="62"/>
      <c r="I604" s="20"/>
      <c r="J604" s="51"/>
      <c r="K604" s="51"/>
      <c r="L604" s="26"/>
      <c r="M604" s="65" t="str">
        <f>iferror(sumifs($H$3:$H$1009,$A$3:$A$1009,A604,$C$3:$C$1009,C604)/vlookup(A604,'Input de Projetos'!$A$3:$B$999,2,false),"")</f>
        <v/>
      </c>
      <c r="N604" s="48" t="str">
        <f t="shared" si="14"/>
        <v/>
      </c>
      <c r="O604" s="48" t="str">
        <f>IFERROR(if(J604&lt;&gt;"Sim","",VLOOKUP(A604,'Input de Projetos'!$A$3:$F$999,5,FALSE)*H604),"")</f>
        <v/>
      </c>
      <c r="P604" s="66" t="str">
        <f t="shared" si="15"/>
        <v/>
      </c>
      <c r="Q604" s="10"/>
      <c r="R604" s="10"/>
      <c r="S604" s="10"/>
    </row>
    <row r="605">
      <c r="A605" s="10"/>
      <c r="B605" s="10"/>
      <c r="C605" s="10"/>
      <c r="D605" s="67"/>
      <c r="E605" s="62"/>
      <c r="F605" s="62"/>
      <c r="G605" s="51"/>
      <c r="H605" s="62"/>
      <c r="I605" s="20"/>
      <c r="J605" s="51"/>
      <c r="K605" s="51"/>
      <c r="L605" s="26"/>
      <c r="M605" s="65" t="str">
        <f>iferror(sumifs($H$3:$H$1009,$A$3:$A$1009,A605,$C$3:$C$1009,C605)/vlookup(A605,'Input de Projetos'!$A$3:$B$999,2,false),"")</f>
        <v/>
      </c>
      <c r="N605" s="48" t="str">
        <f t="shared" si="14"/>
        <v/>
      </c>
      <c r="O605" s="48" t="str">
        <f>IFERROR(if(J605&lt;&gt;"Sim","",VLOOKUP(A605,'Input de Projetos'!$A$3:$F$999,5,FALSE)*H605),"")</f>
        <v/>
      </c>
      <c r="P605" s="66" t="str">
        <f t="shared" si="15"/>
        <v/>
      </c>
      <c r="Q605" s="10"/>
      <c r="R605" s="10"/>
      <c r="S605" s="10"/>
    </row>
    <row r="606">
      <c r="A606" s="10"/>
      <c r="B606" s="10"/>
      <c r="C606" s="10"/>
      <c r="D606" s="67"/>
      <c r="E606" s="62"/>
      <c r="F606" s="62"/>
      <c r="G606" s="51"/>
      <c r="H606" s="62"/>
      <c r="I606" s="20"/>
      <c r="J606" s="51"/>
      <c r="K606" s="51"/>
      <c r="L606" s="26"/>
      <c r="M606" s="65" t="str">
        <f>iferror(sumifs($H$3:$H$1009,$A$3:$A$1009,A606,$C$3:$C$1009,C606)/vlookup(A606,'Input de Projetos'!$A$3:$B$999,2,false),"")</f>
        <v/>
      </c>
      <c r="N606" s="48" t="str">
        <f t="shared" si="14"/>
        <v/>
      </c>
      <c r="O606" s="48" t="str">
        <f>IFERROR(if(J606&lt;&gt;"Sim","",VLOOKUP(A606,'Input de Projetos'!$A$3:$F$999,5,FALSE)*H606),"")</f>
        <v/>
      </c>
      <c r="P606" s="66" t="str">
        <f t="shared" si="15"/>
        <v/>
      </c>
      <c r="Q606" s="10"/>
      <c r="R606" s="10"/>
      <c r="S606" s="10"/>
    </row>
    <row r="607">
      <c r="A607" s="10"/>
      <c r="B607" s="10"/>
      <c r="C607" s="10"/>
      <c r="D607" s="67"/>
      <c r="E607" s="62"/>
      <c r="F607" s="62"/>
      <c r="G607" s="51"/>
      <c r="H607" s="62"/>
      <c r="I607" s="20"/>
      <c r="J607" s="51"/>
      <c r="K607" s="51"/>
      <c r="L607" s="26"/>
      <c r="M607" s="65" t="str">
        <f>iferror(sumifs($H$3:$H$1009,$A$3:$A$1009,A607,$C$3:$C$1009,C607)/vlookup(A607,'Input de Projetos'!$A$3:$B$999,2,false),"")</f>
        <v/>
      </c>
      <c r="N607" s="48" t="str">
        <f t="shared" si="14"/>
        <v/>
      </c>
      <c r="O607" s="48" t="str">
        <f>IFERROR(if(J607&lt;&gt;"Sim","",VLOOKUP(A607,'Input de Projetos'!$A$3:$F$999,5,FALSE)*H607),"")</f>
        <v/>
      </c>
      <c r="P607" s="66" t="str">
        <f t="shared" si="15"/>
        <v/>
      </c>
      <c r="Q607" s="10"/>
      <c r="R607" s="10"/>
      <c r="S607" s="10"/>
    </row>
    <row r="608">
      <c r="A608" s="10"/>
      <c r="B608" s="10"/>
      <c r="C608" s="10"/>
      <c r="D608" s="67"/>
      <c r="E608" s="62"/>
      <c r="F608" s="62"/>
      <c r="G608" s="51"/>
      <c r="H608" s="62"/>
      <c r="I608" s="20"/>
      <c r="J608" s="51"/>
      <c r="K608" s="51"/>
      <c r="L608" s="26"/>
      <c r="M608" s="65" t="str">
        <f>iferror(sumifs($H$3:$H$1009,$A$3:$A$1009,A608,$C$3:$C$1009,C608)/vlookup(A608,'Input de Projetos'!$A$3:$B$999,2,false),"")</f>
        <v/>
      </c>
      <c r="N608" s="48" t="str">
        <f t="shared" si="14"/>
        <v/>
      </c>
      <c r="O608" s="48" t="str">
        <f>IFERROR(if(J608&lt;&gt;"Sim","",VLOOKUP(A608,'Input de Projetos'!$A$3:$F$999,5,FALSE)*H608),"")</f>
        <v/>
      </c>
      <c r="P608" s="66" t="str">
        <f t="shared" si="15"/>
        <v/>
      </c>
      <c r="Q608" s="10"/>
      <c r="R608" s="10"/>
      <c r="S608" s="10"/>
    </row>
    <row r="609">
      <c r="A609" s="10"/>
      <c r="B609" s="10"/>
      <c r="C609" s="10"/>
      <c r="D609" s="67"/>
      <c r="E609" s="62"/>
      <c r="F609" s="62"/>
      <c r="G609" s="51"/>
      <c r="H609" s="62"/>
      <c r="I609" s="20"/>
      <c r="J609" s="51"/>
      <c r="K609" s="51"/>
      <c r="L609" s="26"/>
      <c r="M609" s="65" t="str">
        <f>iferror(sumifs($H$3:$H$1009,$A$3:$A$1009,A609,$C$3:$C$1009,C609)/vlookup(A609,'Input de Projetos'!$A$3:$B$999,2,false),"")</f>
        <v/>
      </c>
      <c r="N609" s="48" t="str">
        <f t="shared" si="14"/>
        <v/>
      </c>
      <c r="O609" s="48" t="str">
        <f>IFERROR(if(J609&lt;&gt;"Sim","",VLOOKUP(A609,'Input de Projetos'!$A$3:$F$999,5,FALSE)*H609),"")</f>
        <v/>
      </c>
      <c r="P609" s="66" t="str">
        <f t="shared" si="15"/>
        <v/>
      </c>
      <c r="Q609" s="10"/>
      <c r="R609" s="10"/>
      <c r="S609" s="10"/>
    </row>
    <row r="610">
      <c r="A610" s="10"/>
      <c r="B610" s="10"/>
      <c r="C610" s="10"/>
      <c r="D610" s="67"/>
      <c r="E610" s="62"/>
      <c r="F610" s="62"/>
      <c r="G610" s="51"/>
      <c r="H610" s="62"/>
      <c r="I610" s="20"/>
      <c r="J610" s="51"/>
      <c r="K610" s="51"/>
      <c r="L610" s="26"/>
      <c r="M610" s="65" t="str">
        <f>iferror(sumifs($H$3:$H$1009,$A$3:$A$1009,A610,$C$3:$C$1009,C610)/vlookup(A610,'Input de Projetos'!$A$3:$B$999,2,false),"")</f>
        <v/>
      </c>
      <c r="N610" s="48" t="str">
        <f t="shared" si="14"/>
        <v/>
      </c>
      <c r="O610" s="48" t="str">
        <f>IFERROR(if(J610&lt;&gt;"Sim","",VLOOKUP(A610,'Input de Projetos'!$A$3:$F$999,5,FALSE)*H610),"")</f>
        <v/>
      </c>
      <c r="P610" s="66" t="str">
        <f t="shared" si="15"/>
        <v/>
      </c>
      <c r="Q610" s="10"/>
      <c r="R610" s="10"/>
      <c r="S610" s="10"/>
    </row>
    <row r="611">
      <c r="A611" s="10"/>
      <c r="B611" s="10"/>
      <c r="C611" s="10"/>
      <c r="D611" s="67"/>
      <c r="E611" s="62"/>
      <c r="F611" s="62"/>
      <c r="G611" s="51"/>
      <c r="H611" s="62"/>
      <c r="I611" s="20"/>
      <c r="J611" s="51"/>
      <c r="K611" s="51"/>
      <c r="L611" s="26"/>
      <c r="M611" s="65" t="str">
        <f>iferror(sumifs($H$3:$H$1009,$A$3:$A$1009,A611,$C$3:$C$1009,C611)/vlookup(A611,'Input de Projetos'!$A$3:$B$999,2,false),"")</f>
        <v/>
      </c>
      <c r="N611" s="48" t="str">
        <f t="shared" si="14"/>
        <v/>
      </c>
      <c r="O611" s="48" t="str">
        <f>IFERROR(if(J611&lt;&gt;"Sim","",VLOOKUP(A611,'Input de Projetos'!$A$3:$F$999,5,FALSE)*H611),"")</f>
        <v/>
      </c>
      <c r="P611" s="66" t="str">
        <f t="shared" si="15"/>
        <v/>
      </c>
      <c r="Q611" s="10"/>
      <c r="R611" s="10"/>
      <c r="S611" s="10"/>
    </row>
    <row r="612">
      <c r="A612" s="10"/>
      <c r="B612" s="10"/>
      <c r="C612" s="10"/>
      <c r="D612" s="67"/>
      <c r="E612" s="62"/>
      <c r="F612" s="62"/>
      <c r="G612" s="51"/>
      <c r="H612" s="62"/>
      <c r="I612" s="20"/>
      <c r="J612" s="51"/>
      <c r="K612" s="51"/>
      <c r="L612" s="26"/>
      <c r="M612" s="65" t="str">
        <f>iferror(sumifs($H$3:$H$1009,$A$3:$A$1009,A612,$C$3:$C$1009,C612)/vlookup(A612,'Input de Projetos'!$A$3:$B$999,2,false),"")</f>
        <v/>
      </c>
      <c r="N612" s="48" t="str">
        <f t="shared" si="14"/>
        <v/>
      </c>
      <c r="O612" s="48" t="str">
        <f>IFERROR(if(J612&lt;&gt;"Sim","",VLOOKUP(A612,'Input de Projetos'!$A$3:$F$999,5,FALSE)*H612),"")</f>
        <v/>
      </c>
      <c r="P612" s="66" t="str">
        <f t="shared" si="15"/>
        <v/>
      </c>
      <c r="Q612" s="10"/>
      <c r="R612" s="10"/>
      <c r="S612" s="10"/>
    </row>
    <row r="613">
      <c r="A613" s="10"/>
      <c r="B613" s="10"/>
      <c r="C613" s="10"/>
      <c r="D613" s="67"/>
      <c r="E613" s="62"/>
      <c r="F613" s="62"/>
      <c r="G613" s="51"/>
      <c r="H613" s="62"/>
      <c r="I613" s="20"/>
      <c r="J613" s="51"/>
      <c r="K613" s="51"/>
      <c r="L613" s="26"/>
      <c r="M613" s="65" t="str">
        <f>iferror(sumifs($H$3:$H$1009,$A$3:$A$1009,A613,$C$3:$C$1009,C613)/vlookup(A613,'Input de Projetos'!$A$3:$B$999,2,false),"")</f>
        <v/>
      </c>
      <c r="N613" s="48" t="str">
        <f t="shared" si="14"/>
        <v/>
      </c>
      <c r="O613" s="48" t="str">
        <f>IFERROR(if(J613&lt;&gt;"Sim","",VLOOKUP(A613,'Input de Projetos'!$A$3:$F$999,5,FALSE)*H613),"")</f>
        <v/>
      </c>
      <c r="P613" s="66" t="str">
        <f t="shared" si="15"/>
        <v/>
      </c>
      <c r="Q613" s="10"/>
      <c r="R613" s="10"/>
      <c r="S613" s="10"/>
    </row>
    <row r="614">
      <c r="A614" s="10"/>
      <c r="B614" s="10"/>
      <c r="C614" s="10"/>
      <c r="D614" s="67"/>
      <c r="E614" s="62"/>
      <c r="F614" s="62"/>
      <c r="G614" s="51"/>
      <c r="H614" s="62"/>
      <c r="I614" s="20"/>
      <c r="J614" s="51"/>
      <c r="K614" s="51"/>
      <c r="L614" s="26"/>
      <c r="M614" s="65" t="str">
        <f>iferror(sumifs($H$3:$H$1009,$A$3:$A$1009,A614,$C$3:$C$1009,C614)/vlookup(A614,'Input de Projetos'!$A$3:$B$999,2,false),"")</f>
        <v/>
      </c>
      <c r="N614" s="48" t="str">
        <f t="shared" si="14"/>
        <v/>
      </c>
      <c r="O614" s="48" t="str">
        <f>IFERROR(if(J614&lt;&gt;"Sim","",VLOOKUP(A614,'Input de Projetos'!$A$3:$F$999,5,FALSE)*H614),"")</f>
        <v/>
      </c>
      <c r="P614" s="66" t="str">
        <f t="shared" si="15"/>
        <v/>
      </c>
      <c r="Q614" s="10"/>
      <c r="R614" s="10"/>
      <c r="S614" s="10"/>
    </row>
    <row r="615">
      <c r="A615" s="10"/>
      <c r="B615" s="10"/>
      <c r="C615" s="10"/>
      <c r="D615" s="67"/>
      <c r="E615" s="62"/>
      <c r="F615" s="62"/>
      <c r="G615" s="51"/>
      <c r="H615" s="62"/>
      <c r="I615" s="20"/>
      <c r="J615" s="51"/>
      <c r="K615" s="51"/>
      <c r="L615" s="26"/>
      <c r="M615" s="65" t="str">
        <f>iferror(sumifs($H$3:$H$1009,$A$3:$A$1009,A615,$C$3:$C$1009,C615)/vlookup(A615,'Input de Projetos'!$A$3:$B$999,2,false),"")</f>
        <v/>
      </c>
      <c r="N615" s="48" t="str">
        <f t="shared" si="14"/>
        <v/>
      </c>
      <c r="O615" s="48" t="str">
        <f>IFERROR(if(J615&lt;&gt;"Sim","",VLOOKUP(A615,'Input de Projetos'!$A$3:$F$999,5,FALSE)*H615),"")</f>
        <v/>
      </c>
      <c r="P615" s="66" t="str">
        <f t="shared" si="15"/>
        <v/>
      </c>
      <c r="Q615" s="10"/>
      <c r="R615" s="10"/>
      <c r="S615" s="10"/>
    </row>
    <row r="616">
      <c r="A616" s="10"/>
      <c r="B616" s="10"/>
      <c r="C616" s="10"/>
      <c r="D616" s="67"/>
      <c r="E616" s="62"/>
      <c r="F616" s="62"/>
      <c r="G616" s="51"/>
      <c r="H616" s="62"/>
      <c r="I616" s="20"/>
      <c r="J616" s="51"/>
      <c r="K616" s="51"/>
      <c r="L616" s="26"/>
      <c r="M616" s="65" t="str">
        <f>iferror(sumifs($H$3:$H$1009,$A$3:$A$1009,A616,$C$3:$C$1009,C616)/vlookup(A616,'Input de Projetos'!$A$3:$B$999,2,false),"")</f>
        <v/>
      </c>
      <c r="N616" s="48" t="str">
        <f t="shared" si="14"/>
        <v/>
      </c>
      <c r="O616" s="48" t="str">
        <f>IFERROR(if(J616&lt;&gt;"Sim","",VLOOKUP(A616,'Input de Projetos'!$A$3:$F$999,5,FALSE)*H616),"")</f>
        <v/>
      </c>
      <c r="P616" s="66" t="str">
        <f t="shared" si="15"/>
        <v/>
      </c>
      <c r="Q616" s="10"/>
      <c r="R616" s="10"/>
      <c r="S616" s="10"/>
    </row>
    <row r="617">
      <c r="A617" s="10"/>
      <c r="B617" s="10"/>
      <c r="C617" s="10"/>
      <c r="D617" s="67"/>
      <c r="E617" s="62"/>
      <c r="F617" s="62"/>
      <c r="G617" s="51"/>
      <c r="H617" s="62"/>
      <c r="I617" s="20"/>
      <c r="J617" s="51"/>
      <c r="K617" s="51"/>
      <c r="L617" s="26"/>
      <c r="M617" s="65" t="str">
        <f>iferror(sumifs($H$3:$H$1009,$A$3:$A$1009,A617,$C$3:$C$1009,C617)/vlookup(A617,'Input de Projetos'!$A$3:$B$999,2,false),"")</f>
        <v/>
      </c>
      <c r="N617" s="48" t="str">
        <f t="shared" si="14"/>
        <v/>
      </c>
      <c r="O617" s="48" t="str">
        <f>IFERROR(if(J617&lt;&gt;"Sim","",VLOOKUP(A617,'Input de Projetos'!$A$3:$F$999,5,FALSE)*H617),"")</f>
        <v/>
      </c>
      <c r="P617" s="66" t="str">
        <f t="shared" si="15"/>
        <v/>
      </c>
      <c r="Q617" s="10"/>
      <c r="R617" s="10"/>
      <c r="S617" s="10"/>
    </row>
    <row r="618">
      <c r="A618" s="10"/>
      <c r="B618" s="10"/>
      <c r="C618" s="10"/>
      <c r="D618" s="67"/>
      <c r="E618" s="62"/>
      <c r="F618" s="62"/>
      <c r="G618" s="51"/>
      <c r="H618" s="62"/>
      <c r="I618" s="20"/>
      <c r="J618" s="51"/>
      <c r="K618" s="51"/>
      <c r="L618" s="26"/>
      <c r="M618" s="65" t="str">
        <f>iferror(sumifs($H$3:$H$1009,$A$3:$A$1009,A618,$C$3:$C$1009,C618)/vlookup(A618,'Input de Projetos'!$A$3:$B$999,2,false),"")</f>
        <v/>
      </c>
      <c r="N618" s="48" t="str">
        <f t="shared" si="14"/>
        <v/>
      </c>
      <c r="O618" s="48" t="str">
        <f>IFERROR(if(J618&lt;&gt;"Sim","",VLOOKUP(A618,'Input de Projetos'!$A$3:$F$999,5,FALSE)*H618),"")</f>
        <v/>
      </c>
      <c r="P618" s="66" t="str">
        <f t="shared" si="15"/>
        <v/>
      </c>
      <c r="Q618" s="10"/>
      <c r="R618" s="10"/>
      <c r="S618" s="10"/>
    </row>
    <row r="619">
      <c r="A619" s="10"/>
      <c r="B619" s="10"/>
      <c r="C619" s="10"/>
      <c r="D619" s="67"/>
      <c r="E619" s="62"/>
      <c r="F619" s="62"/>
      <c r="G619" s="51"/>
      <c r="H619" s="62"/>
      <c r="I619" s="20"/>
      <c r="J619" s="51"/>
      <c r="K619" s="51"/>
      <c r="L619" s="26"/>
      <c r="M619" s="65" t="str">
        <f>iferror(sumifs($H$3:$H$1009,$A$3:$A$1009,A619,$C$3:$C$1009,C619)/vlookup(A619,'Input de Projetos'!$A$3:$B$999,2,false),"")</f>
        <v/>
      </c>
      <c r="N619" s="48" t="str">
        <f t="shared" si="14"/>
        <v/>
      </c>
      <c r="O619" s="48" t="str">
        <f>IFERROR(if(J619&lt;&gt;"Sim","",VLOOKUP(A619,'Input de Projetos'!$A$3:$F$999,5,FALSE)*H619),"")</f>
        <v/>
      </c>
      <c r="P619" s="66" t="str">
        <f t="shared" si="15"/>
        <v/>
      </c>
      <c r="Q619" s="10"/>
      <c r="R619" s="10"/>
      <c r="S619" s="10"/>
    </row>
    <row r="620">
      <c r="A620" s="10"/>
      <c r="B620" s="10"/>
      <c r="C620" s="10"/>
      <c r="D620" s="67"/>
      <c r="E620" s="62"/>
      <c r="F620" s="62"/>
      <c r="G620" s="51"/>
      <c r="H620" s="62"/>
      <c r="I620" s="20"/>
      <c r="J620" s="51"/>
      <c r="K620" s="51"/>
      <c r="L620" s="26"/>
      <c r="M620" s="65" t="str">
        <f>iferror(sumifs($H$3:$H$1009,$A$3:$A$1009,A620,$C$3:$C$1009,C620)/vlookup(A620,'Input de Projetos'!$A$3:$B$999,2,false),"")</f>
        <v/>
      </c>
      <c r="N620" s="48" t="str">
        <f t="shared" si="14"/>
        <v/>
      </c>
      <c r="O620" s="48" t="str">
        <f>IFERROR(if(J620&lt;&gt;"Sim","",VLOOKUP(A620,'Input de Projetos'!$A$3:$F$999,5,FALSE)*H620),"")</f>
        <v/>
      </c>
      <c r="P620" s="66" t="str">
        <f t="shared" si="15"/>
        <v/>
      </c>
      <c r="Q620" s="10"/>
      <c r="R620" s="10"/>
      <c r="S620" s="10"/>
    </row>
    <row r="621">
      <c r="A621" s="10"/>
      <c r="B621" s="10"/>
      <c r="C621" s="10"/>
      <c r="D621" s="67"/>
      <c r="E621" s="62"/>
      <c r="F621" s="62"/>
      <c r="G621" s="51"/>
      <c r="H621" s="62"/>
      <c r="I621" s="20"/>
      <c r="J621" s="51"/>
      <c r="K621" s="51"/>
      <c r="L621" s="26"/>
      <c r="M621" s="65" t="str">
        <f>iferror(sumifs($H$3:$H$1009,$A$3:$A$1009,A621,$C$3:$C$1009,C621)/vlookup(A621,'Input de Projetos'!$A$3:$B$999,2,false),"")</f>
        <v/>
      </c>
      <c r="N621" s="48" t="str">
        <f t="shared" si="14"/>
        <v/>
      </c>
      <c r="O621" s="48" t="str">
        <f>IFERROR(if(J621&lt;&gt;"Sim","",VLOOKUP(A621,'Input de Projetos'!$A$3:$F$999,5,FALSE)*H621),"")</f>
        <v/>
      </c>
      <c r="P621" s="66" t="str">
        <f t="shared" si="15"/>
        <v/>
      </c>
      <c r="Q621" s="10"/>
      <c r="R621" s="10"/>
      <c r="S621" s="10"/>
    </row>
    <row r="622">
      <c r="A622" s="10"/>
      <c r="B622" s="10"/>
      <c r="C622" s="10"/>
      <c r="D622" s="67"/>
      <c r="E622" s="62"/>
      <c r="F622" s="62"/>
      <c r="G622" s="51"/>
      <c r="H622" s="62"/>
      <c r="I622" s="20"/>
      <c r="J622" s="51"/>
      <c r="K622" s="51"/>
      <c r="L622" s="26"/>
      <c r="M622" s="65" t="str">
        <f>iferror(sumifs($H$3:$H$1009,$A$3:$A$1009,A622,$C$3:$C$1009,C622)/vlookup(A622,'Input de Projetos'!$A$3:$B$999,2,false),"")</f>
        <v/>
      </c>
      <c r="N622" s="48" t="str">
        <f t="shared" si="14"/>
        <v/>
      </c>
      <c r="O622" s="48" t="str">
        <f>IFERROR(if(J622&lt;&gt;"Sim","",VLOOKUP(A622,'Input de Projetos'!$A$3:$F$999,5,FALSE)*H622),"")</f>
        <v/>
      </c>
      <c r="P622" s="66" t="str">
        <f t="shared" si="15"/>
        <v/>
      </c>
      <c r="Q622" s="10"/>
      <c r="R622" s="10"/>
      <c r="S622" s="10"/>
    </row>
    <row r="623">
      <c r="A623" s="10"/>
      <c r="B623" s="10"/>
      <c r="C623" s="10"/>
      <c r="D623" s="67"/>
      <c r="E623" s="62"/>
      <c r="F623" s="62"/>
      <c r="G623" s="51"/>
      <c r="H623" s="62"/>
      <c r="I623" s="20"/>
      <c r="J623" s="51"/>
      <c r="K623" s="51"/>
      <c r="L623" s="26"/>
      <c r="M623" s="65" t="str">
        <f>iferror(sumifs($H$3:$H$1009,$A$3:$A$1009,A623,$C$3:$C$1009,C623)/vlookup(A623,'Input de Projetos'!$A$3:$B$999,2,false),"")</f>
        <v/>
      </c>
      <c r="N623" s="48" t="str">
        <f t="shared" si="14"/>
        <v/>
      </c>
      <c r="O623" s="48" t="str">
        <f>IFERROR(if(J623&lt;&gt;"Sim","",VLOOKUP(A623,'Input de Projetos'!$A$3:$F$999,5,FALSE)*H623),"")</f>
        <v/>
      </c>
      <c r="P623" s="66" t="str">
        <f t="shared" si="15"/>
        <v/>
      </c>
      <c r="Q623" s="10"/>
      <c r="R623" s="10"/>
      <c r="S623" s="10"/>
    </row>
    <row r="624">
      <c r="A624" s="10"/>
      <c r="B624" s="10"/>
      <c r="C624" s="10"/>
      <c r="D624" s="67"/>
      <c r="E624" s="62"/>
      <c r="F624" s="62"/>
      <c r="G624" s="51"/>
      <c r="H624" s="62"/>
      <c r="I624" s="20"/>
      <c r="J624" s="51"/>
      <c r="K624" s="51"/>
      <c r="L624" s="26"/>
      <c r="M624" s="65" t="str">
        <f>iferror(sumifs($H$3:$H$1009,$A$3:$A$1009,A624,$C$3:$C$1009,C624)/vlookup(A624,'Input de Projetos'!$A$3:$B$999,2,false),"")</f>
        <v/>
      </c>
      <c r="N624" s="48" t="str">
        <f t="shared" si="14"/>
        <v/>
      </c>
      <c r="O624" s="48" t="str">
        <f>IFERROR(if(J624&lt;&gt;"Sim","",VLOOKUP(A624,'Input de Projetos'!$A$3:$F$999,5,FALSE)*H624),"")</f>
        <v/>
      </c>
      <c r="P624" s="66" t="str">
        <f t="shared" si="15"/>
        <v/>
      </c>
      <c r="Q624" s="10"/>
      <c r="R624" s="10"/>
      <c r="S624" s="10"/>
    </row>
    <row r="625">
      <c r="A625" s="10"/>
      <c r="B625" s="10"/>
      <c r="C625" s="10"/>
      <c r="D625" s="67"/>
      <c r="E625" s="62"/>
      <c r="F625" s="62"/>
      <c r="G625" s="51"/>
      <c r="H625" s="62"/>
      <c r="I625" s="20"/>
      <c r="J625" s="51"/>
      <c r="K625" s="51"/>
      <c r="L625" s="26"/>
      <c r="M625" s="65" t="str">
        <f>iferror(sumifs($H$3:$H$1009,$A$3:$A$1009,A625,$C$3:$C$1009,C625)/vlookup(A625,'Input de Projetos'!$A$3:$B$999,2,false),"")</f>
        <v/>
      </c>
      <c r="N625" s="48" t="str">
        <f t="shared" si="14"/>
        <v/>
      </c>
      <c r="O625" s="48" t="str">
        <f>IFERROR(if(J625&lt;&gt;"Sim","",VLOOKUP(A625,'Input de Projetos'!$A$3:$F$999,5,FALSE)*H625),"")</f>
        <v/>
      </c>
      <c r="P625" s="66" t="str">
        <f t="shared" si="15"/>
        <v/>
      </c>
      <c r="Q625" s="10"/>
      <c r="R625" s="10"/>
      <c r="S625" s="10"/>
    </row>
    <row r="626">
      <c r="A626" s="10"/>
      <c r="B626" s="10"/>
      <c r="C626" s="10"/>
      <c r="D626" s="67"/>
      <c r="E626" s="62"/>
      <c r="F626" s="62"/>
      <c r="G626" s="51"/>
      <c r="H626" s="62"/>
      <c r="I626" s="20"/>
      <c r="J626" s="51"/>
      <c r="K626" s="51"/>
      <c r="L626" s="26"/>
      <c r="M626" s="65" t="str">
        <f>iferror(sumifs($H$3:$H$1009,$A$3:$A$1009,A626,$C$3:$C$1009,C626)/vlookup(A626,'Input de Projetos'!$A$3:$B$999,2,false),"")</f>
        <v/>
      </c>
      <c r="N626" s="48" t="str">
        <f t="shared" si="14"/>
        <v/>
      </c>
      <c r="O626" s="48" t="str">
        <f>IFERROR(if(J626&lt;&gt;"Sim","",VLOOKUP(A626,'Input de Projetos'!$A$3:$F$999,5,FALSE)*H626),"")</f>
        <v/>
      </c>
      <c r="P626" s="66" t="str">
        <f t="shared" si="15"/>
        <v/>
      </c>
      <c r="Q626" s="10"/>
      <c r="R626" s="10"/>
      <c r="S626" s="10"/>
    </row>
    <row r="627">
      <c r="A627" s="10"/>
      <c r="B627" s="10"/>
      <c r="C627" s="10"/>
      <c r="D627" s="67"/>
      <c r="E627" s="62"/>
      <c r="F627" s="62"/>
      <c r="G627" s="51"/>
      <c r="H627" s="62"/>
      <c r="I627" s="20"/>
      <c r="J627" s="51"/>
      <c r="K627" s="51"/>
      <c r="L627" s="26"/>
      <c r="M627" s="65" t="str">
        <f>iferror(sumifs($H$3:$H$1009,$A$3:$A$1009,A627,$C$3:$C$1009,C627)/vlookup(A627,'Input de Projetos'!$A$3:$B$999,2,false),"")</f>
        <v/>
      </c>
      <c r="N627" s="48" t="str">
        <f t="shared" si="14"/>
        <v/>
      </c>
      <c r="O627" s="48" t="str">
        <f>IFERROR(if(J627&lt;&gt;"Sim","",VLOOKUP(A627,'Input de Projetos'!$A$3:$F$999,5,FALSE)*H627),"")</f>
        <v/>
      </c>
      <c r="P627" s="66" t="str">
        <f t="shared" si="15"/>
        <v/>
      </c>
      <c r="Q627" s="10"/>
      <c r="R627" s="10"/>
      <c r="S627" s="10"/>
    </row>
    <row r="628">
      <c r="A628" s="10"/>
      <c r="B628" s="10"/>
      <c r="C628" s="10"/>
      <c r="D628" s="67"/>
      <c r="E628" s="62"/>
      <c r="F628" s="62"/>
      <c r="G628" s="51"/>
      <c r="H628" s="62"/>
      <c r="I628" s="20"/>
      <c r="J628" s="51"/>
      <c r="K628" s="51"/>
      <c r="L628" s="26"/>
      <c r="M628" s="65" t="str">
        <f>iferror(sumifs($H$3:$H$1009,$A$3:$A$1009,A628,$C$3:$C$1009,C628)/vlookup(A628,'Input de Projetos'!$A$3:$B$999,2,false),"")</f>
        <v/>
      </c>
      <c r="N628" s="48" t="str">
        <f t="shared" si="14"/>
        <v/>
      </c>
      <c r="O628" s="48" t="str">
        <f>IFERROR(if(J628&lt;&gt;"Sim","",VLOOKUP(A628,'Input de Projetos'!$A$3:$F$999,5,FALSE)*H628),"")</f>
        <v/>
      </c>
      <c r="P628" s="66" t="str">
        <f t="shared" si="15"/>
        <v/>
      </c>
      <c r="Q628" s="10"/>
      <c r="R628" s="10"/>
      <c r="S628" s="10"/>
    </row>
    <row r="629">
      <c r="A629" s="10"/>
      <c r="B629" s="10"/>
      <c r="C629" s="10"/>
      <c r="D629" s="67"/>
      <c r="E629" s="62"/>
      <c r="F629" s="62"/>
      <c r="G629" s="51"/>
      <c r="H629" s="62"/>
      <c r="I629" s="20"/>
      <c r="J629" s="51"/>
      <c r="K629" s="51"/>
      <c r="L629" s="26"/>
      <c r="M629" s="65" t="str">
        <f>iferror(sumifs($H$3:$H$1009,$A$3:$A$1009,A629,$C$3:$C$1009,C629)/vlookup(A629,'Input de Projetos'!$A$3:$B$999,2,false),"")</f>
        <v/>
      </c>
      <c r="N629" s="48" t="str">
        <f t="shared" si="14"/>
        <v/>
      </c>
      <c r="O629" s="48" t="str">
        <f>IFERROR(if(J629&lt;&gt;"Sim","",VLOOKUP(A629,'Input de Projetos'!$A$3:$F$999,5,FALSE)*H629),"")</f>
        <v/>
      </c>
      <c r="P629" s="66" t="str">
        <f t="shared" si="15"/>
        <v/>
      </c>
      <c r="Q629" s="10"/>
      <c r="R629" s="10"/>
      <c r="S629" s="10"/>
    </row>
    <row r="630">
      <c r="A630" s="10"/>
      <c r="B630" s="10"/>
      <c r="C630" s="10"/>
      <c r="D630" s="67"/>
      <c r="E630" s="62"/>
      <c r="F630" s="62"/>
      <c r="G630" s="51"/>
      <c r="H630" s="62"/>
      <c r="I630" s="20"/>
      <c r="J630" s="51"/>
      <c r="K630" s="51"/>
      <c r="L630" s="26"/>
      <c r="M630" s="65" t="str">
        <f>iferror(sumifs($H$3:$H$1009,$A$3:$A$1009,A630,$C$3:$C$1009,C630)/vlookup(A630,'Input de Projetos'!$A$3:$B$999,2,false),"")</f>
        <v/>
      </c>
      <c r="N630" s="48" t="str">
        <f t="shared" si="14"/>
        <v/>
      </c>
      <c r="O630" s="48" t="str">
        <f>IFERROR(if(J630&lt;&gt;"Sim","",VLOOKUP(A630,'Input de Projetos'!$A$3:$F$999,5,FALSE)*H630),"")</f>
        <v/>
      </c>
      <c r="P630" s="66" t="str">
        <f t="shared" si="15"/>
        <v/>
      </c>
      <c r="Q630" s="10"/>
      <c r="R630" s="10"/>
      <c r="S630" s="10"/>
    </row>
    <row r="631">
      <c r="A631" s="10"/>
      <c r="B631" s="10"/>
      <c r="C631" s="10"/>
      <c r="D631" s="67"/>
      <c r="E631" s="62"/>
      <c r="F631" s="62"/>
      <c r="G631" s="51"/>
      <c r="H631" s="62"/>
      <c r="I631" s="20"/>
      <c r="J631" s="51"/>
      <c r="K631" s="51"/>
      <c r="L631" s="26"/>
      <c r="M631" s="65" t="str">
        <f>iferror(sumifs($H$3:$H$1009,$A$3:$A$1009,A631,$C$3:$C$1009,C631)/vlookup(A631,'Input de Projetos'!$A$3:$B$999,2,false),"")</f>
        <v/>
      </c>
      <c r="N631" s="48" t="str">
        <f t="shared" si="14"/>
        <v/>
      </c>
      <c r="O631" s="48" t="str">
        <f>IFERROR(if(J631&lt;&gt;"Sim","",VLOOKUP(A631,'Input de Projetos'!$A$3:$F$999,5,FALSE)*H631),"")</f>
        <v/>
      </c>
      <c r="P631" s="66" t="str">
        <f t="shared" si="15"/>
        <v/>
      </c>
      <c r="Q631" s="10"/>
      <c r="R631" s="10"/>
      <c r="S631" s="10"/>
    </row>
    <row r="632">
      <c r="A632" s="10"/>
      <c r="B632" s="10"/>
      <c r="C632" s="10"/>
      <c r="D632" s="67"/>
      <c r="E632" s="62"/>
      <c r="F632" s="62"/>
      <c r="G632" s="51"/>
      <c r="H632" s="62"/>
      <c r="I632" s="20"/>
      <c r="J632" s="51"/>
      <c r="K632" s="51"/>
      <c r="L632" s="26"/>
      <c r="M632" s="65" t="str">
        <f>iferror(sumifs($H$3:$H$1009,$A$3:$A$1009,A632,$C$3:$C$1009,C632)/vlookup(A632,'Input de Projetos'!$A$3:$B$999,2,false),"")</f>
        <v/>
      </c>
      <c r="N632" s="48" t="str">
        <f t="shared" si="14"/>
        <v/>
      </c>
      <c r="O632" s="48" t="str">
        <f>IFERROR(if(J632&lt;&gt;"Sim","",VLOOKUP(A632,'Input de Projetos'!$A$3:$F$999,5,FALSE)*H632),"")</f>
        <v/>
      </c>
      <c r="P632" s="66" t="str">
        <f t="shared" si="15"/>
        <v/>
      </c>
      <c r="Q632" s="10"/>
      <c r="R632" s="10"/>
      <c r="S632" s="10"/>
    </row>
    <row r="633">
      <c r="A633" s="10"/>
      <c r="B633" s="10"/>
      <c r="C633" s="10"/>
      <c r="D633" s="67"/>
      <c r="E633" s="62"/>
      <c r="F633" s="62"/>
      <c r="G633" s="51"/>
      <c r="H633" s="62"/>
      <c r="I633" s="20"/>
      <c r="J633" s="51"/>
      <c r="K633" s="51"/>
      <c r="L633" s="26"/>
      <c r="M633" s="65" t="str">
        <f>iferror(sumifs($H$3:$H$1009,$A$3:$A$1009,A633,$C$3:$C$1009,C633)/vlookup(A633,'Input de Projetos'!$A$3:$B$999,2,false),"")</f>
        <v/>
      </c>
      <c r="N633" s="48" t="str">
        <f t="shared" si="14"/>
        <v/>
      </c>
      <c r="O633" s="48" t="str">
        <f>IFERROR(if(J633&lt;&gt;"Sim","",VLOOKUP(A633,'Input de Projetos'!$A$3:$F$999,5,FALSE)*H633),"")</f>
        <v/>
      </c>
      <c r="P633" s="66" t="str">
        <f t="shared" si="15"/>
        <v/>
      </c>
      <c r="Q633" s="10"/>
      <c r="R633" s="10"/>
      <c r="S633" s="10"/>
    </row>
    <row r="634">
      <c r="A634" s="10"/>
      <c r="B634" s="10"/>
      <c r="C634" s="10"/>
      <c r="D634" s="67"/>
      <c r="E634" s="62"/>
      <c r="F634" s="62"/>
      <c r="G634" s="51"/>
      <c r="H634" s="62"/>
      <c r="I634" s="20"/>
      <c r="J634" s="51"/>
      <c r="K634" s="51"/>
      <c r="L634" s="26"/>
      <c r="M634" s="65" t="str">
        <f>iferror(sumifs($H$3:$H$1009,$A$3:$A$1009,A634,$C$3:$C$1009,C634)/vlookup(A634,'Input de Projetos'!$A$3:$B$999,2,false),"")</f>
        <v/>
      </c>
      <c r="N634" s="48" t="str">
        <f t="shared" si="14"/>
        <v/>
      </c>
      <c r="O634" s="48" t="str">
        <f>IFERROR(if(J634&lt;&gt;"Sim","",VLOOKUP(A634,'Input de Projetos'!$A$3:$F$999,5,FALSE)*H634),"")</f>
        <v/>
      </c>
      <c r="P634" s="66" t="str">
        <f t="shared" si="15"/>
        <v/>
      </c>
      <c r="Q634" s="10"/>
      <c r="R634" s="10"/>
      <c r="S634" s="10"/>
    </row>
    <row r="635">
      <c r="A635" s="10"/>
      <c r="B635" s="10"/>
      <c r="C635" s="10"/>
      <c r="D635" s="67"/>
      <c r="E635" s="62"/>
      <c r="F635" s="62"/>
      <c r="G635" s="51"/>
      <c r="H635" s="62"/>
      <c r="I635" s="20"/>
      <c r="J635" s="51"/>
      <c r="K635" s="51"/>
      <c r="L635" s="26"/>
      <c r="M635" s="65" t="str">
        <f>iferror(sumifs($H$3:$H$1009,$A$3:$A$1009,A635,$C$3:$C$1009,C635)/vlookup(A635,'Input de Projetos'!$A$3:$B$999,2,false),"")</f>
        <v/>
      </c>
      <c r="N635" s="48" t="str">
        <f t="shared" si="14"/>
        <v/>
      </c>
      <c r="O635" s="48" t="str">
        <f>IFERROR(if(J635&lt;&gt;"Sim","",VLOOKUP(A635,'Input de Projetos'!$A$3:$F$999,5,FALSE)*H635),"")</f>
        <v/>
      </c>
      <c r="P635" s="66" t="str">
        <f t="shared" si="15"/>
        <v/>
      </c>
      <c r="Q635" s="10"/>
      <c r="R635" s="10"/>
      <c r="S635" s="10"/>
    </row>
    <row r="636">
      <c r="A636" s="10"/>
      <c r="B636" s="10"/>
      <c r="C636" s="10"/>
      <c r="D636" s="67"/>
      <c r="E636" s="62"/>
      <c r="F636" s="62"/>
      <c r="G636" s="51"/>
      <c r="H636" s="62"/>
      <c r="I636" s="20"/>
      <c r="J636" s="51"/>
      <c r="K636" s="51"/>
      <c r="L636" s="26"/>
      <c r="M636" s="65" t="str">
        <f>iferror(sumifs($H$3:$H$1009,$A$3:$A$1009,A636,$C$3:$C$1009,C636)/vlookup(A636,'Input de Projetos'!$A$3:$B$999,2,false),"")</f>
        <v/>
      </c>
      <c r="N636" s="48" t="str">
        <f t="shared" si="14"/>
        <v/>
      </c>
      <c r="O636" s="48" t="str">
        <f>IFERROR(if(J636&lt;&gt;"Sim","",VLOOKUP(A636,'Input de Projetos'!$A$3:$F$999,5,FALSE)*H636),"")</f>
        <v/>
      </c>
      <c r="P636" s="66" t="str">
        <f t="shared" si="15"/>
        <v/>
      </c>
      <c r="Q636" s="10"/>
      <c r="R636" s="10"/>
      <c r="S636" s="10"/>
    </row>
    <row r="637">
      <c r="A637" s="10"/>
      <c r="B637" s="10"/>
      <c r="C637" s="10"/>
      <c r="D637" s="67"/>
      <c r="E637" s="62"/>
      <c r="F637" s="62"/>
      <c r="G637" s="51"/>
      <c r="H637" s="62"/>
      <c r="I637" s="20"/>
      <c r="J637" s="51"/>
      <c r="K637" s="51"/>
      <c r="L637" s="26"/>
      <c r="M637" s="65" t="str">
        <f>iferror(sumifs($H$3:$H$1009,$A$3:$A$1009,A637,$C$3:$C$1009,C637)/vlookup(A637,'Input de Projetos'!$A$3:$B$999,2,false),"")</f>
        <v/>
      </c>
      <c r="N637" s="48" t="str">
        <f t="shared" si="14"/>
        <v/>
      </c>
      <c r="O637" s="48" t="str">
        <f>IFERROR(if(J637&lt;&gt;"Sim","",VLOOKUP(A637,'Input de Projetos'!$A$3:$F$999,5,FALSE)*H637),"")</f>
        <v/>
      </c>
      <c r="P637" s="66" t="str">
        <f t="shared" si="15"/>
        <v/>
      </c>
      <c r="Q637" s="10"/>
      <c r="R637" s="10"/>
      <c r="S637" s="10"/>
    </row>
    <row r="638">
      <c r="A638" s="10"/>
      <c r="B638" s="10"/>
      <c r="C638" s="10"/>
      <c r="D638" s="67"/>
      <c r="E638" s="62"/>
      <c r="F638" s="62"/>
      <c r="G638" s="51"/>
      <c r="H638" s="62"/>
      <c r="I638" s="20"/>
      <c r="J638" s="51"/>
      <c r="K638" s="51"/>
      <c r="L638" s="26"/>
      <c r="M638" s="65" t="str">
        <f>iferror(sumifs($H$3:$H$1009,$A$3:$A$1009,A638,$C$3:$C$1009,C638)/vlookup(A638,'Input de Projetos'!$A$3:$B$999,2,false),"")</f>
        <v/>
      </c>
      <c r="N638" s="48" t="str">
        <f t="shared" si="14"/>
        <v/>
      </c>
      <c r="O638" s="48" t="str">
        <f>IFERROR(if(J638&lt;&gt;"Sim","",VLOOKUP(A638,'Input de Projetos'!$A$3:$F$999,5,FALSE)*H638),"")</f>
        <v/>
      </c>
      <c r="P638" s="66" t="str">
        <f t="shared" si="15"/>
        <v/>
      </c>
      <c r="Q638" s="10"/>
      <c r="R638" s="10"/>
      <c r="S638" s="10"/>
    </row>
    <row r="639">
      <c r="A639" s="10"/>
      <c r="B639" s="10"/>
      <c r="C639" s="10"/>
      <c r="D639" s="67"/>
      <c r="E639" s="62"/>
      <c r="F639" s="62"/>
      <c r="G639" s="51"/>
      <c r="H639" s="62"/>
      <c r="I639" s="20"/>
      <c r="J639" s="51"/>
      <c r="K639" s="51"/>
      <c r="L639" s="26"/>
      <c r="M639" s="65" t="str">
        <f>iferror(sumifs($H$3:$H$1009,$A$3:$A$1009,A639,$C$3:$C$1009,C639)/vlookup(A639,'Input de Projetos'!$A$3:$B$999,2,false),"")</f>
        <v/>
      </c>
      <c r="N639" s="48" t="str">
        <f t="shared" si="14"/>
        <v/>
      </c>
      <c r="O639" s="48" t="str">
        <f>IFERROR(if(J639&lt;&gt;"Sim","",VLOOKUP(A639,'Input de Projetos'!$A$3:$F$999,5,FALSE)*H639),"")</f>
        <v/>
      </c>
      <c r="P639" s="66" t="str">
        <f t="shared" si="15"/>
        <v/>
      </c>
      <c r="Q639" s="10"/>
      <c r="R639" s="10"/>
      <c r="S639" s="10"/>
    </row>
    <row r="640">
      <c r="A640" s="10"/>
      <c r="B640" s="10"/>
      <c r="C640" s="10"/>
      <c r="D640" s="67"/>
      <c r="E640" s="62"/>
      <c r="F640" s="62"/>
      <c r="G640" s="51"/>
      <c r="H640" s="62"/>
      <c r="I640" s="20"/>
      <c r="J640" s="51"/>
      <c r="K640" s="51"/>
      <c r="L640" s="26"/>
      <c r="M640" s="65" t="str">
        <f>iferror(sumifs($H$3:$H$1009,$A$3:$A$1009,A640,$C$3:$C$1009,C640)/vlookup(A640,'Input de Projetos'!$A$3:$B$999,2,false),"")</f>
        <v/>
      </c>
      <c r="N640" s="48" t="str">
        <f t="shared" si="14"/>
        <v/>
      </c>
      <c r="O640" s="48" t="str">
        <f>IFERROR(if(J640&lt;&gt;"Sim","",VLOOKUP(A640,'Input de Projetos'!$A$3:$F$999,5,FALSE)*H640),"")</f>
        <v/>
      </c>
      <c r="P640" s="66" t="str">
        <f t="shared" si="15"/>
        <v/>
      </c>
      <c r="Q640" s="10"/>
      <c r="R640" s="10"/>
      <c r="S640" s="10"/>
    </row>
    <row r="641">
      <c r="A641" s="10"/>
      <c r="B641" s="10"/>
      <c r="C641" s="10"/>
      <c r="D641" s="67"/>
      <c r="E641" s="62"/>
      <c r="F641" s="62"/>
      <c r="G641" s="51"/>
      <c r="H641" s="62"/>
      <c r="I641" s="20"/>
      <c r="J641" s="51"/>
      <c r="K641" s="51"/>
      <c r="L641" s="26"/>
      <c r="M641" s="65" t="str">
        <f>iferror(sumifs($H$3:$H$1009,$A$3:$A$1009,A641,$C$3:$C$1009,C641)/vlookup(A641,'Input de Projetos'!$A$3:$B$999,2,false),"")</f>
        <v/>
      </c>
      <c r="N641" s="48" t="str">
        <f t="shared" si="14"/>
        <v/>
      </c>
      <c r="O641" s="48" t="str">
        <f>IFERROR(if(J641&lt;&gt;"Sim","",VLOOKUP(A641,'Input de Projetos'!$A$3:$F$999,5,FALSE)*H641),"")</f>
        <v/>
      </c>
      <c r="P641" s="66" t="str">
        <f t="shared" si="15"/>
        <v/>
      </c>
      <c r="Q641" s="10"/>
      <c r="R641" s="10"/>
      <c r="S641" s="10"/>
    </row>
    <row r="642">
      <c r="A642" s="10"/>
      <c r="B642" s="10"/>
      <c r="C642" s="10"/>
      <c r="D642" s="67"/>
      <c r="E642" s="62"/>
      <c r="F642" s="62"/>
      <c r="G642" s="51"/>
      <c r="H642" s="62"/>
      <c r="I642" s="20"/>
      <c r="J642" s="51"/>
      <c r="K642" s="51"/>
      <c r="L642" s="26"/>
      <c r="M642" s="65" t="str">
        <f>iferror(sumifs($H$3:$H$1009,$A$3:$A$1009,A642,$C$3:$C$1009,C642)/vlookup(A642,'Input de Projetos'!$A$3:$B$999,2,false),"")</f>
        <v/>
      </c>
      <c r="N642" s="48" t="str">
        <f t="shared" si="14"/>
        <v/>
      </c>
      <c r="O642" s="48" t="str">
        <f>IFERROR(if(J642&lt;&gt;"Sim","",VLOOKUP(A642,'Input de Projetos'!$A$3:$F$999,5,FALSE)*H642),"")</f>
        <v/>
      </c>
      <c r="P642" s="66" t="str">
        <f t="shared" si="15"/>
        <v/>
      </c>
      <c r="Q642" s="10"/>
      <c r="R642" s="10"/>
      <c r="S642" s="10"/>
    </row>
    <row r="643">
      <c r="A643" s="10"/>
      <c r="B643" s="10"/>
      <c r="C643" s="10"/>
      <c r="D643" s="67"/>
      <c r="E643" s="62"/>
      <c r="F643" s="62"/>
      <c r="G643" s="51"/>
      <c r="H643" s="62"/>
      <c r="I643" s="20"/>
      <c r="J643" s="51"/>
      <c r="K643" s="51"/>
      <c r="L643" s="26"/>
      <c r="M643" s="65" t="str">
        <f>iferror(sumifs($H$3:$H$1009,$A$3:$A$1009,A643,$C$3:$C$1009,C643)/vlookup(A643,'Input de Projetos'!$A$3:$B$999,2,false),"")</f>
        <v/>
      </c>
      <c r="N643" s="48" t="str">
        <f t="shared" si="14"/>
        <v/>
      </c>
      <c r="O643" s="48" t="str">
        <f>IFERROR(if(J643&lt;&gt;"Sim","",VLOOKUP(A643,'Input de Projetos'!$A$3:$F$999,5,FALSE)*H643),"")</f>
        <v/>
      </c>
      <c r="P643" s="66" t="str">
        <f t="shared" si="15"/>
        <v/>
      </c>
      <c r="Q643" s="10"/>
      <c r="R643" s="10"/>
      <c r="S643" s="10"/>
    </row>
    <row r="644">
      <c r="A644" s="10"/>
      <c r="B644" s="10"/>
      <c r="C644" s="10"/>
      <c r="D644" s="67"/>
      <c r="E644" s="62"/>
      <c r="F644" s="62"/>
      <c r="G644" s="51"/>
      <c r="H644" s="62"/>
      <c r="I644" s="20"/>
      <c r="J644" s="51"/>
      <c r="K644" s="51"/>
      <c r="L644" s="26"/>
      <c r="M644" s="65" t="str">
        <f>iferror(sumifs($H$3:$H$1009,$A$3:$A$1009,A644,$C$3:$C$1009,C644)/vlookup(A644,'Input de Projetos'!$A$3:$B$999,2,false),"")</f>
        <v/>
      </c>
      <c r="N644" s="48" t="str">
        <f t="shared" si="14"/>
        <v/>
      </c>
      <c r="O644" s="48" t="str">
        <f>IFERROR(if(J644&lt;&gt;"Sim","",VLOOKUP(A644,'Input de Projetos'!$A$3:$F$999,5,FALSE)*H644),"")</f>
        <v/>
      </c>
      <c r="P644" s="66" t="str">
        <f t="shared" si="15"/>
        <v/>
      </c>
      <c r="Q644" s="10"/>
      <c r="R644" s="10"/>
      <c r="S644" s="10"/>
    </row>
    <row r="645">
      <c r="A645" s="10"/>
      <c r="B645" s="10"/>
      <c r="C645" s="10"/>
      <c r="D645" s="67"/>
      <c r="E645" s="62"/>
      <c r="F645" s="62"/>
      <c r="G645" s="51"/>
      <c r="H645" s="62"/>
      <c r="I645" s="20"/>
      <c r="J645" s="51"/>
      <c r="K645" s="51"/>
      <c r="L645" s="26"/>
      <c r="M645" s="65" t="str">
        <f>iferror(sumifs($H$3:$H$1009,$A$3:$A$1009,A645,$C$3:$C$1009,C645)/vlookup(A645,'Input de Projetos'!$A$3:$B$999,2,false),"")</f>
        <v/>
      </c>
      <c r="N645" s="48" t="str">
        <f t="shared" si="14"/>
        <v/>
      </c>
      <c r="O645" s="48" t="str">
        <f>IFERROR(if(J645&lt;&gt;"Sim","",VLOOKUP(A645,'Input de Projetos'!$A$3:$F$999,5,FALSE)*H645),"")</f>
        <v/>
      </c>
      <c r="P645" s="66" t="str">
        <f t="shared" si="15"/>
        <v/>
      </c>
      <c r="Q645" s="10"/>
      <c r="R645" s="10"/>
      <c r="S645" s="10"/>
    </row>
    <row r="646">
      <c r="A646" s="10"/>
      <c r="B646" s="10"/>
      <c r="C646" s="10"/>
      <c r="D646" s="67"/>
      <c r="E646" s="62"/>
      <c r="F646" s="62"/>
      <c r="G646" s="51"/>
      <c r="H646" s="62"/>
      <c r="I646" s="20"/>
      <c r="J646" s="51"/>
      <c r="K646" s="51"/>
      <c r="L646" s="26"/>
      <c r="M646" s="65" t="str">
        <f>iferror(sumifs($H$3:$H$1009,$A$3:$A$1009,A646,$C$3:$C$1009,C646)/vlookup(A646,'Input de Projetos'!$A$3:$B$999,2,false),"")</f>
        <v/>
      </c>
      <c r="N646" s="48" t="str">
        <f t="shared" si="14"/>
        <v/>
      </c>
      <c r="O646" s="48" t="str">
        <f>IFERROR(if(J646&lt;&gt;"Sim","",VLOOKUP(A646,'Input de Projetos'!$A$3:$F$999,5,FALSE)*H646),"")</f>
        <v/>
      </c>
      <c r="P646" s="66" t="str">
        <f t="shared" si="15"/>
        <v/>
      </c>
      <c r="Q646" s="10"/>
      <c r="R646" s="10"/>
      <c r="S646" s="10"/>
    </row>
    <row r="647">
      <c r="A647" s="10"/>
      <c r="B647" s="10"/>
      <c r="C647" s="10"/>
      <c r="D647" s="67"/>
      <c r="E647" s="62"/>
      <c r="F647" s="62"/>
      <c r="G647" s="51"/>
      <c r="H647" s="62"/>
      <c r="I647" s="20"/>
      <c r="J647" s="51"/>
      <c r="K647" s="51"/>
      <c r="L647" s="26"/>
      <c r="M647" s="65" t="str">
        <f>iferror(sumifs($H$3:$H$1009,$A$3:$A$1009,A647,$C$3:$C$1009,C647)/vlookup(A647,'Input de Projetos'!$A$3:$B$999,2,false),"")</f>
        <v/>
      </c>
      <c r="N647" s="48" t="str">
        <f t="shared" si="14"/>
        <v/>
      </c>
      <c r="O647" s="48" t="str">
        <f>IFERROR(if(J647&lt;&gt;"Sim","",VLOOKUP(A647,'Input de Projetos'!$A$3:$F$999,5,FALSE)*H647),"")</f>
        <v/>
      </c>
      <c r="P647" s="66" t="str">
        <f t="shared" si="15"/>
        <v/>
      </c>
      <c r="Q647" s="10"/>
      <c r="R647" s="10"/>
      <c r="S647" s="10"/>
    </row>
    <row r="648">
      <c r="A648" s="10"/>
      <c r="B648" s="10"/>
      <c r="C648" s="10"/>
      <c r="D648" s="67"/>
      <c r="E648" s="62"/>
      <c r="F648" s="62"/>
      <c r="G648" s="51"/>
      <c r="H648" s="62"/>
      <c r="I648" s="20"/>
      <c r="J648" s="51"/>
      <c r="K648" s="51"/>
      <c r="L648" s="26"/>
      <c r="M648" s="65" t="str">
        <f>iferror(sumifs($H$3:$H$1009,$A$3:$A$1009,A648,$C$3:$C$1009,C648)/vlookup(A648,'Input de Projetos'!$A$3:$B$999,2,false),"")</f>
        <v/>
      </c>
      <c r="N648" s="48" t="str">
        <f t="shared" si="14"/>
        <v/>
      </c>
      <c r="O648" s="48" t="str">
        <f>IFERROR(if(J648&lt;&gt;"Sim","",VLOOKUP(A648,'Input de Projetos'!$A$3:$F$999,5,FALSE)*H648),"")</f>
        <v/>
      </c>
      <c r="P648" s="66" t="str">
        <f t="shared" si="15"/>
        <v/>
      </c>
      <c r="Q648" s="10"/>
      <c r="R648" s="10"/>
      <c r="S648" s="10"/>
    </row>
    <row r="649">
      <c r="A649" s="10"/>
      <c r="B649" s="10"/>
      <c r="C649" s="10"/>
      <c r="D649" s="67"/>
      <c r="E649" s="62"/>
      <c r="F649" s="62"/>
      <c r="G649" s="51"/>
      <c r="H649" s="62"/>
      <c r="I649" s="20"/>
      <c r="J649" s="51"/>
      <c r="K649" s="51"/>
      <c r="L649" s="26"/>
      <c r="M649" s="65" t="str">
        <f>iferror(sumifs($H$3:$H$1009,$A$3:$A$1009,A649,$C$3:$C$1009,C649)/vlookup(A649,'Input de Projetos'!$A$3:$B$999,2,false),"")</f>
        <v/>
      </c>
      <c r="N649" s="48" t="str">
        <f t="shared" si="14"/>
        <v/>
      </c>
      <c r="O649" s="48" t="str">
        <f>IFERROR(if(J649&lt;&gt;"Sim","",VLOOKUP(A649,'Input de Projetos'!$A$3:$F$999,5,FALSE)*H649),"")</f>
        <v/>
      </c>
      <c r="P649" s="66" t="str">
        <f t="shared" si="15"/>
        <v/>
      </c>
      <c r="Q649" s="10"/>
      <c r="R649" s="10"/>
      <c r="S649" s="10"/>
    </row>
    <row r="650">
      <c r="A650" s="10"/>
      <c r="B650" s="10"/>
      <c r="C650" s="10"/>
      <c r="D650" s="67"/>
      <c r="E650" s="62"/>
      <c r="F650" s="62"/>
      <c r="G650" s="51"/>
      <c r="H650" s="62"/>
      <c r="I650" s="20"/>
      <c r="J650" s="51"/>
      <c r="K650" s="51"/>
      <c r="L650" s="26"/>
      <c r="M650" s="65" t="str">
        <f>iferror(sumifs($H$3:$H$1009,$A$3:$A$1009,A650,$C$3:$C$1009,C650)/vlookup(A650,'Input de Projetos'!$A$3:$B$999,2,false),"")</f>
        <v/>
      </c>
      <c r="N650" s="48" t="str">
        <f t="shared" si="14"/>
        <v/>
      </c>
      <c r="O650" s="48" t="str">
        <f>IFERROR(if(J650&lt;&gt;"Sim","",VLOOKUP(A650,'Input de Projetos'!$A$3:$F$999,5,FALSE)*H650),"")</f>
        <v/>
      </c>
      <c r="P650" s="66" t="str">
        <f t="shared" si="15"/>
        <v/>
      </c>
      <c r="Q650" s="10"/>
      <c r="R650" s="10"/>
      <c r="S650" s="10"/>
    </row>
    <row r="651">
      <c r="A651" s="10"/>
      <c r="B651" s="10"/>
      <c r="C651" s="10"/>
      <c r="D651" s="67"/>
      <c r="E651" s="62"/>
      <c r="F651" s="62"/>
      <c r="G651" s="51"/>
      <c r="H651" s="62"/>
      <c r="I651" s="20"/>
      <c r="J651" s="51"/>
      <c r="K651" s="51"/>
      <c r="L651" s="26"/>
      <c r="M651" s="65" t="str">
        <f>iferror(sumifs($H$3:$H$1009,$A$3:$A$1009,A651,$C$3:$C$1009,C651)/vlookup(A651,'Input de Projetos'!$A$3:$B$999,2,false),"")</f>
        <v/>
      </c>
      <c r="N651" s="48" t="str">
        <f t="shared" si="14"/>
        <v/>
      </c>
      <c r="O651" s="48" t="str">
        <f>IFERROR(if(J651&lt;&gt;"Sim","",VLOOKUP(A651,'Input de Projetos'!$A$3:$F$999,5,FALSE)*H651),"")</f>
        <v/>
      </c>
      <c r="P651" s="66" t="str">
        <f t="shared" si="15"/>
        <v/>
      </c>
      <c r="Q651" s="10"/>
      <c r="R651" s="10"/>
      <c r="S651" s="10"/>
    </row>
    <row r="652">
      <c r="A652" s="10"/>
      <c r="B652" s="10"/>
      <c r="C652" s="10"/>
      <c r="D652" s="67"/>
      <c r="E652" s="62"/>
      <c r="F652" s="62"/>
      <c r="G652" s="51"/>
      <c r="H652" s="62"/>
      <c r="I652" s="20"/>
      <c r="J652" s="51"/>
      <c r="K652" s="51"/>
      <c r="L652" s="26"/>
      <c r="M652" s="65" t="str">
        <f>iferror(sumifs($H$3:$H$1009,$A$3:$A$1009,A652,$C$3:$C$1009,C652)/vlookup(A652,'Input de Projetos'!$A$3:$B$999,2,false),"")</f>
        <v/>
      </c>
      <c r="N652" s="48" t="str">
        <f t="shared" si="14"/>
        <v/>
      </c>
      <c r="O652" s="48" t="str">
        <f>IFERROR(if(J652&lt;&gt;"Sim","",VLOOKUP(A652,'Input de Projetos'!$A$3:$F$999,5,FALSE)*H652),"")</f>
        <v/>
      </c>
      <c r="P652" s="66" t="str">
        <f t="shared" si="15"/>
        <v/>
      </c>
      <c r="Q652" s="10"/>
      <c r="R652" s="10"/>
      <c r="S652" s="10"/>
    </row>
    <row r="653">
      <c r="A653" s="10"/>
      <c r="B653" s="10"/>
      <c r="C653" s="10"/>
      <c r="D653" s="67"/>
      <c r="E653" s="62"/>
      <c r="F653" s="62"/>
      <c r="G653" s="51"/>
      <c r="H653" s="62"/>
      <c r="I653" s="20"/>
      <c r="J653" s="51"/>
      <c r="K653" s="51"/>
      <c r="L653" s="26"/>
      <c r="M653" s="65" t="str">
        <f>iferror(sumifs($H$3:$H$1009,$A$3:$A$1009,A653,$C$3:$C$1009,C653)/vlookup(A653,'Input de Projetos'!$A$3:$B$999,2,false),"")</f>
        <v/>
      </c>
      <c r="N653" s="48" t="str">
        <f t="shared" si="14"/>
        <v/>
      </c>
      <c r="O653" s="48" t="str">
        <f>IFERROR(if(J653&lt;&gt;"Sim","",VLOOKUP(A653,'Input de Projetos'!$A$3:$F$999,5,FALSE)*H653),"")</f>
        <v/>
      </c>
      <c r="P653" s="66" t="str">
        <f t="shared" si="15"/>
        <v/>
      </c>
      <c r="Q653" s="10"/>
      <c r="R653" s="10"/>
      <c r="S653" s="10"/>
    </row>
    <row r="654">
      <c r="A654" s="10"/>
      <c r="B654" s="10"/>
      <c r="C654" s="10"/>
      <c r="D654" s="67"/>
      <c r="E654" s="62"/>
      <c r="F654" s="62"/>
      <c r="G654" s="51"/>
      <c r="H654" s="62"/>
      <c r="I654" s="20"/>
      <c r="J654" s="51"/>
      <c r="K654" s="51"/>
      <c r="L654" s="26"/>
      <c r="M654" s="65" t="str">
        <f>iferror(sumifs($H$3:$H$1009,$A$3:$A$1009,A654,$C$3:$C$1009,C654)/vlookup(A654,'Input de Projetos'!$A$3:$B$999,2,false),"")</f>
        <v/>
      </c>
      <c r="N654" s="48" t="str">
        <f t="shared" si="14"/>
        <v/>
      </c>
      <c r="O654" s="48" t="str">
        <f>IFERROR(if(J654&lt;&gt;"Sim","",VLOOKUP(A654,'Input de Projetos'!$A$3:$F$999,5,FALSE)*H654),"")</f>
        <v/>
      </c>
      <c r="P654" s="66" t="str">
        <f t="shared" si="15"/>
        <v/>
      </c>
      <c r="Q654" s="10"/>
      <c r="R654" s="10"/>
      <c r="S654" s="10"/>
    </row>
    <row r="655">
      <c r="A655" s="10"/>
      <c r="B655" s="10"/>
      <c r="C655" s="10"/>
      <c r="D655" s="67"/>
      <c r="E655" s="62"/>
      <c r="F655" s="62"/>
      <c r="G655" s="51"/>
      <c r="H655" s="62"/>
      <c r="I655" s="20"/>
      <c r="J655" s="51"/>
      <c r="K655" s="51"/>
      <c r="L655" s="26"/>
      <c r="M655" s="65" t="str">
        <f>iferror(sumifs($H$3:$H$1009,$A$3:$A$1009,A655,$C$3:$C$1009,C655)/vlookup(A655,'Input de Projetos'!$A$3:$B$999,2,false),"")</f>
        <v/>
      </c>
      <c r="N655" s="48" t="str">
        <f t="shared" si="14"/>
        <v/>
      </c>
      <c r="O655" s="48" t="str">
        <f>IFERROR(if(J655&lt;&gt;"Sim","",VLOOKUP(A655,'Input de Projetos'!$A$3:$F$999,5,FALSE)*H655),"")</f>
        <v/>
      </c>
      <c r="P655" s="66" t="str">
        <f t="shared" si="15"/>
        <v/>
      </c>
      <c r="Q655" s="10"/>
      <c r="R655" s="10"/>
      <c r="S655" s="10"/>
    </row>
    <row r="656">
      <c r="A656" s="10"/>
      <c r="B656" s="10"/>
      <c r="C656" s="10"/>
      <c r="D656" s="67"/>
      <c r="E656" s="62"/>
      <c r="F656" s="62"/>
      <c r="G656" s="51"/>
      <c r="H656" s="62"/>
      <c r="I656" s="20"/>
      <c r="J656" s="51"/>
      <c r="K656" s="51"/>
      <c r="L656" s="26"/>
      <c r="M656" s="65" t="str">
        <f>iferror(sumifs($H$3:$H$1009,$A$3:$A$1009,A656,$C$3:$C$1009,C656)/vlookup(A656,'Input de Projetos'!$A$3:$B$999,2,false),"")</f>
        <v/>
      </c>
      <c r="N656" s="48" t="str">
        <f t="shared" si="14"/>
        <v/>
      </c>
      <c r="O656" s="48" t="str">
        <f>IFERROR(if(J656&lt;&gt;"Sim","",VLOOKUP(A656,'Input de Projetos'!$A$3:$F$999,5,FALSE)*H656),"")</f>
        <v/>
      </c>
      <c r="P656" s="66" t="str">
        <f t="shared" si="15"/>
        <v/>
      </c>
      <c r="Q656" s="10"/>
      <c r="R656" s="10"/>
      <c r="S656" s="10"/>
    </row>
    <row r="657">
      <c r="A657" s="10"/>
      <c r="B657" s="10"/>
      <c r="C657" s="10"/>
      <c r="D657" s="67"/>
      <c r="E657" s="62"/>
      <c r="F657" s="62"/>
      <c r="G657" s="51"/>
      <c r="H657" s="62"/>
      <c r="I657" s="20"/>
      <c r="J657" s="51"/>
      <c r="K657" s="51"/>
      <c r="L657" s="26"/>
      <c r="M657" s="65" t="str">
        <f>iferror(sumifs($H$3:$H$1009,$A$3:$A$1009,A657,$C$3:$C$1009,C657)/vlookup(A657,'Input de Projetos'!$A$3:$B$999,2,false),"")</f>
        <v/>
      </c>
      <c r="N657" s="48" t="str">
        <f t="shared" si="14"/>
        <v/>
      </c>
      <c r="O657" s="48" t="str">
        <f>IFERROR(if(J657&lt;&gt;"Sim","",VLOOKUP(A657,'Input de Projetos'!$A$3:$F$999,5,FALSE)*H657),"")</f>
        <v/>
      </c>
      <c r="P657" s="66" t="str">
        <f t="shared" si="15"/>
        <v/>
      </c>
      <c r="Q657" s="10"/>
      <c r="R657" s="10"/>
      <c r="S657" s="10"/>
    </row>
    <row r="658">
      <c r="A658" s="10"/>
      <c r="B658" s="10"/>
      <c r="C658" s="10"/>
      <c r="D658" s="67"/>
      <c r="E658" s="62"/>
      <c r="F658" s="62"/>
      <c r="G658" s="51"/>
      <c r="H658" s="62"/>
      <c r="I658" s="20"/>
      <c r="J658" s="51"/>
      <c r="K658" s="51"/>
      <c r="L658" s="26"/>
      <c r="M658" s="65" t="str">
        <f>iferror(sumifs($H$3:$H$1009,$A$3:$A$1009,A658,$C$3:$C$1009,C658)/vlookup(A658,'Input de Projetos'!$A$3:$B$999,2,false),"")</f>
        <v/>
      </c>
      <c r="N658" s="48" t="str">
        <f t="shared" si="14"/>
        <v/>
      </c>
      <c r="O658" s="48" t="str">
        <f>IFERROR(if(J658&lt;&gt;"Sim","",VLOOKUP(A658,'Input de Projetos'!$A$3:$F$999,5,FALSE)*H658),"")</f>
        <v/>
      </c>
      <c r="P658" s="66" t="str">
        <f t="shared" si="15"/>
        <v/>
      </c>
      <c r="Q658" s="10"/>
      <c r="R658" s="10"/>
      <c r="S658" s="10"/>
    </row>
    <row r="659">
      <c r="A659" s="10"/>
      <c r="B659" s="10"/>
      <c r="C659" s="10"/>
      <c r="D659" s="67"/>
      <c r="E659" s="62"/>
      <c r="F659" s="62"/>
      <c r="G659" s="51"/>
      <c r="H659" s="62"/>
      <c r="I659" s="20"/>
      <c r="J659" s="51"/>
      <c r="K659" s="51"/>
      <c r="L659" s="26"/>
      <c r="M659" s="65" t="str">
        <f>iferror(sumifs($H$3:$H$1009,$A$3:$A$1009,A659,$C$3:$C$1009,C659)/vlookup(A659,'Input de Projetos'!$A$3:$B$999,2,false),"")</f>
        <v/>
      </c>
      <c r="N659" s="48" t="str">
        <f t="shared" si="14"/>
        <v/>
      </c>
      <c r="O659" s="48" t="str">
        <f>IFERROR(if(J659&lt;&gt;"Sim","",VLOOKUP(A659,'Input de Projetos'!$A$3:$F$999,5,FALSE)*H659),"")</f>
        <v/>
      </c>
      <c r="P659" s="66" t="str">
        <f t="shared" si="15"/>
        <v/>
      </c>
      <c r="Q659" s="10"/>
      <c r="R659" s="10"/>
      <c r="S659" s="10"/>
    </row>
    <row r="660">
      <c r="A660" s="10"/>
      <c r="B660" s="10"/>
      <c r="C660" s="10"/>
      <c r="D660" s="67"/>
      <c r="E660" s="62"/>
      <c r="F660" s="62"/>
      <c r="G660" s="51"/>
      <c r="H660" s="62"/>
      <c r="I660" s="20"/>
      <c r="J660" s="51"/>
      <c r="K660" s="51"/>
      <c r="L660" s="26"/>
      <c r="M660" s="65" t="str">
        <f>iferror(sumifs($H$3:$H$1009,$A$3:$A$1009,A660,$C$3:$C$1009,C660)/vlookup(A660,'Input de Projetos'!$A$3:$B$999,2,false),"")</f>
        <v/>
      </c>
      <c r="N660" s="48" t="str">
        <f t="shared" si="14"/>
        <v/>
      </c>
      <c r="O660" s="48" t="str">
        <f>IFERROR(if(J660&lt;&gt;"Sim","",VLOOKUP(A660,'Input de Projetos'!$A$3:$F$999,5,FALSE)*H660),"")</f>
        <v/>
      </c>
      <c r="P660" s="66" t="str">
        <f t="shared" si="15"/>
        <v/>
      </c>
      <c r="Q660" s="10"/>
      <c r="R660" s="10"/>
      <c r="S660" s="10"/>
    </row>
    <row r="661">
      <c r="A661" s="10"/>
      <c r="B661" s="10"/>
      <c r="C661" s="10"/>
      <c r="D661" s="67"/>
      <c r="E661" s="62"/>
      <c r="F661" s="62"/>
      <c r="G661" s="51"/>
      <c r="H661" s="62"/>
      <c r="I661" s="20"/>
      <c r="J661" s="51"/>
      <c r="K661" s="51"/>
      <c r="L661" s="26"/>
      <c r="M661" s="65" t="str">
        <f>iferror(sumifs($H$3:$H$1009,$A$3:$A$1009,A661,$C$3:$C$1009,C661)/vlookup(A661,'Input de Projetos'!$A$3:$B$999,2,false),"")</f>
        <v/>
      </c>
      <c r="N661" s="48" t="str">
        <f t="shared" si="14"/>
        <v/>
      </c>
      <c r="O661" s="48" t="str">
        <f>IFERROR(if(J661&lt;&gt;"Sim","",VLOOKUP(A661,'Input de Projetos'!$A$3:$F$999,5,FALSE)*H661),"")</f>
        <v/>
      </c>
      <c r="P661" s="66" t="str">
        <f t="shared" si="15"/>
        <v/>
      </c>
      <c r="Q661" s="10"/>
      <c r="R661" s="10"/>
      <c r="S661" s="10"/>
    </row>
    <row r="662">
      <c r="A662" s="10"/>
      <c r="B662" s="10"/>
      <c r="C662" s="10"/>
      <c r="D662" s="67"/>
      <c r="E662" s="62"/>
      <c r="F662" s="62"/>
      <c r="G662" s="51"/>
      <c r="H662" s="62"/>
      <c r="I662" s="20"/>
      <c r="J662" s="51"/>
      <c r="K662" s="51"/>
      <c r="L662" s="26"/>
      <c r="M662" s="65" t="str">
        <f>iferror(sumifs($H$3:$H$1009,$A$3:$A$1009,A662,$C$3:$C$1009,C662)/vlookup(A662,'Input de Projetos'!$A$3:$B$999,2,false),"")</f>
        <v/>
      </c>
      <c r="N662" s="48" t="str">
        <f t="shared" si="14"/>
        <v/>
      </c>
      <c r="O662" s="48" t="str">
        <f>IFERROR(if(J662&lt;&gt;"Sim","",VLOOKUP(A662,'Input de Projetos'!$A$3:$F$999,5,FALSE)*H662),"")</f>
        <v/>
      </c>
      <c r="P662" s="66" t="str">
        <f t="shared" si="15"/>
        <v/>
      </c>
      <c r="Q662" s="10"/>
      <c r="R662" s="10"/>
      <c r="S662" s="10"/>
    </row>
    <row r="663">
      <c r="A663" s="10"/>
      <c r="B663" s="10"/>
      <c r="C663" s="10"/>
      <c r="D663" s="67"/>
      <c r="E663" s="62"/>
      <c r="F663" s="62"/>
      <c r="G663" s="51"/>
      <c r="H663" s="62"/>
      <c r="I663" s="20"/>
      <c r="J663" s="51"/>
      <c r="K663" s="51"/>
      <c r="L663" s="26"/>
      <c r="M663" s="65" t="str">
        <f>iferror(sumifs($H$3:$H$1009,$A$3:$A$1009,A663,$C$3:$C$1009,C663)/vlookup(A663,'Input de Projetos'!$A$3:$B$999,2,false),"")</f>
        <v/>
      </c>
      <c r="N663" s="48" t="str">
        <f t="shared" si="14"/>
        <v/>
      </c>
      <c r="O663" s="48" t="str">
        <f>IFERROR(if(J663&lt;&gt;"Sim","",VLOOKUP(A663,'Input de Projetos'!$A$3:$F$999,5,FALSE)*H663),"")</f>
        <v/>
      </c>
      <c r="P663" s="66" t="str">
        <f t="shared" si="15"/>
        <v/>
      </c>
      <c r="Q663" s="10"/>
      <c r="R663" s="10"/>
      <c r="S663" s="10"/>
    </row>
    <row r="664">
      <c r="A664" s="10"/>
      <c r="B664" s="10"/>
      <c r="C664" s="10"/>
      <c r="D664" s="67"/>
      <c r="E664" s="62"/>
      <c r="F664" s="62"/>
      <c r="G664" s="51"/>
      <c r="H664" s="62"/>
      <c r="I664" s="20"/>
      <c r="J664" s="51"/>
      <c r="K664" s="51"/>
      <c r="L664" s="26"/>
      <c r="M664" s="65" t="str">
        <f>iferror(sumifs($H$3:$H$1009,$A$3:$A$1009,A664,$C$3:$C$1009,C664)/vlookup(A664,'Input de Projetos'!$A$3:$B$999,2,false),"")</f>
        <v/>
      </c>
      <c r="N664" s="48" t="str">
        <f t="shared" si="14"/>
        <v/>
      </c>
      <c r="O664" s="48" t="str">
        <f>IFERROR(if(J664&lt;&gt;"Sim","",VLOOKUP(A664,'Input de Projetos'!$A$3:$F$999,5,FALSE)*H664),"")</f>
        <v/>
      </c>
      <c r="P664" s="66" t="str">
        <f t="shared" si="15"/>
        <v/>
      </c>
      <c r="Q664" s="10"/>
      <c r="R664" s="10"/>
      <c r="S664" s="10"/>
    </row>
    <row r="665">
      <c r="A665" s="10"/>
      <c r="B665" s="10"/>
      <c r="C665" s="10"/>
      <c r="D665" s="67"/>
      <c r="E665" s="62"/>
      <c r="F665" s="62"/>
      <c r="G665" s="51"/>
      <c r="H665" s="62"/>
      <c r="I665" s="20"/>
      <c r="J665" s="51"/>
      <c r="K665" s="51"/>
      <c r="L665" s="26"/>
      <c r="M665" s="65" t="str">
        <f>iferror(sumifs($H$3:$H$1009,$A$3:$A$1009,A665,$C$3:$C$1009,C665)/vlookup(A665,'Input de Projetos'!$A$3:$B$999,2,false),"")</f>
        <v/>
      </c>
      <c r="N665" s="48" t="str">
        <f t="shared" si="14"/>
        <v/>
      </c>
      <c r="O665" s="48" t="str">
        <f>IFERROR(if(J665&lt;&gt;"Sim","",VLOOKUP(A665,'Input de Projetos'!$A$3:$F$999,5,FALSE)*H665),"")</f>
        <v/>
      </c>
      <c r="P665" s="66" t="str">
        <f t="shared" si="15"/>
        <v/>
      </c>
      <c r="Q665" s="10"/>
      <c r="R665" s="10"/>
      <c r="S665" s="10"/>
    </row>
    <row r="666">
      <c r="A666" s="10"/>
      <c r="B666" s="10"/>
      <c r="C666" s="10"/>
      <c r="D666" s="67"/>
      <c r="E666" s="62"/>
      <c r="F666" s="62"/>
      <c r="G666" s="51"/>
      <c r="H666" s="62"/>
      <c r="I666" s="20"/>
      <c r="J666" s="51"/>
      <c r="K666" s="51"/>
      <c r="L666" s="26"/>
      <c r="M666" s="65" t="str">
        <f>iferror(sumifs($H$3:$H$1009,$A$3:$A$1009,A666,$C$3:$C$1009,C666)/vlookup(A666,'Input de Projetos'!$A$3:$B$999,2,false),"")</f>
        <v/>
      </c>
      <c r="N666" s="48" t="str">
        <f t="shared" si="14"/>
        <v/>
      </c>
      <c r="O666" s="48" t="str">
        <f>IFERROR(if(J666&lt;&gt;"Sim","",VLOOKUP(A666,'Input de Projetos'!$A$3:$F$999,5,FALSE)*H666),"")</f>
        <v/>
      </c>
      <c r="P666" s="66" t="str">
        <f t="shared" si="15"/>
        <v/>
      </c>
      <c r="Q666" s="10"/>
      <c r="R666" s="10"/>
      <c r="S666" s="10"/>
    </row>
    <row r="667">
      <c r="A667" s="10"/>
      <c r="B667" s="10"/>
      <c r="C667" s="10"/>
      <c r="D667" s="67"/>
      <c r="E667" s="62"/>
      <c r="F667" s="62"/>
      <c r="G667" s="51"/>
      <c r="H667" s="62"/>
      <c r="I667" s="20"/>
      <c r="J667" s="51"/>
      <c r="K667" s="51"/>
      <c r="L667" s="26"/>
      <c r="M667" s="65" t="str">
        <f>iferror(sumifs($H$3:$H$1009,$A$3:$A$1009,A667,$C$3:$C$1009,C667)/vlookup(A667,'Input de Projetos'!$A$3:$B$999,2,false),"")</f>
        <v/>
      </c>
      <c r="N667" s="48" t="str">
        <f t="shared" si="14"/>
        <v/>
      </c>
      <c r="O667" s="48" t="str">
        <f>IFERROR(if(J667&lt;&gt;"Sim","",VLOOKUP(A667,'Input de Projetos'!$A$3:$F$999,5,FALSE)*H667),"")</f>
        <v/>
      </c>
      <c r="P667" s="66" t="str">
        <f t="shared" si="15"/>
        <v/>
      </c>
      <c r="Q667" s="10"/>
      <c r="R667" s="10"/>
      <c r="S667" s="10"/>
    </row>
    <row r="668">
      <c r="A668" s="10"/>
      <c r="B668" s="10"/>
      <c r="C668" s="10"/>
      <c r="D668" s="67"/>
      <c r="E668" s="62"/>
      <c r="F668" s="62"/>
      <c r="G668" s="51"/>
      <c r="H668" s="62"/>
      <c r="I668" s="20"/>
      <c r="J668" s="51"/>
      <c r="K668" s="51"/>
      <c r="L668" s="26"/>
      <c r="M668" s="65" t="str">
        <f>iferror(sumifs($H$3:$H$1009,$A$3:$A$1009,A668,$C$3:$C$1009,C668)/vlookup(A668,'Input de Projetos'!$A$3:$B$999,2,false),"")</f>
        <v/>
      </c>
      <c r="N668" s="48" t="str">
        <f t="shared" si="14"/>
        <v/>
      </c>
      <c r="O668" s="48" t="str">
        <f>IFERROR(if(J668&lt;&gt;"Sim","",VLOOKUP(A668,'Input de Projetos'!$A$3:$F$999,5,FALSE)*H668),"")</f>
        <v/>
      </c>
      <c r="P668" s="66" t="str">
        <f t="shared" si="15"/>
        <v/>
      </c>
      <c r="Q668" s="10"/>
      <c r="R668" s="10"/>
      <c r="S668" s="10"/>
    </row>
    <row r="669">
      <c r="A669" s="10"/>
      <c r="B669" s="10"/>
      <c r="C669" s="10"/>
      <c r="D669" s="67"/>
      <c r="E669" s="62"/>
      <c r="F669" s="62"/>
      <c r="G669" s="51"/>
      <c r="H669" s="62"/>
      <c r="I669" s="20"/>
      <c r="J669" s="51"/>
      <c r="K669" s="51"/>
      <c r="L669" s="26"/>
      <c r="M669" s="65" t="str">
        <f>iferror(sumifs($H$3:$H$1009,$A$3:$A$1009,A669,$C$3:$C$1009,C669)/vlookup(A669,'Input de Projetos'!$A$3:$B$999,2,false),"")</f>
        <v/>
      </c>
      <c r="N669" s="48" t="str">
        <f t="shared" si="14"/>
        <v/>
      </c>
      <c r="O669" s="48" t="str">
        <f>IFERROR(if(J669&lt;&gt;"Sim","",VLOOKUP(A669,'Input de Projetos'!$A$3:$F$999,5,FALSE)*H669),"")</f>
        <v/>
      </c>
      <c r="P669" s="66" t="str">
        <f t="shared" si="15"/>
        <v/>
      </c>
      <c r="Q669" s="10"/>
      <c r="R669" s="10"/>
      <c r="S669" s="10"/>
    </row>
    <row r="670">
      <c r="A670" s="10"/>
      <c r="B670" s="10"/>
      <c r="C670" s="10"/>
      <c r="D670" s="67"/>
      <c r="E670" s="62"/>
      <c r="F670" s="62"/>
      <c r="G670" s="51"/>
      <c r="H670" s="62"/>
      <c r="I670" s="20"/>
      <c r="J670" s="51"/>
      <c r="K670" s="51"/>
      <c r="L670" s="26"/>
      <c r="M670" s="65" t="str">
        <f>iferror(sumifs($H$3:$H$1009,$A$3:$A$1009,A670,$C$3:$C$1009,C670)/vlookup(A670,'Input de Projetos'!$A$3:$B$999,2,false),"")</f>
        <v/>
      </c>
      <c r="N670" s="48" t="str">
        <f t="shared" si="14"/>
        <v/>
      </c>
      <c r="O670" s="48" t="str">
        <f>IFERROR(if(J670&lt;&gt;"Sim","",VLOOKUP(A670,'Input de Projetos'!$A$3:$F$999,5,FALSE)*H670),"")</f>
        <v/>
      </c>
      <c r="P670" s="66" t="str">
        <f t="shared" si="15"/>
        <v/>
      </c>
      <c r="Q670" s="10"/>
      <c r="R670" s="10"/>
      <c r="S670" s="10"/>
    </row>
    <row r="671">
      <c r="A671" s="10"/>
      <c r="B671" s="10"/>
      <c r="C671" s="10"/>
      <c r="D671" s="67"/>
      <c r="E671" s="62"/>
      <c r="F671" s="62"/>
      <c r="G671" s="51"/>
      <c r="H671" s="62"/>
      <c r="I671" s="20"/>
      <c r="J671" s="51"/>
      <c r="K671" s="51"/>
      <c r="L671" s="26"/>
      <c r="M671" s="65" t="str">
        <f>iferror(sumifs($H$3:$H$1009,$A$3:$A$1009,A671,$C$3:$C$1009,C671)/vlookup(A671,'Input de Projetos'!$A$3:$B$999,2,false),"")</f>
        <v/>
      </c>
      <c r="N671" s="48" t="str">
        <f t="shared" si="14"/>
        <v/>
      </c>
      <c r="O671" s="48" t="str">
        <f>IFERROR(if(J671&lt;&gt;"Sim","",VLOOKUP(A671,'Input de Projetos'!$A$3:$F$999,5,FALSE)*H671),"")</f>
        <v/>
      </c>
      <c r="P671" s="66" t="str">
        <f t="shared" si="15"/>
        <v/>
      </c>
      <c r="Q671" s="10"/>
      <c r="R671" s="10"/>
      <c r="S671" s="10"/>
    </row>
    <row r="672">
      <c r="A672" s="10"/>
      <c r="B672" s="10"/>
      <c r="C672" s="10"/>
      <c r="D672" s="67"/>
      <c r="E672" s="62"/>
      <c r="F672" s="62"/>
      <c r="G672" s="51"/>
      <c r="H672" s="62"/>
      <c r="I672" s="20"/>
      <c r="J672" s="51"/>
      <c r="K672" s="51"/>
      <c r="L672" s="26"/>
      <c r="M672" s="65" t="str">
        <f>iferror(sumifs($H$3:$H$1009,$A$3:$A$1009,A672,$C$3:$C$1009,C672)/vlookup(A672,'Input de Projetos'!$A$3:$B$999,2,false),"")</f>
        <v/>
      </c>
      <c r="N672" s="48" t="str">
        <f t="shared" si="14"/>
        <v/>
      </c>
      <c r="O672" s="48" t="str">
        <f>IFERROR(if(J672&lt;&gt;"Sim","",VLOOKUP(A672,'Input de Projetos'!$A$3:$F$999,5,FALSE)*H672),"")</f>
        <v/>
      </c>
      <c r="P672" s="66" t="str">
        <f t="shared" si="15"/>
        <v/>
      </c>
      <c r="Q672" s="10"/>
      <c r="R672" s="10"/>
      <c r="S672" s="10"/>
    </row>
    <row r="673">
      <c r="A673" s="10"/>
      <c r="B673" s="10"/>
      <c r="C673" s="10"/>
      <c r="D673" s="67"/>
      <c r="E673" s="62"/>
      <c r="F673" s="62"/>
      <c r="G673" s="51"/>
      <c r="H673" s="62"/>
      <c r="I673" s="20"/>
      <c r="J673" s="51"/>
      <c r="K673" s="51"/>
      <c r="L673" s="26"/>
      <c r="M673" s="65" t="str">
        <f>iferror(sumifs($H$3:$H$1009,$A$3:$A$1009,A673,$C$3:$C$1009,C673)/vlookup(A673,'Input de Projetos'!$A$3:$B$999,2,false),"")</f>
        <v/>
      </c>
      <c r="N673" s="48" t="str">
        <f t="shared" si="14"/>
        <v/>
      </c>
      <c r="O673" s="48" t="str">
        <f>IFERROR(if(J673&lt;&gt;"Sim","",VLOOKUP(A673,'Input de Projetos'!$A$3:$F$999,5,FALSE)*H673),"")</f>
        <v/>
      </c>
      <c r="P673" s="66" t="str">
        <f t="shared" si="15"/>
        <v/>
      </c>
      <c r="Q673" s="10"/>
      <c r="R673" s="10"/>
      <c r="S673" s="10"/>
    </row>
    <row r="674">
      <c r="A674" s="10"/>
      <c r="B674" s="10"/>
      <c r="C674" s="10"/>
      <c r="D674" s="67"/>
      <c r="E674" s="62"/>
      <c r="F674" s="62"/>
      <c r="G674" s="51"/>
      <c r="H674" s="62"/>
      <c r="I674" s="20"/>
      <c r="J674" s="51"/>
      <c r="K674" s="51"/>
      <c r="L674" s="26"/>
      <c r="M674" s="65" t="str">
        <f>iferror(sumifs($H$3:$H$1009,$A$3:$A$1009,A674,$C$3:$C$1009,C674)/vlookup(A674,'Input de Projetos'!$A$3:$B$999,2,false),"")</f>
        <v/>
      </c>
      <c r="N674" s="48" t="str">
        <f t="shared" si="14"/>
        <v/>
      </c>
      <c r="O674" s="48" t="str">
        <f>IFERROR(if(J674&lt;&gt;"Sim","",VLOOKUP(A674,'Input de Projetos'!$A$3:$F$999,5,FALSE)*H674),"")</f>
        <v/>
      </c>
      <c r="P674" s="66" t="str">
        <f t="shared" si="15"/>
        <v/>
      </c>
      <c r="Q674" s="10"/>
      <c r="R674" s="10"/>
      <c r="S674" s="10"/>
    </row>
    <row r="675">
      <c r="A675" s="10"/>
      <c r="B675" s="10"/>
      <c r="C675" s="10"/>
      <c r="D675" s="67"/>
      <c r="E675" s="62"/>
      <c r="F675" s="62"/>
      <c r="G675" s="51"/>
      <c r="H675" s="62"/>
      <c r="I675" s="20"/>
      <c r="J675" s="51"/>
      <c r="K675" s="51"/>
      <c r="L675" s="26"/>
      <c r="M675" s="65" t="str">
        <f>iferror(sumifs($H$3:$H$1009,$A$3:$A$1009,A675,$C$3:$C$1009,C675)/vlookup(A675,'Input de Projetos'!$A$3:$B$999,2,false),"")</f>
        <v/>
      </c>
      <c r="N675" s="48" t="str">
        <f t="shared" si="14"/>
        <v/>
      </c>
      <c r="O675" s="48" t="str">
        <f>IFERROR(if(J675&lt;&gt;"Sim","",VLOOKUP(A675,'Input de Projetos'!$A$3:$F$999,5,FALSE)*H675),"")</f>
        <v/>
      </c>
      <c r="P675" s="66" t="str">
        <f t="shared" si="15"/>
        <v/>
      </c>
      <c r="Q675" s="10"/>
      <c r="R675" s="10"/>
      <c r="S675" s="10"/>
    </row>
    <row r="676">
      <c r="A676" s="10"/>
      <c r="B676" s="10"/>
      <c r="C676" s="10"/>
      <c r="D676" s="67"/>
      <c r="E676" s="62"/>
      <c r="F676" s="62"/>
      <c r="G676" s="51"/>
      <c r="H676" s="62"/>
      <c r="I676" s="20"/>
      <c r="J676" s="51"/>
      <c r="K676" s="51"/>
      <c r="L676" s="26"/>
      <c r="M676" s="65" t="str">
        <f>iferror(sumifs($H$3:$H$1009,$A$3:$A$1009,A676,$C$3:$C$1009,C676)/vlookup(A676,'Input de Projetos'!$A$3:$B$999,2,false),"")</f>
        <v/>
      </c>
      <c r="N676" s="48" t="str">
        <f t="shared" si="14"/>
        <v/>
      </c>
      <c r="O676" s="48" t="str">
        <f>IFERROR(if(J676&lt;&gt;"Sim","",VLOOKUP(A676,'Input de Projetos'!$A$3:$F$999,5,FALSE)*H676),"")</f>
        <v/>
      </c>
      <c r="P676" s="66" t="str">
        <f t="shared" si="15"/>
        <v/>
      </c>
      <c r="Q676" s="10"/>
      <c r="R676" s="10"/>
      <c r="S676" s="10"/>
    </row>
    <row r="677">
      <c r="A677" s="10"/>
      <c r="B677" s="10"/>
      <c r="C677" s="10"/>
      <c r="D677" s="67"/>
      <c r="E677" s="62"/>
      <c r="F677" s="62"/>
      <c r="G677" s="51"/>
      <c r="H677" s="62"/>
      <c r="I677" s="20"/>
      <c r="J677" s="51"/>
      <c r="K677" s="51"/>
      <c r="L677" s="26"/>
      <c r="M677" s="65" t="str">
        <f>iferror(sumifs($H$3:$H$1009,$A$3:$A$1009,A677,$C$3:$C$1009,C677)/vlookup(A677,'Input de Projetos'!$A$3:$B$999,2,false),"")</f>
        <v/>
      </c>
      <c r="N677" s="48" t="str">
        <f t="shared" si="14"/>
        <v/>
      </c>
      <c r="O677" s="48" t="str">
        <f>IFERROR(if(J677&lt;&gt;"Sim","",VLOOKUP(A677,'Input de Projetos'!$A$3:$F$999,5,FALSE)*H677),"")</f>
        <v/>
      </c>
      <c r="P677" s="66" t="str">
        <f t="shared" si="15"/>
        <v/>
      </c>
      <c r="Q677" s="10"/>
      <c r="R677" s="10"/>
      <c r="S677" s="10"/>
    </row>
    <row r="678">
      <c r="A678" s="10"/>
      <c r="B678" s="10"/>
      <c r="C678" s="10"/>
      <c r="D678" s="67"/>
      <c r="E678" s="62"/>
      <c r="F678" s="62"/>
      <c r="G678" s="51"/>
      <c r="H678" s="62"/>
      <c r="I678" s="20"/>
      <c r="J678" s="51"/>
      <c r="K678" s="51"/>
      <c r="L678" s="26"/>
      <c r="M678" s="65" t="str">
        <f>iferror(sumifs($H$3:$H$1009,$A$3:$A$1009,A678,$C$3:$C$1009,C678)/vlookup(A678,'Input de Projetos'!$A$3:$B$999,2,false),"")</f>
        <v/>
      </c>
      <c r="N678" s="48" t="str">
        <f t="shared" si="14"/>
        <v/>
      </c>
      <c r="O678" s="48" t="str">
        <f>IFERROR(if(J678&lt;&gt;"Sim","",VLOOKUP(A678,'Input de Projetos'!$A$3:$F$999,5,FALSE)*H678),"")</f>
        <v/>
      </c>
      <c r="P678" s="66" t="str">
        <f t="shared" si="15"/>
        <v/>
      </c>
      <c r="Q678" s="10"/>
      <c r="R678" s="10"/>
      <c r="S678" s="10"/>
    </row>
    <row r="679">
      <c r="A679" s="10"/>
      <c r="B679" s="10"/>
      <c r="C679" s="10"/>
      <c r="D679" s="67"/>
      <c r="E679" s="62"/>
      <c r="F679" s="62"/>
      <c r="G679" s="51"/>
      <c r="H679" s="62"/>
      <c r="I679" s="20"/>
      <c r="J679" s="51"/>
      <c r="K679" s="51"/>
      <c r="L679" s="26"/>
      <c r="M679" s="65" t="str">
        <f>iferror(sumifs($H$3:$H$1009,$A$3:$A$1009,A679,$C$3:$C$1009,C679)/vlookup(A679,'Input de Projetos'!$A$3:$B$999,2,false),"")</f>
        <v/>
      </c>
      <c r="N679" s="48" t="str">
        <f t="shared" si="14"/>
        <v/>
      </c>
      <c r="O679" s="48" t="str">
        <f>IFERROR(if(J679&lt;&gt;"Sim","",VLOOKUP(A679,'Input de Projetos'!$A$3:$F$999,5,FALSE)*H679),"")</f>
        <v/>
      </c>
      <c r="P679" s="66" t="str">
        <f t="shared" si="15"/>
        <v/>
      </c>
      <c r="Q679" s="10"/>
      <c r="R679" s="10"/>
      <c r="S679" s="10"/>
    </row>
    <row r="680">
      <c r="A680" s="10"/>
      <c r="B680" s="10"/>
      <c r="C680" s="10"/>
      <c r="D680" s="67"/>
      <c r="E680" s="62"/>
      <c r="F680" s="62"/>
      <c r="G680" s="51"/>
      <c r="H680" s="62"/>
      <c r="I680" s="20"/>
      <c r="J680" s="51"/>
      <c r="K680" s="51"/>
      <c r="L680" s="26"/>
      <c r="M680" s="65" t="str">
        <f>iferror(sumifs($H$3:$H$1009,$A$3:$A$1009,A680,$C$3:$C$1009,C680)/vlookup(A680,'Input de Projetos'!$A$3:$B$999,2,false),"")</f>
        <v/>
      </c>
      <c r="N680" s="48" t="str">
        <f t="shared" si="14"/>
        <v/>
      </c>
      <c r="O680" s="48" t="str">
        <f>IFERROR(if(J680&lt;&gt;"Sim","",VLOOKUP(A680,'Input de Projetos'!$A$3:$F$999,5,FALSE)*H680),"")</f>
        <v/>
      </c>
      <c r="P680" s="66" t="str">
        <f t="shared" si="15"/>
        <v/>
      </c>
      <c r="Q680" s="10"/>
      <c r="R680" s="10"/>
      <c r="S680" s="10"/>
    </row>
    <row r="681">
      <c r="A681" s="10"/>
      <c r="B681" s="10"/>
      <c r="C681" s="10"/>
      <c r="D681" s="67"/>
      <c r="E681" s="62"/>
      <c r="F681" s="62"/>
      <c r="G681" s="51"/>
      <c r="H681" s="62"/>
      <c r="I681" s="20"/>
      <c r="J681" s="51"/>
      <c r="K681" s="51"/>
      <c r="L681" s="26"/>
      <c r="M681" s="65" t="str">
        <f>iferror(sumifs($H$3:$H$1009,$A$3:$A$1009,A681,$C$3:$C$1009,C681)/vlookup(A681,'Input de Projetos'!$A$3:$B$999,2,false),"")</f>
        <v/>
      </c>
      <c r="N681" s="48" t="str">
        <f t="shared" si="14"/>
        <v/>
      </c>
      <c r="O681" s="48" t="str">
        <f>IFERROR(if(J681&lt;&gt;"Sim","",VLOOKUP(A681,'Input de Projetos'!$A$3:$F$999,5,FALSE)*H681),"")</f>
        <v/>
      </c>
      <c r="P681" s="66" t="str">
        <f t="shared" si="15"/>
        <v/>
      </c>
      <c r="Q681" s="10"/>
      <c r="R681" s="10"/>
      <c r="S681" s="10"/>
    </row>
    <row r="682">
      <c r="A682" s="10"/>
      <c r="B682" s="10"/>
      <c r="C682" s="10"/>
      <c r="D682" s="67"/>
      <c r="E682" s="62"/>
      <c r="F682" s="62"/>
      <c r="G682" s="51"/>
      <c r="H682" s="62"/>
      <c r="I682" s="20"/>
      <c r="J682" s="51"/>
      <c r="K682" s="51"/>
      <c r="L682" s="26"/>
      <c r="M682" s="65" t="str">
        <f>iferror(sumifs($H$3:$H$1009,$A$3:$A$1009,A682,$C$3:$C$1009,C682)/vlookup(A682,'Input de Projetos'!$A$3:$B$999,2,false),"")</f>
        <v/>
      </c>
      <c r="N682" s="48" t="str">
        <f t="shared" si="14"/>
        <v/>
      </c>
      <c r="O682" s="48" t="str">
        <f>IFERROR(if(J682&lt;&gt;"Sim","",VLOOKUP(A682,'Input de Projetos'!$A$3:$F$999,5,FALSE)*H682),"")</f>
        <v/>
      </c>
      <c r="P682" s="66" t="str">
        <f t="shared" si="15"/>
        <v/>
      </c>
      <c r="Q682" s="10"/>
      <c r="R682" s="10"/>
      <c r="S682" s="10"/>
    </row>
    <row r="683">
      <c r="A683" s="10"/>
      <c r="B683" s="10"/>
      <c r="C683" s="10"/>
      <c r="D683" s="67"/>
      <c r="E683" s="62"/>
      <c r="F683" s="62"/>
      <c r="G683" s="51"/>
      <c r="H683" s="62"/>
      <c r="I683" s="20"/>
      <c r="J683" s="51"/>
      <c r="K683" s="51"/>
      <c r="L683" s="26"/>
      <c r="M683" s="65" t="str">
        <f>iferror(sumifs($H$3:$H$1009,$A$3:$A$1009,A683,$C$3:$C$1009,C683)/vlookup(A683,'Input de Projetos'!$A$3:$B$999,2,false),"")</f>
        <v/>
      </c>
      <c r="N683" s="48" t="str">
        <f t="shared" si="14"/>
        <v/>
      </c>
      <c r="O683" s="48" t="str">
        <f>IFERROR(if(J683&lt;&gt;"Sim","",VLOOKUP(A683,'Input de Projetos'!$A$3:$F$999,5,FALSE)*H683),"")</f>
        <v/>
      </c>
      <c r="P683" s="66" t="str">
        <f t="shared" si="15"/>
        <v/>
      </c>
      <c r="Q683" s="10"/>
      <c r="R683" s="10"/>
      <c r="S683" s="10"/>
    </row>
    <row r="684">
      <c r="A684" s="10"/>
      <c r="B684" s="10"/>
      <c r="C684" s="10"/>
      <c r="D684" s="67"/>
      <c r="E684" s="62"/>
      <c r="F684" s="62"/>
      <c r="G684" s="51"/>
      <c r="H684" s="62"/>
      <c r="I684" s="20"/>
      <c r="J684" s="51"/>
      <c r="K684" s="51"/>
      <c r="L684" s="26"/>
      <c r="M684" s="65" t="str">
        <f>iferror(sumifs($H$3:$H$1009,$A$3:$A$1009,A684,$C$3:$C$1009,C684)/vlookup(A684,'Input de Projetos'!$A$3:$B$999,2,false),"")</f>
        <v/>
      </c>
      <c r="N684" s="48" t="str">
        <f t="shared" si="14"/>
        <v/>
      </c>
      <c r="O684" s="48" t="str">
        <f>IFERROR(if(J684&lt;&gt;"Sim","",VLOOKUP(A684,'Input de Projetos'!$A$3:$F$999,5,FALSE)*H684),"")</f>
        <v/>
      </c>
      <c r="P684" s="66" t="str">
        <f t="shared" si="15"/>
        <v/>
      </c>
      <c r="Q684" s="10"/>
      <c r="R684" s="10"/>
      <c r="S684" s="10"/>
    </row>
    <row r="685">
      <c r="A685" s="10"/>
      <c r="B685" s="10"/>
      <c r="C685" s="10"/>
      <c r="D685" s="67"/>
      <c r="E685" s="62"/>
      <c r="F685" s="62"/>
      <c r="G685" s="51"/>
      <c r="H685" s="62"/>
      <c r="I685" s="20"/>
      <c r="J685" s="51"/>
      <c r="K685" s="51"/>
      <c r="L685" s="26"/>
      <c r="M685" s="65" t="str">
        <f>iferror(sumifs($H$3:$H$1009,$A$3:$A$1009,A685,$C$3:$C$1009,C685)/vlookup(A685,'Input de Projetos'!$A$3:$B$999,2,false),"")</f>
        <v/>
      </c>
      <c r="N685" s="48" t="str">
        <f t="shared" si="14"/>
        <v/>
      </c>
      <c r="O685" s="48" t="str">
        <f>IFERROR(if(J685&lt;&gt;"Sim","",VLOOKUP(A685,'Input de Projetos'!$A$3:$F$999,5,FALSE)*H685),"")</f>
        <v/>
      </c>
      <c r="P685" s="66" t="str">
        <f t="shared" si="15"/>
        <v/>
      </c>
      <c r="Q685" s="10"/>
      <c r="R685" s="10"/>
      <c r="S685" s="10"/>
    </row>
    <row r="686">
      <c r="A686" s="10"/>
      <c r="B686" s="10"/>
      <c r="C686" s="10"/>
      <c r="D686" s="67"/>
      <c r="E686" s="62"/>
      <c r="F686" s="62"/>
      <c r="G686" s="51"/>
      <c r="H686" s="62"/>
      <c r="I686" s="20"/>
      <c r="J686" s="51"/>
      <c r="K686" s="51"/>
      <c r="L686" s="26"/>
      <c r="M686" s="65" t="str">
        <f>iferror(sumifs($H$3:$H$1009,$A$3:$A$1009,A686,$C$3:$C$1009,C686)/vlookup(A686,'Input de Projetos'!$A$3:$B$999,2,false),"")</f>
        <v/>
      </c>
      <c r="N686" s="48" t="str">
        <f t="shared" si="14"/>
        <v/>
      </c>
      <c r="O686" s="48" t="str">
        <f>IFERROR(if(J686&lt;&gt;"Sim","",VLOOKUP(A686,'Input de Projetos'!$A$3:$F$999,5,FALSE)*H686),"")</f>
        <v/>
      </c>
      <c r="P686" s="66" t="str">
        <f t="shared" si="15"/>
        <v/>
      </c>
      <c r="Q686" s="10"/>
      <c r="R686" s="10"/>
      <c r="S686" s="10"/>
    </row>
    <row r="687">
      <c r="A687" s="10"/>
      <c r="B687" s="10"/>
      <c r="C687" s="10"/>
      <c r="D687" s="67"/>
      <c r="E687" s="62"/>
      <c r="F687" s="62"/>
      <c r="G687" s="51"/>
      <c r="H687" s="62"/>
      <c r="I687" s="20"/>
      <c r="J687" s="51"/>
      <c r="K687" s="51"/>
      <c r="L687" s="26"/>
      <c r="M687" s="65" t="str">
        <f>iferror(sumifs($H$3:$H$1009,$A$3:$A$1009,A687,$C$3:$C$1009,C687)/vlookup(A687,'Input de Projetos'!$A$3:$B$999,2,false),"")</f>
        <v/>
      </c>
      <c r="N687" s="48" t="str">
        <f t="shared" si="14"/>
        <v/>
      </c>
      <c r="O687" s="48" t="str">
        <f>IFERROR(if(J687&lt;&gt;"Sim","",VLOOKUP(A687,'Input de Projetos'!$A$3:$F$999,5,FALSE)*H687),"")</f>
        <v/>
      </c>
      <c r="P687" s="66" t="str">
        <f t="shared" si="15"/>
        <v/>
      </c>
      <c r="Q687" s="10"/>
      <c r="R687" s="10"/>
      <c r="S687" s="10"/>
    </row>
    <row r="688">
      <c r="A688" s="10"/>
      <c r="B688" s="10"/>
      <c r="C688" s="10"/>
      <c r="D688" s="67"/>
      <c r="E688" s="62"/>
      <c r="F688" s="62"/>
      <c r="G688" s="51"/>
      <c r="H688" s="62"/>
      <c r="I688" s="20"/>
      <c r="J688" s="51"/>
      <c r="K688" s="51"/>
      <c r="L688" s="26"/>
      <c r="M688" s="65" t="str">
        <f>iferror(sumifs($H$3:$H$1009,$A$3:$A$1009,A688,$C$3:$C$1009,C688)/vlookup(A688,'Input de Projetos'!$A$3:$B$999,2,false),"")</f>
        <v/>
      </c>
      <c r="N688" s="48" t="str">
        <f t="shared" si="14"/>
        <v/>
      </c>
      <c r="O688" s="48" t="str">
        <f>IFERROR(if(J688&lt;&gt;"Sim","",VLOOKUP(A688,'Input de Projetos'!$A$3:$F$999,5,FALSE)*H688),"")</f>
        <v/>
      </c>
      <c r="P688" s="66" t="str">
        <f t="shared" si="15"/>
        <v/>
      </c>
      <c r="Q688" s="10"/>
      <c r="R688" s="10"/>
      <c r="S688" s="10"/>
    </row>
    <row r="689">
      <c r="A689" s="10"/>
      <c r="B689" s="10"/>
      <c r="C689" s="10"/>
      <c r="D689" s="67"/>
      <c r="E689" s="62"/>
      <c r="F689" s="62"/>
      <c r="G689" s="51"/>
      <c r="H689" s="62"/>
      <c r="I689" s="20"/>
      <c r="J689" s="51"/>
      <c r="K689" s="51"/>
      <c r="L689" s="26"/>
      <c r="M689" s="65" t="str">
        <f>iferror(sumifs($H$3:$H$1009,$A$3:$A$1009,A689,$C$3:$C$1009,C689)/vlookup(A689,'Input de Projetos'!$A$3:$B$999,2,false),"")</f>
        <v/>
      </c>
      <c r="N689" s="48" t="str">
        <f t="shared" si="14"/>
        <v/>
      </c>
      <c r="O689" s="48" t="str">
        <f>IFERROR(if(J689&lt;&gt;"Sim","",VLOOKUP(A689,'Input de Projetos'!$A$3:$F$999,5,FALSE)*H689),"")</f>
        <v/>
      </c>
      <c r="P689" s="66" t="str">
        <f t="shared" si="15"/>
        <v/>
      </c>
      <c r="Q689" s="10"/>
      <c r="R689" s="10"/>
      <c r="S689" s="10"/>
    </row>
    <row r="690">
      <c r="A690" s="10"/>
      <c r="B690" s="10"/>
      <c r="C690" s="10"/>
      <c r="D690" s="67"/>
      <c r="E690" s="62"/>
      <c r="F690" s="62"/>
      <c r="G690" s="51"/>
      <c r="H690" s="62"/>
      <c r="I690" s="20"/>
      <c r="J690" s="51"/>
      <c r="K690" s="51"/>
      <c r="L690" s="26"/>
      <c r="M690" s="65" t="str">
        <f>iferror(sumifs($H$3:$H$1009,$A$3:$A$1009,A690,$C$3:$C$1009,C690)/vlookup(A690,'Input de Projetos'!$A$3:$B$999,2,false),"")</f>
        <v/>
      </c>
      <c r="N690" s="48" t="str">
        <f t="shared" si="14"/>
        <v/>
      </c>
      <c r="O690" s="48" t="str">
        <f>IFERROR(if(J690&lt;&gt;"Sim","",VLOOKUP(A690,'Input de Projetos'!$A$3:$F$999,5,FALSE)*H690),"")</f>
        <v/>
      </c>
      <c r="P690" s="66" t="str">
        <f t="shared" si="15"/>
        <v/>
      </c>
      <c r="Q690" s="10"/>
      <c r="R690" s="10"/>
      <c r="S690" s="10"/>
    </row>
    <row r="691">
      <c r="A691" s="10"/>
      <c r="B691" s="10"/>
      <c r="C691" s="10"/>
      <c r="D691" s="67"/>
      <c r="E691" s="62"/>
      <c r="F691" s="62"/>
      <c r="G691" s="51"/>
      <c r="H691" s="62"/>
      <c r="I691" s="20"/>
      <c r="J691" s="51"/>
      <c r="K691" s="51"/>
      <c r="L691" s="26"/>
      <c r="M691" s="65" t="str">
        <f>iferror(sumifs($H$3:$H$1009,$A$3:$A$1009,A691,$C$3:$C$1009,C691)/vlookup(A691,'Input de Projetos'!$A$3:$B$999,2,false),"")</f>
        <v/>
      </c>
      <c r="N691" s="48" t="str">
        <f t="shared" si="14"/>
        <v/>
      </c>
      <c r="O691" s="48" t="str">
        <f>IFERROR(if(J691&lt;&gt;"Sim","",VLOOKUP(A691,'Input de Projetos'!$A$3:$F$999,5,FALSE)*H691),"")</f>
        <v/>
      </c>
      <c r="P691" s="66" t="str">
        <f t="shared" si="15"/>
        <v/>
      </c>
      <c r="Q691" s="10"/>
      <c r="R691" s="10"/>
      <c r="S691" s="10"/>
    </row>
    <row r="692">
      <c r="A692" s="10"/>
      <c r="B692" s="10"/>
      <c r="C692" s="10"/>
      <c r="D692" s="67"/>
      <c r="E692" s="62"/>
      <c r="F692" s="62"/>
      <c r="G692" s="51"/>
      <c r="H692" s="62"/>
      <c r="I692" s="20"/>
      <c r="J692" s="51"/>
      <c r="K692" s="51"/>
      <c r="L692" s="26"/>
      <c r="M692" s="65" t="str">
        <f>iferror(sumifs($H$3:$H$1009,$A$3:$A$1009,A692,$C$3:$C$1009,C692)/vlookup(A692,'Input de Projetos'!$A$3:$B$999,2,false),"")</f>
        <v/>
      </c>
      <c r="N692" s="48" t="str">
        <f t="shared" si="14"/>
        <v/>
      </c>
      <c r="O692" s="48" t="str">
        <f>IFERROR(if(J692&lt;&gt;"Sim","",VLOOKUP(A692,'Input de Projetos'!$A$3:$F$999,5,FALSE)*H692),"")</f>
        <v/>
      </c>
      <c r="P692" s="66" t="str">
        <f t="shared" si="15"/>
        <v/>
      </c>
      <c r="Q692" s="10"/>
      <c r="R692" s="10"/>
      <c r="S692" s="10"/>
    </row>
    <row r="693">
      <c r="A693" s="10"/>
      <c r="B693" s="10"/>
      <c r="C693" s="10"/>
      <c r="D693" s="67"/>
      <c r="E693" s="62"/>
      <c r="F693" s="62"/>
      <c r="G693" s="51"/>
      <c r="H693" s="62"/>
      <c r="I693" s="20"/>
      <c r="J693" s="51"/>
      <c r="K693" s="51"/>
      <c r="L693" s="26"/>
      <c r="M693" s="65" t="str">
        <f>iferror(sumifs($H$3:$H$1009,$A$3:$A$1009,A693,$C$3:$C$1009,C693)/vlookup(A693,'Input de Projetos'!$A$3:$B$999,2,false),"")</f>
        <v/>
      </c>
      <c r="N693" s="48" t="str">
        <f t="shared" si="14"/>
        <v/>
      </c>
      <c r="O693" s="48" t="str">
        <f>IFERROR(if(J693&lt;&gt;"Sim","",VLOOKUP(A693,'Input de Projetos'!$A$3:$F$999,5,FALSE)*H693),"")</f>
        <v/>
      </c>
      <c r="P693" s="66" t="str">
        <f t="shared" si="15"/>
        <v/>
      </c>
      <c r="Q693" s="10"/>
      <c r="R693" s="10"/>
      <c r="S693" s="10"/>
    </row>
    <row r="694">
      <c r="A694" s="10"/>
      <c r="B694" s="10"/>
      <c r="C694" s="10"/>
      <c r="D694" s="67"/>
      <c r="E694" s="62"/>
      <c r="F694" s="62"/>
      <c r="G694" s="51"/>
      <c r="H694" s="62"/>
      <c r="I694" s="20"/>
      <c r="J694" s="51"/>
      <c r="K694" s="51"/>
      <c r="L694" s="26"/>
      <c r="M694" s="65" t="str">
        <f>iferror(sumifs($H$3:$H$1009,$A$3:$A$1009,A694,$C$3:$C$1009,C694)/vlookup(A694,'Input de Projetos'!$A$3:$B$999,2,false),"")</f>
        <v/>
      </c>
      <c r="N694" s="48" t="str">
        <f t="shared" si="14"/>
        <v/>
      </c>
      <c r="O694" s="48" t="str">
        <f>IFERROR(if(J694&lt;&gt;"Sim","",VLOOKUP(A694,'Input de Projetos'!$A$3:$F$999,5,FALSE)*H694),"")</f>
        <v/>
      </c>
      <c r="P694" s="66" t="str">
        <f t="shared" si="15"/>
        <v/>
      </c>
      <c r="Q694" s="10"/>
      <c r="R694" s="10"/>
      <c r="S694" s="10"/>
    </row>
    <row r="695">
      <c r="A695" s="10"/>
      <c r="B695" s="10"/>
      <c r="C695" s="10"/>
      <c r="D695" s="67"/>
      <c r="E695" s="62"/>
      <c r="F695" s="62"/>
      <c r="G695" s="51"/>
      <c r="H695" s="62"/>
      <c r="I695" s="20"/>
      <c r="J695" s="51"/>
      <c r="K695" s="51"/>
      <c r="L695" s="26"/>
      <c r="M695" s="65" t="str">
        <f>iferror(sumifs($H$3:$H$1009,$A$3:$A$1009,A695,$C$3:$C$1009,C695)/vlookup(A695,'Input de Projetos'!$A$3:$B$999,2,false),"")</f>
        <v/>
      </c>
      <c r="N695" s="48" t="str">
        <f t="shared" si="14"/>
        <v/>
      </c>
      <c r="O695" s="48" t="str">
        <f>IFERROR(if(J695&lt;&gt;"Sim","",VLOOKUP(A695,'Input de Projetos'!$A$3:$F$999,5,FALSE)*H695),"")</f>
        <v/>
      </c>
      <c r="P695" s="66" t="str">
        <f t="shared" si="15"/>
        <v/>
      </c>
      <c r="Q695" s="10"/>
      <c r="R695" s="10"/>
      <c r="S695" s="10"/>
    </row>
    <row r="696">
      <c r="A696" s="10"/>
      <c r="B696" s="10"/>
      <c r="C696" s="10"/>
      <c r="D696" s="67"/>
      <c r="E696" s="62"/>
      <c r="F696" s="62"/>
      <c r="G696" s="51"/>
      <c r="H696" s="62"/>
      <c r="I696" s="20"/>
      <c r="J696" s="51"/>
      <c r="K696" s="51"/>
      <c r="L696" s="26"/>
      <c r="M696" s="65" t="str">
        <f>iferror(sumifs($H$3:$H$1009,$A$3:$A$1009,A696,$C$3:$C$1009,C696)/vlookup(A696,'Input de Projetos'!$A$3:$B$999,2,false),"")</f>
        <v/>
      </c>
      <c r="N696" s="48" t="str">
        <f t="shared" si="14"/>
        <v/>
      </c>
      <c r="O696" s="48" t="str">
        <f>IFERROR(if(J696&lt;&gt;"Sim","",VLOOKUP(A696,'Input de Projetos'!$A$3:$F$999,5,FALSE)*H696),"")</f>
        <v/>
      </c>
      <c r="P696" s="66" t="str">
        <f t="shared" si="15"/>
        <v/>
      </c>
      <c r="Q696" s="10"/>
      <c r="R696" s="10"/>
      <c r="S696" s="10"/>
    </row>
    <row r="697">
      <c r="A697" s="10"/>
      <c r="B697" s="10"/>
      <c r="C697" s="10"/>
      <c r="D697" s="67"/>
      <c r="E697" s="62"/>
      <c r="F697" s="62"/>
      <c r="G697" s="51"/>
      <c r="H697" s="62"/>
      <c r="I697" s="20"/>
      <c r="J697" s="51"/>
      <c r="K697" s="51"/>
      <c r="L697" s="26"/>
      <c r="M697" s="65" t="str">
        <f>iferror(sumifs($H$3:$H$1009,$A$3:$A$1009,A697,$C$3:$C$1009,C697)/vlookup(A697,'Input de Projetos'!$A$3:$B$999,2,false),"")</f>
        <v/>
      </c>
      <c r="N697" s="48" t="str">
        <f t="shared" si="14"/>
        <v/>
      </c>
      <c r="O697" s="48" t="str">
        <f>IFERROR(if(J697&lt;&gt;"Sim","",VLOOKUP(A697,'Input de Projetos'!$A$3:$F$999,5,FALSE)*H697),"")</f>
        <v/>
      </c>
      <c r="P697" s="66" t="str">
        <f t="shared" si="15"/>
        <v/>
      </c>
      <c r="Q697" s="10"/>
      <c r="R697" s="10"/>
      <c r="S697" s="10"/>
    </row>
    <row r="698">
      <c r="A698" s="10"/>
      <c r="B698" s="10"/>
      <c r="C698" s="10"/>
      <c r="D698" s="67"/>
      <c r="E698" s="62"/>
      <c r="F698" s="62"/>
      <c r="G698" s="51"/>
      <c r="H698" s="62"/>
      <c r="I698" s="20"/>
      <c r="J698" s="51"/>
      <c r="K698" s="51"/>
      <c r="L698" s="26"/>
      <c r="M698" s="65" t="str">
        <f>iferror(sumifs($H$3:$H$1009,$A$3:$A$1009,A698,$C$3:$C$1009,C698)/vlookup(A698,'Input de Projetos'!$A$3:$B$999,2,false),"")</f>
        <v/>
      </c>
      <c r="N698" s="48" t="str">
        <f t="shared" si="14"/>
        <v/>
      </c>
      <c r="O698" s="48" t="str">
        <f>IFERROR(if(J698&lt;&gt;"Sim","",VLOOKUP(A698,'Input de Projetos'!$A$3:$F$999,5,FALSE)*H698),"")</f>
        <v/>
      </c>
      <c r="P698" s="66" t="str">
        <f t="shared" si="15"/>
        <v/>
      </c>
      <c r="Q698" s="10"/>
      <c r="R698" s="10"/>
      <c r="S698" s="10"/>
    </row>
    <row r="699">
      <c r="A699" s="10"/>
      <c r="B699" s="10"/>
      <c r="C699" s="10"/>
      <c r="D699" s="67"/>
      <c r="E699" s="62"/>
      <c r="F699" s="62"/>
      <c r="G699" s="51"/>
      <c r="H699" s="62"/>
      <c r="I699" s="20"/>
      <c r="J699" s="51"/>
      <c r="K699" s="51"/>
      <c r="L699" s="26"/>
      <c r="M699" s="65" t="str">
        <f>iferror(sumifs($H$3:$H$1009,$A$3:$A$1009,A699,$C$3:$C$1009,C699)/vlookup(A699,'Input de Projetos'!$A$3:$B$999,2,false),"")</f>
        <v/>
      </c>
      <c r="N699" s="48" t="str">
        <f t="shared" si="14"/>
        <v/>
      </c>
      <c r="O699" s="48" t="str">
        <f>IFERROR(if(J699&lt;&gt;"Sim","",VLOOKUP(A699,'Input de Projetos'!$A$3:$F$999,5,FALSE)*H699),"")</f>
        <v/>
      </c>
      <c r="P699" s="66" t="str">
        <f t="shared" si="15"/>
        <v/>
      </c>
      <c r="Q699" s="10"/>
      <c r="R699" s="10"/>
      <c r="S699" s="10"/>
    </row>
    <row r="700">
      <c r="A700" s="10"/>
      <c r="B700" s="10"/>
      <c r="C700" s="10"/>
      <c r="D700" s="67"/>
      <c r="E700" s="62"/>
      <c r="F700" s="62"/>
      <c r="G700" s="51"/>
      <c r="H700" s="62"/>
      <c r="I700" s="20"/>
      <c r="J700" s="51"/>
      <c r="K700" s="51"/>
      <c r="L700" s="26"/>
      <c r="M700" s="65" t="str">
        <f>iferror(sumifs($H$3:$H$1009,$A$3:$A$1009,A700,$C$3:$C$1009,C700)/vlookup(A700,'Input de Projetos'!$A$3:$B$999,2,false),"")</f>
        <v/>
      </c>
      <c r="N700" s="48" t="str">
        <f t="shared" si="14"/>
        <v/>
      </c>
      <c r="O700" s="48" t="str">
        <f>IFERROR(if(J700&lt;&gt;"Sim","",VLOOKUP(A700,'Input de Projetos'!$A$3:$F$999,5,FALSE)*H700),"")</f>
        <v/>
      </c>
      <c r="P700" s="66" t="str">
        <f t="shared" si="15"/>
        <v/>
      </c>
      <c r="Q700" s="10"/>
      <c r="R700" s="10"/>
      <c r="S700" s="10"/>
    </row>
    <row r="701">
      <c r="A701" s="10"/>
      <c r="B701" s="10"/>
      <c r="C701" s="10"/>
      <c r="D701" s="67"/>
      <c r="E701" s="62"/>
      <c r="F701" s="62"/>
      <c r="G701" s="51"/>
      <c r="H701" s="62"/>
      <c r="I701" s="20"/>
      <c r="J701" s="51"/>
      <c r="K701" s="51"/>
      <c r="L701" s="26"/>
      <c r="M701" s="65" t="str">
        <f>iferror(sumifs($H$3:$H$1009,$A$3:$A$1009,A701,$C$3:$C$1009,C701)/vlookup(A701,'Input de Projetos'!$A$3:$B$999,2,false),"")</f>
        <v/>
      </c>
      <c r="N701" s="48" t="str">
        <f t="shared" si="14"/>
        <v/>
      </c>
      <c r="O701" s="48" t="str">
        <f>IFERROR(if(J701&lt;&gt;"Sim","",VLOOKUP(A701,'Input de Projetos'!$A$3:$F$999,5,FALSE)*H701),"")</f>
        <v/>
      </c>
      <c r="P701" s="66" t="str">
        <f t="shared" si="15"/>
        <v/>
      </c>
      <c r="Q701" s="10"/>
      <c r="R701" s="10"/>
      <c r="S701" s="10"/>
    </row>
    <row r="702">
      <c r="A702" s="10"/>
      <c r="B702" s="10"/>
      <c r="C702" s="10"/>
      <c r="D702" s="67"/>
      <c r="E702" s="62"/>
      <c r="F702" s="62"/>
      <c r="G702" s="51"/>
      <c r="H702" s="62"/>
      <c r="I702" s="20"/>
      <c r="J702" s="51"/>
      <c r="K702" s="51"/>
      <c r="L702" s="26"/>
      <c r="M702" s="65" t="str">
        <f>iferror(sumifs($H$3:$H$1009,$A$3:$A$1009,A702,$C$3:$C$1009,C702)/vlookup(A702,'Input de Projetos'!$A$3:$B$999,2,false),"")</f>
        <v/>
      </c>
      <c r="N702" s="48" t="str">
        <f t="shared" si="14"/>
        <v/>
      </c>
      <c r="O702" s="48" t="str">
        <f>IFERROR(if(J702&lt;&gt;"Sim","",VLOOKUP(A702,'Input de Projetos'!$A$3:$F$999,5,FALSE)*H702),"")</f>
        <v/>
      </c>
      <c r="P702" s="66" t="str">
        <f t="shared" si="15"/>
        <v/>
      </c>
      <c r="Q702" s="10"/>
      <c r="R702" s="10"/>
      <c r="S702" s="10"/>
    </row>
    <row r="703">
      <c r="A703" s="10"/>
      <c r="B703" s="10"/>
      <c r="C703" s="10"/>
      <c r="D703" s="67"/>
      <c r="E703" s="62"/>
      <c r="F703" s="62"/>
      <c r="G703" s="51"/>
      <c r="H703" s="62"/>
      <c r="I703" s="20"/>
      <c r="J703" s="51"/>
      <c r="K703" s="51"/>
      <c r="L703" s="26"/>
      <c r="M703" s="65" t="str">
        <f>iferror(sumifs($H$3:$H$1009,$A$3:$A$1009,A703,$C$3:$C$1009,C703)/vlookup(A703,'Input de Projetos'!$A$3:$B$999,2,false),"")</f>
        <v/>
      </c>
      <c r="N703" s="48" t="str">
        <f t="shared" si="14"/>
        <v/>
      </c>
      <c r="O703" s="48" t="str">
        <f>IFERROR(if(J703&lt;&gt;"Sim","",VLOOKUP(A703,'Input de Projetos'!$A$3:$F$999,5,FALSE)*H703),"")</f>
        <v/>
      </c>
      <c r="P703" s="66" t="str">
        <f t="shared" si="15"/>
        <v/>
      </c>
      <c r="Q703" s="10"/>
      <c r="R703" s="10"/>
      <c r="S703" s="10"/>
    </row>
    <row r="704">
      <c r="A704" s="10"/>
      <c r="B704" s="10"/>
      <c r="C704" s="10"/>
      <c r="D704" s="67"/>
      <c r="E704" s="62"/>
      <c r="F704" s="62"/>
      <c r="G704" s="51"/>
      <c r="H704" s="62"/>
      <c r="I704" s="20"/>
      <c r="J704" s="51"/>
      <c r="K704" s="51"/>
      <c r="L704" s="26"/>
      <c r="M704" s="65" t="str">
        <f>iferror(sumifs($H$3:$H$1009,$A$3:$A$1009,A704,$C$3:$C$1009,C704)/vlookup(A704,'Input de Projetos'!$A$3:$B$999,2,false),"")</f>
        <v/>
      </c>
      <c r="N704" s="48" t="str">
        <f t="shared" si="14"/>
        <v/>
      </c>
      <c r="O704" s="48" t="str">
        <f>IFERROR(if(J704&lt;&gt;"Sim","",VLOOKUP(A704,'Input de Projetos'!$A$3:$F$999,5,FALSE)*H704),"")</f>
        <v/>
      </c>
      <c r="P704" s="66" t="str">
        <f t="shared" si="15"/>
        <v/>
      </c>
      <c r="Q704" s="10"/>
      <c r="R704" s="10"/>
      <c r="S704" s="10"/>
    </row>
    <row r="705">
      <c r="A705" s="10"/>
      <c r="B705" s="10"/>
      <c r="C705" s="10"/>
      <c r="D705" s="67"/>
      <c r="E705" s="62"/>
      <c r="F705" s="62"/>
      <c r="G705" s="51"/>
      <c r="H705" s="62"/>
      <c r="I705" s="20"/>
      <c r="J705" s="51"/>
      <c r="K705" s="51"/>
      <c r="L705" s="26"/>
      <c r="M705" s="65" t="str">
        <f>iferror(sumifs($H$3:$H$1009,$A$3:$A$1009,A705,$C$3:$C$1009,C705)/vlookup(A705,'Input de Projetos'!$A$3:$B$999,2,false),"")</f>
        <v/>
      </c>
      <c r="N705" s="48" t="str">
        <f t="shared" si="14"/>
        <v/>
      </c>
      <c r="O705" s="48" t="str">
        <f>IFERROR(if(J705&lt;&gt;"Sim","",VLOOKUP(A705,'Input de Projetos'!$A$3:$F$999,5,FALSE)*H705),"")</f>
        <v/>
      </c>
      <c r="P705" s="66" t="str">
        <f t="shared" si="15"/>
        <v/>
      </c>
      <c r="Q705" s="10"/>
      <c r="R705" s="10"/>
      <c r="S705" s="10"/>
    </row>
    <row r="706">
      <c r="A706" s="10"/>
      <c r="B706" s="10"/>
      <c r="C706" s="10"/>
      <c r="D706" s="67"/>
      <c r="E706" s="62"/>
      <c r="F706" s="62"/>
      <c r="G706" s="51"/>
      <c r="H706" s="62"/>
      <c r="I706" s="20"/>
      <c r="J706" s="51"/>
      <c r="K706" s="51"/>
      <c r="L706" s="26"/>
      <c r="M706" s="65" t="str">
        <f>iferror(sumifs($H$3:$H$1009,$A$3:$A$1009,A706,$C$3:$C$1009,C706)/vlookup(A706,'Input de Projetos'!$A$3:$B$999,2,false),"")</f>
        <v/>
      </c>
      <c r="N706" s="48" t="str">
        <f t="shared" si="14"/>
        <v/>
      </c>
      <c r="O706" s="48" t="str">
        <f>IFERROR(if(J706&lt;&gt;"Sim","",VLOOKUP(A706,'Input de Projetos'!$A$3:$F$999,5,FALSE)*H706),"")</f>
        <v/>
      </c>
      <c r="P706" s="66" t="str">
        <f t="shared" si="15"/>
        <v/>
      </c>
      <c r="Q706" s="10"/>
      <c r="R706" s="10"/>
      <c r="S706" s="10"/>
    </row>
    <row r="707">
      <c r="A707" s="10"/>
      <c r="B707" s="10"/>
      <c r="C707" s="10"/>
      <c r="D707" s="67"/>
      <c r="E707" s="62"/>
      <c r="F707" s="62"/>
      <c r="G707" s="51"/>
      <c r="H707" s="62"/>
      <c r="I707" s="20"/>
      <c r="J707" s="51"/>
      <c r="K707" s="51"/>
      <c r="L707" s="26"/>
      <c r="M707" s="65" t="str">
        <f>iferror(sumifs($H$3:$H$1009,$A$3:$A$1009,A707,$C$3:$C$1009,C707)/vlookup(A707,'Input de Projetos'!$A$3:$B$999,2,false),"")</f>
        <v/>
      </c>
      <c r="N707" s="48" t="str">
        <f t="shared" si="14"/>
        <v/>
      </c>
      <c r="O707" s="48" t="str">
        <f>IFERROR(if(J707&lt;&gt;"Sim","",VLOOKUP(A707,'Input de Projetos'!$A$3:$F$999,5,FALSE)*H707),"")</f>
        <v/>
      </c>
      <c r="P707" s="66" t="str">
        <f t="shared" si="15"/>
        <v/>
      </c>
      <c r="Q707" s="10"/>
      <c r="R707" s="10"/>
      <c r="S707" s="10"/>
    </row>
    <row r="708">
      <c r="A708" s="10"/>
      <c r="B708" s="10"/>
      <c r="C708" s="10"/>
      <c r="D708" s="67"/>
      <c r="E708" s="62"/>
      <c r="F708" s="62"/>
      <c r="G708" s="51"/>
      <c r="H708" s="62"/>
      <c r="I708" s="20"/>
      <c r="J708" s="51"/>
      <c r="K708" s="51"/>
      <c r="L708" s="26"/>
      <c r="M708" s="65" t="str">
        <f>iferror(sumifs($H$3:$H$1009,$A$3:$A$1009,A708,$C$3:$C$1009,C708)/vlookup(A708,'Input de Projetos'!$A$3:$B$999,2,false),"")</f>
        <v/>
      </c>
      <c r="N708" s="48" t="str">
        <f t="shared" si="14"/>
        <v/>
      </c>
      <c r="O708" s="48" t="str">
        <f>IFERROR(if(J708&lt;&gt;"Sim","",VLOOKUP(A708,'Input de Projetos'!$A$3:$F$999,5,FALSE)*H708),"")</f>
        <v/>
      </c>
      <c r="P708" s="66" t="str">
        <f t="shared" si="15"/>
        <v/>
      </c>
      <c r="Q708" s="10"/>
      <c r="R708" s="10"/>
      <c r="S708" s="10"/>
    </row>
    <row r="709">
      <c r="A709" s="10"/>
      <c r="B709" s="10"/>
      <c r="C709" s="10"/>
      <c r="D709" s="67"/>
      <c r="E709" s="62"/>
      <c r="F709" s="62"/>
      <c r="G709" s="51"/>
      <c r="H709" s="62"/>
      <c r="I709" s="20"/>
      <c r="J709" s="51"/>
      <c r="K709" s="51"/>
      <c r="L709" s="26"/>
      <c r="M709" s="65" t="str">
        <f>iferror(sumifs($H$3:$H$1009,$A$3:$A$1009,A709,$C$3:$C$1009,C709)/vlookup(A709,'Input de Projetos'!$A$3:$B$999,2,false),"")</f>
        <v/>
      </c>
      <c r="N709" s="48" t="str">
        <f t="shared" si="14"/>
        <v/>
      </c>
      <c r="O709" s="48" t="str">
        <f>IFERROR(if(J709&lt;&gt;"Sim","",VLOOKUP(A709,'Input de Projetos'!$A$3:$F$999,5,FALSE)*H709),"")</f>
        <v/>
      </c>
      <c r="P709" s="66" t="str">
        <f t="shared" si="15"/>
        <v/>
      </c>
      <c r="Q709" s="10"/>
      <c r="R709" s="10"/>
      <c r="S709" s="10"/>
    </row>
    <row r="710">
      <c r="A710" s="10"/>
      <c r="B710" s="10"/>
      <c r="C710" s="10"/>
      <c r="D710" s="67"/>
      <c r="E710" s="62"/>
      <c r="F710" s="62"/>
      <c r="G710" s="51"/>
      <c r="H710" s="62"/>
      <c r="I710" s="20"/>
      <c r="J710" s="51"/>
      <c r="K710" s="51"/>
      <c r="L710" s="26"/>
      <c r="M710" s="65" t="str">
        <f>iferror(sumifs($H$3:$H$1009,$A$3:$A$1009,A710,$C$3:$C$1009,C710)/vlookup(A710,'Input de Projetos'!$A$3:$B$999,2,false),"")</f>
        <v/>
      </c>
      <c r="N710" s="48" t="str">
        <f t="shared" si="14"/>
        <v/>
      </c>
      <c r="O710" s="48" t="str">
        <f>IFERROR(if(J710&lt;&gt;"Sim","",VLOOKUP(A710,'Input de Projetos'!$A$3:$F$999,5,FALSE)*H710),"")</f>
        <v/>
      </c>
      <c r="P710" s="66" t="str">
        <f t="shared" si="15"/>
        <v/>
      </c>
      <c r="Q710" s="10"/>
      <c r="R710" s="10"/>
      <c r="S710" s="10"/>
    </row>
    <row r="711">
      <c r="A711" s="10"/>
      <c r="B711" s="10"/>
      <c r="C711" s="10"/>
      <c r="D711" s="67"/>
      <c r="E711" s="62"/>
      <c r="F711" s="62"/>
      <c r="G711" s="51"/>
      <c r="H711" s="62"/>
      <c r="I711" s="20"/>
      <c r="J711" s="51"/>
      <c r="K711" s="51"/>
      <c r="L711" s="26"/>
      <c r="M711" s="65" t="str">
        <f>iferror(sumifs($H$3:$H$1009,$A$3:$A$1009,A711,$C$3:$C$1009,C711)/vlookup(A711,'Input de Projetos'!$A$3:$B$999,2,false),"")</f>
        <v/>
      </c>
      <c r="N711" s="48" t="str">
        <f t="shared" si="14"/>
        <v/>
      </c>
      <c r="O711" s="48" t="str">
        <f>IFERROR(if(J711&lt;&gt;"Sim","",VLOOKUP(A711,'Input de Projetos'!$A$3:$F$999,5,FALSE)*H711),"")</f>
        <v/>
      </c>
      <c r="P711" s="66" t="str">
        <f t="shared" si="15"/>
        <v/>
      </c>
      <c r="Q711" s="10"/>
      <c r="R711" s="10"/>
      <c r="S711" s="10"/>
    </row>
    <row r="712">
      <c r="A712" s="10"/>
      <c r="B712" s="10"/>
      <c r="C712" s="10"/>
      <c r="D712" s="67"/>
      <c r="E712" s="62"/>
      <c r="F712" s="62"/>
      <c r="G712" s="51"/>
      <c r="H712" s="62"/>
      <c r="I712" s="20"/>
      <c r="J712" s="51"/>
      <c r="K712" s="51"/>
      <c r="L712" s="26"/>
      <c r="M712" s="65" t="str">
        <f>iferror(sumifs($H$3:$H$1009,$A$3:$A$1009,A712,$C$3:$C$1009,C712)/vlookup(A712,'Input de Projetos'!$A$3:$B$999,2,false),"")</f>
        <v/>
      </c>
      <c r="N712" s="48" t="str">
        <f t="shared" si="14"/>
        <v/>
      </c>
      <c r="O712" s="48" t="str">
        <f>IFERROR(if(J712&lt;&gt;"Sim","",VLOOKUP(A712,'Input de Projetos'!$A$3:$F$999,5,FALSE)*H712),"")</f>
        <v/>
      </c>
      <c r="P712" s="66" t="str">
        <f t="shared" si="15"/>
        <v/>
      </c>
      <c r="Q712" s="10"/>
      <c r="R712" s="10"/>
      <c r="S712" s="10"/>
    </row>
    <row r="713">
      <c r="A713" s="10"/>
      <c r="B713" s="10"/>
      <c r="C713" s="10"/>
      <c r="D713" s="67"/>
      <c r="E713" s="62"/>
      <c r="F713" s="62"/>
      <c r="G713" s="51"/>
      <c r="H713" s="62"/>
      <c r="I713" s="20"/>
      <c r="J713" s="51"/>
      <c r="K713" s="51"/>
      <c r="L713" s="26"/>
      <c r="M713" s="65" t="str">
        <f>iferror(sumifs($H$3:$H$1009,$A$3:$A$1009,A713,$C$3:$C$1009,C713)/vlookup(A713,'Input de Projetos'!$A$3:$B$999,2,false),"")</f>
        <v/>
      </c>
      <c r="N713" s="48" t="str">
        <f t="shared" si="14"/>
        <v/>
      </c>
      <c r="O713" s="48" t="str">
        <f>IFERROR(if(J713&lt;&gt;"Sim","",VLOOKUP(A713,'Input de Projetos'!$A$3:$F$999,5,FALSE)*H713),"")</f>
        <v/>
      </c>
      <c r="P713" s="66" t="str">
        <f t="shared" si="15"/>
        <v/>
      </c>
      <c r="Q713" s="10"/>
      <c r="R713" s="10"/>
      <c r="S713" s="10"/>
    </row>
    <row r="714">
      <c r="A714" s="10"/>
      <c r="B714" s="10"/>
      <c r="C714" s="10"/>
      <c r="D714" s="67"/>
      <c r="E714" s="62"/>
      <c r="F714" s="62"/>
      <c r="G714" s="51"/>
      <c r="H714" s="62"/>
      <c r="I714" s="20"/>
      <c r="J714" s="51"/>
      <c r="K714" s="51"/>
      <c r="L714" s="26"/>
      <c r="M714" s="65" t="str">
        <f>iferror(sumifs($H$3:$H$1009,$A$3:$A$1009,A714,$C$3:$C$1009,C714)/vlookup(A714,'Input de Projetos'!$A$3:$B$999,2,false),"")</f>
        <v/>
      </c>
      <c r="N714" s="48" t="str">
        <f t="shared" si="14"/>
        <v/>
      </c>
      <c r="O714" s="48" t="str">
        <f>IFERROR(if(J714&lt;&gt;"Sim","",VLOOKUP(A714,'Input de Projetos'!$A$3:$F$999,5,FALSE)*H714),"")</f>
        <v/>
      </c>
      <c r="P714" s="66" t="str">
        <f t="shared" si="15"/>
        <v/>
      </c>
      <c r="Q714" s="10"/>
      <c r="R714" s="10"/>
      <c r="S714" s="10"/>
    </row>
    <row r="715">
      <c r="A715" s="10"/>
      <c r="B715" s="10"/>
      <c r="C715" s="10"/>
      <c r="D715" s="67"/>
      <c r="E715" s="62"/>
      <c r="F715" s="62"/>
      <c r="G715" s="51"/>
      <c r="H715" s="62"/>
      <c r="I715" s="20"/>
      <c r="J715" s="51"/>
      <c r="K715" s="51"/>
      <c r="L715" s="26"/>
      <c r="M715" s="65" t="str">
        <f>iferror(sumifs($H$3:$H$1009,$A$3:$A$1009,A715,$C$3:$C$1009,C715)/vlookup(A715,'Input de Projetos'!$A$3:$B$999,2,false),"")</f>
        <v/>
      </c>
      <c r="N715" s="48" t="str">
        <f t="shared" si="14"/>
        <v/>
      </c>
      <c r="O715" s="48" t="str">
        <f>IFERROR(if(J715&lt;&gt;"Sim","",VLOOKUP(A715,'Input de Projetos'!$A$3:$F$999,5,FALSE)*H715),"")</f>
        <v/>
      </c>
      <c r="P715" s="66" t="str">
        <f t="shared" si="15"/>
        <v/>
      </c>
      <c r="Q715" s="10"/>
      <c r="R715" s="10"/>
      <c r="S715" s="10"/>
    </row>
    <row r="716">
      <c r="A716" s="10"/>
      <c r="B716" s="10"/>
      <c r="C716" s="10"/>
      <c r="D716" s="67"/>
      <c r="E716" s="62"/>
      <c r="F716" s="62"/>
      <c r="G716" s="51"/>
      <c r="H716" s="62"/>
      <c r="I716" s="20"/>
      <c r="J716" s="51"/>
      <c r="K716" s="51"/>
      <c r="L716" s="26"/>
      <c r="M716" s="65" t="str">
        <f>iferror(sumifs($H$3:$H$1009,$A$3:$A$1009,A716,$C$3:$C$1009,C716)/vlookup(A716,'Input de Projetos'!$A$3:$B$999,2,false),"")</f>
        <v/>
      </c>
      <c r="N716" s="48" t="str">
        <f t="shared" si="14"/>
        <v/>
      </c>
      <c r="O716" s="48" t="str">
        <f>IFERROR(if(J716&lt;&gt;"Sim","",VLOOKUP(A716,'Input de Projetos'!$A$3:$F$999,5,FALSE)*H716),"")</f>
        <v/>
      </c>
      <c r="P716" s="66" t="str">
        <f t="shared" si="15"/>
        <v/>
      </c>
      <c r="Q716" s="10"/>
      <c r="R716" s="10"/>
      <c r="S716" s="10"/>
    </row>
    <row r="717">
      <c r="A717" s="10"/>
      <c r="B717" s="10"/>
      <c r="C717" s="10"/>
      <c r="D717" s="67"/>
      <c r="E717" s="62"/>
      <c r="F717" s="62"/>
      <c r="G717" s="51"/>
      <c r="H717" s="62"/>
      <c r="I717" s="20"/>
      <c r="J717" s="51"/>
      <c r="K717" s="51"/>
      <c r="L717" s="26"/>
      <c r="M717" s="65" t="str">
        <f>iferror(sumifs($H$3:$H$1009,$A$3:$A$1009,A717,$C$3:$C$1009,C717)/vlookup(A717,'Input de Projetos'!$A$3:$B$999,2,false),"")</f>
        <v/>
      </c>
      <c r="N717" s="48" t="str">
        <f t="shared" si="14"/>
        <v/>
      </c>
      <c r="O717" s="48" t="str">
        <f>IFERROR(if(J717&lt;&gt;"Sim","",VLOOKUP(A717,'Input de Projetos'!$A$3:$F$999,5,FALSE)*H717),"")</f>
        <v/>
      </c>
      <c r="P717" s="66" t="str">
        <f t="shared" si="15"/>
        <v/>
      </c>
      <c r="Q717" s="10"/>
      <c r="R717" s="10"/>
      <c r="S717" s="10"/>
    </row>
    <row r="718">
      <c r="A718" s="10"/>
      <c r="B718" s="10"/>
      <c r="C718" s="10"/>
      <c r="D718" s="67"/>
      <c r="E718" s="62"/>
      <c r="F718" s="62"/>
      <c r="G718" s="51"/>
      <c r="H718" s="62"/>
      <c r="I718" s="20"/>
      <c r="J718" s="51"/>
      <c r="K718" s="51"/>
      <c r="L718" s="26"/>
      <c r="M718" s="65" t="str">
        <f>iferror(sumifs($H$3:$H$1009,$A$3:$A$1009,A718,$C$3:$C$1009,C718)/vlookup(A718,'Input de Projetos'!$A$3:$B$999,2,false),"")</f>
        <v/>
      </c>
      <c r="N718" s="48" t="str">
        <f t="shared" si="14"/>
        <v/>
      </c>
      <c r="O718" s="48" t="str">
        <f>IFERROR(if(J718&lt;&gt;"Sim","",VLOOKUP(A718,'Input de Projetos'!$A$3:$F$999,5,FALSE)*H718),"")</f>
        <v/>
      </c>
      <c r="P718" s="66" t="str">
        <f t="shared" si="15"/>
        <v/>
      </c>
      <c r="Q718" s="10"/>
      <c r="R718" s="10"/>
      <c r="S718" s="10"/>
    </row>
    <row r="719">
      <c r="A719" s="10"/>
      <c r="B719" s="10"/>
      <c r="C719" s="10"/>
      <c r="D719" s="67"/>
      <c r="E719" s="62"/>
      <c r="F719" s="62"/>
      <c r="G719" s="51"/>
      <c r="H719" s="62"/>
      <c r="I719" s="20"/>
      <c r="J719" s="51"/>
      <c r="K719" s="51"/>
      <c r="L719" s="26"/>
      <c r="M719" s="65" t="str">
        <f>iferror(sumifs($H$3:$H$1009,$A$3:$A$1009,A719,$C$3:$C$1009,C719)/vlookup(A719,'Input de Projetos'!$A$3:$B$999,2,false),"")</f>
        <v/>
      </c>
      <c r="N719" s="48" t="str">
        <f t="shared" si="14"/>
        <v/>
      </c>
      <c r="O719" s="48" t="str">
        <f>IFERROR(if(J719&lt;&gt;"Sim","",VLOOKUP(A719,'Input de Projetos'!$A$3:$F$999,5,FALSE)*H719),"")</f>
        <v/>
      </c>
      <c r="P719" s="66" t="str">
        <f t="shared" si="15"/>
        <v/>
      </c>
      <c r="Q719" s="10"/>
      <c r="R719" s="10"/>
      <c r="S719" s="10"/>
    </row>
    <row r="720">
      <c r="A720" s="10"/>
      <c r="B720" s="10"/>
      <c r="C720" s="10"/>
      <c r="D720" s="67"/>
      <c r="E720" s="62"/>
      <c r="F720" s="62"/>
      <c r="G720" s="51"/>
      <c r="H720" s="62"/>
      <c r="I720" s="20"/>
      <c r="J720" s="51"/>
      <c r="K720" s="51"/>
      <c r="L720" s="26"/>
      <c r="M720" s="65" t="str">
        <f>iferror(sumifs($H$3:$H$1009,$A$3:$A$1009,A720,$C$3:$C$1009,C720)/vlookup(A720,'Input de Projetos'!$A$3:$B$999,2,false),"")</f>
        <v/>
      </c>
      <c r="N720" s="48" t="str">
        <f t="shared" si="14"/>
        <v/>
      </c>
      <c r="O720" s="48" t="str">
        <f>IFERROR(if(J720&lt;&gt;"Sim","",VLOOKUP(A720,'Input de Projetos'!$A$3:$F$999,5,FALSE)*H720),"")</f>
        <v/>
      </c>
      <c r="P720" s="66" t="str">
        <f t="shared" si="15"/>
        <v/>
      </c>
      <c r="Q720" s="10"/>
      <c r="R720" s="10"/>
      <c r="S720" s="10"/>
    </row>
    <row r="721">
      <c r="A721" s="10"/>
      <c r="B721" s="10"/>
      <c r="C721" s="10"/>
      <c r="D721" s="67"/>
      <c r="E721" s="62"/>
      <c r="F721" s="62"/>
      <c r="G721" s="51"/>
      <c r="H721" s="62"/>
      <c r="I721" s="20"/>
      <c r="J721" s="51"/>
      <c r="K721" s="51"/>
      <c r="L721" s="26"/>
      <c r="M721" s="65" t="str">
        <f>iferror(sumifs($H$3:$H$1009,$A$3:$A$1009,A721,$C$3:$C$1009,C721)/vlookup(A721,'Input de Projetos'!$A$3:$B$999,2,false),"")</f>
        <v/>
      </c>
      <c r="N721" s="48" t="str">
        <f t="shared" si="14"/>
        <v/>
      </c>
      <c r="O721" s="48" t="str">
        <f>IFERROR(if(J721&lt;&gt;"Sim","",VLOOKUP(A721,'Input de Projetos'!$A$3:$F$999,5,FALSE)*H721),"")</f>
        <v/>
      </c>
      <c r="P721" s="66" t="str">
        <f t="shared" si="15"/>
        <v/>
      </c>
      <c r="Q721" s="10"/>
      <c r="R721" s="10"/>
      <c r="S721" s="10"/>
    </row>
    <row r="722">
      <c r="A722" s="10"/>
      <c r="B722" s="10"/>
      <c r="C722" s="10"/>
      <c r="D722" s="67"/>
      <c r="E722" s="62"/>
      <c r="F722" s="62"/>
      <c r="G722" s="51"/>
      <c r="H722" s="62"/>
      <c r="I722" s="20"/>
      <c r="J722" s="51"/>
      <c r="K722" s="51"/>
      <c r="L722" s="26"/>
      <c r="M722" s="65" t="str">
        <f>iferror(sumifs($H$3:$H$1009,$A$3:$A$1009,A722,$C$3:$C$1009,C722)/vlookup(A722,'Input de Projetos'!$A$3:$B$999,2,false),"")</f>
        <v/>
      </c>
      <c r="N722" s="48" t="str">
        <f t="shared" si="14"/>
        <v/>
      </c>
      <c r="O722" s="48" t="str">
        <f>IFERROR(if(J722&lt;&gt;"Sim","",VLOOKUP(A722,'Input de Projetos'!$A$3:$F$999,5,FALSE)*H722),"")</f>
        <v/>
      </c>
      <c r="P722" s="66" t="str">
        <f t="shared" si="15"/>
        <v/>
      </c>
      <c r="Q722" s="10"/>
      <c r="R722" s="10"/>
      <c r="S722" s="10"/>
    </row>
    <row r="723">
      <c r="A723" s="10"/>
      <c r="B723" s="10"/>
      <c r="C723" s="10"/>
      <c r="D723" s="67"/>
      <c r="E723" s="62"/>
      <c r="F723" s="62"/>
      <c r="G723" s="51"/>
      <c r="H723" s="62"/>
      <c r="I723" s="20"/>
      <c r="J723" s="51"/>
      <c r="K723" s="51"/>
      <c r="L723" s="26"/>
      <c r="M723" s="65" t="str">
        <f>iferror(sumifs($H$3:$H$1009,$A$3:$A$1009,A723,$C$3:$C$1009,C723)/vlookup(A723,'Input de Projetos'!$A$3:$B$999,2,false),"")</f>
        <v/>
      </c>
      <c r="N723" s="48" t="str">
        <f t="shared" si="14"/>
        <v/>
      </c>
      <c r="O723" s="48" t="str">
        <f>IFERROR(if(J723&lt;&gt;"Sim","",VLOOKUP(A723,'Input de Projetos'!$A$3:$F$999,5,FALSE)*H723),"")</f>
        <v/>
      </c>
      <c r="P723" s="66" t="str">
        <f t="shared" si="15"/>
        <v/>
      </c>
      <c r="Q723" s="10"/>
      <c r="R723" s="10"/>
      <c r="S723" s="10"/>
    </row>
    <row r="724">
      <c r="A724" s="10"/>
      <c r="B724" s="10"/>
      <c r="C724" s="10"/>
      <c r="D724" s="67"/>
      <c r="E724" s="62"/>
      <c r="F724" s="62"/>
      <c r="G724" s="51"/>
      <c r="H724" s="62"/>
      <c r="I724" s="20"/>
      <c r="J724" s="51"/>
      <c r="K724" s="51"/>
      <c r="L724" s="26"/>
      <c r="M724" s="65" t="str">
        <f>iferror(sumifs($H$3:$H$1009,$A$3:$A$1009,A724,$C$3:$C$1009,C724)/vlookup(A724,'Input de Projetos'!$A$3:$B$999,2,false),"")</f>
        <v/>
      </c>
      <c r="N724" s="48" t="str">
        <f t="shared" si="14"/>
        <v/>
      </c>
      <c r="O724" s="48" t="str">
        <f>IFERROR(if(J724&lt;&gt;"Sim","",VLOOKUP(A724,'Input de Projetos'!$A$3:$F$999,5,FALSE)*H724),"")</f>
        <v/>
      </c>
      <c r="P724" s="66" t="str">
        <f t="shared" si="15"/>
        <v/>
      </c>
      <c r="Q724" s="10"/>
      <c r="R724" s="10"/>
      <c r="S724" s="10"/>
    </row>
    <row r="725">
      <c r="A725" s="10"/>
      <c r="B725" s="10"/>
      <c r="C725" s="10"/>
      <c r="D725" s="67"/>
      <c r="E725" s="62"/>
      <c r="F725" s="62"/>
      <c r="G725" s="51"/>
      <c r="H725" s="62"/>
      <c r="I725" s="20"/>
      <c r="J725" s="51"/>
      <c r="K725" s="51"/>
      <c r="L725" s="26"/>
      <c r="M725" s="65" t="str">
        <f>iferror(sumifs($H$3:$H$1009,$A$3:$A$1009,A725,$C$3:$C$1009,C725)/vlookup(A725,'Input de Projetos'!$A$3:$B$999,2,false),"")</f>
        <v/>
      </c>
      <c r="N725" s="48" t="str">
        <f t="shared" si="14"/>
        <v/>
      </c>
      <c r="O725" s="48" t="str">
        <f>IFERROR(if(J725&lt;&gt;"Sim","",VLOOKUP(A725,'Input de Projetos'!$A$3:$F$999,5,FALSE)*H725),"")</f>
        <v/>
      </c>
      <c r="P725" s="66" t="str">
        <f t="shared" si="15"/>
        <v/>
      </c>
      <c r="Q725" s="10"/>
      <c r="R725" s="10"/>
      <c r="S725" s="10"/>
    </row>
    <row r="726">
      <c r="A726" s="10"/>
      <c r="B726" s="10"/>
      <c r="C726" s="10"/>
      <c r="D726" s="67"/>
      <c r="E726" s="62"/>
      <c r="F726" s="62"/>
      <c r="G726" s="51"/>
      <c r="H726" s="62"/>
      <c r="I726" s="20"/>
      <c r="J726" s="51"/>
      <c r="K726" s="51"/>
      <c r="L726" s="26"/>
      <c r="M726" s="65" t="str">
        <f>iferror(sumifs($H$3:$H$1009,$A$3:$A$1009,A726,$C$3:$C$1009,C726)/vlookup(A726,'Input de Projetos'!$A$3:$B$999,2,false),"")</f>
        <v/>
      </c>
      <c r="N726" s="48" t="str">
        <f t="shared" si="14"/>
        <v/>
      </c>
      <c r="O726" s="48" t="str">
        <f>IFERROR(if(J726&lt;&gt;"Sim","",VLOOKUP(A726,'Input de Projetos'!$A$3:$F$999,5,FALSE)*H726),"")</f>
        <v/>
      </c>
      <c r="P726" s="66" t="str">
        <f t="shared" si="15"/>
        <v/>
      </c>
      <c r="Q726" s="10"/>
      <c r="R726" s="10"/>
      <c r="S726" s="10"/>
    </row>
    <row r="727">
      <c r="A727" s="10"/>
      <c r="B727" s="10"/>
      <c r="C727" s="10"/>
      <c r="D727" s="67"/>
      <c r="E727" s="62"/>
      <c r="F727" s="62"/>
      <c r="G727" s="51"/>
      <c r="H727" s="62"/>
      <c r="I727" s="20"/>
      <c r="J727" s="51"/>
      <c r="K727" s="51"/>
      <c r="L727" s="26"/>
      <c r="M727" s="65" t="str">
        <f>iferror(sumifs($H$3:$H$1009,$A$3:$A$1009,A727,$C$3:$C$1009,C727)/vlookup(A727,'Input de Projetos'!$A$3:$B$999,2,false),"")</f>
        <v/>
      </c>
      <c r="N727" s="48" t="str">
        <f t="shared" si="14"/>
        <v/>
      </c>
      <c r="O727" s="48" t="str">
        <f>IFERROR(if(J727&lt;&gt;"Sim","",VLOOKUP(A727,'Input de Projetos'!$A$3:$F$999,5,FALSE)*H727),"")</f>
        <v/>
      </c>
      <c r="P727" s="66" t="str">
        <f t="shared" si="15"/>
        <v/>
      </c>
      <c r="Q727" s="10"/>
      <c r="R727" s="10"/>
      <c r="S727" s="10"/>
    </row>
    <row r="728">
      <c r="A728" s="10"/>
      <c r="B728" s="10"/>
      <c r="C728" s="10"/>
      <c r="D728" s="67"/>
      <c r="E728" s="62"/>
      <c r="F728" s="62"/>
      <c r="G728" s="51"/>
      <c r="H728" s="62"/>
      <c r="I728" s="20"/>
      <c r="J728" s="51"/>
      <c r="K728" s="51"/>
      <c r="L728" s="26"/>
      <c r="M728" s="65" t="str">
        <f>iferror(sumifs($H$3:$H$1009,$A$3:$A$1009,A728,$C$3:$C$1009,C728)/vlookup(A728,'Input de Projetos'!$A$3:$B$999,2,false),"")</f>
        <v/>
      </c>
      <c r="N728" s="48" t="str">
        <f t="shared" si="14"/>
        <v/>
      </c>
      <c r="O728" s="48" t="str">
        <f>IFERROR(if(J728&lt;&gt;"Sim","",VLOOKUP(A728,'Input de Projetos'!$A$3:$F$999,5,FALSE)*H728),"")</f>
        <v/>
      </c>
      <c r="P728" s="66" t="str">
        <f t="shared" si="15"/>
        <v/>
      </c>
      <c r="Q728" s="10"/>
      <c r="R728" s="10"/>
      <c r="S728" s="10"/>
    </row>
    <row r="729">
      <c r="A729" s="10"/>
      <c r="B729" s="10"/>
      <c r="C729" s="10"/>
      <c r="D729" s="67"/>
      <c r="E729" s="62"/>
      <c r="F729" s="62"/>
      <c r="G729" s="51"/>
      <c r="H729" s="62"/>
      <c r="I729" s="20"/>
      <c r="J729" s="51"/>
      <c r="K729" s="51"/>
      <c r="L729" s="26"/>
      <c r="M729" s="65" t="str">
        <f>iferror(sumifs($H$3:$H$1009,$A$3:$A$1009,A729,$C$3:$C$1009,C729)/vlookup(A729,'Input de Projetos'!$A$3:$B$999,2,false),"")</f>
        <v/>
      </c>
      <c r="N729" s="48" t="str">
        <f t="shared" si="14"/>
        <v/>
      </c>
      <c r="O729" s="48" t="str">
        <f>IFERROR(if(J729&lt;&gt;"Sim","",VLOOKUP(A729,'Input de Projetos'!$A$3:$F$999,5,FALSE)*H729),"")</f>
        <v/>
      </c>
      <c r="P729" s="66" t="str">
        <f t="shared" si="15"/>
        <v/>
      </c>
      <c r="Q729" s="10"/>
      <c r="R729" s="10"/>
      <c r="S729" s="10"/>
    </row>
    <row r="730">
      <c r="A730" s="10"/>
      <c r="B730" s="10"/>
      <c r="C730" s="10"/>
      <c r="D730" s="67"/>
      <c r="E730" s="62"/>
      <c r="F730" s="62"/>
      <c r="G730" s="51"/>
      <c r="H730" s="62"/>
      <c r="I730" s="20"/>
      <c r="J730" s="51"/>
      <c r="K730" s="51"/>
      <c r="L730" s="26"/>
      <c r="M730" s="65" t="str">
        <f>iferror(sumifs($H$3:$H$1009,$A$3:$A$1009,A730,$C$3:$C$1009,C730)/vlookup(A730,'Input de Projetos'!$A$3:$B$999,2,false),"")</f>
        <v/>
      </c>
      <c r="N730" s="48" t="str">
        <f t="shared" si="14"/>
        <v/>
      </c>
      <c r="O730" s="48" t="str">
        <f>IFERROR(if(J730&lt;&gt;"Sim","",VLOOKUP(A730,'Input de Projetos'!$A$3:$F$999,5,FALSE)*H730),"")</f>
        <v/>
      </c>
      <c r="P730" s="66" t="str">
        <f t="shared" si="15"/>
        <v/>
      </c>
      <c r="Q730" s="10"/>
      <c r="R730" s="10"/>
      <c r="S730" s="10"/>
    </row>
    <row r="731">
      <c r="A731" s="10"/>
      <c r="B731" s="10"/>
      <c r="C731" s="10"/>
      <c r="D731" s="67"/>
      <c r="E731" s="62"/>
      <c r="F731" s="62"/>
      <c r="G731" s="51"/>
      <c r="H731" s="62"/>
      <c r="I731" s="20"/>
      <c r="J731" s="51"/>
      <c r="K731" s="51"/>
      <c r="L731" s="26"/>
      <c r="M731" s="65" t="str">
        <f>iferror(sumifs($H$3:$H$1009,$A$3:$A$1009,A731,$C$3:$C$1009,C731)/vlookup(A731,'Input de Projetos'!$A$3:$B$999,2,false),"")</f>
        <v/>
      </c>
      <c r="N731" s="48" t="str">
        <f t="shared" si="14"/>
        <v/>
      </c>
      <c r="O731" s="48" t="str">
        <f>IFERROR(if(J731&lt;&gt;"Sim","",VLOOKUP(A731,'Input de Projetos'!$A$3:$F$999,5,FALSE)*H731),"")</f>
        <v/>
      </c>
      <c r="P731" s="66" t="str">
        <f t="shared" si="15"/>
        <v/>
      </c>
      <c r="Q731" s="10"/>
      <c r="R731" s="10"/>
      <c r="S731" s="10"/>
    </row>
    <row r="732">
      <c r="A732" s="10"/>
      <c r="B732" s="10"/>
      <c r="C732" s="10"/>
      <c r="D732" s="67"/>
      <c r="E732" s="62"/>
      <c r="F732" s="62"/>
      <c r="G732" s="51"/>
      <c r="H732" s="62"/>
      <c r="I732" s="20"/>
      <c r="J732" s="51"/>
      <c r="K732" s="51"/>
      <c r="L732" s="26"/>
      <c r="M732" s="65" t="str">
        <f>iferror(sumifs($H$3:$H$1009,$A$3:$A$1009,A732,$C$3:$C$1009,C732)/vlookup(A732,'Input de Projetos'!$A$3:$B$999,2,false),"")</f>
        <v/>
      </c>
      <c r="N732" s="48" t="str">
        <f t="shared" si="14"/>
        <v/>
      </c>
      <c r="O732" s="48" t="str">
        <f>IFERROR(if(J732&lt;&gt;"Sim","",VLOOKUP(A732,'Input de Projetos'!$A$3:$F$999,5,FALSE)*H732),"")</f>
        <v/>
      </c>
      <c r="P732" s="66" t="str">
        <f t="shared" si="15"/>
        <v/>
      </c>
      <c r="Q732" s="10"/>
      <c r="R732" s="10"/>
      <c r="S732" s="10"/>
    </row>
    <row r="733">
      <c r="A733" s="10"/>
      <c r="B733" s="10"/>
      <c r="C733" s="10"/>
      <c r="D733" s="67"/>
      <c r="E733" s="62"/>
      <c r="F733" s="62"/>
      <c r="G733" s="51"/>
      <c r="H733" s="62"/>
      <c r="I733" s="20"/>
      <c r="J733" s="51"/>
      <c r="K733" s="51"/>
      <c r="L733" s="26"/>
      <c r="M733" s="65" t="str">
        <f>iferror(sumifs($H$3:$H$1009,$A$3:$A$1009,A733,$C$3:$C$1009,C733)/vlookup(A733,'Input de Projetos'!$A$3:$B$999,2,false),"")</f>
        <v/>
      </c>
      <c r="N733" s="48" t="str">
        <f t="shared" si="14"/>
        <v/>
      </c>
      <c r="O733" s="48" t="str">
        <f>IFERROR(if(J733&lt;&gt;"Sim","",VLOOKUP(A733,'Input de Projetos'!$A$3:$F$999,5,FALSE)*H733),"")</f>
        <v/>
      </c>
      <c r="P733" s="66" t="str">
        <f t="shared" si="15"/>
        <v/>
      </c>
      <c r="Q733" s="10"/>
      <c r="R733" s="10"/>
      <c r="S733" s="10"/>
    </row>
    <row r="734">
      <c r="A734" s="10"/>
      <c r="B734" s="10"/>
      <c r="C734" s="10"/>
      <c r="D734" s="67"/>
      <c r="E734" s="62"/>
      <c r="F734" s="62"/>
      <c r="G734" s="51"/>
      <c r="H734" s="62"/>
      <c r="I734" s="20"/>
      <c r="J734" s="51"/>
      <c r="K734" s="51"/>
      <c r="L734" s="26"/>
      <c r="M734" s="65" t="str">
        <f>iferror(sumifs($H$3:$H$1009,$A$3:$A$1009,A734,$C$3:$C$1009,C734)/vlookup(A734,'Input de Projetos'!$A$3:$B$999,2,false),"")</f>
        <v/>
      </c>
      <c r="N734" s="48" t="str">
        <f t="shared" si="14"/>
        <v/>
      </c>
      <c r="O734" s="48" t="str">
        <f>IFERROR(if(J734&lt;&gt;"Sim","",VLOOKUP(A734,'Input de Projetos'!$A$3:$F$999,5,FALSE)*H734),"")</f>
        <v/>
      </c>
      <c r="P734" s="66" t="str">
        <f t="shared" si="15"/>
        <v/>
      </c>
      <c r="Q734" s="10"/>
      <c r="R734" s="10"/>
      <c r="S734" s="10"/>
    </row>
    <row r="735">
      <c r="A735" s="10"/>
      <c r="B735" s="10"/>
      <c r="C735" s="10"/>
      <c r="D735" s="67"/>
      <c r="E735" s="62"/>
      <c r="F735" s="62"/>
      <c r="G735" s="51"/>
      <c r="H735" s="62"/>
      <c r="I735" s="20"/>
      <c r="J735" s="51"/>
      <c r="K735" s="51"/>
      <c r="L735" s="26"/>
      <c r="M735" s="65" t="str">
        <f>iferror(sumifs($H$3:$H$1009,$A$3:$A$1009,A735,$C$3:$C$1009,C735)/vlookup(A735,'Input de Projetos'!$A$3:$B$999,2,false),"")</f>
        <v/>
      </c>
      <c r="N735" s="48" t="str">
        <f t="shared" si="14"/>
        <v/>
      </c>
      <c r="O735" s="48" t="str">
        <f>IFERROR(if(J735&lt;&gt;"Sim","",VLOOKUP(A735,'Input de Projetos'!$A$3:$F$999,5,FALSE)*H735),"")</f>
        <v/>
      </c>
      <c r="P735" s="66" t="str">
        <f t="shared" si="15"/>
        <v/>
      </c>
      <c r="Q735" s="10"/>
      <c r="R735" s="10"/>
      <c r="S735" s="10"/>
    </row>
    <row r="736">
      <c r="A736" s="10"/>
      <c r="B736" s="10"/>
      <c r="C736" s="10"/>
      <c r="D736" s="67"/>
      <c r="E736" s="62"/>
      <c r="F736" s="62"/>
      <c r="G736" s="51"/>
      <c r="H736" s="62"/>
      <c r="I736" s="20"/>
      <c r="J736" s="51"/>
      <c r="K736" s="51"/>
      <c r="L736" s="26"/>
      <c r="M736" s="65" t="str">
        <f>iferror(sumifs($H$3:$H$1009,$A$3:$A$1009,A736,$C$3:$C$1009,C736)/vlookup(A736,'Input de Projetos'!$A$3:$B$999,2,false),"")</f>
        <v/>
      </c>
      <c r="N736" s="48" t="str">
        <f t="shared" si="14"/>
        <v/>
      </c>
      <c r="O736" s="48" t="str">
        <f>IFERROR(if(J736&lt;&gt;"Sim","",VLOOKUP(A736,'Input de Projetos'!$A$3:$F$999,5,FALSE)*H736),"")</f>
        <v/>
      </c>
      <c r="P736" s="66" t="str">
        <f t="shared" si="15"/>
        <v/>
      </c>
      <c r="Q736" s="10"/>
      <c r="R736" s="10"/>
      <c r="S736" s="10"/>
    </row>
    <row r="737">
      <c r="A737" s="10"/>
      <c r="B737" s="10"/>
      <c r="C737" s="10"/>
      <c r="D737" s="67"/>
      <c r="E737" s="62"/>
      <c r="F737" s="62"/>
      <c r="G737" s="51"/>
      <c r="H737" s="62"/>
      <c r="I737" s="20"/>
      <c r="J737" s="51"/>
      <c r="K737" s="51"/>
      <c r="L737" s="26"/>
      <c r="M737" s="65" t="str">
        <f>iferror(sumifs($H$3:$H$1009,$A$3:$A$1009,A737,$C$3:$C$1009,C737)/vlookup(A737,'Input de Projetos'!$A$3:$B$999,2,false),"")</f>
        <v/>
      </c>
      <c r="N737" s="48" t="str">
        <f t="shared" si="14"/>
        <v/>
      </c>
      <c r="O737" s="48" t="str">
        <f>IFERROR(if(J737&lt;&gt;"Sim","",VLOOKUP(A737,'Input de Projetos'!$A$3:$F$999,5,FALSE)*H737),"")</f>
        <v/>
      </c>
      <c r="P737" s="66" t="str">
        <f t="shared" si="15"/>
        <v/>
      </c>
      <c r="Q737" s="10"/>
      <c r="R737" s="10"/>
      <c r="S737" s="10"/>
    </row>
    <row r="738">
      <c r="A738" s="10"/>
      <c r="B738" s="10"/>
      <c r="C738" s="10"/>
      <c r="D738" s="67"/>
      <c r="E738" s="62"/>
      <c r="F738" s="62"/>
      <c r="G738" s="51"/>
      <c r="H738" s="62"/>
      <c r="I738" s="20"/>
      <c r="J738" s="51"/>
      <c r="K738" s="51"/>
      <c r="L738" s="26"/>
      <c r="M738" s="65" t="str">
        <f>iferror(sumifs($H$3:$H$1009,$A$3:$A$1009,A738,$C$3:$C$1009,C738)/vlookup(A738,'Input de Projetos'!$A$3:$B$999,2,false),"")</f>
        <v/>
      </c>
      <c r="N738" s="48" t="str">
        <f t="shared" si="14"/>
        <v/>
      </c>
      <c r="O738" s="48" t="str">
        <f>IFERROR(if(J738&lt;&gt;"Sim","",VLOOKUP(A738,'Input de Projetos'!$A$3:$F$999,5,FALSE)*H738),"")</f>
        <v/>
      </c>
      <c r="P738" s="66" t="str">
        <f t="shared" si="15"/>
        <v/>
      </c>
      <c r="Q738" s="10"/>
      <c r="R738" s="10"/>
      <c r="S738" s="10"/>
    </row>
    <row r="739">
      <c r="A739" s="10"/>
      <c r="B739" s="10"/>
      <c r="C739" s="10"/>
      <c r="D739" s="67"/>
      <c r="E739" s="62"/>
      <c r="F739" s="62"/>
      <c r="G739" s="51"/>
      <c r="H739" s="62"/>
      <c r="I739" s="20"/>
      <c r="J739" s="51"/>
      <c r="K739" s="51"/>
      <c r="L739" s="26"/>
      <c r="M739" s="65" t="str">
        <f>iferror(sumifs($H$3:$H$1009,$A$3:$A$1009,A739,$C$3:$C$1009,C739)/vlookup(A739,'Input de Projetos'!$A$3:$B$999,2,false),"")</f>
        <v/>
      </c>
      <c r="N739" s="48" t="str">
        <f t="shared" si="14"/>
        <v/>
      </c>
      <c r="O739" s="48" t="str">
        <f>IFERROR(if(J739&lt;&gt;"Sim","",VLOOKUP(A739,'Input de Projetos'!$A$3:$F$999,5,FALSE)*H739),"")</f>
        <v/>
      </c>
      <c r="P739" s="66" t="str">
        <f t="shared" si="15"/>
        <v/>
      </c>
      <c r="Q739" s="10"/>
      <c r="R739" s="10"/>
      <c r="S739" s="10"/>
    </row>
    <row r="740">
      <c r="A740" s="10"/>
      <c r="B740" s="10"/>
      <c r="C740" s="10"/>
      <c r="D740" s="67"/>
      <c r="E740" s="62"/>
      <c r="F740" s="62"/>
      <c r="G740" s="51"/>
      <c r="H740" s="62"/>
      <c r="I740" s="20"/>
      <c r="J740" s="51"/>
      <c r="K740" s="51"/>
      <c r="L740" s="26"/>
      <c r="M740" s="65" t="str">
        <f>iferror(sumifs($H$3:$H$1009,$A$3:$A$1009,A740,$C$3:$C$1009,C740)/vlookup(A740,'Input de Projetos'!$A$3:$B$999,2,false),"")</f>
        <v/>
      </c>
      <c r="N740" s="48" t="str">
        <f t="shared" si="14"/>
        <v/>
      </c>
      <c r="O740" s="48" t="str">
        <f>IFERROR(if(J740&lt;&gt;"Sim","",VLOOKUP(A740,'Input de Projetos'!$A$3:$F$999,5,FALSE)*H740),"")</f>
        <v/>
      </c>
      <c r="P740" s="66" t="str">
        <f t="shared" si="15"/>
        <v/>
      </c>
      <c r="Q740" s="10"/>
      <c r="R740" s="10"/>
      <c r="S740" s="10"/>
    </row>
    <row r="741">
      <c r="A741" s="10"/>
      <c r="B741" s="10"/>
      <c r="C741" s="10"/>
      <c r="D741" s="67"/>
      <c r="E741" s="62"/>
      <c r="F741" s="62"/>
      <c r="G741" s="51"/>
      <c r="H741" s="62"/>
      <c r="I741" s="20"/>
      <c r="J741" s="51"/>
      <c r="K741" s="51"/>
      <c r="L741" s="26"/>
      <c r="M741" s="65" t="str">
        <f>iferror(sumifs($H$3:$H$1009,$A$3:$A$1009,A741,$C$3:$C$1009,C741)/vlookup(A741,'Input de Projetos'!$A$3:$B$999,2,false),"")</f>
        <v/>
      </c>
      <c r="N741" s="48" t="str">
        <f t="shared" si="14"/>
        <v/>
      </c>
      <c r="O741" s="48" t="str">
        <f>IFERROR(if(J741&lt;&gt;"Sim","",VLOOKUP(A741,'Input de Projetos'!$A$3:$F$999,5,FALSE)*H741),"")</f>
        <v/>
      </c>
      <c r="P741" s="66" t="str">
        <f t="shared" si="15"/>
        <v/>
      </c>
      <c r="Q741" s="10"/>
      <c r="R741" s="10"/>
      <c r="S741" s="10"/>
    </row>
    <row r="742">
      <c r="A742" s="10"/>
      <c r="B742" s="10"/>
      <c r="C742" s="10"/>
      <c r="D742" s="67"/>
      <c r="E742" s="62"/>
      <c r="F742" s="62"/>
      <c r="G742" s="51"/>
      <c r="H742" s="62"/>
      <c r="I742" s="20"/>
      <c r="J742" s="51"/>
      <c r="K742" s="51"/>
      <c r="L742" s="26"/>
      <c r="M742" s="65" t="str">
        <f>iferror(sumifs($H$3:$H$1009,$A$3:$A$1009,A742,$C$3:$C$1009,C742)/vlookup(A742,'Input de Projetos'!$A$3:$B$999,2,false),"")</f>
        <v/>
      </c>
      <c r="N742" s="48" t="str">
        <f t="shared" si="14"/>
        <v/>
      </c>
      <c r="O742" s="48" t="str">
        <f>IFERROR(if(J742&lt;&gt;"Sim","",VLOOKUP(A742,'Input de Projetos'!$A$3:$F$999,5,FALSE)*H742),"")</f>
        <v/>
      </c>
      <c r="P742" s="66" t="str">
        <f t="shared" si="15"/>
        <v/>
      </c>
      <c r="Q742" s="10"/>
      <c r="R742" s="10"/>
      <c r="S742" s="10"/>
    </row>
    <row r="743">
      <c r="A743" s="10"/>
      <c r="B743" s="10"/>
      <c r="C743" s="10"/>
      <c r="D743" s="67"/>
      <c r="E743" s="62"/>
      <c r="F743" s="62"/>
      <c r="G743" s="51"/>
      <c r="H743" s="62"/>
      <c r="I743" s="20"/>
      <c r="J743" s="51"/>
      <c r="K743" s="51"/>
      <c r="L743" s="26"/>
      <c r="M743" s="65" t="str">
        <f>iferror(sumifs($H$3:$H$1009,$A$3:$A$1009,A743,$C$3:$C$1009,C743)/vlookup(A743,'Input de Projetos'!$A$3:$B$999,2,false),"")</f>
        <v/>
      </c>
      <c r="N743" s="48" t="str">
        <f t="shared" si="14"/>
        <v/>
      </c>
      <c r="O743" s="48" t="str">
        <f>IFERROR(if(J743&lt;&gt;"Sim","",VLOOKUP(A743,'Input de Projetos'!$A$3:$F$999,5,FALSE)*H743),"")</f>
        <v/>
      </c>
      <c r="P743" s="66" t="str">
        <f t="shared" si="15"/>
        <v/>
      </c>
      <c r="Q743" s="10"/>
      <c r="R743" s="10"/>
      <c r="S743" s="10"/>
    </row>
    <row r="744">
      <c r="A744" s="10"/>
      <c r="B744" s="10"/>
      <c r="C744" s="10"/>
      <c r="D744" s="67"/>
      <c r="E744" s="62"/>
      <c r="F744" s="62"/>
      <c r="G744" s="51"/>
      <c r="H744" s="62"/>
      <c r="I744" s="20"/>
      <c r="J744" s="51"/>
      <c r="K744" s="51"/>
      <c r="L744" s="26"/>
      <c r="M744" s="65" t="str">
        <f>iferror(sumifs($H$3:$H$1009,$A$3:$A$1009,A744,$C$3:$C$1009,C744)/vlookup(A744,'Input de Projetos'!$A$3:$B$999,2,false),"")</f>
        <v/>
      </c>
      <c r="N744" s="48" t="str">
        <f t="shared" si="14"/>
        <v/>
      </c>
      <c r="O744" s="48" t="str">
        <f>IFERROR(if(J744&lt;&gt;"Sim","",VLOOKUP(A744,'Input de Projetos'!$A$3:$F$999,5,FALSE)*H744),"")</f>
        <v/>
      </c>
      <c r="P744" s="66" t="str">
        <f t="shared" si="15"/>
        <v/>
      </c>
      <c r="Q744" s="10"/>
      <c r="R744" s="10"/>
      <c r="S744" s="10"/>
    </row>
    <row r="745">
      <c r="A745" s="10"/>
      <c r="B745" s="10"/>
      <c r="C745" s="10"/>
      <c r="D745" s="67"/>
      <c r="E745" s="62"/>
      <c r="F745" s="62"/>
      <c r="G745" s="51"/>
      <c r="H745" s="62"/>
      <c r="I745" s="20"/>
      <c r="J745" s="51"/>
      <c r="K745" s="51"/>
      <c r="L745" s="26"/>
      <c r="M745" s="65" t="str">
        <f>iferror(sumifs($H$3:$H$1009,$A$3:$A$1009,A745,$C$3:$C$1009,C745)/vlookup(A745,'Input de Projetos'!$A$3:$B$999,2,false),"")</f>
        <v/>
      </c>
      <c r="N745" s="48" t="str">
        <f t="shared" si="14"/>
        <v/>
      </c>
      <c r="O745" s="48" t="str">
        <f>IFERROR(if(J745&lt;&gt;"Sim","",VLOOKUP(A745,'Input de Projetos'!$A$3:$F$999,5,FALSE)*H745),"")</f>
        <v/>
      </c>
      <c r="P745" s="66" t="str">
        <f t="shared" si="15"/>
        <v/>
      </c>
      <c r="Q745" s="10"/>
      <c r="R745" s="10"/>
      <c r="S745" s="10"/>
    </row>
    <row r="746">
      <c r="A746" s="10"/>
      <c r="B746" s="10"/>
      <c r="C746" s="10"/>
      <c r="D746" s="67"/>
      <c r="E746" s="62"/>
      <c r="F746" s="62"/>
      <c r="G746" s="51"/>
      <c r="H746" s="62"/>
      <c r="I746" s="20"/>
      <c r="J746" s="51"/>
      <c r="K746" s="51"/>
      <c r="L746" s="26"/>
      <c r="M746" s="65" t="str">
        <f>iferror(sumifs($H$3:$H$1009,$A$3:$A$1009,A746,$C$3:$C$1009,C746)/vlookup(A746,'Input de Projetos'!$A$3:$B$999,2,false),"")</f>
        <v/>
      </c>
      <c r="N746" s="48" t="str">
        <f t="shared" si="14"/>
        <v/>
      </c>
      <c r="O746" s="48" t="str">
        <f>IFERROR(if(J746&lt;&gt;"Sim","",VLOOKUP(A746,'Input de Projetos'!$A$3:$F$999,5,FALSE)*H746),"")</f>
        <v/>
      </c>
      <c r="P746" s="66" t="str">
        <f t="shared" si="15"/>
        <v/>
      </c>
      <c r="Q746" s="10"/>
      <c r="R746" s="10"/>
      <c r="S746" s="10"/>
    </row>
    <row r="747">
      <c r="A747" s="10"/>
      <c r="B747" s="10"/>
      <c r="C747" s="10"/>
      <c r="D747" s="67"/>
      <c r="E747" s="62"/>
      <c r="F747" s="62"/>
      <c r="G747" s="51"/>
      <c r="H747" s="62"/>
      <c r="I747" s="20"/>
      <c r="J747" s="51"/>
      <c r="K747" s="51"/>
      <c r="L747" s="26"/>
      <c r="M747" s="65" t="str">
        <f>iferror(sumifs($H$3:$H$1009,$A$3:$A$1009,A747,$C$3:$C$1009,C747)/vlookup(A747,'Input de Projetos'!$A$3:$B$999,2,false),"")</f>
        <v/>
      </c>
      <c r="N747" s="48" t="str">
        <f t="shared" si="14"/>
        <v/>
      </c>
      <c r="O747" s="48" t="str">
        <f>IFERROR(if(J747&lt;&gt;"Sim","",VLOOKUP(A747,'Input de Projetos'!$A$3:$F$999,5,FALSE)*H747),"")</f>
        <v/>
      </c>
      <c r="P747" s="66" t="str">
        <f t="shared" si="15"/>
        <v/>
      </c>
      <c r="Q747" s="10"/>
      <c r="R747" s="10"/>
      <c r="S747" s="10"/>
    </row>
    <row r="748">
      <c r="A748" s="10"/>
      <c r="B748" s="10"/>
      <c r="C748" s="10"/>
      <c r="D748" s="67"/>
      <c r="E748" s="62"/>
      <c r="F748" s="62"/>
      <c r="G748" s="51"/>
      <c r="H748" s="62"/>
      <c r="I748" s="20"/>
      <c r="J748" s="51"/>
      <c r="K748" s="51"/>
      <c r="L748" s="26"/>
      <c r="M748" s="65" t="str">
        <f>iferror(sumifs($H$3:$H$1009,$A$3:$A$1009,A748,$C$3:$C$1009,C748)/vlookup(A748,'Input de Projetos'!$A$3:$B$999,2,false),"")</f>
        <v/>
      </c>
      <c r="N748" s="48" t="str">
        <f t="shared" si="14"/>
        <v/>
      </c>
      <c r="O748" s="48" t="str">
        <f>IFERROR(if(J748&lt;&gt;"Sim","",VLOOKUP(A748,'Input de Projetos'!$A$3:$F$999,5,FALSE)*H748),"")</f>
        <v/>
      </c>
      <c r="P748" s="66" t="str">
        <f t="shared" si="15"/>
        <v/>
      </c>
      <c r="Q748" s="10"/>
      <c r="R748" s="10"/>
      <c r="S748" s="10"/>
    </row>
    <row r="749">
      <c r="A749" s="10"/>
      <c r="B749" s="10"/>
      <c r="C749" s="10"/>
      <c r="D749" s="67"/>
      <c r="E749" s="62"/>
      <c r="F749" s="62"/>
      <c r="G749" s="51"/>
      <c r="H749" s="62"/>
      <c r="I749" s="20"/>
      <c r="J749" s="51"/>
      <c r="K749" s="51"/>
      <c r="L749" s="26"/>
      <c r="M749" s="65" t="str">
        <f>iferror(sumifs($H$3:$H$1009,$A$3:$A$1009,A749,$C$3:$C$1009,C749)/vlookup(A749,'Input de Projetos'!$A$3:$B$999,2,false),"")</f>
        <v/>
      </c>
      <c r="N749" s="48" t="str">
        <f t="shared" si="14"/>
        <v/>
      </c>
      <c r="O749" s="48" t="str">
        <f>IFERROR(if(J749&lt;&gt;"Sim","",VLOOKUP(A749,'Input de Projetos'!$A$3:$F$999,5,FALSE)*H749),"")</f>
        <v/>
      </c>
      <c r="P749" s="66" t="str">
        <f t="shared" si="15"/>
        <v/>
      </c>
      <c r="Q749" s="10"/>
      <c r="R749" s="10"/>
      <c r="S749" s="10"/>
    </row>
    <row r="750">
      <c r="A750" s="10"/>
      <c r="B750" s="10"/>
      <c r="C750" s="10"/>
      <c r="D750" s="67"/>
      <c r="E750" s="62"/>
      <c r="F750" s="62"/>
      <c r="G750" s="51"/>
      <c r="H750" s="62"/>
      <c r="I750" s="20"/>
      <c r="J750" s="51"/>
      <c r="K750" s="51"/>
      <c r="L750" s="26"/>
      <c r="M750" s="65" t="str">
        <f>iferror(sumifs($H$3:$H$1009,$A$3:$A$1009,A750,$C$3:$C$1009,C750)/vlookup(A750,'Input de Projetos'!$A$3:$B$999,2,false),"")</f>
        <v/>
      </c>
      <c r="N750" s="48" t="str">
        <f t="shared" si="14"/>
        <v/>
      </c>
      <c r="O750" s="48" t="str">
        <f>IFERROR(if(J750&lt;&gt;"Sim","",VLOOKUP(A750,'Input de Projetos'!$A$3:$F$999,5,FALSE)*H750),"")</f>
        <v/>
      </c>
      <c r="P750" s="66" t="str">
        <f t="shared" si="15"/>
        <v/>
      </c>
      <c r="Q750" s="10"/>
      <c r="R750" s="10"/>
      <c r="S750" s="10"/>
    </row>
    <row r="751">
      <c r="A751" s="10"/>
      <c r="B751" s="10"/>
      <c r="C751" s="10"/>
      <c r="D751" s="67"/>
      <c r="E751" s="62"/>
      <c r="F751" s="62"/>
      <c r="G751" s="51"/>
      <c r="H751" s="62"/>
      <c r="I751" s="20"/>
      <c r="J751" s="51"/>
      <c r="K751" s="51"/>
      <c r="L751" s="26"/>
      <c r="M751" s="65" t="str">
        <f>iferror(sumifs($H$3:$H$1009,$A$3:$A$1009,A751,$C$3:$C$1009,C751)/vlookup(A751,'Input de Projetos'!$A$3:$B$999,2,false),"")</f>
        <v/>
      </c>
      <c r="N751" s="48" t="str">
        <f t="shared" si="14"/>
        <v/>
      </c>
      <c r="O751" s="48" t="str">
        <f>IFERROR(if(J751&lt;&gt;"Sim","",VLOOKUP(A751,'Input de Projetos'!$A$3:$F$999,5,FALSE)*H751),"")</f>
        <v/>
      </c>
      <c r="P751" s="66" t="str">
        <f t="shared" si="15"/>
        <v/>
      </c>
      <c r="Q751" s="10"/>
      <c r="R751" s="10"/>
      <c r="S751" s="10"/>
    </row>
    <row r="752">
      <c r="A752" s="10"/>
      <c r="B752" s="10"/>
      <c r="C752" s="10"/>
      <c r="D752" s="67"/>
      <c r="E752" s="62"/>
      <c r="F752" s="62"/>
      <c r="G752" s="51"/>
      <c r="H752" s="62"/>
      <c r="I752" s="20"/>
      <c r="J752" s="51"/>
      <c r="K752" s="51"/>
      <c r="L752" s="26"/>
      <c r="M752" s="65" t="str">
        <f>iferror(sumifs($H$3:$H$1009,$A$3:$A$1009,A752,$C$3:$C$1009,C752)/vlookup(A752,'Input de Projetos'!$A$3:$B$999,2,false),"")</f>
        <v/>
      </c>
      <c r="N752" s="48" t="str">
        <f t="shared" si="14"/>
        <v/>
      </c>
      <c r="O752" s="48" t="str">
        <f>IFERROR(if(J752&lt;&gt;"Sim","",VLOOKUP(A752,'Input de Projetos'!$A$3:$F$999,5,FALSE)*H752),"")</f>
        <v/>
      </c>
      <c r="P752" s="66" t="str">
        <f t="shared" si="15"/>
        <v/>
      </c>
      <c r="Q752" s="10"/>
      <c r="R752" s="10"/>
      <c r="S752" s="10"/>
    </row>
    <row r="753">
      <c r="A753" s="10"/>
      <c r="B753" s="10"/>
      <c r="C753" s="10"/>
      <c r="D753" s="67"/>
      <c r="E753" s="62"/>
      <c r="F753" s="62"/>
      <c r="G753" s="51"/>
      <c r="H753" s="62"/>
      <c r="I753" s="20"/>
      <c r="J753" s="51"/>
      <c r="K753" s="51"/>
      <c r="L753" s="26"/>
      <c r="M753" s="65" t="str">
        <f>iferror(sumifs($H$3:$H$1009,$A$3:$A$1009,A753,$C$3:$C$1009,C753)/vlookup(A753,'Input de Projetos'!$A$3:$B$999,2,false),"")</f>
        <v/>
      </c>
      <c r="N753" s="48" t="str">
        <f t="shared" si="14"/>
        <v/>
      </c>
      <c r="O753" s="48" t="str">
        <f>IFERROR(if(J753&lt;&gt;"Sim","",VLOOKUP(A753,'Input de Projetos'!$A$3:$F$999,5,FALSE)*H753),"")</f>
        <v/>
      </c>
      <c r="P753" s="66" t="str">
        <f t="shared" si="15"/>
        <v/>
      </c>
      <c r="Q753" s="10"/>
      <c r="R753" s="10"/>
      <c r="S753" s="10"/>
    </row>
    <row r="754">
      <c r="A754" s="10"/>
      <c r="B754" s="10"/>
      <c r="C754" s="10"/>
      <c r="D754" s="67"/>
      <c r="E754" s="62"/>
      <c r="F754" s="62"/>
      <c r="G754" s="51"/>
      <c r="H754" s="62"/>
      <c r="I754" s="20"/>
      <c r="J754" s="51"/>
      <c r="K754" s="51"/>
      <c r="L754" s="26"/>
      <c r="M754" s="65" t="str">
        <f>iferror(sumifs($H$3:$H$1009,$A$3:$A$1009,A754,$C$3:$C$1009,C754)/vlookup(A754,'Input de Projetos'!$A$3:$B$999,2,false),"")</f>
        <v/>
      </c>
      <c r="N754" s="48" t="str">
        <f t="shared" si="14"/>
        <v/>
      </c>
      <c r="O754" s="48" t="str">
        <f>IFERROR(if(J754&lt;&gt;"Sim","",VLOOKUP(A754,'Input de Projetos'!$A$3:$F$999,5,FALSE)*H754),"")</f>
        <v/>
      </c>
      <c r="P754" s="66" t="str">
        <f t="shared" si="15"/>
        <v/>
      </c>
      <c r="Q754" s="10"/>
      <c r="R754" s="10"/>
      <c r="S754" s="10"/>
    </row>
    <row r="755">
      <c r="A755" s="10"/>
      <c r="B755" s="10"/>
      <c r="C755" s="10"/>
      <c r="D755" s="67"/>
      <c r="E755" s="62"/>
      <c r="F755" s="62"/>
      <c r="G755" s="51"/>
      <c r="H755" s="62"/>
      <c r="I755" s="20"/>
      <c r="J755" s="51"/>
      <c r="K755" s="51"/>
      <c r="L755" s="26"/>
      <c r="M755" s="65" t="str">
        <f>iferror(sumifs($H$3:$H$1009,$A$3:$A$1009,A755,$C$3:$C$1009,C755)/vlookup(A755,'Input de Projetos'!$A$3:$B$999,2,false),"")</f>
        <v/>
      </c>
      <c r="N755" s="48" t="str">
        <f t="shared" si="14"/>
        <v/>
      </c>
      <c r="O755" s="48" t="str">
        <f>IFERROR(if(J755&lt;&gt;"Sim","",VLOOKUP(A755,'Input de Projetos'!$A$3:$F$999,5,FALSE)*H755),"")</f>
        <v/>
      </c>
      <c r="P755" s="66" t="str">
        <f t="shared" si="15"/>
        <v/>
      </c>
      <c r="Q755" s="10"/>
      <c r="R755" s="10"/>
      <c r="S755" s="10"/>
    </row>
    <row r="756">
      <c r="A756" s="10"/>
      <c r="B756" s="10"/>
      <c r="C756" s="10"/>
      <c r="D756" s="67"/>
      <c r="E756" s="62"/>
      <c r="F756" s="62"/>
      <c r="G756" s="51"/>
      <c r="H756" s="62"/>
      <c r="I756" s="20"/>
      <c r="J756" s="51"/>
      <c r="K756" s="51"/>
      <c r="L756" s="26"/>
      <c r="M756" s="65" t="str">
        <f>iferror(sumifs($H$3:$H$1009,$A$3:$A$1009,A756,$C$3:$C$1009,C756)/vlookup(A756,'Input de Projetos'!$A$3:$B$999,2,false),"")</f>
        <v/>
      </c>
      <c r="N756" s="48" t="str">
        <f t="shared" si="14"/>
        <v/>
      </c>
      <c r="O756" s="48" t="str">
        <f>IFERROR(if(J756&lt;&gt;"Sim","",VLOOKUP(A756,'Input de Projetos'!$A$3:$F$999,5,FALSE)*H756),"")</f>
        <v/>
      </c>
      <c r="P756" s="66" t="str">
        <f t="shared" si="15"/>
        <v/>
      </c>
      <c r="Q756" s="10"/>
      <c r="R756" s="10"/>
      <c r="S756" s="10"/>
    </row>
    <row r="757">
      <c r="A757" s="10"/>
      <c r="B757" s="10"/>
      <c r="C757" s="10"/>
      <c r="D757" s="67"/>
      <c r="E757" s="62"/>
      <c r="F757" s="62"/>
      <c r="G757" s="51"/>
      <c r="H757" s="62"/>
      <c r="I757" s="20"/>
      <c r="J757" s="51"/>
      <c r="K757" s="51"/>
      <c r="L757" s="26"/>
      <c r="M757" s="65" t="str">
        <f>iferror(sumifs($H$3:$H$1009,$A$3:$A$1009,A757,$C$3:$C$1009,C757)/vlookup(A757,'Input de Projetos'!$A$3:$B$999,2,false),"")</f>
        <v/>
      </c>
      <c r="N757" s="48" t="str">
        <f t="shared" si="14"/>
        <v/>
      </c>
      <c r="O757" s="48" t="str">
        <f>IFERROR(if(J757&lt;&gt;"Sim","",VLOOKUP(A757,'Input de Projetos'!$A$3:$F$999,5,FALSE)*H757),"")</f>
        <v/>
      </c>
      <c r="P757" s="66" t="str">
        <f t="shared" si="15"/>
        <v/>
      </c>
      <c r="Q757" s="10"/>
      <c r="R757" s="10"/>
      <c r="S757" s="10"/>
    </row>
    <row r="758">
      <c r="A758" s="10"/>
      <c r="B758" s="10"/>
      <c r="C758" s="10"/>
      <c r="D758" s="67"/>
      <c r="E758" s="62"/>
      <c r="F758" s="62"/>
      <c r="G758" s="51"/>
      <c r="H758" s="62"/>
      <c r="I758" s="20"/>
      <c r="J758" s="51"/>
      <c r="K758" s="51"/>
      <c r="L758" s="26"/>
      <c r="M758" s="65" t="str">
        <f>iferror(sumifs($H$3:$H$1009,$A$3:$A$1009,A758,$C$3:$C$1009,C758)/vlookup(A758,'Input de Projetos'!$A$3:$B$999,2,false),"")</f>
        <v/>
      </c>
      <c r="N758" s="48" t="str">
        <f t="shared" si="14"/>
        <v/>
      </c>
      <c r="O758" s="48" t="str">
        <f>IFERROR(if(J758&lt;&gt;"Sim","",VLOOKUP(A758,'Input de Projetos'!$A$3:$F$999,5,FALSE)*H758),"")</f>
        <v/>
      </c>
      <c r="P758" s="66" t="str">
        <f t="shared" si="15"/>
        <v/>
      </c>
      <c r="Q758" s="10"/>
      <c r="R758" s="10"/>
      <c r="S758" s="10"/>
    </row>
    <row r="759">
      <c r="A759" s="10"/>
      <c r="B759" s="10"/>
      <c r="C759" s="10"/>
      <c r="D759" s="67"/>
      <c r="E759" s="62"/>
      <c r="F759" s="62"/>
      <c r="G759" s="51"/>
      <c r="H759" s="62"/>
      <c r="I759" s="20"/>
      <c r="J759" s="51"/>
      <c r="K759" s="51"/>
      <c r="L759" s="26"/>
      <c r="M759" s="65" t="str">
        <f>iferror(sumifs($H$3:$H$1009,$A$3:$A$1009,A759,$C$3:$C$1009,C759)/vlookup(A759,'Input de Projetos'!$A$3:$B$999,2,false),"")</f>
        <v/>
      </c>
      <c r="N759" s="48" t="str">
        <f t="shared" si="14"/>
        <v/>
      </c>
      <c r="O759" s="48" t="str">
        <f>IFERROR(if(J759&lt;&gt;"Sim","",VLOOKUP(A759,'Input de Projetos'!$A$3:$F$999,5,FALSE)*H759),"")</f>
        <v/>
      </c>
      <c r="P759" s="66" t="str">
        <f t="shared" si="15"/>
        <v/>
      </c>
      <c r="Q759" s="10"/>
      <c r="R759" s="10"/>
      <c r="S759" s="10"/>
    </row>
    <row r="760">
      <c r="A760" s="10"/>
      <c r="B760" s="10"/>
      <c r="C760" s="10"/>
      <c r="D760" s="67"/>
      <c r="E760" s="62"/>
      <c r="F760" s="62"/>
      <c r="G760" s="51"/>
      <c r="H760" s="62"/>
      <c r="I760" s="20"/>
      <c r="J760" s="51"/>
      <c r="K760" s="51"/>
      <c r="L760" s="26"/>
      <c r="M760" s="65" t="str">
        <f>iferror(sumifs($H$3:$H$1009,$A$3:$A$1009,A760,$C$3:$C$1009,C760)/vlookup(A760,'Input de Projetos'!$A$3:$B$999,2,false),"")</f>
        <v/>
      </c>
      <c r="N760" s="48" t="str">
        <f t="shared" si="14"/>
        <v/>
      </c>
      <c r="O760" s="48" t="str">
        <f>IFERROR(if(J760&lt;&gt;"Sim","",VLOOKUP(A760,'Input de Projetos'!$A$3:$F$999,5,FALSE)*H760),"")</f>
        <v/>
      </c>
      <c r="P760" s="66" t="str">
        <f t="shared" si="15"/>
        <v/>
      </c>
      <c r="Q760" s="10"/>
      <c r="R760" s="10"/>
      <c r="S760" s="10"/>
    </row>
    <row r="761">
      <c r="A761" s="10"/>
      <c r="B761" s="10"/>
      <c r="C761" s="10"/>
      <c r="D761" s="67"/>
      <c r="E761" s="62"/>
      <c r="F761" s="62"/>
      <c r="G761" s="51"/>
      <c r="H761" s="62"/>
      <c r="I761" s="20"/>
      <c r="J761" s="51"/>
      <c r="K761" s="51"/>
      <c r="L761" s="26"/>
      <c r="M761" s="65" t="str">
        <f>iferror(sumifs($H$3:$H$1009,$A$3:$A$1009,A761,$C$3:$C$1009,C761)/vlookup(A761,'Input de Projetos'!$A$3:$B$999,2,false),"")</f>
        <v/>
      </c>
      <c r="N761" s="48" t="str">
        <f t="shared" si="14"/>
        <v/>
      </c>
      <c r="O761" s="48" t="str">
        <f>IFERROR(if(J761&lt;&gt;"Sim","",VLOOKUP(A761,'Input de Projetos'!$A$3:$F$999,5,FALSE)*H761),"")</f>
        <v/>
      </c>
      <c r="P761" s="66" t="str">
        <f t="shared" si="15"/>
        <v/>
      </c>
      <c r="Q761" s="10"/>
      <c r="R761" s="10"/>
      <c r="S761" s="10"/>
    </row>
    <row r="762">
      <c r="A762" s="10"/>
      <c r="B762" s="10"/>
      <c r="C762" s="10"/>
      <c r="D762" s="67"/>
      <c r="E762" s="62"/>
      <c r="F762" s="62"/>
      <c r="G762" s="51"/>
      <c r="H762" s="62"/>
      <c r="I762" s="20"/>
      <c r="J762" s="51"/>
      <c r="K762" s="51"/>
      <c r="L762" s="26"/>
      <c r="M762" s="65" t="str">
        <f>iferror(sumifs($H$3:$H$1009,$A$3:$A$1009,A762,$C$3:$C$1009,C762)/vlookup(A762,'Input de Projetos'!$A$3:$B$999,2,false),"")</f>
        <v/>
      </c>
      <c r="N762" s="48" t="str">
        <f t="shared" si="14"/>
        <v/>
      </c>
      <c r="O762" s="48" t="str">
        <f>IFERROR(if(J762&lt;&gt;"Sim","",VLOOKUP(A762,'Input de Projetos'!$A$3:$F$999,5,FALSE)*H762),"")</f>
        <v/>
      </c>
      <c r="P762" s="66" t="str">
        <f t="shared" si="15"/>
        <v/>
      </c>
      <c r="Q762" s="10"/>
      <c r="R762" s="10"/>
      <c r="S762" s="10"/>
    </row>
    <row r="763">
      <c r="A763" s="10"/>
      <c r="B763" s="10"/>
      <c r="C763" s="10"/>
      <c r="D763" s="67"/>
      <c r="E763" s="62"/>
      <c r="F763" s="62"/>
      <c r="G763" s="51"/>
      <c r="H763" s="62"/>
      <c r="I763" s="20"/>
      <c r="J763" s="51"/>
      <c r="K763" s="51"/>
      <c r="L763" s="26"/>
      <c r="M763" s="65" t="str">
        <f>iferror(sumifs($H$3:$H$1009,$A$3:$A$1009,A763,$C$3:$C$1009,C763)/vlookup(A763,'Input de Projetos'!$A$3:$B$999,2,false),"")</f>
        <v/>
      </c>
      <c r="N763" s="48" t="str">
        <f t="shared" si="14"/>
        <v/>
      </c>
      <c r="O763" s="48" t="str">
        <f>IFERROR(if(J763&lt;&gt;"Sim","",VLOOKUP(A763,'Input de Projetos'!$A$3:$F$999,5,FALSE)*H763),"")</f>
        <v/>
      </c>
      <c r="P763" s="66" t="str">
        <f t="shared" si="15"/>
        <v/>
      </c>
      <c r="Q763" s="10"/>
      <c r="R763" s="10"/>
      <c r="S763" s="10"/>
    </row>
    <row r="764">
      <c r="A764" s="10"/>
      <c r="B764" s="10"/>
      <c r="C764" s="10"/>
      <c r="D764" s="67"/>
      <c r="E764" s="62"/>
      <c r="F764" s="62"/>
      <c r="G764" s="51"/>
      <c r="H764" s="62"/>
      <c r="I764" s="20"/>
      <c r="J764" s="51"/>
      <c r="K764" s="51"/>
      <c r="L764" s="26"/>
      <c r="M764" s="65" t="str">
        <f>iferror(sumifs($H$3:$H$1009,$A$3:$A$1009,A764,$C$3:$C$1009,C764)/vlookup(A764,'Input de Projetos'!$A$3:$B$999,2,false),"")</f>
        <v/>
      </c>
      <c r="N764" s="48" t="str">
        <f t="shared" si="14"/>
        <v/>
      </c>
      <c r="O764" s="48" t="str">
        <f>IFERROR(if(J764&lt;&gt;"Sim","",VLOOKUP(A764,'Input de Projetos'!$A$3:$F$999,5,FALSE)*H764),"")</f>
        <v/>
      </c>
      <c r="P764" s="66" t="str">
        <f t="shared" si="15"/>
        <v/>
      </c>
      <c r="Q764" s="10"/>
      <c r="R764" s="10"/>
      <c r="S764" s="10"/>
    </row>
    <row r="765">
      <c r="A765" s="10"/>
      <c r="B765" s="10"/>
      <c r="C765" s="10"/>
      <c r="D765" s="67"/>
      <c r="E765" s="62"/>
      <c r="F765" s="62"/>
      <c r="G765" s="51"/>
      <c r="H765" s="62"/>
      <c r="I765" s="20"/>
      <c r="J765" s="51"/>
      <c r="K765" s="51"/>
      <c r="L765" s="26"/>
      <c r="M765" s="65" t="str">
        <f>iferror(sumifs($H$3:$H$1009,$A$3:$A$1009,A765,$C$3:$C$1009,C765)/vlookup(A765,'Input de Projetos'!$A$3:$B$999,2,false),"")</f>
        <v/>
      </c>
      <c r="N765" s="48" t="str">
        <f t="shared" si="14"/>
        <v/>
      </c>
      <c r="O765" s="48" t="str">
        <f>IFERROR(if(J765&lt;&gt;"Sim","",VLOOKUP(A765,'Input de Projetos'!$A$3:$F$999,5,FALSE)*H765),"")</f>
        <v/>
      </c>
      <c r="P765" s="66" t="str">
        <f t="shared" si="15"/>
        <v/>
      </c>
      <c r="Q765" s="10"/>
      <c r="R765" s="10"/>
      <c r="S765" s="10"/>
    </row>
    <row r="766">
      <c r="A766" s="10"/>
      <c r="B766" s="10"/>
      <c r="C766" s="10"/>
      <c r="D766" s="67"/>
      <c r="E766" s="62"/>
      <c r="F766" s="62"/>
      <c r="G766" s="51"/>
      <c r="H766" s="62"/>
      <c r="I766" s="20"/>
      <c r="J766" s="51"/>
      <c r="K766" s="51"/>
      <c r="L766" s="26"/>
      <c r="M766" s="65" t="str">
        <f>iferror(sumifs($H$3:$H$1009,$A$3:$A$1009,A766,$C$3:$C$1009,C766)/vlookup(A766,'Input de Projetos'!$A$3:$B$999,2,false),"")</f>
        <v/>
      </c>
      <c r="N766" s="48" t="str">
        <f t="shared" si="14"/>
        <v/>
      </c>
      <c r="O766" s="48" t="str">
        <f>IFERROR(if(J766&lt;&gt;"Sim","",VLOOKUP(A766,'Input de Projetos'!$A$3:$F$999,5,FALSE)*H766),"")</f>
        <v/>
      </c>
      <c r="P766" s="66" t="str">
        <f t="shared" si="15"/>
        <v/>
      </c>
      <c r="Q766" s="10"/>
      <c r="R766" s="10"/>
      <c r="S766" s="10"/>
    </row>
    <row r="767">
      <c r="A767" s="10"/>
      <c r="B767" s="10"/>
      <c r="C767" s="10"/>
      <c r="D767" s="67"/>
      <c r="E767" s="62"/>
      <c r="F767" s="62"/>
      <c r="G767" s="51"/>
      <c r="H767" s="62"/>
      <c r="I767" s="20"/>
      <c r="J767" s="51"/>
      <c r="K767" s="51"/>
      <c r="L767" s="26"/>
      <c r="M767" s="65" t="str">
        <f>iferror(sumifs($H$3:$H$1009,$A$3:$A$1009,A767,$C$3:$C$1009,C767)/vlookup(A767,'Input de Projetos'!$A$3:$B$999,2,false),"")</f>
        <v/>
      </c>
      <c r="N767" s="48" t="str">
        <f t="shared" si="14"/>
        <v/>
      </c>
      <c r="O767" s="48" t="str">
        <f>IFERROR(if(J767&lt;&gt;"Sim","",VLOOKUP(A767,'Input de Projetos'!$A$3:$F$999,5,FALSE)*H767),"")</f>
        <v/>
      </c>
      <c r="P767" s="66" t="str">
        <f t="shared" si="15"/>
        <v/>
      </c>
      <c r="Q767" s="10"/>
      <c r="R767" s="10"/>
      <c r="S767" s="10"/>
    </row>
    <row r="768">
      <c r="A768" s="10"/>
      <c r="B768" s="10"/>
      <c r="C768" s="10"/>
      <c r="D768" s="67"/>
      <c r="E768" s="62"/>
      <c r="F768" s="62"/>
      <c r="G768" s="51"/>
      <c r="H768" s="62"/>
      <c r="I768" s="20"/>
      <c r="J768" s="51"/>
      <c r="K768" s="51"/>
      <c r="L768" s="26"/>
      <c r="M768" s="65" t="str">
        <f>iferror(sumifs($H$3:$H$1009,$A$3:$A$1009,A768,$C$3:$C$1009,C768)/vlookup(A768,'Input de Projetos'!$A$3:$B$999,2,false),"")</f>
        <v/>
      </c>
      <c r="N768" s="48" t="str">
        <f t="shared" si="14"/>
        <v/>
      </c>
      <c r="O768" s="48" t="str">
        <f>IFERROR(if(J768&lt;&gt;"Sim","",VLOOKUP(A768,'Input de Projetos'!$A$3:$F$999,5,FALSE)*H768),"")</f>
        <v/>
      </c>
      <c r="P768" s="66" t="str">
        <f t="shared" si="15"/>
        <v/>
      </c>
      <c r="Q768" s="10"/>
      <c r="R768" s="10"/>
      <c r="S768" s="10"/>
    </row>
    <row r="769">
      <c r="A769" s="10"/>
      <c r="B769" s="10"/>
      <c r="C769" s="10"/>
      <c r="D769" s="67"/>
      <c r="E769" s="62"/>
      <c r="F769" s="62"/>
      <c r="G769" s="51"/>
      <c r="H769" s="62"/>
      <c r="I769" s="20"/>
      <c r="J769" s="51"/>
      <c r="K769" s="51"/>
      <c r="L769" s="26"/>
      <c r="M769" s="65" t="str">
        <f>iferror(sumifs($H$3:$H$1009,$A$3:$A$1009,A769,$C$3:$C$1009,C769)/vlookup(A769,'Input de Projetos'!$A$3:$B$999,2,false),"")</f>
        <v/>
      </c>
      <c r="N769" s="48" t="str">
        <f t="shared" si="14"/>
        <v/>
      </c>
      <c r="O769" s="48" t="str">
        <f>IFERROR(if(J769&lt;&gt;"Sim","",VLOOKUP(A769,'Input de Projetos'!$A$3:$F$999,5,FALSE)*H769),"")</f>
        <v/>
      </c>
      <c r="P769" s="66" t="str">
        <f t="shared" si="15"/>
        <v/>
      </c>
      <c r="Q769" s="10"/>
      <c r="R769" s="10"/>
      <c r="S769" s="10"/>
    </row>
    <row r="770">
      <c r="A770" s="10"/>
      <c r="B770" s="10"/>
      <c r="C770" s="10"/>
      <c r="D770" s="67"/>
      <c r="E770" s="62"/>
      <c r="F770" s="62"/>
      <c r="G770" s="51"/>
      <c r="H770" s="62"/>
      <c r="I770" s="20"/>
      <c r="J770" s="51"/>
      <c r="K770" s="51"/>
      <c r="L770" s="26"/>
      <c r="M770" s="65" t="str">
        <f>iferror(sumifs($H$3:$H$1009,$A$3:$A$1009,A770,$C$3:$C$1009,C770)/vlookup(A770,'Input de Projetos'!$A$3:$B$999,2,false),"")</f>
        <v/>
      </c>
      <c r="N770" s="48" t="str">
        <f t="shared" si="14"/>
        <v/>
      </c>
      <c r="O770" s="48" t="str">
        <f>IFERROR(if(J770&lt;&gt;"Sim","",VLOOKUP(A770,'Input de Projetos'!$A$3:$F$999,5,FALSE)*H770),"")</f>
        <v/>
      </c>
      <c r="P770" s="66" t="str">
        <f t="shared" si="15"/>
        <v/>
      </c>
      <c r="Q770" s="10"/>
      <c r="R770" s="10"/>
      <c r="S770" s="10"/>
    </row>
    <row r="771">
      <c r="A771" s="10"/>
      <c r="B771" s="10"/>
      <c r="C771" s="10"/>
      <c r="D771" s="67"/>
      <c r="E771" s="62"/>
      <c r="F771" s="62"/>
      <c r="G771" s="51"/>
      <c r="H771" s="62"/>
      <c r="I771" s="20"/>
      <c r="J771" s="51"/>
      <c r="K771" s="51"/>
      <c r="L771" s="26"/>
      <c r="M771" s="65" t="str">
        <f>iferror(sumifs($H$3:$H$1009,$A$3:$A$1009,A771,$C$3:$C$1009,C771)/vlookup(A771,'Input de Projetos'!$A$3:$B$999,2,false),"")</f>
        <v/>
      </c>
      <c r="N771" s="48" t="str">
        <f t="shared" si="14"/>
        <v/>
      </c>
      <c r="O771" s="48" t="str">
        <f>IFERROR(if(J771&lt;&gt;"Sim","",VLOOKUP(A771,'Input de Projetos'!$A$3:$F$999,5,FALSE)*H771),"")</f>
        <v/>
      </c>
      <c r="P771" s="66" t="str">
        <f t="shared" si="15"/>
        <v/>
      </c>
      <c r="Q771" s="10"/>
      <c r="R771" s="10"/>
      <c r="S771" s="10"/>
    </row>
    <row r="772">
      <c r="A772" s="10"/>
      <c r="B772" s="10"/>
      <c r="C772" s="10"/>
      <c r="D772" s="67"/>
      <c r="E772" s="62"/>
      <c r="F772" s="62"/>
      <c r="G772" s="51"/>
      <c r="H772" s="62"/>
      <c r="I772" s="20"/>
      <c r="J772" s="51"/>
      <c r="K772" s="51"/>
      <c r="L772" s="26"/>
      <c r="M772" s="65" t="str">
        <f>iferror(sumifs($H$3:$H$1009,$A$3:$A$1009,A772,$C$3:$C$1009,C772)/vlookup(A772,'Input de Projetos'!$A$3:$B$999,2,false),"")</f>
        <v/>
      </c>
      <c r="N772" s="48" t="str">
        <f t="shared" si="14"/>
        <v/>
      </c>
      <c r="O772" s="48" t="str">
        <f>IFERROR(if(J772&lt;&gt;"Sim","",VLOOKUP(A772,'Input de Projetos'!$A$3:$F$999,5,FALSE)*H772),"")</f>
        <v/>
      </c>
      <c r="P772" s="66" t="str">
        <f t="shared" si="15"/>
        <v/>
      </c>
      <c r="Q772" s="10"/>
      <c r="R772" s="10"/>
      <c r="S772" s="10"/>
    </row>
    <row r="773">
      <c r="A773" s="10"/>
      <c r="B773" s="10"/>
      <c r="C773" s="10"/>
      <c r="D773" s="67"/>
      <c r="E773" s="62"/>
      <c r="F773" s="62"/>
      <c r="G773" s="51"/>
      <c r="H773" s="62"/>
      <c r="I773" s="20"/>
      <c r="J773" s="51"/>
      <c r="K773" s="51"/>
      <c r="L773" s="26"/>
      <c r="M773" s="65" t="str">
        <f>iferror(sumifs($H$3:$H$1009,$A$3:$A$1009,A773,$C$3:$C$1009,C773)/vlookup(A773,'Input de Projetos'!$A$3:$B$999,2,false),"")</f>
        <v/>
      </c>
      <c r="N773" s="48" t="str">
        <f t="shared" si="14"/>
        <v/>
      </c>
      <c r="O773" s="48" t="str">
        <f>IFERROR(if(J773&lt;&gt;"Sim","",VLOOKUP(A773,'Input de Projetos'!$A$3:$F$999,5,FALSE)*H773),"")</f>
        <v/>
      </c>
      <c r="P773" s="66" t="str">
        <f t="shared" si="15"/>
        <v/>
      </c>
      <c r="Q773" s="10"/>
      <c r="R773" s="10"/>
      <c r="S773" s="10"/>
    </row>
    <row r="774">
      <c r="A774" s="10"/>
      <c r="B774" s="10"/>
      <c r="C774" s="10"/>
      <c r="D774" s="67"/>
      <c r="E774" s="62"/>
      <c r="F774" s="62"/>
      <c r="G774" s="51"/>
      <c r="H774" s="62"/>
      <c r="I774" s="20"/>
      <c r="J774" s="51"/>
      <c r="K774" s="51"/>
      <c r="L774" s="26"/>
      <c r="M774" s="65" t="str">
        <f>iferror(sumifs($H$3:$H$1009,$A$3:$A$1009,A774,$C$3:$C$1009,C774)/vlookup(A774,'Input de Projetos'!$A$3:$B$999,2,false),"")</f>
        <v/>
      </c>
      <c r="N774" s="48" t="str">
        <f t="shared" si="14"/>
        <v/>
      </c>
      <c r="O774" s="48" t="str">
        <f>IFERROR(if(J774&lt;&gt;"Sim","",VLOOKUP(A774,'Input de Projetos'!$A$3:$F$999,5,FALSE)*H774),"")</f>
        <v/>
      </c>
      <c r="P774" s="66" t="str">
        <f t="shared" si="15"/>
        <v/>
      </c>
      <c r="Q774" s="10"/>
      <c r="R774" s="10"/>
      <c r="S774" s="10"/>
    </row>
    <row r="775">
      <c r="A775" s="10"/>
      <c r="B775" s="10"/>
      <c r="C775" s="10"/>
      <c r="D775" s="67"/>
      <c r="E775" s="62"/>
      <c r="F775" s="62"/>
      <c r="G775" s="51"/>
      <c r="H775" s="62"/>
      <c r="I775" s="20"/>
      <c r="J775" s="51"/>
      <c r="K775" s="51"/>
      <c r="L775" s="26"/>
      <c r="M775" s="65" t="str">
        <f>iferror(sumifs($H$3:$H$1009,$A$3:$A$1009,A775,$C$3:$C$1009,C775)/vlookup(A775,'Input de Projetos'!$A$3:$B$999,2,false),"")</f>
        <v/>
      </c>
      <c r="N775" s="48" t="str">
        <f t="shared" si="14"/>
        <v/>
      </c>
      <c r="O775" s="48" t="str">
        <f>IFERROR(if(J775&lt;&gt;"Sim","",VLOOKUP(A775,'Input de Projetos'!$A$3:$F$999,5,FALSE)*H775),"")</f>
        <v/>
      </c>
      <c r="P775" s="66" t="str">
        <f t="shared" si="15"/>
        <v/>
      </c>
      <c r="Q775" s="10"/>
      <c r="R775" s="10"/>
      <c r="S775" s="10"/>
    </row>
    <row r="776">
      <c r="A776" s="10"/>
      <c r="B776" s="10"/>
      <c r="C776" s="10"/>
      <c r="D776" s="67"/>
      <c r="E776" s="62"/>
      <c r="F776" s="62"/>
      <c r="G776" s="51"/>
      <c r="H776" s="62"/>
      <c r="I776" s="20"/>
      <c r="J776" s="51"/>
      <c r="K776" s="51"/>
      <c r="L776" s="26"/>
      <c r="M776" s="65" t="str">
        <f>iferror(sumifs($H$3:$H$1009,$A$3:$A$1009,A776,$C$3:$C$1009,C776)/vlookup(A776,'Input de Projetos'!$A$3:$B$999,2,false),"")</f>
        <v/>
      </c>
      <c r="N776" s="48" t="str">
        <f t="shared" si="14"/>
        <v/>
      </c>
      <c r="O776" s="48" t="str">
        <f>IFERROR(if(J776&lt;&gt;"Sim","",VLOOKUP(A776,'Input de Projetos'!$A$3:$F$999,5,FALSE)*H776),"")</f>
        <v/>
      </c>
      <c r="P776" s="66" t="str">
        <f t="shared" si="15"/>
        <v/>
      </c>
      <c r="Q776" s="10"/>
      <c r="R776" s="10"/>
      <c r="S776" s="10"/>
    </row>
    <row r="777">
      <c r="A777" s="10"/>
      <c r="B777" s="10"/>
      <c r="C777" s="10"/>
      <c r="D777" s="67"/>
      <c r="E777" s="62"/>
      <c r="F777" s="62"/>
      <c r="G777" s="51"/>
      <c r="H777" s="62"/>
      <c r="I777" s="20"/>
      <c r="J777" s="51"/>
      <c r="K777" s="51"/>
      <c r="L777" s="26"/>
      <c r="M777" s="65" t="str">
        <f>iferror(sumifs($H$3:$H$1009,$A$3:$A$1009,A777,$C$3:$C$1009,C777)/vlookup(A777,'Input de Projetos'!$A$3:$B$999,2,false),"")</f>
        <v/>
      </c>
      <c r="N777" s="48" t="str">
        <f t="shared" si="14"/>
        <v/>
      </c>
      <c r="O777" s="48" t="str">
        <f>IFERROR(if(J777&lt;&gt;"Sim","",VLOOKUP(A777,'Input de Projetos'!$A$3:$F$999,5,FALSE)*H777),"")</f>
        <v/>
      </c>
      <c r="P777" s="66" t="str">
        <f t="shared" si="15"/>
        <v/>
      </c>
      <c r="Q777" s="10"/>
      <c r="R777" s="10"/>
      <c r="S777" s="10"/>
    </row>
    <row r="778">
      <c r="A778" s="10"/>
      <c r="B778" s="10"/>
      <c r="C778" s="10"/>
      <c r="D778" s="67"/>
      <c r="E778" s="62"/>
      <c r="F778" s="62"/>
      <c r="G778" s="51"/>
      <c r="H778" s="62"/>
      <c r="I778" s="20"/>
      <c r="J778" s="51"/>
      <c r="K778" s="51"/>
      <c r="L778" s="26"/>
      <c r="M778" s="65" t="str">
        <f>iferror(sumifs($H$3:$H$1009,$A$3:$A$1009,A778,$C$3:$C$1009,C778)/vlookup(A778,'Input de Projetos'!$A$3:$B$999,2,false),"")</f>
        <v/>
      </c>
      <c r="N778" s="48" t="str">
        <f t="shared" si="14"/>
        <v/>
      </c>
      <c r="O778" s="48" t="str">
        <f>IFERROR(if(J778&lt;&gt;"Sim","",VLOOKUP(A778,'Input de Projetos'!$A$3:$F$999,5,FALSE)*H778),"")</f>
        <v/>
      </c>
      <c r="P778" s="66" t="str">
        <f t="shared" si="15"/>
        <v/>
      </c>
      <c r="Q778" s="10"/>
      <c r="R778" s="10"/>
      <c r="S778" s="10"/>
    </row>
    <row r="779">
      <c r="A779" s="10"/>
      <c r="B779" s="10"/>
      <c r="C779" s="10"/>
      <c r="D779" s="67"/>
      <c r="E779" s="62"/>
      <c r="F779" s="62"/>
      <c r="G779" s="51"/>
      <c r="H779" s="62"/>
      <c r="I779" s="20"/>
      <c r="J779" s="51"/>
      <c r="K779" s="51"/>
      <c r="L779" s="26"/>
      <c r="M779" s="65" t="str">
        <f>iferror(sumifs($H$3:$H$1009,$A$3:$A$1009,A779,$C$3:$C$1009,C779)/vlookup(A779,'Input de Projetos'!$A$3:$B$999,2,false),"")</f>
        <v/>
      </c>
      <c r="N779" s="48" t="str">
        <f t="shared" si="14"/>
        <v/>
      </c>
      <c r="O779" s="48" t="str">
        <f>IFERROR(if(J779&lt;&gt;"Sim","",VLOOKUP(A779,'Input de Projetos'!$A$3:$F$999,5,FALSE)*H779),"")</f>
        <v/>
      </c>
      <c r="P779" s="66" t="str">
        <f t="shared" si="15"/>
        <v/>
      </c>
      <c r="Q779" s="10"/>
      <c r="R779" s="10"/>
      <c r="S779" s="10"/>
    </row>
    <row r="780">
      <c r="A780" s="10"/>
      <c r="B780" s="10"/>
      <c r="C780" s="10"/>
      <c r="D780" s="67"/>
      <c r="E780" s="62"/>
      <c r="F780" s="62"/>
      <c r="G780" s="51"/>
      <c r="H780" s="62"/>
      <c r="I780" s="20"/>
      <c r="J780" s="51"/>
      <c r="K780" s="51"/>
      <c r="L780" s="26"/>
      <c r="M780" s="65" t="str">
        <f>iferror(sumifs($H$3:$H$1009,$A$3:$A$1009,A780,$C$3:$C$1009,C780)/vlookup(A780,'Input de Projetos'!$A$3:$B$999,2,false),"")</f>
        <v/>
      </c>
      <c r="N780" s="48" t="str">
        <f t="shared" si="14"/>
        <v/>
      </c>
      <c r="O780" s="48" t="str">
        <f>IFERROR(if(J780&lt;&gt;"Sim","",VLOOKUP(A780,'Input de Projetos'!$A$3:$F$999,5,FALSE)*H780),"")</f>
        <v/>
      </c>
      <c r="P780" s="66" t="str">
        <f t="shared" si="15"/>
        <v/>
      </c>
      <c r="Q780" s="10"/>
      <c r="R780" s="10"/>
      <c r="S780" s="10"/>
    </row>
    <row r="781">
      <c r="A781" s="10"/>
      <c r="B781" s="10"/>
      <c r="C781" s="10"/>
      <c r="D781" s="67"/>
      <c r="E781" s="62"/>
      <c r="F781" s="62"/>
      <c r="G781" s="51"/>
      <c r="H781" s="62"/>
      <c r="I781" s="20"/>
      <c r="J781" s="51"/>
      <c r="K781" s="51"/>
      <c r="L781" s="26"/>
      <c r="M781" s="65" t="str">
        <f>iferror(sumifs($H$3:$H$1009,$A$3:$A$1009,A781,$C$3:$C$1009,C781)/vlookup(A781,'Input de Projetos'!$A$3:$B$999,2,false),"")</f>
        <v/>
      </c>
      <c r="N781" s="48" t="str">
        <f t="shared" si="14"/>
        <v/>
      </c>
      <c r="O781" s="48" t="str">
        <f>IFERROR(if(J781&lt;&gt;"Sim","",VLOOKUP(A781,'Input de Projetos'!$A$3:$F$999,5,FALSE)*H781),"")</f>
        <v/>
      </c>
      <c r="P781" s="66" t="str">
        <f t="shared" si="15"/>
        <v/>
      </c>
      <c r="Q781" s="10"/>
      <c r="R781" s="10"/>
      <c r="S781" s="10"/>
    </row>
    <row r="782">
      <c r="A782" s="10"/>
      <c r="B782" s="10"/>
      <c r="C782" s="10"/>
      <c r="D782" s="67"/>
      <c r="E782" s="62"/>
      <c r="F782" s="62"/>
      <c r="G782" s="51"/>
      <c r="H782" s="62"/>
      <c r="I782" s="20"/>
      <c r="J782" s="51"/>
      <c r="K782" s="51"/>
      <c r="L782" s="26"/>
      <c r="M782" s="65" t="str">
        <f>iferror(sumifs($H$3:$H$1009,$A$3:$A$1009,A782,$C$3:$C$1009,C782)/vlookup(A782,'Input de Projetos'!$A$3:$B$999,2,false),"")</f>
        <v/>
      </c>
      <c r="N782" s="48" t="str">
        <f t="shared" si="14"/>
        <v/>
      </c>
      <c r="O782" s="48" t="str">
        <f>IFERROR(if(J782&lt;&gt;"Sim","",VLOOKUP(A782,'Input de Projetos'!$A$3:$F$999,5,FALSE)*H782),"")</f>
        <v/>
      </c>
      <c r="P782" s="66" t="str">
        <f t="shared" si="15"/>
        <v/>
      </c>
      <c r="Q782" s="10"/>
      <c r="R782" s="10"/>
      <c r="S782" s="10"/>
    </row>
    <row r="783">
      <c r="A783" s="10"/>
      <c r="B783" s="10"/>
      <c r="C783" s="10"/>
      <c r="D783" s="67"/>
      <c r="E783" s="62"/>
      <c r="F783" s="62"/>
      <c r="G783" s="51"/>
      <c r="H783" s="62"/>
      <c r="I783" s="20"/>
      <c r="J783" s="51"/>
      <c r="K783" s="51"/>
      <c r="L783" s="26"/>
      <c r="M783" s="65" t="str">
        <f>iferror(sumifs($H$3:$H$1009,$A$3:$A$1009,A783,$C$3:$C$1009,C783)/vlookup(A783,'Input de Projetos'!$A$3:$B$999,2,false),"")</f>
        <v/>
      </c>
      <c r="N783" s="48" t="str">
        <f t="shared" si="14"/>
        <v/>
      </c>
      <c r="O783" s="48" t="str">
        <f>IFERROR(if(J783&lt;&gt;"Sim","",VLOOKUP(A783,'Input de Projetos'!$A$3:$F$999,5,FALSE)*H783),"")</f>
        <v/>
      </c>
      <c r="P783" s="66" t="str">
        <f t="shared" si="15"/>
        <v/>
      </c>
      <c r="Q783" s="10"/>
      <c r="R783" s="10"/>
      <c r="S783" s="10"/>
    </row>
    <row r="784">
      <c r="A784" s="10"/>
      <c r="B784" s="10"/>
      <c r="C784" s="10"/>
      <c r="D784" s="67"/>
      <c r="E784" s="62"/>
      <c r="F784" s="62"/>
      <c r="G784" s="51"/>
      <c r="H784" s="62"/>
      <c r="I784" s="20"/>
      <c r="J784" s="51"/>
      <c r="K784" s="51"/>
      <c r="L784" s="26"/>
      <c r="M784" s="65" t="str">
        <f>iferror(sumifs($H$3:$H$1009,$A$3:$A$1009,A784,$C$3:$C$1009,C784)/vlookup(A784,'Input de Projetos'!$A$3:$B$999,2,false),"")</f>
        <v/>
      </c>
      <c r="N784" s="48" t="str">
        <f t="shared" si="14"/>
        <v/>
      </c>
      <c r="O784" s="48" t="str">
        <f>IFERROR(if(J784&lt;&gt;"Sim","",VLOOKUP(A784,'Input de Projetos'!$A$3:$F$999,5,FALSE)*H784),"")</f>
        <v/>
      </c>
      <c r="P784" s="66" t="str">
        <f t="shared" si="15"/>
        <v/>
      </c>
      <c r="Q784" s="10"/>
      <c r="R784" s="10"/>
      <c r="S784" s="10"/>
    </row>
    <row r="785">
      <c r="A785" s="10"/>
      <c r="B785" s="10"/>
      <c r="C785" s="10"/>
      <c r="D785" s="67"/>
      <c r="E785" s="62"/>
      <c r="F785" s="62"/>
      <c r="G785" s="51"/>
      <c r="H785" s="62"/>
      <c r="I785" s="20"/>
      <c r="J785" s="51"/>
      <c r="K785" s="51"/>
      <c r="L785" s="26"/>
      <c r="M785" s="65" t="str">
        <f>iferror(sumifs($H$3:$H$1009,$A$3:$A$1009,A785,$C$3:$C$1009,C785)/vlookup(A785,'Input de Projetos'!$A$3:$B$999,2,false),"")</f>
        <v/>
      </c>
      <c r="N785" s="48" t="str">
        <f t="shared" si="14"/>
        <v/>
      </c>
      <c r="O785" s="48" t="str">
        <f>IFERROR(if(J785&lt;&gt;"Sim","",VLOOKUP(A785,'Input de Projetos'!$A$3:$F$999,5,FALSE)*H785),"")</f>
        <v/>
      </c>
      <c r="P785" s="66" t="str">
        <f t="shared" si="15"/>
        <v/>
      </c>
      <c r="Q785" s="10"/>
      <c r="R785" s="10"/>
      <c r="S785" s="10"/>
    </row>
    <row r="786">
      <c r="A786" s="10"/>
      <c r="B786" s="10"/>
      <c r="C786" s="10"/>
      <c r="D786" s="67"/>
      <c r="E786" s="62"/>
      <c r="F786" s="62"/>
      <c r="G786" s="51"/>
      <c r="H786" s="62"/>
      <c r="I786" s="20"/>
      <c r="J786" s="51"/>
      <c r="K786" s="51"/>
      <c r="L786" s="26"/>
      <c r="M786" s="65" t="str">
        <f>iferror(sumifs($H$3:$H$1009,$A$3:$A$1009,A786,$C$3:$C$1009,C786)/vlookup(A786,'Input de Projetos'!$A$3:$B$999,2,false),"")</f>
        <v/>
      </c>
      <c r="N786" s="48" t="str">
        <f t="shared" si="14"/>
        <v/>
      </c>
      <c r="O786" s="48" t="str">
        <f>IFERROR(if(J786&lt;&gt;"Sim","",VLOOKUP(A786,'Input de Projetos'!$A$3:$F$999,5,FALSE)*H786),"")</f>
        <v/>
      </c>
      <c r="P786" s="66" t="str">
        <f t="shared" si="15"/>
        <v/>
      </c>
      <c r="Q786" s="10"/>
      <c r="R786" s="10"/>
      <c r="S786" s="10"/>
    </row>
    <row r="787">
      <c r="A787" s="10"/>
      <c r="B787" s="10"/>
      <c r="C787" s="10"/>
      <c r="D787" s="67"/>
      <c r="E787" s="62"/>
      <c r="F787" s="62"/>
      <c r="G787" s="51"/>
      <c r="H787" s="62"/>
      <c r="I787" s="20"/>
      <c r="J787" s="51"/>
      <c r="K787" s="51"/>
      <c r="L787" s="26"/>
      <c r="M787" s="65" t="str">
        <f>iferror(sumifs($H$3:$H$1009,$A$3:$A$1009,A787,$C$3:$C$1009,C787)/vlookup(A787,'Input de Projetos'!$A$3:$B$999,2,false),"")</f>
        <v/>
      </c>
      <c r="N787" s="48" t="str">
        <f t="shared" si="14"/>
        <v/>
      </c>
      <c r="O787" s="48" t="str">
        <f>IFERROR(if(J787&lt;&gt;"Sim","",VLOOKUP(A787,'Input de Projetos'!$A$3:$F$999,5,FALSE)*H787),"")</f>
        <v/>
      </c>
      <c r="P787" s="66" t="str">
        <f t="shared" si="15"/>
        <v/>
      </c>
      <c r="Q787" s="10"/>
      <c r="R787" s="10"/>
      <c r="S787" s="10"/>
    </row>
    <row r="788">
      <c r="A788" s="10"/>
      <c r="B788" s="10"/>
      <c r="C788" s="10"/>
      <c r="D788" s="67"/>
      <c r="E788" s="62"/>
      <c r="F788" s="62"/>
      <c r="G788" s="51"/>
      <c r="H788" s="62"/>
      <c r="I788" s="20"/>
      <c r="J788" s="51"/>
      <c r="K788" s="51"/>
      <c r="L788" s="26"/>
      <c r="M788" s="65" t="str">
        <f>iferror(sumifs($H$3:$H$1009,$A$3:$A$1009,A788,$C$3:$C$1009,C788)/vlookup(A788,'Input de Projetos'!$A$3:$B$999,2,false),"")</f>
        <v/>
      </c>
      <c r="N788" s="48" t="str">
        <f t="shared" si="14"/>
        <v/>
      </c>
      <c r="O788" s="48" t="str">
        <f>IFERROR(if(J788&lt;&gt;"Sim","",VLOOKUP(A788,'Input de Projetos'!$A$3:$F$999,5,FALSE)*H788),"")</f>
        <v/>
      </c>
      <c r="P788" s="66" t="str">
        <f t="shared" si="15"/>
        <v/>
      </c>
      <c r="Q788" s="10"/>
      <c r="R788" s="10"/>
      <c r="S788" s="10"/>
    </row>
    <row r="789">
      <c r="A789" s="10"/>
      <c r="B789" s="10"/>
      <c r="C789" s="10"/>
      <c r="D789" s="67"/>
      <c r="E789" s="62"/>
      <c r="F789" s="62"/>
      <c r="G789" s="51"/>
      <c r="H789" s="62"/>
      <c r="I789" s="20"/>
      <c r="J789" s="51"/>
      <c r="K789" s="51"/>
      <c r="L789" s="26"/>
      <c r="M789" s="65" t="str">
        <f>iferror(sumifs($H$3:$H$1009,$A$3:$A$1009,A789,$C$3:$C$1009,C789)/vlookup(A789,'Input de Projetos'!$A$3:$B$999,2,false),"")</f>
        <v/>
      </c>
      <c r="N789" s="48" t="str">
        <f t="shared" si="14"/>
        <v/>
      </c>
      <c r="O789" s="48" t="str">
        <f>IFERROR(if(J789&lt;&gt;"Sim","",VLOOKUP(A789,'Input de Projetos'!$A$3:$F$999,5,FALSE)*H789),"")</f>
        <v/>
      </c>
      <c r="P789" s="66" t="str">
        <f t="shared" si="15"/>
        <v/>
      </c>
      <c r="Q789" s="10"/>
      <c r="R789" s="10"/>
      <c r="S789" s="10"/>
    </row>
    <row r="790">
      <c r="A790" s="10"/>
      <c r="B790" s="10"/>
      <c r="C790" s="10"/>
      <c r="D790" s="67"/>
      <c r="E790" s="62"/>
      <c r="F790" s="62"/>
      <c r="G790" s="51"/>
      <c r="H790" s="62"/>
      <c r="I790" s="20"/>
      <c r="J790" s="51"/>
      <c r="K790" s="51"/>
      <c r="L790" s="26"/>
      <c r="M790" s="65" t="str">
        <f>iferror(sumifs($H$3:$H$1009,$A$3:$A$1009,A790,$C$3:$C$1009,C790)/vlookup(A790,'Input de Projetos'!$A$3:$B$999,2,false),"")</f>
        <v/>
      </c>
      <c r="N790" s="48" t="str">
        <f t="shared" si="14"/>
        <v/>
      </c>
      <c r="O790" s="48" t="str">
        <f>IFERROR(if(J790&lt;&gt;"Sim","",VLOOKUP(A790,'Input de Projetos'!$A$3:$F$999,5,FALSE)*H790),"")</f>
        <v/>
      </c>
      <c r="P790" s="66" t="str">
        <f t="shared" si="15"/>
        <v/>
      </c>
      <c r="Q790" s="10"/>
      <c r="R790" s="10"/>
      <c r="S790" s="10"/>
    </row>
    <row r="791">
      <c r="A791" s="10"/>
      <c r="B791" s="10"/>
      <c r="C791" s="10"/>
      <c r="D791" s="67"/>
      <c r="E791" s="62"/>
      <c r="F791" s="62"/>
      <c r="G791" s="51"/>
      <c r="H791" s="62"/>
      <c r="I791" s="20"/>
      <c r="J791" s="51"/>
      <c r="K791" s="51"/>
      <c r="L791" s="26"/>
      <c r="M791" s="65" t="str">
        <f>iferror(sumifs($H$3:$H$1009,$A$3:$A$1009,A791,$C$3:$C$1009,C791)/vlookup(A791,'Input de Projetos'!$A$3:$B$999,2,false),"")</f>
        <v/>
      </c>
      <c r="N791" s="48" t="str">
        <f t="shared" si="14"/>
        <v/>
      </c>
      <c r="O791" s="48" t="str">
        <f>IFERROR(if(J791&lt;&gt;"Sim","",VLOOKUP(A791,'Input de Projetos'!$A$3:$F$999,5,FALSE)*H791),"")</f>
        <v/>
      </c>
      <c r="P791" s="66" t="str">
        <f t="shared" si="15"/>
        <v/>
      </c>
      <c r="Q791" s="10"/>
      <c r="R791" s="10"/>
      <c r="S791" s="10"/>
    </row>
    <row r="792">
      <c r="A792" s="10"/>
      <c r="B792" s="10"/>
      <c r="C792" s="10"/>
      <c r="D792" s="67"/>
      <c r="E792" s="62"/>
      <c r="F792" s="62"/>
      <c r="G792" s="51"/>
      <c r="H792" s="62"/>
      <c r="I792" s="20"/>
      <c r="J792" s="51"/>
      <c r="K792" s="51"/>
      <c r="L792" s="26"/>
      <c r="M792" s="65" t="str">
        <f>iferror(sumifs($H$3:$H$1009,$A$3:$A$1009,A792,$C$3:$C$1009,C792)/vlookup(A792,'Input de Projetos'!$A$3:$B$999,2,false),"")</f>
        <v/>
      </c>
      <c r="N792" s="48" t="str">
        <f t="shared" si="14"/>
        <v/>
      </c>
      <c r="O792" s="48" t="str">
        <f>IFERROR(if(J792&lt;&gt;"Sim","",VLOOKUP(A792,'Input de Projetos'!$A$3:$F$999,5,FALSE)*H792),"")</f>
        <v/>
      </c>
      <c r="P792" s="66" t="str">
        <f t="shared" si="15"/>
        <v/>
      </c>
      <c r="Q792" s="10"/>
      <c r="R792" s="10"/>
      <c r="S792" s="10"/>
    </row>
    <row r="793">
      <c r="A793" s="10"/>
      <c r="B793" s="10"/>
      <c r="C793" s="10"/>
      <c r="D793" s="67"/>
      <c r="E793" s="62"/>
      <c r="F793" s="62"/>
      <c r="G793" s="51"/>
      <c r="H793" s="62"/>
      <c r="I793" s="20"/>
      <c r="J793" s="51"/>
      <c r="K793" s="51"/>
      <c r="L793" s="26"/>
      <c r="M793" s="65" t="str">
        <f>iferror(sumifs($H$3:$H$1009,$A$3:$A$1009,A793,$C$3:$C$1009,C793)/vlookup(A793,'Input de Projetos'!$A$3:$B$999,2,false),"")</f>
        <v/>
      </c>
      <c r="N793" s="48" t="str">
        <f t="shared" si="14"/>
        <v/>
      </c>
      <c r="O793" s="48" t="str">
        <f>IFERROR(if(J793&lt;&gt;"Sim","",VLOOKUP(A793,'Input de Projetos'!$A$3:$F$999,5,FALSE)*H793),"")</f>
        <v/>
      </c>
      <c r="P793" s="66" t="str">
        <f t="shared" si="15"/>
        <v/>
      </c>
      <c r="Q793" s="10"/>
      <c r="R793" s="10"/>
      <c r="S793" s="10"/>
    </row>
    <row r="794">
      <c r="A794" s="10"/>
      <c r="B794" s="10"/>
      <c r="C794" s="10"/>
      <c r="D794" s="67"/>
      <c r="E794" s="62"/>
      <c r="F794" s="62"/>
      <c r="G794" s="51"/>
      <c r="H794" s="62"/>
      <c r="I794" s="20"/>
      <c r="J794" s="51"/>
      <c r="K794" s="51"/>
      <c r="L794" s="26"/>
      <c r="M794" s="65" t="str">
        <f>iferror(sumifs($H$3:$H$1009,$A$3:$A$1009,A794,$C$3:$C$1009,C794)/vlookup(A794,'Input de Projetos'!$A$3:$B$999,2,false),"")</f>
        <v/>
      </c>
      <c r="N794" s="48" t="str">
        <f t="shared" si="14"/>
        <v/>
      </c>
      <c r="O794" s="48" t="str">
        <f>IFERROR(if(J794&lt;&gt;"Sim","",VLOOKUP(A794,'Input de Projetos'!$A$3:$F$999,5,FALSE)*H794),"")</f>
        <v/>
      </c>
      <c r="P794" s="66" t="str">
        <f t="shared" si="15"/>
        <v/>
      </c>
      <c r="Q794" s="10"/>
      <c r="R794" s="10"/>
      <c r="S794" s="10"/>
    </row>
    <row r="795">
      <c r="A795" s="10"/>
      <c r="B795" s="10"/>
      <c r="C795" s="10"/>
      <c r="D795" s="67"/>
      <c r="E795" s="62"/>
      <c r="F795" s="62"/>
      <c r="G795" s="51"/>
      <c r="H795" s="62"/>
      <c r="I795" s="20"/>
      <c r="J795" s="51"/>
      <c r="K795" s="51"/>
      <c r="L795" s="26"/>
      <c r="M795" s="65" t="str">
        <f>iferror(sumifs($H$3:$H$1009,$A$3:$A$1009,A795,$C$3:$C$1009,C795)/vlookup(A795,'Input de Projetos'!$A$3:$B$999,2,false),"")</f>
        <v/>
      </c>
      <c r="N795" s="48" t="str">
        <f t="shared" si="14"/>
        <v/>
      </c>
      <c r="O795" s="48" t="str">
        <f>IFERROR(if(J795&lt;&gt;"Sim","",VLOOKUP(A795,'Input de Projetos'!$A$3:$F$999,5,FALSE)*H795),"")</f>
        <v/>
      </c>
      <c r="P795" s="66" t="str">
        <f t="shared" si="15"/>
        <v/>
      </c>
      <c r="Q795" s="10"/>
      <c r="R795" s="10"/>
      <c r="S795" s="10"/>
    </row>
    <row r="796">
      <c r="A796" s="10"/>
      <c r="B796" s="10"/>
      <c r="C796" s="10"/>
      <c r="D796" s="67"/>
      <c r="E796" s="62"/>
      <c r="F796" s="62"/>
      <c r="G796" s="51"/>
      <c r="H796" s="62"/>
      <c r="I796" s="20"/>
      <c r="J796" s="51"/>
      <c r="K796" s="51"/>
      <c r="L796" s="26"/>
      <c r="M796" s="65" t="str">
        <f>iferror(sumifs($H$3:$H$1009,$A$3:$A$1009,A796,$C$3:$C$1009,C796)/vlookup(A796,'Input de Projetos'!$A$3:$B$999,2,false),"")</f>
        <v/>
      </c>
      <c r="N796" s="48" t="str">
        <f t="shared" si="14"/>
        <v/>
      </c>
      <c r="O796" s="48" t="str">
        <f>IFERROR(if(J796&lt;&gt;"Sim","",VLOOKUP(A796,'Input de Projetos'!$A$3:$F$999,5,FALSE)*H796),"")</f>
        <v/>
      </c>
      <c r="P796" s="66" t="str">
        <f t="shared" si="15"/>
        <v/>
      </c>
      <c r="Q796" s="10"/>
      <c r="R796" s="10"/>
      <c r="S796" s="10"/>
    </row>
    <row r="797">
      <c r="A797" s="10"/>
      <c r="B797" s="10"/>
      <c r="C797" s="10"/>
      <c r="D797" s="67"/>
      <c r="E797" s="62"/>
      <c r="F797" s="62"/>
      <c r="G797" s="51"/>
      <c r="H797" s="62"/>
      <c r="I797" s="20"/>
      <c r="J797" s="51"/>
      <c r="K797" s="51"/>
      <c r="L797" s="26"/>
      <c r="M797" s="65" t="str">
        <f>iferror(sumifs($H$3:$H$1009,$A$3:$A$1009,A797,$C$3:$C$1009,C797)/vlookup(A797,'Input de Projetos'!$A$3:$B$999,2,false),"")</f>
        <v/>
      </c>
      <c r="N797" s="48" t="str">
        <f t="shared" si="14"/>
        <v/>
      </c>
      <c r="O797" s="48" t="str">
        <f>IFERROR(if(J797&lt;&gt;"Sim","",VLOOKUP(A797,'Input de Projetos'!$A$3:$F$999,5,FALSE)*H797),"")</f>
        <v/>
      </c>
      <c r="P797" s="66" t="str">
        <f t="shared" si="15"/>
        <v/>
      </c>
      <c r="Q797" s="10"/>
      <c r="R797" s="10"/>
      <c r="S797" s="10"/>
    </row>
    <row r="798">
      <c r="A798" s="10"/>
      <c r="B798" s="10"/>
      <c r="C798" s="10"/>
      <c r="D798" s="67"/>
      <c r="E798" s="62"/>
      <c r="F798" s="62"/>
      <c r="G798" s="51"/>
      <c r="H798" s="62"/>
      <c r="I798" s="20"/>
      <c r="J798" s="51"/>
      <c r="K798" s="51"/>
      <c r="L798" s="26"/>
      <c r="M798" s="65" t="str">
        <f>iferror(sumifs($H$3:$H$1009,$A$3:$A$1009,A798,$C$3:$C$1009,C798)/vlookup(A798,'Input de Projetos'!$A$3:$B$999,2,false),"")</f>
        <v/>
      </c>
      <c r="N798" s="48" t="str">
        <f t="shared" si="14"/>
        <v/>
      </c>
      <c r="O798" s="48" t="str">
        <f>IFERROR(if(J798&lt;&gt;"Sim","",VLOOKUP(A798,'Input de Projetos'!$A$3:$F$999,5,FALSE)*H798),"")</f>
        <v/>
      </c>
      <c r="P798" s="66" t="str">
        <f t="shared" si="15"/>
        <v/>
      </c>
      <c r="Q798" s="10"/>
      <c r="R798" s="10"/>
      <c r="S798" s="10"/>
    </row>
    <row r="799">
      <c r="A799" s="10"/>
      <c r="B799" s="10"/>
      <c r="C799" s="10"/>
      <c r="D799" s="67"/>
      <c r="E799" s="62"/>
      <c r="F799" s="62"/>
      <c r="G799" s="51"/>
      <c r="H799" s="62"/>
      <c r="I799" s="20"/>
      <c r="J799" s="51"/>
      <c r="K799" s="51"/>
      <c r="L799" s="26"/>
      <c r="M799" s="65" t="str">
        <f>iferror(sumifs($H$3:$H$1009,$A$3:$A$1009,A799,$C$3:$C$1009,C799)/vlookup(A799,'Input de Projetos'!$A$3:$B$999,2,false),"")</f>
        <v/>
      </c>
      <c r="N799" s="48" t="str">
        <f t="shared" si="14"/>
        <v/>
      </c>
      <c r="O799" s="48" t="str">
        <f>IFERROR(if(J799&lt;&gt;"Sim","",VLOOKUP(A799,'Input de Projetos'!$A$3:$F$999,5,FALSE)*H799),"")</f>
        <v/>
      </c>
      <c r="P799" s="66" t="str">
        <f t="shared" si="15"/>
        <v/>
      </c>
      <c r="Q799" s="10"/>
      <c r="R799" s="10"/>
      <c r="S799" s="10"/>
    </row>
    <row r="800">
      <c r="A800" s="10"/>
      <c r="B800" s="10"/>
      <c r="C800" s="10"/>
      <c r="D800" s="67"/>
      <c r="E800" s="62"/>
      <c r="F800" s="62"/>
      <c r="G800" s="51"/>
      <c r="H800" s="62"/>
      <c r="I800" s="20"/>
      <c r="J800" s="51"/>
      <c r="K800" s="51"/>
      <c r="L800" s="26"/>
      <c r="M800" s="65" t="str">
        <f>iferror(sumifs($H$3:$H$1009,$A$3:$A$1009,A800,$C$3:$C$1009,C800)/vlookup(A800,'Input de Projetos'!$A$3:$B$999,2,false),"")</f>
        <v/>
      </c>
      <c r="N800" s="48" t="str">
        <f t="shared" si="14"/>
        <v/>
      </c>
      <c r="O800" s="48" t="str">
        <f>IFERROR(if(J800&lt;&gt;"Sim","",VLOOKUP(A800,'Input de Projetos'!$A$3:$F$999,5,FALSE)*H800),"")</f>
        <v/>
      </c>
      <c r="P800" s="66" t="str">
        <f t="shared" si="15"/>
        <v/>
      </c>
      <c r="Q800" s="10"/>
      <c r="R800" s="10"/>
      <c r="S800" s="10"/>
    </row>
    <row r="801">
      <c r="A801" s="10"/>
      <c r="B801" s="10"/>
      <c r="C801" s="10"/>
      <c r="D801" s="67"/>
      <c r="E801" s="62"/>
      <c r="F801" s="62"/>
      <c r="G801" s="51"/>
      <c r="H801" s="62"/>
      <c r="I801" s="20"/>
      <c r="J801" s="51"/>
      <c r="K801" s="51"/>
      <c r="L801" s="26"/>
      <c r="M801" s="65" t="str">
        <f>iferror(sumifs($H$3:$H$1009,$A$3:$A$1009,A801,$C$3:$C$1009,C801)/vlookup(A801,'Input de Projetos'!$A$3:$B$999,2,false),"")</f>
        <v/>
      </c>
      <c r="N801" s="48" t="str">
        <f t="shared" si="14"/>
        <v/>
      </c>
      <c r="O801" s="48" t="str">
        <f>IFERROR(if(J801&lt;&gt;"Sim","",VLOOKUP(A801,'Input de Projetos'!$A$3:$F$999,5,FALSE)*H801),"")</f>
        <v/>
      </c>
      <c r="P801" s="66" t="str">
        <f t="shared" si="15"/>
        <v/>
      </c>
      <c r="Q801" s="10"/>
      <c r="R801" s="10"/>
      <c r="S801" s="10"/>
    </row>
    <row r="802">
      <c r="A802" s="10"/>
      <c r="B802" s="10"/>
      <c r="C802" s="10"/>
      <c r="D802" s="67"/>
      <c r="E802" s="62"/>
      <c r="F802" s="62"/>
      <c r="G802" s="51"/>
      <c r="H802" s="62"/>
      <c r="I802" s="20"/>
      <c r="J802" s="51"/>
      <c r="K802" s="51"/>
      <c r="L802" s="26"/>
      <c r="M802" s="65" t="str">
        <f>iferror(sumifs($H$3:$H$1009,$A$3:$A$1009,A802,$C$3:$C$1009,C802)/vlookup(A802,'Input de Projetos'!$A$3:$B$999,2,false),"")</f>
        <v/>
      </c>
      <c r="N802" s="48" t="str">
        <f t="shared" si="14"/>
        <v/>
      </c>
      <c r="O802" s="48" t="str">
        <f>IFERROR(if(J802&lt;&gt;"Sim","",VLOOKUP(A802,'Input de Projetos'!$A$3:$F$999,5,FALSE)*H802),"")</f>
        <v/>
      </c>
      <c r="P802" s="66" t="str">
        <f t="shared" si="15"/>
        <v/>
      </c>
      <c r="Q802" s="10"/>
      <c r="R802" s="10"/>
      <c r="S802" s="10"/>
    </row>
    <row r="803">
      <c r="A803" s="10"/>
      <c r="B803" s="10"/>
      <c r="C803" s="10"/>
      <c r="D803" s="67"/>
      <c r="E803" s="62"/>
      <c r="F803" s="62"/>
      <c r="G803" s="51"/>
      <c r="H803" s="62"/>
      <c r="I803" s="20"/>
      <c r="J803" s="51"/>
      <c r="K803" s="51"/>
      <c r="L803" s="26"/>
      <c r="M803" s="65" t="str">
        <f>iferror(sumifs($H$3:$H$1009,$A$3:$A$1009,A803,$C$3:$C$1009,C803)/vlookup(A803,'Input de Projetos'!$A$3:$B$999,2,false),"")</f>
        <v/>
      </c>
      <c r="N803" s="48" t="str">
        <f t="shared" si="14"/>
        <v/>
      </c>
      <c r="O803" s="48" t="str">
        <f>IFERROR(if(J803&lt;&gt;"Sim","",VLOOKUP(A803,'Input de Projetos'!$A$3:$F$999,5,FALSE)*H803),"")</f>
        <v/>
      </c>
      <c r="P803" s="66" t="str">
        <f t="shared" si="15"/>
        <v/>
      </c>
      <c r="Q803" s="10"/>
      <c r="R803" s="10"/>
      <c r="S803" s="10"/>
    </row>
    <row r="804">
      <c r="A804" s="10"/>
      <c r="B804" s="10"/>
      <c r="C804" s="10"/>
      <c r="D804" s="67"/>
      <c r="E804" s="62"/>
      <c r="F804" s="62"/>
      <c r="G804" s="51"/>
      <c r="H804" s="62"/>
      <c r="I804" s="20"/>
      <c r="J804" s="51"/>
      <c r="K804" s="51"/>
      <c r="L804" s="26"/>
      <c r="M804" s="65" t="str">
        <f>iferror(sumifs($H$3:$H$1009,$A$3:$A$1009,A804,$C$3:$C$1009,C804)/vlookup(A804,'Input de Projetos'!$A$3:$B$999,2,false),"")</f>
        <v/>
      </c>
      <c r="N804" s="48" t="str">
        <f t="shared" si="14"/>
        <v/>
      </c>
      <c r="O804" s="48" t="str">
        <f>IFERROR(if(J804&lt;&gt;"Sim","",VLOOKUP(A804,'Input de Projetos'!$A$3:$F$999,5,FALSE)*H804),"")</f>
        <v/>
      </c>
      <c r="P804" s="66" t="str">
        <f t="shared" si="15"/>
        <v/>
      </c>
      <c r="Q804" s="10"/>
      <c r="R804" s="10"/>
      <c r="S804" s="10"/>
    </row>
    <row r="805">
      <c r="A805" s="10"/>
      <c r="B805" s="10"/>
      <c r="C805" s="10"/>
      <c r="D805" s="67"/>
      <c r="E805" s="62"/>
      <c r="F805" s="62"/>
      <c r="G805" s="51"/>
      <c r="H805" s="62"/>
      <c r="I805" s="20"/>
      <c r="J805" s="51"/>
      <c r="K805" s="51"/>
      <c r="L805" s="26"/>
      <c r="M805" s="65" t="str">
        <f>iferror(sumifs($H$3:$H$1009,$A$3:$A$1009,A805,$C$3:$C$1009,C805)/vlookup(A805,'Input de Projetos'!$A$3:$B$999,2,false),"")</f>
        <v/>
      </c>
      <c r="N805" s="48" t="str">
        <f t="shared" si="14"/>
        <v/>
      </c>
      <c r="O805" s="48" t="str">
        <f>IFERROR(if(J805&lt;&gt;"Sim","",VLOOKUP(A805,'Input de Projetos'!$A$3:$F$999,5,FALSE)*H805),"")</f>
        <v/>
      </c>
      <c r="P805" s="66" t="str">
        <f t="shared" si="15"/>
        <v/>
      </c>
      <c r="Q805" s="10"/>
      <c r="R805" s="10"/>
      <c r="S805" s="10"/>
    </row>
    <row r="806">
      <c r="A806" s="10"/>
      <c r="B806" s="10"/>
      <c r="C806" s="10"/>
      <c r="D806" s="67"/>
      <c r="E806" s="62"/>
      <c r="F806" s="62"/>
      <c r="G806" s="51"/>
      <c r="H806" s="62"/>
      <c r="I806" s="20"/>
      <c r="J806" s="51"/>
      <c r="K806" s="51"/>
      <c r="L806" s="26"/>
      <c r="M806" s="65" t="str">
        <f>iferror(sumifs($H$3:$H$1009,$A$3:$A$1009,A806,$C$3:$C$1009,C806)/vlookup(A806,'Input de Projetos'!$A$3:$B$999,2,false),"")</f>
        <v/>
      </c>
      <c r="N806" s="48" t="str">
        <f t="shared" si="14"/>
        <v/>
      </c>
      <c r="O806" s="48" t="str">
        <f>IFERROR(if(J806&lt;&gt;"Sim","",VLOOKUP(A806,'Input de Projetos'!$A$3:$F$999,5,FALSE)*H806),"")</f>
        <v/>
      </c>
      <c r="P806" s="66" t="str">
        <f t="shared" si="15"/>
        <v/>
      </c>
      <c r="Q806" s="10"/>
      <c r="R806" s="10"/>
      <c r="S806" s="10"/>
    </row>
    <row r="807">
      <c r="A807" s="10"/>
      <c r="B807" s="10"/>
      <c r="C807" s="10"/>
      <c r="D807" s="67"/>
      <c r="E807" s="62"/>
      <c r="F807" s="62"/>
      <c r="G807" s="51"/>
      <c r="H807" s="62"/>
      <c r="I807" s="20"/>
      <c r="J807" s="51"/>
      <c r="K807" s="51"/>
      <c r="L807" s="26"/>
      <c r="M807" s="65" t="str">
        <f>iferror(sumifs($H$3:$H$1009,$A$3:$A$1009,A807,$C$3:$C$1009,C807)/vlookup(A807,'Input de Projetos'!$A$3:$B$999,2,false),"")</f>
        <v/>
      </c>
      <c r="N807" s="48" t="str">
        <f t="shared" si="14"/>
        <v/>
      </c>
      <c r="O807" s="48" t="str">
        <f>IFERROR(if(J807&lt;&gt;"Sim","",VLOOKUP(A807,'Input de Projetos'!$A$3:$F$999,5,FALSE)*H807),"")</f>
        <v/>
      </c>
      <c r="P807" s="66" t="str">
        <f t="shared" si="15"/>
        <v/>
      </c>
      <c r="Q807" s="10"/>
      <c r="R807" s="10"/>
      <c r="S807" s="10"/>
    </row>
    <row r="808">
      <c r="A808" s="10"/>
      <c r="B808" s="10"/>
      <c r="C808" s="10"/>
      <c r="D808" s="67"/>
      <c r="E808" s="62"/>
      <c r="F808" s="62"/>
      <c r="G808" s="51"/>
      <c r="H808" s="62"/>
      <c r="I808" s="20"/>
      <c r="J808" s="51"/>
      <c r="K808" s="51"/>
      <c r="L808" s="26"/>
      <c r="M808" s="65" t="str">
        <f>iferror(sumifs($H$3:$H$1009,$A$3:$A$1009,A808,$C$3:$C$1009,C808)/vlookup(A808,'Input de Projetos'!$A$3:$B$999,2,false),"")</f>
        <v/>
      </c>
      <c r="N808" s="48" t="str">
        <f t="shared" si="14"/>
        <v/>
      </c>
      <c r="O808" s="48" t="str">
        <f>IFERROR(if(J808&lt;&gt;"Sim","",VLOOKUP(A808,'Input de Projetos'!$A$3:$F$999,5,FALSE)*H808),"")</f>
        <v/>
      </c>
      <c r="P808" s="66" t="str">
        <f t="shared" si="15"/>
        <v/>
      </c>
      <c r="Q808" s="10"/>
      <c r="R808" s="10"/>
      <c r="S808" s="10"/>
    </row>
    <row r="809">
      <c r="A809" s="10"/>
      <c r="B809" s="10"/>
      <c r="C809" s="10"/>
      <c r="D809" s="67"/>
      <c r="E809" s="62"/>
      <c r="F809" s="62"/>
      <c r="G809" s="51"/>
      <c r="H809" s="62"/>
      <c r="I809" s="20"/>
      <c r="J809" s="51"/>
      <c r="K809" s="51"/>
      <c r="L809" s="26"/>
      <c r="M809" s="65" t="str">
        <f>iferror(sumifs($H$3:$H$1009,$A$3:$A$1009,A809,$C$3:$C$1009,C809)/vlookup(A809,'Input de Projetos'!$A$3:$B$999,2,false),"")</f>
        <v/>
      </c>
      <c r="N809" s="48" t="str">
        <f t="shared" si="14"/>
        <v/>
      </c>
      <c r="O809" s="48" t="str">
        <f>IFERROR(if(J809&lt;&gt;"Sim","",VLOOKUP(A809,'Input de Projetos'!$A$3:$F$999,5,FALSE)*H809),"")</f>
        <v/>
      </c>
      <c r="P809" s="66" t="str">
        <f t="shared" si="15"/>
        <v/>
      </c>
      <c r="Q809" s="10"/>
      <c r="R809" s="10"/>
      <c r="S809" s="10"/>
    </row>
    <row r="810">
      <c r="A810" s="10"/>
      <c r="B810" s="10"/>
      <c r="C810" s="10"/>
      <c r="D810" s="67"/>
      <c r="E810" s="62"/>
      <c r="F810" s="62"/>
      <c r="G810" s="51"/>
      <c r="H810" s="62"/>
      <c r="I810" s="20"/>
      <c r="J810" s="51"/>
      <c r="K810" s="51"/>
      <c r="L810" s="26"/>
      <c r="M810" s="65" t="str">
        <f>iferror(sumifs($H$3:$H$1009,$A$3:$A$1009,A810,$C$3:$C$1009,C810)/vlookup(A810,'Input de Projetos'!$A$3:$B$999,2,false),"")</f>
        <v/>
      </c>
      <c r="N810" s="48" t="str">
        <f t="shared" si="14"/>
        <v/>
      </c>
      <c r="O810" s="48" t="str">
        <f>IFERROR(if(J810&lt;&gt;"Sim","",VLOOKUP(A810,'Input de Projetos'!$A$3:$F$999,5,FALSE)*H810),"")</f>
        <v/>
      </c>
      <c r="P810" s="66" t="str">
        <f t="shared" si="15"/>
        <v/>
      </c>
      <c r="Q810" s="10"/>
      <c r="R810" s="10"/>
      <c r="S810" s="10"/>
    </row>
    <row r="811">
      <c r="A811" s="10"/>
      <c r="B811" s="10"/>
      <c r="C811" s="10"/>
      <c r="D811" s="67"/>
      <c r="E811" s="62"/>
      <c r="F811" s="62"/>
      <c r="G811" s="51"/>
      <c r="H811" s="62"/>
      <c r="I811" s="20"/>
      <c r="J811" s="51"/>
      <c r="K811" s="51"/>
      <c r="L811" s="26"/>
      <c r="M811" s="65" t="str">
        <f>iferror(sumifs($H$3:$H$1009,$A$3:$A$1009,A811,$C$3:$C$1009,C811)/vlookup(A811,'Input de Projetos'!$A$3:$B$999,2,false),"")</f>
        <v/>
      </c>
      <c r="N811" s="48" t="str">
        <f t="shared" si="14"/>
        <v/>
      </c>
      <c r="O811" s="48" t="str">
        <f>IFERROR(if(J811&lt;&gt;"Sim","",VLOOKUP(A811,'Input de Projetos'!$A$3:$F$999,5,FALSE)*H811),"")</f>
        <v/>
      </c>
      <c r="P811" s="66" t="str">
        <f t="shared" si="15"/>
        <v/>
      </c>
      <c r="Q811" s="10"/>
      <c r="R811" s="10"/>
      <c r="S811" s="10"/>
    </row>
    <row r="812">
      <c r="A812" s="10"/>
      <c r="B812" s="10"/>
      <c r="C812" s="10"/>
      <c r="D812" s="67"/>
      <c r="E812" s="62"/>
      <c r="F812" s="62"/>
      <c r="G812" s="51"/>
      <c r="H812" s="62"/>
      <c r="I812" s="20"/>
      <c r="J812" s="51"/>
      <c r="K812" s="51"/>
      <c r="L812" s="26"/>
      <c r="M812" s="65" t="str">
        <f>iferror(sumifs($H$3:$H$1009,$A$3:$A$1009,A812,$C$3:$C$1009,C812)/vlookup(A812,'Input de Projetos'!$A$3:$B$999,2,false),"")</f>
        <v/>
      </c>
      <c r="N812" s="48" t="str">
        <f t="shared" si="14"/>
        <v/>
      </c>
      <c r="O812" s="48" t="str">
        <f>IFERROR(if(J812&lt;&gt;"Sim","",VLOOKUP(A812,'Input de Projetos'!$A$3:$F$999,5,FALSE)*H812),"")</f>
        <v/>
      </c>
      <c r="P812" s="66" t="str">
        <f t="shared" si="15"/>
        <v/>
      </c>
      <c r="Q812" s="10"/>
      <c r="R812" s="10"/>
      <c r="S812" s="10"/>
    </row>
    <row r="813">
      <c r="A813" s="10"/>
      <c r="B813" s="10"/>
      <c r="C813" s="10"/>
      <c r="D813" s="67"/>
      <c r="E813" s="62"/>
      <c r="F813" s="62"/>
      <c r="G813" s="51"/>
      <c r="H813" s="62"/>
      <c r="I813" s="20"/>
      <c r="J813" s="51"/>
      <c r="K813" s="51"/>
      <c r="L813" s="26"/>
      <c r="M813" s="65" t="str">
        <f>iferror(sumifs($H$3:$H$1009,$A$3:$A$1009,A813,$C$3:$C$1009,C813)/vlookup(A813,'Input de Projetos'!$A$3:$B$999,2,false),"")</f>
        <v/>
      </c>
      <c r="N813" s="48" t="str">
        <f t="shared" si="14"/>
        <v/>
      </c>
      <c r="O813" s="48" t="str">
        <f>IFERROR(if(J813&lt;&gt;"Sim","",VLOOKUP(A813,'Input de Projetos'!$A$3:$F$999,5,FALSE)*H813),"")</f>
        <v/>
      </c>
      <c r="P813" s="66" t="str">
        <f t="shared" si="15"/>
        <v/>
      </c>
      <c r="Q813" s="10"/>
      <c r="R813" s="10"/>
      <c r="S813" s="10"/>
    </row>
    <row r="814">
      <c r="A814" s="10"/>
      <c r="B814" s="10"/>
      <c r="C814" s="10"/>
      <c r="D814" s="67"/>
      <c r="E814" s="62"/>
      <c r="F814" s="62"/>
      <c r="G814" s="51"/>
      <c r="H814" s="62"/>
      <c r="I814" s="20"/>
      <c r="J814" s="51"/>
      <c r="K814" s="51"/>
      <c r="L814" s="26"/>
      <c r="M814" s="65" t="str">
        <f>iferror(sumifs($H$3:$H$1009,$A$3:$A$1009,A814,$C$3:$C$1009,C814)/vlookup(A814,'Input de Projetos'!$A$3:$B$999,2,false),"")</f>
        <v/>
      </c>
      <c r="N814" s="48" t="str">
        <f t="shared" si="14"/>
        <v/>
      </c>
      <c r="O814" s="48" t="str">
        <f>IFERROR(if(J814&lt;&gt;"Sim","",VLOOKUP(A814,'Input de Projetos'!$A$3:$F$999,5,FALSE)*H814),"")</f>
        <v/>
      </c>
      <c r="P814" s="66" t="str">
        <f t="shared" si="15"/>
        <v/>
      </c>
      <c r="Q814" s="10"/>
      <c r="R814" s="10"/>
      <c r="S814" s="10"/>
    </row>
    <row r="815">
      <c r="A815" s="10"/>
      <c r="B815" s="10"/>
      <c r="C815" s="10"/>
      <c r="D815" s="67"/>
      <c r="E815" s="62"/>
      <c r="F815" s="62"/>
      <c r="G815" s="51"/>
      <c r="H815" s="62"/>
      <c r="I815" s="20"/>
      <c r="J815" s="51"/>
      <c r="K815" s="51"/>
      <c r="L815" s="26"/>
      <c r="M815" s="65" t="str">
        <f>iferror(sumifs($H$3:$H$1009,$A$3:$A$1009,A815,$C$3:$C$1009,C815)/vlookup(A815,'Input de Projetos'!$A$3:$B$999,2,false),"")</f>
        <v/>
      </c>
      <c r="N815" s="48" t="str">
        <f t="shared" si="14"/>
        <v/>
      </c>
      <c r="O815" s="48" t="str">
        <f>IFERROR(if(J815&lt;&gt;"Sim","",VLOOKUP(A815,'Input de Projetos'!$A$3:$F$999,5,FALSE)*H815),"")</f>
        <v/>
      </c>
      <c r="P815" s="66" t="str">
        <f t="shared" si="15"/>
        <v/>
      </c>
      <c r="Q815" s="10"/>
      <c r="R815" s="10"/>
      <c r="S815" s="10"/>
    </row>
    <row r="816">
      <c r="A816" s="10"/>
      <c r="B816" s="10"/>
      <c r="C816" s="10"/>
      <c r="D816" s="67"/>
      <c r="E816" s="62"/>
      <c r="F816" s="62"/>
      <c r="G816" s="51"/>
      <c r="H816" s="62"/>
      <c r="I816" s="20"/>
      <c r="J816" s="51"/>
      <c r="K816" s="51"/>
      <c r="L816" s="26"/>
      <c r="M816" s="65" t="str">
        <f>iferror(sumifs($H$3:$H$1009,$A$3:$A$1009,A816,$C$3:$C$1009,C816)/vlookup(A816,'Input de Projetos'!$A$3:$B$999,2,false),"")</f>
        <v/>
      </c>
      <c r="N816" s="48" t="str">
        <f t="shared" si="14"/>
        <v/>
      </c>
      <c r="O816" s="48" t="str">
        <f>IFERROR(if(J816&lt;&gt;"Sim","",VLOOKUP(A816,'Input de Projetos'!$A$3:$F$999,5,FALSE)*H816),"")</f>
        <v/>
      </c>
      <c r="P816" s="66" t="str">
        <f t="shared" si="15"/>
        <v/>
      </c>
      <c r="Q816" s="10"/>
      <c r="R816" s="10"/>
      <c r="S816" s="10"/>
    </row>
    <row r="817">
      <c r="A817" s="10"/>
      <c r="B817" s="10"/>
      <c r="C817" s="10"/>
      <c r="D817" s="67"/>
      <c r="E817" s="62"/>
      <c r="F817" s="62"/>
      <c r="G817" s="51"/>
      <c r="H817" s="62"/>
      <c r="I817" s="20"/>
      <c r="J817" s="51"/>
      <c r="K817" s="51"/>
      <c r="L817" s="26"/>
      <c r="M817" s="65" t="str">
        <f>iferror(sumifs($H$3:$H$1009,$A$3:$A$1009,A817,$C$3:$C$1009,C817)/vlookup(A817,'Input de Projetos'!$A$3:$B$999,2,false),"")</f>
        <v/>
      </c>
      <c r="N817" s="48" t="str">
        <f t="shared" si="14"/>
        <v/>
      </c>
      <c r="O817" s="48" t="str">
        <f>IFERROR(if(J817&lt;&gt;"Sim","",VLOOKUP(A817,'Input de Projetos'!$A$3:$F$999,5,FALSE)*H817),"")</f>
        <v/>
      </c>
      <c r="P817" s="66" t="str">
        <f t="shared" si="15"/>
        <v/>
      </c>
      <c r="Q817" s="10"/>
      <c r="R817" s="10"/>
      <c r="S817" s="10"/>
    </row>
    <row r="818">
      <c r="A818" s="10"/>
      <c r="B818" s="10"/>
      <c r="C818" s="10"/>
      <c r="D818" s="67"/>
      <c r="E818" s="62"/>
      <c r="F818" s="62"/>
      <c r="G818" s="51"/>
      <c r="H818" s="62"/>
      <c r="I818" s="20"/>
      <c r="J818" s="51"/>
      <c r="K818" s="51"/>
      <c r="L818" s="26"/>
      <c r="M818" s="65" t="str">
        <f>iferror(sumifs($H$3:$H$1009,$A$3:$A$1009,A818,$C$3:$C$1009,C818)/vlookup(A818,'Input de Projetos'!$A$3:$B$999,2,false),"")</f>
        <v/>
      </c>
      <c r="N818" s="48" t="str">
        <f t="shared" si="14"/>
        <v/>
      </c>
      <c r="O818" s="48" t="str">
        <f>IFERROR(if(J818&lt;&gt;"Sim","",VLOOKUP(A818,'Input de Projetos'!$A$3:$F$999,5,FALSE)*H818),"")</f>
        <v/>
      </c>
      <c r="P818" s="66" t="str">
        <f t="shared" si="15"/>
        <v/>
      </c>
      <c r="Q818" s="10"/>
      <c r="R818" s="10"/>
      <c r="S818" s="10"/>
    </row>
    <row r="819">
      <c r="A819" s="10"/>
      <c r="B819" s="10"/>
      <c r="C819" s="10"/>
      <c r="D819" s="67"/>
      <c r="E819" s="62"/>
      <c r="F819" s="62"/>
      <c r="G819" s="51"/>
      <c r="H819" s="62"/>
      <c r="I819" s="20"/>
      <c r="J819" s="51"/>
      <c r="K819" s="51"/>
      <c r="L819" s="26"/>
      <c r="M819" s="65" t="str">
        <f>iferror(sumifs($H$3:$H$1009,$A$3:$A$1009,A819,$C$3:$C$1009,C819)/vlookup(A819,'Input de Projetos'!$A$3:$B$999,2,false),"")</f>
        <v/>
      </c>
      <c r="N819" s="48" t="str">
        <f t="shared" si="14"/>
        <v/>
      </c>
      <c r="O819" s="48" t="str">
        <f>IFERROR(if(J819&lt;&gt;"Sim","",VLOOKUP(A819,'Input de Projetos'!$A$3:$F$999,5,FALSE)*H819),"")</f>
        <v/>
      </c>
      <c r="P819" s="66" t="str">
        <f t="shared" si="15"/>
        <v/>
      </c>
      <c r="Q819" s="10"/>
      <c r="R819" s="10"/>
      <c r="S819" s="10"/>
    </row>
    <row r="820">
      <c r="A820" s="10"/>
      <c r="B820" s="10"/>
      <c r="C820" s="10"/>
      <c r="D820" s="67"/>
      <c r="E820" s="62"/>
      <c r="F820" s="62"/>
      <c r="G820" s="51"/>
      <c r="H820" s="62"/>
      <c r="I820" s="20"/>
      <c r="J820" s="51"/>
      <c r="K820" s="51"/>
      <c r="L820" s="26"/>
      <c r="M820" s="65" t="str">
        <f>iferror(sumifs($H$3:$H$1009,$A$3:$A$1009,A820,$C$3:$C$1009,C820)/vlookup(A820,'Input de Projetos'!$A$3:$B$999,2,false),"")</f>
        <v/>
      </c>
      <c r="N820" s="48" t="str">
        <f t="shared" si="14"/>
        <v/>
      </c>
      <c r="O820" s="48" t="str">
        <f>IFERROR(if(J820&lt;&gt;"Sim","",VLOOKUP(A820,'Input de Projetos'!$A$3:$F$999,5,FALSE)*H820),"")</f>
        <v/>
      </c>
      <c r="P820" s="66" t="str">
        <f t="shared" si="15"/>
        <v/>
      </c>
      <c r="Q820" s="10"/>
      <c r="R820" s="10"/>
      <c r="S820" s="10"/>
    </row>
    <row r="821">
      <c r="A821" s="10"/>
      <c r="B821" s="10"/>
      <c r="C821" s="10"/>
      <c r="D821" s="67"/>
      <c r="E821" s="62"/>
      <c r="F821" s="62"/>
      <c r="G821" s="51"/>
      <c r="H821" s="62"/>
      <c r="I821" s="20"/>
      <c r="J821" s="51"/>
      <c r="K821" s="51"/>
      <c r="L821" s="26"/>
      <c r="M821" s="65" t="str">
        <f>iferror(sumifs($H$3:$H$1009,$A$3:$A$1009,A821,$C$3:$C$1009,C821)/vlookup(A821,'Input de Projetos'!$A$3:$B$999,2,false),"")</f>
        <v/>
      </c>
      <c r="N821" s="48" t="str">
        <f t="shared" si="14"/>
        <v/>
      </c>
      <c r="O821" s="48" t="str">
        <f>IFERROR(if(J821&lt;&gt;"Sim","",VLOOKUP(A821,'Input de Projetos'!$A$3:$F$999,5,FALSE)*H821),"")</f>
        <v/>
      </c>
      <c r="P821" s="66" t="str">
        <f t="shared" si="15"/>
        <v/>
      </c>
      <c r="Q821" s="10"/>
      <c r="R821" s="10"/>
      <c r="S821" s="10"/>
    </row>
    <row r="822">
      <c r="A822" s="10"/>
      <c r="B822" s="10"/>
      <c r="C822" s="10"/>
      <c r="D822" s="67"/>
      <c r="E822" s="62"/>
      <c r="F822" s="62"/>
      <c r="G822" s="51"/>
      <c r="H822" s="62"/>
      <c r="I822" s="20"/>
      <c r="J822" s="51"/>
      <c r="K822" s="51"/>
      <c r="L822" s="26"/>
      <c r="M822" s="65" t="str">
        <f>iferror(sumifs($H$3:$H$1009,$A$3:$A$1009,A822,$C$3:$C$1009,C822)/vlookup(A822,'Input de Projetos'!$A$3:$B$999,2,false),"")</f>
        <v/>
      </c>
      <c r="N822" s="48" t="str">
        <f t="shared" si="14"/>
        <v/>
      </c>
      <c r="O822" s="48" t="str">
        <f>IFERROR(if(J822&lt;&gt;"Sim","",VLOOKUP(A822,'Input de Projetos'!$A$3:$F$999,5,FALSE)*H822),"")</f>
        <v/>
      </c>
      <c r="P822" s="66" t="str">
        <f t="shared" si="15"/>
        <v/>
      </c>
      <c r="Q822" s="10"/>
      <c r="R822" s="10"/>
      <c r="S822" s="10"/>
    </row>
    <row r="823">
      <c r="A823" s="10"/>
      <c r="B823" s="10"/>
      <c r="C823" s="10"/>
      <c r="D823" s="67"/>
      <c r="E823" s="62"/>
      <c r="F823" s="62"/>
      <c r="G823" s="51"/>
      <c r="H823" s="62"/>
      <c r="I823" s="20"/>
      <c r="J823" s="51"/>
      <c r="K823" s="51"/>
      <c r="L823" s="26"/>
      <c r="M823" s="65" t="str">
        <f>iferror(sumifs($H$3:$H$1009,$A$3:$A$1009,A823,$C$3:$C$1009,C823)/vlookup(A823,'Input de Projetos'!$A$3:$B$999,2,false),"")</f>
        <v/>
      </c>
      <c r="N823" s="48" t="str">
        <f t="shared" si="14"/>
        <v/>
      </c>
      <c r="O823" s="48" t="str">
        <f>IFERROR(if(J823&lt;&gt;"Sim","",VLOOKUP(A823,'Input de Projetos'!$A$3:$F$999,5,FALSE)*H823),"")</f>
        <v/>
      </c>
      <c r="P823" s="66" t="str">
        <f t="shared" si="15"/>
        <v/>
      </c>
      <c r="Q823" s="10"/>
      <c r="R823" s="10"/>
      <c r="S823" s="10"/>
    </row>
    <row r="824">
      <c r="A824" s="10"/>
      <c r="B824" s="10"/>
      <c r="C824" s="10"/>
      <c r="D824" s="67"/>
      <c r="E824" s="62"/>
      <c r="F824" s="62"/>
      <c r="G824" s="51"/>
      <c r="H824" s="62"/>
      <c r="I824" s="20"/>
      <c r="J824" s="51"/>
      <c r="K824" s="51"/>
      <c r="L824" s="26"/>
      <c r="M824" s="65" t="str">
        <f>iferror(sumifs($H$3:$H$1009,$A$3:$A$1009,A824,$C$3:$C$1009,C824)/vlookup(A824,'Input de Projetos'!$A$3:$B$999,2,false),"")</f>
        <v/>
      </c>
      <c r="N824" s="48" t="str">
        <f t="shared" si="14"/>
        <v/>
      </c>
      <c r="O824" s="48" t="str">
        <f>IFERROR(if(J824&lt;&gt;"Sim","",VLOOKUP(A824,'Input de Projetos'!$A$3:$F$999,5,FALSE)*H824),"")</f>
        <v/>
      </c>
      <c r="P824" s="66" t="str">
        <f t="shared" si="15"/>
        <v/>
      </c>
      <c r="Q824" s="10"/>
      <c r="R824" s="10"/>
      <c r="S824" s="10"/>
    </row>
    <row r="825">
      <c r="A825" s="10"/>
      <c r="B825" s="10"/>
      <c r="C825" s="10"/>
      <c r="D825" s="67"/>
      <c r="E825" s="62"/>
      <c r="F825" s="62"/>
      <c r="G825" s="51"/>
      <c r="H825" s="62"/>
      <c r="I825" s="20"/>
      <c r="J825" s="51"/>
      <c r="K825" s="51"/>
      <c r="L825" s="26"/>
      <c r="M825" s="65" t="str">
        <f>iferror(sumifs($H$3:$H$1009,$A$3:$A$1009,A825,$C$3:$C$1009,C825)/vlookup(A825,'Input de Projetos'!$A$3:$B$999,2,false),"")</f>
        <v/>
      </c>
      <c r="N825" s="48" t="str">
        <f t="shared" si="14"/>
        <v/>
      </c>
      <c r="O825" s="48" t="str">
        <f>IFERROR(if(J825&lt;&gt;"Sim","",VLOOKUP(A825,'Input de Projetos'!$A$3:$F$999,5,FALSE)*H825),"")</f>
        <v/>
      </c>
      <c r="P825" s="66" t="str">
        <f t="shared" si="15"/>
        <v/>
      </c>
      <c r="Q825" s="10"/>
      <c r="R825" s="10"/>
      <c r="S825" s="10"/>
    </row>
    <row r="826">
      <c r="A826" s="10"/>
      <c r="B826" s="10"/>
      <c r="C826" s="10"/>
      <c r="D826" s="67"/>
      <c r="E826" s="62"/>
      <c r="F826" s="62"/>
      <c r="G826" s="51"/>
      <c r="H826" s="62"/>
      <c r="I826" s="20"/>
      <c r="J826" s="51"/>
      <c r="K826" s="51"/>
      <c r="L826" s="26"/>
      <c r="M826" s="65" t="str">
        <f>iferror(sumifs($H$3:$H$1009,$A$3:$A$1009,A826,$C$3:$C$1009,C826)/vlookup(A826,'Input de Projetos'!$A$3:$B$999,2,false),"")</f>
        <v/>
      </c>
      <c r="N826" s="48" t="str">
        <f t="shared" si="14"/>
        <v/>
      </c>
      <c r="O826" s="48" t="str">
        <f>IFERROR(if(J826&lt;&gt;"Sim","",VLOOKUP(A826,'Input de Projetos'!$A$3:$F$999,5,FALSE)*H826),"")</f>
        <v/>
      </c>
      <c r="P826" s="66" t="str">
        <f t="shared" si="15"/>
        <v/>
      </c>
      <c r="Q826" s="10"/>
      <c r="R826" s="10"/>
      <c r="S826" s="10"/>
    </row>
    <row r="827">
      <c r="A827" s="10"/>
      <c r="B827" s="10"/>
      <c r="C827" s="10"/>
      <c r="D827" s="67"/>
      <c r="E827" s="62"/>
      <c r="F827" s="62"/>
      <c r="G827" s="51"/>
      <c r="H827" s="62"/>
      <c r="I827" s="20"/>
      <c r="J827" s="51"/>
      <c r="K827" s="51"/>
      <c r="L827" s="26"/>
      <c r="M827" s="65" t="str">
        <f>iferror(sumifs($H$3:$H$1009,$A$3:$A$1009,A827,$C$3:$C$1009,C827)/vlookup(A827,'Input de Projetos'!$A$3:$B$999,2,false),"")</f>
        <v/>
      </c>
      <c r="N827" s="48" t="str">
        <f t="shared" si="14"/>
        <v/>
      </c>
      <c r="O827" s="48" t="str">
        <f>IFERROR(if(J827&lt;&gt;"Sim","",VLOOKUP(A827,'Input de Projetos'!$A$3:$F$999,5,FALSE)*H827),"")</f>
        <v/>
      </c>
      <c r="P827" s="66" t="str">
        <f t="shared" si="15"/>
        <v/>
      </c>
      <c r="Q827" s="10"/>
      <c r="R827" s="10"/>
      <c r="S827" s="10"/>
    </row>
    <row r="828">
      <c r="A828" s="10"/>
      <c r="B828" s="10"/>
      <c r="C828" s="10"/>
      <c r="D828" s="67"/>
      <c r="E828" s="62"/>
      <c r="F828" s="62"/>
      <c r="G828" s="51"/>
      <c r="H828" s="62"/>
      <c r="I828" s="20"/>
      <c r="J828" s="51"/>
      <c r="K828" s="51"/>
      <c r="L828" s="26"/>
      <c r="M828" s="65" t="str">
        <f>iferror(sumifs($H$3:$H$1009,$A$3:$A$1009,A828,$C$3:$C$1009,C828)/vlookup(A828,'Input de Projetos'!$A$3:$B$999,2,false),"")</f>
        <v/>
      </c>
      <c r="N828" s="48" t="str">
        <f t="shared" si="14"/>
        <v/>
      </c>
      <c r="O828" s="48" t="str">
        <f>IFERROR(if(J828&lt;&gt;"Sim","",VLOOKUP(A828,'Input de Projetos'!$A$3:$F$999,5,FALSE)*H828),"")</f>
        <v/>
      </c>
      <c r="P828" s="66" t="str">
        <f t="shared" si="15"/>
        <v/>
      </c>
      <c r="Q828" s="10"/>
      <c r="R828" s="10"/>
      <c r="S828" s="10"/>
    </row>
    <row r="829">
      <c r="A829" s="10"/>
      <c r="B829" s="10"/>
      <c r="C829" s="10"/>
      <c r="D829" s="67"/>
      <c r="E829" s="62"/>
      <c r="F829" s="62"/>
      <c r="G829" s="51"/>
      <c r="H829" s="62"/>
      <c r="I829" s="20"/>
      <c r="J829" s="51"/>
      <c r="K829" s="51"/>
      <c r="L829" s="26"/>
      <c r="M829" s="65" t="str">
        <f>iferror(sumifs($H$3:$H$1009,$A$3:$A$1009,A829,$C$3:$C$1009,C829)/vlookup(A829,'Input de Projetos'!$A$3:$B$999,2,false),"")</f>
        <v/>
      </c>
      <c r="N829" s="48" t="str">
        <f t="shared" si="14"/>
        <v/>
      </c>
      <c r="O829" s="48" t="str">
        <f>IFERROR(if(J829&lt;&gt;"Sim","",VLOOKUP(A829,'Input de Projetos'!$A$3:$F$999,5,FALSE)*H829),"")</f>
        <v/>
      </c>
      <c r="P829" s="66" t="str">
        <f t="shared" si="15"/>
        <v/>
      </c>
      <c r="Q829" s="10"/>
      <c r="R829" s="10"/>
      <c r="S829" s="10"/>
    </row>
    <row r="830">
      <c r="A830" s="10"/>
      <c r="B830" s="10"/>
      <c r="C830" s="10"/>
      <c r="D830" s="67"/>
      <c r="E830" s="62"/>
      <c r="F830" s="62"/>
      <c r="G830" s="51"/>
      <c r="H830" s="62"/>
      <c r="I830" s="20"/>
      <c r="J830" s="51"/>
      <c r="K830" s="51"/>
      <c r="L830" s="26"/>
      <c r="M830" s="65" t="str">
        <f>iferror(sumifs($H$3:$H$1009,$A$3:$A$1009,A830,$C$3:$C$1009,C830)/vlookup(A830,'Input de Projetos'!$A$3:$B$999,2,false),"")</f>
        <v/>
      </c>
      <c r="N830" s="48" t="str">
        <f t="shared" si="14"/>
        <v/>
      </c>
      <c r="O830" s="48" t="str">
        <f>IFERROR(if(J830&lt;&gt;"Sim","",VLOOKUP(A830,'Input de Projetos'!$A$3:$F$999,5,FALSE)*H830),"")</f>
        <v/>
      </c>
      <c r="P830" s="66" t="str">
        <f t="shared" si="15"/>
        <v/>
      </c>
      <c r="Q830" s="10"/>
      <c r="R830" s="10"/>
      <c r="S830" s="10"/>
    </row>
    <row r="831">
      <c r="A831" s="10"/>
      <c r="B831" s="10"/>
      <c r="C831" s="10"/>
      <c r="D831" s="67"/>
      <c r="E831" s="62"/>
      <c r="F831" s="62"/>
      <c r="G831" s="51"/>
      <c r="H831" s="62"/>
      <c r="I831" s="20"/>
      <c r="J831" s="51"/>
      <c r="K831" s="51"/>
      <c r="L831" s="26"/>
      <c r="M831" s="65" t="str">
        <f>iferror(sumifs($H$3:$H$1009,$A$3:$A$1009,A831,$C$3:$C$1009,C831)/vlookup(A831,'Input de Projetos'!$A$3:$B$999,2,false),"")</f>
        <v/>
      </c>
      <c r="N831" s="48" t="str">
        <f t="shared" si="14"/>
        <v/>
      </c>
      <c r="O831" s="48" t="str">
        <f>IFERROR(if(J831&lt;&gt;"Sim","",VLOOKUP(A831,'Input de Projetos'!$A$3:$F$999,5,FALSE)*H831),"")</f>
        <v/>
      </c>
      <c r="P831" s="66" t="str">
        <f t="shared" si="15"/>
        <v/>
      </c>
      <c r="Q831" s="10"/>
      <c r="R831" s="10"/>
      <c r="S831" s="10"/>
    </row>
    <row r="832">
      <c r="A832" s="10"/>
      <c r="B832" s="10"/>
      <c r="C832" s="10"/>
      <c r="D832" s="67"/>
      <c r="E832" s="62"/>
      <c r="F832" s="62"/>
      <c r="G832" s="51"/>
      <c r="H832" s="62"/>
      <c r="I832" s="20"/>
      <c r="J832" s="51"/>
      <c r="K832" s="51"/>
      <c r="L832" s="26"/>
      <c r="M832" s="65" t="str">
        <f>iferror(sumifs($H$3:$H$1009,$A$3:$A$1009,A832,$C$3:$C$1009,C832)/vlookup(A832,'Input de Projetos'!$A$3:$B$999,2,false),"")</f>
        <v/>
      </c>
      <c r="N832" s="48" t="str">
        <f t="shared" si="14"/>
        <v/>
      </c>
      <c r="O832" s="48" t="str">
        <f>IFERROR(if(J832&lt;&gt;"Sim","",VLOOKUP(A832,'Input de Projetos'!$A$3:$F$999,5,FALSE)*H832),"")</f>
        <v/>
      </c>
      <c r="P832" s="66" t="str">
        <f t="shared" si="15"/>
        <v/>
      </c>
      <c r="Q832" s="10"/>
      <c r="R832" s="10"/>
      <c r="S832" s="10"/>
    </row>
    <row r="833">
      <c r="A833" s="10"/>
      <c r="B833" s="10"/>
      <c r="C833" s="10"/>
      <c r="D833" s="67"/>
      <c r="E833" s="62"/>
      <c r="F833" s="62"/>
      <c r="G833" s="51"/>
      <c r="H833" s="62"/>
      <c r="I833" s="20"/>
      <c r="J833" s="51"/>
      <c r="K833" s="51"/>
      <c r="L833" s="26"/>
      <c r="M833" s="65" t="str">
        <f>iferror(sumifs($H$3:$H$1009,$A$3:$A$1009,A833,$C$3:$C$1009,C833)/vlookup(A833,'Input de Projetos'!$A$3:$B$999,2,false),"")</f>
        <v/>
      </c>
      <c r="N833" s="48" t="str">
        <f t="shared" si="14"/>
        <v/>
      </c>
      <c r="O833" s="48" t="str">
        <f>IFERROR(if(J833&lt;&gt;"Sim","",VLOOKUP(A833,'Input de Projetos'!$A$3:$F$999,5,FALSE)*H833),"")</f>
        <v/>
      </c>
      <c r="P833" s="66" t="str">
        <f t="shared" si="15"/>
        <v/>
      </c>
      <c r="Q833" s="10"/>
      <c r="R833" s="10"/>
      <c r="S833" s="10"/>
    </row>
    <row r="834">
      <c r="A834" s="10"/>
      <c r="B834" s="10"/>
      <c r="C834" s="10"/>
      <c r="D834" s="67"/>
      <c r="E834" s="62"/>
      <c r="F834" s="62"/>
      <c r="G834" s="51"/>
      <c r="H834" s="62"/>
      <c r="I834" s="20"/>
      <c r="J834" s="51"/>
      <c r="K834" s="51"/>
      <c r="L834" s="26"/>
      <c r="M834" s="65" t="str">
        <f>iferror(sumifs($H$3:$H$1009,$A$3:$A$1009,A834,$C$3:$C$1009,C834)/vlookup(A834,'Input de Projetos'!$A$3:$B$999,2,false),"")</f>
        <v/>
      </c>
      <c r="N834" s="48" t="str">
        <f t="shared" si="14"/>
        <v/>
      </c>
      <c r="O834" s="48" t="str">
        <f>IFERROR(if(J834&lt;&gt;"Sim","",VLOOKUP(A834,'Input de Projetos'!$A$3:$F$999,5,FALSE)*H834),"")</f>
        <v/>
      </c>
      <c r="P834" s="66" t="str">
        <f t="shared" si="15"/>
        <v/>
      </c>
      <c r="Q834" s="10"/>
      <c r="R834" s="10"/>
      <c r="S834" s="10"/>
    </row>
    <row r="835">
      <c r="A835" s="10"/>
      <c r="B835" s="10"/>
      <c r="C835" s="10"/>
      <c r="D835" s="67"/>
      <c r="E835" s="62"/>
      <c r="F835" s="62"/>
      <c r="G835" s="51"/>
      <c r="H835" s="62"/>
      <c r="I835" s="20"/>
      <c r="J835" s="51"/>
      <c r="K835" s="51"/>
      <c r="L835" s="26"/>
      <c r="M835" s="65" t="str">
        <f>iferror(sumifs($H$3:$H$1009,$A$3:$A$1009,A835,$C$3:$C$1009,C835)/vlookup(A835,'Input de Projetos'!$A$3:$B$999,2,false),"")</f>
        <v/>
      </c>
      <c r="N835" s="48" t="str">
        <f t="shared" si="14"/>
        <v/>
      </c>
      <c r="O835" s="48" t="str">
        <f>IFERROR(if(J835&lt;&gt;"Sim","",VLOOKUP(A835,'Input de Projetos'!$A$3:$F$999,5,FALSE)*H835),"")</f>
        <v/>
      </c>
      <c r="P835" s="66" t="str">
        <f t="shared" si="15"/>
        <v/>
      </c>
      <c r="Q835" s="10"/>
      <c r="R835" s="10"/>
      <c r="S835" s="10"/>
    </row>
    <row r="836">
      <c r="A836" s="10"/>
      <c r="B836" s="10"/>
      <c r="C836" s="10"/>
      <c r="D836" s="67"/>
      <c r="E836" s="62"/>
      <c r="F836" s="62"/>
      <c r="G836" s="51"/>
      <c r="H836" s="62"/>
      <c r="I836" s="20"/>
      <c r="J836" s="51"/>
      <c r="K836" s="51"/>
      <c r="L836" s="26"/>
      <c r="M836" s="65" t="str">
        <f>iferror(sumifs($H$3:$H$1009,$A$3:$A$1009,A836,$C$3:$C$1009,C836)/vlookup(A836,'Input de Projetos'!$A$3:$B$999,2,false),"")</f>
        <v/>
      </c>
      <c r="N836" s="48" t="str">
        <f t="shared" si="14"/>
        <v/>
      </c>
      <c r="O836" s="48" t="str">
        <f>IFERROR(if(J836&lt;&gt;"Sim","",VLOOKUP(A836,'Input de Projetos'!$A$3:$F$999,5,FALSE)*H836),"")</f>
        <v/>
      </c>
      <c r="P836" s="66" t="str">
        <f t="shared" si="15"/>
        <v/>
      </c>
      <c r="Q836" s="10"/>
      <c r="R836" s="10"/>
      <c r="S836" s="10"/>
    </row>
    <row r="837">
      <c r="A837" s="10"/>
      <c r="B837" s="10"/>
      <c r="C837" s="10"/>
      <c r="D837" s="67"/>
      <c r="E837" s="62"/>
      <c r="F837" s="62"/>
      <c r="G837" s="51"/>
      <c r="H837" s="62"/>
      <c r="I837" s="20"/>
      <c r="J837" s="51"/>
      <c r="K837" s="51"/>
      <c r="L837" s="26"/>
      <c r="M837" s="65" t="str">
        <f>iferror(sumifs($H$3:$H$1009,$A$3:$A$1009,A837,$C$3:$C$1009,C837)/vlookup(A837,'Input de Projetos'!$A$3:$B$999,2,false),"")</f>
        <v/>
      </c>
      <c r="N837" s="48" t="str">
        <f t="shared" si="14"/>
        <v/>
      </c>
      <c r="O837" s="48" t="str">
        <f>IFERROR(if(J837&lt;&gt;"Sim","",VLOOKUP(A837,'Input de Projetos'!$A$3:$F$999,5,FALSE)*H837),"")</f>
        <v/>
      </c>
      <c r="P837" s="66" t="str">
        <f t="shared" si="15"/>
        <v/>
      </c>
      <c r="Q837" s="10"/>
      <c r="R837" s="10"/>
      <c r="S837" s="10"/>
    </row>
    <row r="838">
      <c r="A838" s="10"/>
      <c r="B838" s="10"/>
      <c r="C838" s="10"/>
      <c r="D838" s="67"/>
      <c r="E838" s="62"/>
      <c r="F838" s="62"/>
      <c r="G838" s="51"/>
      <c r="H838" s="62"/>
      <c r="I838" s="20"/>
      <c r="J838" s="51"/>
      <c r="K838" s="51"/>
      <c r="L838" s="26"/>
      <c r="M838" s="65" t="str">
        <f>iferror(sumifs($H$3:$H$1009,$A$3:$A$1009,A838,$C$3:$C$1009,C838)/vlookup(A838,'Input de Projetos'!$A$3:$B$999,2,false),"")</f>
        <v/>
      </c>
      <c r="N838" s="48" t="str">
        <f t="shared" si="14"/>
        <v/>
      </c>
      <c r="O838" s="48" t="str">
        <f>IFERROR(if(J838&lt;&gt;"Sim","",VLOOKUP(A838,'Input de Projetos'!$A$3:$F$999,5,FALSE)*H838),"")</f>
        <v/>
      </c>
      <c r="P838" s="66" t="str">
        <f t="shared" si="15"/>
        <v/>
      </c>
      <c r="Q838" s="10"/>
      <c r="R838" s="10"/>
      <c r="S838" s="10"/>
    </row>
    <row r="839">
      <c r="A839" s="10"/>
      <c r="B839" s="10"/>
      <c r="C839" s="10"/>
      <c r="D839" s="67"/>
      <c r="E839" s="62"/>
      <c r="F839" s="62"/>
      <c r="G839" s="51"/>
      <c r="H839" s="62"/>
      <c r="I839" s="20"/>
      <c r="J839" s="51"/>
      <c r="K839" s="51"/>
      <c r="L839" s="26"/>
      <c r="M839" s="65" t="str">
        <f>iferror(sumifs($H$3:$H$1009,$A$3:$A$1009,A839,$C$3:$C$1009,C839)/vlookup(A839,'Input de Projetos'!$A$3:$B$999,2,false),"")</f>
        <v/>
      </c>
      <c r="N839" s="48" t="str">
        <f t="shared" si="14"/>
        <v/>
      </c>
      <c r="O839" s="48" t="str">
        <f>IFERROR(if(J839&lt;&gt;"Sim","",VLOOKUP(A839,'Input de Projetos'!$A$3:$F$999,5,FALSE)*H839),"")</f>
        <v/>
      </c>
      <c r="P839" s="66" t="str">
        <f t="shared" si="15"/>
        <v/>
      </c>
      <c r="Q839" s="10"/>
      <c r="R839" s="10"/>
      <c r="S839" s="10"/>
    </row>
    <row r="840">
      <c r="A840" s="10"/>
      <c r="B840" s="10"/>
      <c r="C840" s="10"/>
      <c r="D840" s="67"/>
      <c r="E840" s="62"/>
      <c r="F840" s="62"/>
      <c r="G840" s="51"/>
      <c r="H840" s="62"/>
      <c r="I840" s="20"/>
      <c r="J840" s="51"/>
      <c r="K840" s="51"/>
      <c r="L840" s="26"/>
      <c r="M840" s="65" t="str">
        <f>iferror(sumifs($H$3:$H$1009,$A$3:$A$1009,A840,$C$3:$C$1009,C840)/vlookup(A840,'Input de Projetos'!$A$3:$B$999,2,false),"")</f>
        <v/>
      </c>
      <c r="N840" s="48" t="str">
        <f t="shared" si="14"/>
        <v/>
      </c>
      <c r="O840" s="48" t="str">
        <f>IFERROR(if(J840&lt;&gt;"Sim","",VLOOKUP(A840,'Input de Projetos'!$A$3:$F$999,5,FALSE)*H840),"")</f>
        <v/>
      </c>
      <c r="P840" s="66" t="str">
        <f t="shared" si="15"/>
        <v/>
      </c>
      <c r="Q840" s="10"/>
      <c r="R840" s="10"/>
      <c r="S840" s="10"/>
    </row>
    <row r="841">
      <c r="A841" s="10"/>
      <c r="B841" s="10"/>
      <c r="C841" s="10"/>
      <c r="D841" s="67"/>
      <c r="E841" s="62"/>
      <c r="F841" s="62"/>
      <c r="G841" s="51"/>
      <c r="H841" s="62"/>
      <c r="I841" s="20"/>
      <c r="J841" s="51"/>
      <c r="K841" s="51"/>
      <c r="L841" s="26"/>
      <c r="M841" s="65" t="str">
        <f>iferror(sumifs($H$3:$H$1009,$A$3:$A$1009,A841,$C$3:$C$1009,C841)/vlookup(A841,'Input de Projetos'!$A$3:$B$999,2,false),"")</f>
        <v/>
      </c>
      <c r="N841" s="48" t="str">
        <f t="shared" si="14"/>
        <v/>
      </c>
      <c r="O841" s="48" t="str">
        <f>IFERROR(if(J841&lt;&gt;"Sim","",VLOOKUP(A841,'Input de Projetos'!$A$3:$F$999,5,FALSE)*H841),"")</f>
        <v/>
      </c>
      <c r="P841" s="66" t="str">
        <f t="shared" si="15"/>
        <v/>
      </c>
      <c r="Q841" s="10"/>
      <c r="R841" s="10"/>
      <c r="S841" s="10"/>
    </row>
    <row r="842">
      <c r="A842" s="10"/>
      <c r="B842" s="10"/>
      <c r="C842" s="10"/>
      <c r="D842" s="67"/>
      <c r="E842" s="62"/>
      <c r="F842" s="62"/>
      <c r="G842" s="51"/>
      <c r="H842" s="62"/>
      <c r="I842" s="20"/>
      <c r="J842" s="51"/>
      <c r="K842" s="51"/>
      <c r="L842" s="26"/>
      <c r="M842" s="65" t="str">
        <f>iferror(sumifs($H$3:$H$1009,$A$3:$A$1009,A842,$C$3:$C$1009,C842)/vlookup(A842,'Input de Projetos'!$A$3:$B$999,2,false),"")</f>
        <v/>
      </c>
      <c r="N842" s="48" t="str">
        <f t="shared" si="14"/>
        <v/>
      </c>
      <c r="O842" s="48" t="str">
        <f>IFERROR(if(J842&lt;&gt;"Sim","",VLOOKUP(A842,'Input de Projetos'!$A$3:$F$999,5,FALSE)*H842),"")</f>
        <v/>
      </c>
      <c r="P842" s="66" t="str">
        <f t="shared" si="15"/>
        <v/>
      </c>
      <c r="Q842" s="10"/>
      <c r="R842" s="10"/>
      <c r="S842" s="10"/>
    </row>
    <row r="843">
      <c r="A843" s="10"/>
      <c r="B843" s="10"/>
      <c r="C843" s="10"/>
      <c r="D843" s="67"/>
      <c r="E843" s="62"/>
      <c r="F843" s="62"/>
      <c r="G843" s="51"/>
      <c r="H843" s="62"/>
      <c r="I843" s="20"/>
      <c r="J843" s="51"/>
      <c r="K843" s="51"/>
      <c r="L843" s="26"/>
      <c r="M843" s="65" t="str">
        <f>iferror(sumifs($H$3:$H$1009,$A$3:$A$1009,A843,$C$3:$C$1009,C843)/vlookup(A843,'Input de Projetos'!$A$3:$B$999,2,false),"")</f>
        <v/>
      </c>
      <c r="N843" s="48" t="str">
        <f t="shared" si="14"/>
        <v/>
      </c>
      <c r="O843" s="48" t="str">
        <f>IFERROR(if(J843&lt;&gt;"Sim","",VLOOKUP(A843,'Input de Projetos'!$A$3:$F$999,5,FALSE)*H843),"")</f>
        <v/>
      </c>
      <c r="P843" s="66" t="str">
        <f t="shared" si="15"/>
        <v/>
      </c>
      <c r="Q843" s="10"/>
      <c r="R843" s="10"/>
      <c r="S843" s="10"/>
    </row>
    <row r="844">
      <c r="A844" s="10"/>
      <c r="B844" s="10"/>
      <c r="C844" s="10"/>
      <c r="D844" s="67"/>
      <c r="E844" s="62"/>
      <c r="F844" s="62"/>
      <c r="G844" s="51"/>
      <c r="H844" s="62"/>
      <c r="I844" s="20"/>
      <c r="J844" s="51"/>
      <c r="K844" s="51"/>
      <c r="L844" s="26"/>
      <c r="M844" s="65" t="str">
        <f>iferror(sumifs($H$3:$H$1009,$A$3:$A$1009,A844,$C$3:$C$1009,C844)/vlookup(A844,'Input de Projetos'!$A$3:$B$999,2,false),"")</f>
        <v/>
      </c>
      <c r="N844" s="48" t="str">
        <f t="shared" si="14"/>
        <v/>
      </c>
      <c r="O844" s="48" t="str">
        <f>IFERROR(if(J844&lt;&gt;"Sim","",VLOOKUP(A844,'Input de Projetos'!$A$3:$F$999,5,FALSE)*H844),"")</f>
        <v/>
      </c>
      <c r="P844" s="66" t="str">
        <f t="shared" si="15"/>
        <v/>
      </c>
      <c r="Q844" s="10"/>
      <c r="R844" s="10"/>
      <c r="S844" s="10"/>
    </row>
    <row r="845">
      <c r="A845" s="10"/>
      <c r="B845" s="10"/>
      <c r="C845" s="10"/>
      <c r="D845" s="67"/>
      <c r="E845" s="62"/>
      <c r="F845" s="62"/>
      <c r="G845" s="51"/>
      <c r="H845" s="62"/>
      <c r="I845" s="20"/>
      <c r="J845" s="51"/>
      <c r="K845" s="51"/>
      <c r="L845" s="26"/>
      <c r="M845" s="65" t="str">
        <f>iferror(sumifs($H$3:$H$1009,$A$3:$A$1009,A845,$C$3:$C$1009,C845)/vlookup(A845,'Input de Projetos'!$A$3:$B$999,2,false),"")</f>
        <v/>
      </c>
      <c r="N845" s="48" t="str">
        <f t="shared" si="14"/>
        <v/>
      </c>
      <c r="O845" s="48" t="str">
        <f>IFERROR(if(J845&lt;&gt;"Sim","",VLOOKUP(A845,'Input de Projetos'!$A$3:$F$999,5,FALSE)*H845),"")</f>
        <v/>
      </c>
      <c r="P845" s="66" t="str">
        <f t="shared" si="15"/>
        <v/>
      </c>
      <c r="Q845" s="10"/>
      <c r="R845" s="10"/>
      <c r="S845" s="10"/>
    </row>
    <row r="846">
      <c r="A846" s="10"/>
      <c r="B846" s="10"/>
      <c r="C846" s="10"/>
      <c r="D846" s="67"/>
      <c r="E846" s="62"/>
      <c r="F846" s="62"/>
      <c r="G846" s="51"/>
      <c r="H846" s="62"/>
      <c r="I846" s="20"/>
      <c r="J846" s="51"/>
      <c r="K846" s="51"/>
      <c r="L846" s="26"/>
      <c r="M846" s="65" t="str">
        <f>iferror(sumifs($H$3:$H$1009,$A$3:$A$1009,A846,$C$3:$C$1009,C846)/vlookup(A846,'Input de Projetos'!$A$3:$B$999,2,false),"")</f>
        <v/>
      </c>
      <c r="N846" s="48" t="str">
        <f t="shared" si="14"/>
        <v/>
      </c>
      <c r="O846" s="48" t="str">
        <f>IFERROR(if(J846&lt;&gt;"Sim","",VLOOKUP(A846,'Input de Projetos'!$A$3:$F$999,5,FALSE)*H846),"")</f>
        <v/>
      </c>
      <c r="P846" s="66" t="str">
        <f t="shared" si="15"/>
        <v/>
      </c>
      <c r="Q846" s="10"/>
      <c r="R846" s="10"/>
      <c r="S846" s="10"/>
    </row>
    <row r="847">
      <c r="A847" s="10"/>
      <c r="B847" s="10"/>
      <c r="C847" s="10"/>
      <c r="D847" s="67"/>
      <c r="E847" s="62"/>
      <c r="F847" s="62"/>
      <c r="G847" s="51"/>
      <c r="H847" s="62"/>
      <c r="I847" s="20"/>
      <c r="J847" s="51"/>
      <c r="K847" s="51"/>
      <c r="L847" s="26"/>
      <c r="M847" s="65" t="str">
        <f>iferror(sumifs($H$3:$H$1009,$A$3:$A$1009,A847,$C$3:$C$1009,C847)/vlookup(A847,'Input de Projetos'!$A$3:$B$999,2,false),"")</f>
        <v/>
      </c>
      <c r="N847" s="48" t="str">
        <f t="shared" si="14"/>
        <v/>
      </c>
      <c r="O847" s="48" t="str">
        <f>IFERROR(if(J847&lt;&gt;"Sim","",VLOOKUP(A847,'Input de Projetos'!$A$3:$F$999,5,FALSE)*H847),"")</f>
        <v/>
      </c>
      <c r="P847" s="66" t="str">
        <f t="shared" si="15"/>
        <v/>
      </c>
      <c r="Q847" s="10"/>
      <c r="R847" s="10"/>
      <c r="S847" s="10"/>
    </row>
    <row r="848">
      <c r="A848" s="10"/>
      <c r="B848" s="10"/>
      <c r="C848" s="10"/>
      <c r="D848" s="67"/>
      <c r="E848" s="62"/>
      <c r="F848" s="62"/>
      <c r="G848" s="51"/>
      <c r="H848" s="62"/>
      <c r="I848" s="20"/>
      <c r="J848" s="51"/>
      <c r="K848" s="51"/>
      <c r="L848" s="26"/>
      <c r="M848" s="65" t="str">
        <f>iferror(sumifs($H$3:$H$1009,$A$3:$A$1009,A848,$C$3:$C$1009,C848)/vlookup(A848,'Input de Projetos'!$A$3:$B$999,2,false),"")</f>
        <v/>
      </c>
      <c r="N848" s="48" t="str">
        <f t="shared" si="14"/>
        <v/>
      </c>
      <c r="O848" s="48" t="str">
        <f>IFERROR(if(J848&lt;&gt;"Sim","",VLOOKUP(A848,'Input de Projetos'!$A$3:$F$999,5,FALSE)*H848),"")</f>
        <v/>
      </c>
      <c r="P848" s="66" t="str">
        <f t="shared" si="15"/>
        <v/>
      </c>
      <c r="Q848" s="10"/>
      <c r="R848" s="10"/>
      <c r="S848" s="10"/>
    </row>
    <row r="849">
      <c r="A849" s="10"/>
      <c r="B849" s="10"/>
      <c r="C849" s="10"/>
      <c r="D849" s="67"/>
      <c r="E849" s="62"/>
      <c r="F849" s="62"/>
      <c r="G849" s="51"/>
      <c r="H849" s="62"/>
      <c r="I849" s="20"/>
      <c r="J849" s="51"/>
      <c r="K849" s="51"/>
      <c r="L849" s="26"/>
      <c r="M849" s="65" t="str">
        <f>iferror(sumifs($H$3:$H$1009,$A$3:$A$1009,A849,$C$3:$C$1009,C849)/vlookup(A849,'Input de Projetos'!$A$3:$B$999,2,false),"")</f>
        <v/>
      </c>
      <c r="N849" s="48" t="str">
        <f t="shared" si="14"/>
        <v/>
      </c>
      <c r="O849" s="48" t="str">
        <f>IFERROR(if(J849&lt;&gt;"Sim","",VLOOKUP(A849,'Input de Projetos'!$A$3:$F$999,5,FALSE)*H849),"")</f>
        <v/>
      </c>
      <c r="P849" s="66" t="str">
        <f t="shared" si="15"/>
        <v/>
      </c>
      <c r="Q849" s="10"/>
      <c r="R849" s="10"/>
      <c r="S849" s="10"/>
    </row>
    <row r="850">
      <c r="A850" s="10"/>
      <c r="B850" s="10"/>
      <c r="C850" s="10"/>
      <c r="D850" s="67"/>
      <c r="E850" s="62"/>
      <c r="F850" s="62"/>
      <c r="G850" s="51"/>
      <c r="H850" s="62"/>
      <c r="I850" s="20"/>
      <c r="J850" s="51"/>
      <c r="K850" s="51"/>
      <c r="L850" s="26"/>
      <c r="M850" s="65" t="str">
        <f>iferror(sumifs($H$3:$H$1009,$A$3:$A$1009,A850,$C$3:$C$1009,C850)/vlookup(A850,'Input de Projetos'!$A$3:$B$999,2,false),"")</f>
        <v/>
      </c>
      <c r="N850" s="48" t="str">
        <f t="shared" si="14"/>
        <v/>
      </c>
      <c r="O850" s="48" t="str">
        <f>IFERROR(if(J850&lt;&gt;"Sim","",VLOOKUP(A850,'Input de Projetos'!$A$3:$F$999,5,FALSE)*H850),"")</f>
        <v/>
      </c>
      <c r="P850" s="66" t="str">
        <f t="shared" si="15"/>
        <v/>
      </c>
      <c r="Q850" s="10"/>
      <c r="R850" s="10"/>
      <c r="S850" s="10"/>
    </row>
    <row r="851">
      <c r="A851" s="10"/>
      <c r="B851" s="10"/>
      <c r="C851" s="10"/>
      <c r="D851" s="67"/>
      <c r="E851" s="62"/>
      <c r="F851" s="62"/>
      <c r="G851" s="51"/>
      <c r="H851" s="62"/>
      <c r="I851" s="20"/>
      <c r="J851" s="51"/>
      <c r="K851" s="51"/>
      <c r="L851" s="26"/>
      <c r="M851" s="65" t="str">
        <f>iferror(sumifs($H$3:$H$1009,$A$3:$A$1009,A851,$C$3:$C$1009,C851)/vlookup(A851,'Input de Projetos'!$A$3:$B$999,2,false),"")</f>
        <v/>
      </c>
      <c r="N851" s="48" t="str">
        <f t="shared" si="14"/>
        <v/>
      </c>
      <c r="O851" s="48" t="str">
        <f>IFERROR(if(J851&lt;&gt;"Sim","",VLOOKUP(A851,'Input de Projetos'!$A$3:$F$999,5,FALSE)*H851),"")</f>
        <v/>
      </c>
      <c r="P851" s="66" t="str">
        <f t="shared" si="15"/>
        <v/>
      </c>
      <c r="Q851" s="10"/>
      <c r="R851" s="10"/>
      <c r="S851" s="10"/>
    </row>
    <row r="852">
      <c r="A852" s="10"/>
      <c r="B852" s="10"/>
      <c r="C852" s="10"/>
      <c r="D852" s="67"/>
      <c r="E852" s="62"/>
      <c r="F852" s="62"/>
      <c r="G852" s="51"/>
      <c r="H852" s="62"/>
      <c r="I852" s="20"/>
      <c r="J852" s="51"/>
      <c r="K852" s="51"/>
      <c r="L852" s="26"/>
      <c r="M852" s="65" t="str">
        <f>iferror(sumifs($H$3:$H$1009,$A$3:$A$1009,A852,$C$3:$C$1009,C852)/vlookup(A852,'Input de Projetos'!$A$3:$B$999,2,false),"")</f>
        <v/>
      </c>
      <c r="N852" s="48" t="str">
        <f t="shared" si="14"/>
        <v/>
      </c>
      <c r="O852" s="48" t="str">
        <f>IFERROR(if(J852&lt;&gt;"Sim","",VLOOKUP(A852,'Input de Projetos'!$A$3:$F$999,5,FALSE)*H852),"")</f>
        <v/>
      </c>
      <c r="P852" s="66" t="str">
        <f t="shared" si="15"/>
        <v/>
      </c>
      <c r="Q852" s="10"/>
      <c r="R852" s="10"/>
      <c r="S852" s="10"/>
    </row>
    <row r="853">
      <c r="A853" s="10"/>
      <c r="B853" s="10"/>
      <c r="C853" s="10"/>
      <c r="D853" s="67"/>
      <c r="E853" s="62"/>
      <c r="F853" s="62"/>
      <c r="G853" s="51"/>
      <c r="H853" s="62"/>
      <c r="I853" s="20"/>
      <c r="J853" s="51"/>
      <c r="K853" s="51"/>
      <c r="L853" s="26"/>
      <c r="M853" s="65" t="str">
        <f>iferror(sumifs($H$3:$H$1009,$A$3:$A$1009,A853,$C$3:$C$1009,C853)/vlookup(A853,'Input de Projetos'!$A$3:$B$999,2,false),"")</f>
        <v/>
      </c>
      <c r="N853" s="48" t="str">
        <f t="shared" si="14"/>
        <v/>
      </c>
      <c r="O853" s="48" t="str">
        <f>IFERROR(if(J853&lt;&gt;"Sim","",VLOOKUP(A853,'Input de Projetos'!$A$3:$F$999,5,FALSE)*H853),"")</f>
        <v/>
      </c>
      <c r="P853" s="66" t="str">
        <f t="shared" si="15"/>
        <v/>
      </c>
      <c r="Q853" s="10"/>
      <c r="R853" s="10"/>
      <c r="S853" s="10"/>
    </row>
    <row r="854">
      <c r="A854" s="10"/>
      <c r="B854" s="10"/>
      <c r="C854" s="10"/>
      <c r="D854" s="67"/>
      <c r="E854" s="62"/>
      <c r="F854" s="62"/>
      <c r="G854" s="51"/>
      <c r="H854" s="62"/>
      <c r="I854" s="20"/>
      <c r="J854" s="51"/>
      <c r="K854" s="51"/>
      <c r="L854" s="26"/>
      <c r="M854" s="65" t="str">
        <f>iferror(sumifs($H$3:$H$1009,$A$3:$A$1009,A854,$C$3:$C$1009,C854)/vlookup(A854,'Input de Projetos'!$A$3:$B$999,2,false),"")</f>
        <v/>
      </c>
      <c r="N854" s="48" t="str">
        <f t="shared" si="14"/>
        <v/>
      </c>
      <c r="O854" s="48" t="str">
        <f>IFERROR(if(J854&lt;&gt;"Sim","",VLOOKUP(A854,'Input de Projetos'!$A$3:$F$999,5,FALSE)*H854),"")</f>
        <v/>
      </c>
      <c r="P854" s="66" t="str">
        <f t="shared" si="15"/>
        <v/>
      </c>
      <c r="Q854" s="10"/>
      <c r="R854" s="10"/>
      <c r="S854" s="10"/>
    </row>
    <row r="855">
      <c r="A855" s="10"/>
      <c r="B855" s="10"/>
      <c r="C855" s="10"/>
      <c r="D855" s="67"/>
      <c r="E855" s="62"/>
      <c r="F855" s="62"/>
      <c r="G855" s="51"/>
      <c r="H855" s="62"/>
      <c r="I855" s="20"/>
      <c r="J855" s="51"/>
      <c r="K855" s="51"/>
      <c r="L855" s="26"/>
      <c r="M855" s="65" t="str">
        <f>iferror(sumifs($H$3:$H$1009,$A$3:$A$1009,A855,$C$3:$C$1009,C855)/vlookup(A855,'Input de Projetos'!$A$3:$B$999,2,false),"")</f>
        <v/>
      </c>
      <c r="N855" s="48" t="str">
        <f t="shared" si="14"/>
        <v/>
      </c>
      <c r="O855" s="48" t="str">
        <f>IFERROR(if(J855&lt;&gt;"Sim","",VLOOKUP(A855,'Input de Projetos'!$A$3:$F$999,5,FALSE)*H855),"")</f>
        <v/>
      </c>
      <c r="P855" s="66" t="str">
        <f t="shared" si="15"/>
        <v/>
      </c>
      <c r="Q855" s="10"/>
      <c r="R855" s="10"/>
      <c r="S855" s="10"/>
    </row>
    <row r="856">
      <c r="A856" s="10"/>
      <c r="B856" s="10"/>
      <c r="C856" s="10"/>
      <c r="D856" s="67"/>
      <c r="E856" s="62"/>
      <c r="F856" s="62"/>
      <c r="G856" s="51"/>
      <c r="H856" s="62"/>
      <c r="I856" s="20"/>
      <c r="J856" s="51"/>
      <c r="K856" s="51"/>
      <c r="L856" s="26"/>
      <c r="M856" s="65" t="str">
        <f>iferror(sumifs($H$3:$H$1009,$A$3:$A$1009,A856,$C$3:$C$1009,C856)/vlookup(A856,'Input de Projetos'!$A$3:$B$999,2,false),"")</f>
        <v/>
      </c>
      <c r="N856" s="48" t="str">
        <f t="shared" si="14"/>
        <v/>
      </c>
      <c r="O856" s="48" t="str">
        <f>IFERROR(if(J856&lt;&gt;"Sim","",VLOOKUP(A856,'Input de Projetos'!$A$3:$F$999,5,FALSE)*H856),"")</f>
        <v/>
      </c>
      <c r="P856" s="66" t="str">
        <f t="shared" si="15"/>
        <v/>
      </c>
      <c r="Q856" s="10"/>
      <c r="R856" s="10"/>
      <c r="S856" s="10"/>
    </row>
    <row r="857">
      <c r="A857" s="10"/>
      <c r="B857" s="10"/>
      <c r="C857" s="10"/>
      <c r="D857" s="67"/>
      <c r="E857" s="62"/>
      <c r="F857" s="62"/>
      <c r="G857" s="51"/>
      <c r="H857" s="62"/>
      <c r="I857" s="20"/>
      <c r="J857" s="51"/>
      <c r="K857" s="51"/>
      <c r="L857" s="26"/>
      <c r="M857" s="65" t="str">
        <f>iferror(sumifs($H$3:$H$1009,$A$3:$A$1009,A857,$C$3:$C$1009,C857)/vlookup(A857,'Input de Projetos'!$A$3:$B$999,2,false),"")</f>
        <v/>
      </c>
      <c r="N857" s="48" t="str">
        <f t="shared" si="14"/>
        <v/>
      </c>
      <c r="O857" s="48" t="str">
        <f>IFERROR(if(J857&lt;&gt;"Sim","",VLOOKUP(A857,'Input de Projetos'!$A$3:$F$999,5,FALSE)*H857),"")</f>
        <v/>
      </c>
      <c r="P857" s="66" t="str">
        <f t="shared" si="15"/>
        <v/>
      </c>
      <c r="Q857" s="10"/>
      <c r="R857" s="10"/>
      <c r="S857" s="10"/>
    </row>
    <row r="858">
      <c r="A858" s="10"/>
      <c r="B858" s="10"/>
      <c r="C858" s="10"/>
      <c r="D858" s="67"/>
      <c r="E858" s="62"/>
      <c r="F858" s="62"/>
      <c r="G858" s="51"/>
      <c r="H858" s="62"/>
      <c r="I858" s="20"/>
      <c r="J858" s="51"/>
      <c r="K858" s="51"/>
      <c r="L858" s="26"/>
      <c r="M858" s="65" t="str">
        <f>iferror(sumifs($H$3:$H$1009,$A$3:$A$1009,A858,$C$3:$C$1009,C858)/vlookup(A858,'Input de Projetos'!$A$3:$B$999,2,false),"")</f>
        <v/>
      </c>
      <c r="N858" s="48" t="str">
        <f t="shared" si="14"/>
        <v/>
      </c>
      <c r="O858" s="48" t="str">
        <f>IFERROR(if(J858&lt;&gt;"Sim","",VLOOKUP(A858,'Input de Projetos'!$A$3:$F$999,5,FALSE)*H858),"")</f>
        <v/>
      </c>
      <c r="P858" s="66" t="str">
        <f t="shared" si="15"/>
        <v/>
      </c>
      <c r="Q858" s="10"/>
      <c r="R858" s="10"/>
      <c r="S858" s="10"/>
    </row>
    <row r="859">
      <c r="A859" s="10"/>
      <c r="B859" s="10"/>
      <c r="C859" s="10"/>
      <c r="D859" s="67"/>
      <c r="E859" s="62"/>
      <c r="F859" s="62"/>
      <c r="G859" s="51"/>
      <c r="H859" s="62"/>
      <c r="I859" s="20"/>
      <c r="J859" s="51"/>
      <c r="K859" s="51"/>
      <c r="L859" s="26"/>
      <c r="M859" s="65" t="str">
        <f>iferror(sumifs($H$3:$H$1009,$A$3:$A$1009,A859,$C$3:$C$1009,C859)/vlookup(A859,'Input de Projetos'!$A$3:$B$999,2,false),"")</f>
        <v/>
      </c>
      <c r="N859" s="48" t="str">
        <f t="shared" si="14"/>
        <v/>
      </c>
      <c r="O859" s="48" t="str">
        <f>IFERROR(if(J859&lt;&gt;"Sim","",VLOOKUP(A859,'Input de Projetos'!$A$3:$F$999,5,FALSE)*H859),"")</f>
        <v/>
      </c>
      <c r="P859" s="66" t="str">
        <f t="shared" si="15"/>
        <v/>
      </c>
      <c r="Q859" s="10"/>
      <c r="R859" s="10"/>
      <c r="S859" s="10"/>
    </row>
    <row r="860">
      <c r="A860" s="10"/>
      <c r="B860" s="10"/>
      <c r="C860" s="10"/>
      <c r="D860" s="67"/>
      <c r="E860" s="62"/>
      <c r="F860" s="62"/>
      <c r="G860" s="51"/>
      <c r="H860" s="62"/>
      <c r="I860" s="20"/>
      <c r="J860" s="51"/>
      <c r="K860" s="51"/>
      <c r="L860" s="26"/>
      <c r="M860" s="65" t="str">
        <f>iferror(sumifs($H$3:$H$1009,$A$3:$A$1009,A860,$C$3:$C$1009,C860)/vlookup(A860,'Input de Projetos'!$A$3:$B$999,2,false),"")</f>
        <v/>
      </c>
      <c r="N860" s="48" t="str">
        <f t="shared" si="14"/>
        <v/>
      </c>
      <c r="O860" s="48" t="str">
        <f>IFERROR(if(J860&lt;&gt;"Sim","",VLOOKUP(A860,'Input de Projetos'!$A$3:$F$999,5,FALSE)*H860),"")</f>
        <v/>
      </c>
      <c r="P860" s="66" t="str">
        <f t="shared" si="15"/>
        <v/>
      </c>
      <c r="Q860" s="10"/>
      <c r="R860" s="10"/>
      <c r="S860" s="10"/>
    </row>
    <row r="861">
      <c r="A861" s="10"/>
      <c r="B861" s="10"/>
      <c r="C861" s="10"/>
      <c r="D861" s="67"/>
      <c r="E861" s="62"/>
      <c r="F861" s="62"/>
      <c r="G861" s="51"/>
      <c r="H861" s="62"/>
      <c r="I861" s="20"/>
      <c r="J861" s="51"/>
      <c r="K861" s="51"/>
      <c r="L861" s="26"/>
      <c r="M861" s="65" t="str">
        <f>iferror(sumifs($H$3:$H$1009,$A$3:$A$1009,A861,$C$3:$C$1009,C861)/vlookup(A861,'Input de Projetos'!$A$3:$B$999,2,false),"")</f>
        <v/>
      </c>
      <c r="N861" s="48" t="str">
        <f t="shared" si="14"/>
        <v/>
      </c>
      <c r="O861" s="48" t="str">
        <f>IFERROR(if(J861&lt;&gt;"Sim","",VLOOKUP(A861,'Input de Projetos'!$A$3:$F$999,5,FALSE)*H861),"")</f>
        <v/>
      </c>
      <c r="P861" s="66" t="str">
        <f t="shared" si="15"/>
        <v/>
      </c>
      <c r="Q861" s="10"/>
      <c r="R861" s="10"/>
      <c r="S861" s="10"/>
    </row>
    <row r="862">
      <c r="A862" s="10"/>
      <c r="B862" s="10"/>
      <c r="C862" s="10"/>
      <c r="D862" s="67"/>
      <c r="E862" s="62"/>
      <c r="F862" s="62"/>
      <c r="G862" s="51"/>
      <c r="H862" s="62"/>
      <c r="I862" s="20"/>
      <c r="J862" s="51"/>
      <c r="K862" s="51"/>
      <c r="L862" s="26"/>
      <c r="M862" s="65" t="str">
        <f>iferror(sumifs($H$3:$H$1009,$A$3:$A$1009,A862,$C$3:$C$1009,C862)/vlookup(A862,'Input de Projetos'!$A$3:$B$999,2,false),"")</f>
        <v/>
      </c>
      <c r="N862" s="48" t="str">
        <f t="shared" si="14"/>
        <v/>
      </c>
      <c r="O862" s="48" t="str">
        <f>IFERROR(if(J862&lt;&gt;"Sim","",VLOOKUP(A862,'Input de Projetos'!$A$3:$F$999,5,FALSE)*H862),"")</f>
        <v/>
      </c>
      <c r="P862" s="66" t="str">
        <f t="shared" si="15"/>
        <v/>
      </c>
      <c r="Q862" s="10"/>
      <c r="R862" s="10"/>
      <c r="S862" s="10"/>
    </row>
    <row r="863">
      <c r="A863" s="10"/>
      <c r="B863" s="10"/>
      <c r="C863" s="10"/>
      <c r="D863" s="67"/>
      <c r="E863" s="62"/>
      <c r="F863" s="62"/>
      <c r="G863" s="51"/>
      <c r="H863" s="62"/>
      <c r="I863" s="20"/>
      <c r="J863" s="51"/>
      <c r="K863" s="51"/>
      <c r="L863" s="26"/>
      <c r="M863" s="65" t="str">
        <f>iferror(sumifs($H$3:$H$1009,$A$3:$A$1009,A863,$C$3:$C$1009,C863)/vlookup(A863,'Input de Projetos'!$A$3:$B$999,2,false),"")</f>
        <v/>
      </c>
      <c r="N863" s="48" t="str">
        <f t="shared" si="14"/>
        <v/>
      </c>
      <c r="O863" s="48" t="str">
        <f>IFERROR(if(J863&lt;&gt;"Sim","",VLOOKUP(A863,'Input de Projetos'!$A$3:$F$999,5,FALSE)*H863),"")</f>
        <v/>
      </c>
      <c r="P863" s="66" t="str">
        <f t="shared" si="15"/>
        <v/>
      </c>
      <c r="Q863" s="10"/>
      <c r="R863" s="10"/>
      <c r="S863" s="10"/>
    </row>
    <row r="864">
      <c r="A864" s="10"/>
      <c r="B864" s="10"/>
      <c r="C864" s="10"/>
      <c r="D864" s="67"/>
      <c r="E864" s="62"/>
      <c r="F864" s="62"/>
      <c r="G864" s="51"/>
      <c r="H864" s="62"/>
      <c r="I864" s="20"/>
      <c r="J864" s="51"/>
      <c r="K864" s="51"/>
      <c r="L864" s="26"/>
      <c r="M864" s="65" t="str">
        <f>iferror(sumifs($H$3:$H$1009,$A$3:$A$1009,A864,$C$3:$C$1009,C864)/vlookup(A864,'Input de Projetos'!$A$3:$B$999,2,false),"")</f>
        <v/>
      </c>
      <c r="N864" s="48" t="str">
        <f t="shared" si="14"/>
        <v/>
      </c>
      <c r="O864" s="48" t="str">
        <f>IFERROR(if(J864&lt;&gt;"Sim","",VLOOKUP(A864,'Input de Projetos'!$A$3:$F$999,5,FALSE)*H864),"")</f>
        <v/>
      </c>
      <c r="P864" s="66" t="str">
        <f t="shared" si="15"/>
        <v/>
      </c>
      <c r="Q864" s="10"/>
      <c r="R864" s="10"/>
      <c r="S864" s="10"/>
    </row>
    <row r="865">
      <c r="A865" s="10"/>
      <c r="B865" s="10"/>
      <c r="C865" s="10"/>
      <c r="D865" s="67"/>
      <c r="E865" s="62"/>
      <c r="F865" s="62"/>
      <c r="G865" s="51"/>
      <c r="H865" s="62"/>
      <c r="I865" s="20"/>
      <c r="J865" s="51"/>
      <c r="K865" s="51"/>
      <c r="L865" s="26"/>
      <c r="M865" s="65" t="str">
        <f>iferror(sumifs($H$3:$H$1009,$A$3:$A$1009,A865,$C$3:$C$1009,C865)/vlookup(A865,'Input de Projetos'!$A$3:$B$999,2,false),"")</f>
        <v/>
      </c>
      <c r="N865" s="48" t="str">
        <f t="shared" si="14"/>
        <v/>
      </c>
      <c r="O865" s="48" t="str">
        <f>IFERROR(if(J865&lt;&gt;"Sim","",VLOOKUP(A865,'Input de Projetos'!$A$3:$F$999,5,FALSE)*H865),"")</f>
        <v/>
      </c>
      <c r="P865" s="66" t="str">
        <f t="shared" si="15"/>
        <v/>
      </c>
      <c r="Q865" s="10"/>
      <c r="R865" s="10"/>
      <c r="S865" s="10"/>
    </row>
    <row r="866">
      <c r="A866" s="10"/>
      <c r="B866" s="10"/>
      <c r="C866" s="10"/>
      <c r="D866" s="67"/>
      <c r="E866" s="62"/>
      <c r="F866" s="62"/>
      <c r="G866" s="51"/>
      <c r="H866" s="62"/>
      <c r="I866" s="20"/>
      <c r="J866" s="51"/>
      <c r="K866" s="51"/>
      <c r="L866" s="26"/>
      <c r="M866" s="65" t="str">
        <f>iferror(sumifs($H$3:$H$1009,$A$3:$A$1009,A866,$C$3:$C$1009,C866)/vlookup(A866,'Input de Projetos'!$A$3:$B$999,2,false),"")</f>
        <v/>
      </c>
      <c r="N866" s="48" t="str">
        <f t="shared" si="14"/>
        <v/>
      </c>
      <c r="O866" s="48" t="str">
        <f>IFERROR(if(J866&lt;&gt;"Sim","",VLOOKUP(A866,'Input de Projetos'!$A$3:$F$999,5,FALSE)*H866),"")</f>
        <v/>
      </c>
      <c r="P866" s="66" t="str">
        <f t="shared" si="15"/>
        <v/>
      </c>
      <c r="Q866" s="10"/>
      <c r="R866" s="10"/>
      <c r="S866" s="10"/>
    </row>
    <row r="867">
      <c r="A867" s="10"/>
      <c r="B867" s="10"/>
      <c r="C867" s="10"/>
      <c r="D867" s="67"/>
      <c r="E867" s="62"/>
      <c r="F867" s="62"/>
      <c r="G867" s="51"/>
      <c r="H867" s="62"/>
      <c r="I867" s="20"/>
      <c r="J867" s="51"/>
      <c r="K867" s="51"/>
      <c r="L867" s="26"/>
      <c r="M867" s="65" t="str">
        <f>iferror(sumifs($H$3:$H$1009,$A$3:$A$1009,A867,$C$3:$C$1009,C867)/vlookup(A867,'Input de Projetos'!$A$3:$B$999,2,false),"")</f>
        <v/>
      </c>
      <c r="N867" s="48" t="str">
        <f t="shared" si="14"/>
        <v/>
      </c>
      <c r="O867" s="48" t="str">
        <f>IFERROR(if(J867&lt;&gt;"Sim","",VLOOKUP(A867,'Input de Projetos'!$A$3:$F$999,5,FALSE)*H867),"")</f>
        <v/>
      </c>
      <c r="P867" s="66" t="str">
        <f t="shared" si="15"/>
        <v/>
      </c>
      <c r="Q867" s="10"/>
      <c r="R867" s="10"/>
      <c r="S867" s="10"/>
    </row>
    <row r="868">
      <c r="A868" s="10"/>
      <c r="B868" s="10"/>
      <c r="C868" s="10"/>
      <c r="D868" s="67"/>
      <c r="E868" s="62"/>
      <c r="F868" s="62"/>
      <c r="G868" s="51"/>
      <c r="H868" s="62"/>
      <c r="I868" s="20"/>
      <c r="J868" s="51"/>
      <c r="K868" s="51"/>
      <c r="L868" s="26"/>
      <c r="M868" s="65" t="str">
        <f>iferror(sumifs($H$3:$H$1009,$A$3:$A$1009,A868,$C$3:$C$1009,C868)/vlookup(A868,'Input de Projetos'!$A$3:$B$999,2,false),"")</f>
        <v/>
      </c>
      <c r="N868" s="48" t="str">
        <f t="shared" si="14"/>
        <v/>
      </c>
      <c r="O868" s="48" t="str">
        <f>IFERROR(if(J868&lt;&gt;"Sim","",VLOOKUP(A868,'Input de Projetos'!$A$3:$F$999,5,FALSE)*H868),"")</f>
        <v/>
      </c>
      <c r="P868" s="66" t="str">
        <f t="shared" si="15"/>
        <v/>
      </c>
      <c r="Q868" s="10"/>
      <c r="R868" s="10"/>
      <c r="S868" s="10"/>
    </row>
    <row r="869">
      <c r="A869" s="10"/>
      <c r="B869" s="10"/>
      <c r="C869" s="10"/>
      <c r="D869" s="67"/>
      <c r="E869" s="62"/>
      <c r="F869" s="62"/>
      <c r="G869" s="51"/>
      <c r="H869" s="62"/>
      <c r="I869" s="20"/>
      <c r="J869" s="51"/>
      <c r="K869" s="51"/>
      <c r="L869" s="26"/>
      <c r="M869" s="65" t="str">
        <f>iferror(sumifs($H$3:$H$1009,$A$3:$A$1009,A869,$C$3:$C$1009,C869)/vlookup(A869,'Input de Projetos'!$A$3:$B$999,2,false),"")</f>
        <v/>
      </c>
      <c r="N869" s="48" t="str">
        <f t="shared" si="14"/>
        <v/>
      </c>
      <c r="O869" s="48" t="str">
        <f>IFERROR(if(J869&lt;&gt;"Sim","",VLOOKUP(A869,'Input de Projetos'!$A$3:$F$999,5,FALSE)*H869),"")</f>
        <v/>
      </c>
      <c r="P869" s="66" t="str">
        <f t="shared" si="15"/>
        <v/>
      </c>
      <c r="Q869" s="10"/>
      <c r="R869" s="10"/>
      <c r="S869" s="10"/>
    </row>
    <row r="870">
      <c r="A870" s="10"/>
      <c r="B870" s="10"/>
      <c r="C870" s="10"/>
      <c r="D870" s="67"/>
      <c r="E870" s="62"/>
      <c r="F870" s="62"/>
      <c r="G870" s="51"/>
      <c r="H870" s="62"/>
      <c r="I870" s="20"/>
      <c r="J870" s="51"/>
      <c r="K870" s="51"/>
      <c r="L870" s="26"/>
      <c r="M870" s="65" t="str">
        <f>iferror(sumifs($H$3:$H$1009,$A$3:$A$1009,A870,$C$3:$C$1009,C870)/vlookup(A870,'Input de Projetos'!$A$3:$B$999,2,false),"")</f>
        <v/>
      </c>
      <c r="N870" s="48" t="str">
        <f t="shared" si="14"/>
        <v/>
      </c>
      <c r="O870" s="48" t="str">
        <f>IFERROR(if(J870&lt;&gt;"Sim","",VLOOKUP(A870,'Input de Projetos'!$A$3:$F$999,5,FALSE)*H870),"")</f>
        <v/>
      </c>
      <c r="P870" s="66" t="str">
        <f t="shared" si="15"/>
        <v/>
      </c>
      <c r="Q870" s="10"/>
      <c r="R870" s="10"/>
      <c r="S870" s="10"/>
    </row>
    <row r="871">
      <c r="A871" s="10"/>
      <c r="B871" s="10"/>
      <c r="C871" s="10"/>
      <c r="D871" s="67"/>
      <c r="E871" s="62"/>
      <c r="F871" s="62"/>
      <c r="G871" s="51"/>
      <c r="H871" s="62"/>
      <c r="I871" s="20"/>
      <c r="J871" s="51"/>
      <c r="K871" s="51"/>
      <c r="L871" s="26"/>
      <c r="M871" s="65" t="str">
        <f>iferror(sumifs($H$3:$H$1009,$A$3:$A$1009,A871,$C$3:$C$1009,C871)/vlookup(A871,'Input de Projetos'!$A$3:$B$999,2,false),"")</f>
        <v/>
      </c>
      <c r="N871" s="48" t="str">
        <f t="shared" si="14"/>
        <v/>
      </c>
      <c r="O871" s="48" t="str">
        <f>IFERROR(if(J871&lt;&gt;"Sim","",VLOOKUP(A871,'Input de Projetos'!$A$3:$F$999,5,FALSE)*H871),"")</f>
        <v/>
      </c>
      <c r="P871" s="66" t="str">
        <f t="shared" si="15"/>
        <v/>
      </c>
      <c r="Q871" s="10"/>
      <c r="R871" s="10"/>
      <c r="S871" s="10"/>
    </row>
    <row r="872">
      <c r="A872" s="10"/>
      <c r="B872" s="10"/>
      <c r="C872" s="10"/>
      <c r="D872" s="67"/>
      <c r="E872" s="62"/>
      <c r="F872" s="62"/>
      <c r="G872" s="51"/>
      <c r="H872" s="62"/>
      <c r="I872" s="20"/>
      <c r="J872" s="51"/>
      <c r="K872" s="51"/>
      <c r="L872" s="26"/>
      <c r="M872" s="65" t="str">
        <f>iferror(sumifs($H$3:$H$1009,$A$3:$A$1009,A872,$C$3:$C$1009,C872)/vlookup(A872,'Input de Projetos'!$A$3:$B$999,2,false),"")</f>
        <v/>
      </c>
      <c r="N872" s="48" t="str">
        <f t="shared" si="14"/>
        <v/>
      </c>
      <c r="O872" s="48" t="str">
        <f>IFERROR(if(J872&lt;&gt;"Sim","",VLOOKUP(A872,'Input de Projetos'!$A$3:$F$999,5,FALSE)*H872),"")</f>
        <v/>
      </c>
      <c r="P872" s="66" t="str">
        <f t="shared" si="15"/>
        <v/>
      </c>
      <c r="Q872" s="10"/>
      <c r="R872" s="10"/>
      <c r="S872" s="10"/>
    </row>
    <row r="873">
      <c r="A873" s="10"/>
      <c r="B873" s="10"/>
      <c r="C873" s="10"/>
      <c r="D873" s="67"/>
      <c r="E873" s="62"/>
      <c r="F873" s="62"/>
      <c r="G873" s="51"/>
      <c r="H873" s="62"/>
      <c r="I873" s="20"/>
      <c r="J873" s="51"/>
      <c r="K873" s="51"/>
      <c r="L873" s="26"/>
      <c r="M873" s="65" t="str">
        <f>iferror(sumifs($H$3:$H$1009,$A$3:$A$1009,A873,$C$3:$C$1009,C873)/vlookup(A873,'Input de Projetos'!$A$3:$B$999,2,false),"")</f>
        <v/>
      </c>
      <c r="N873" s="48" t="str">
        <f t="shared" si="14"/>
        <v/>
      </c>
      <c r="O873" s="48" t="str">
        <f>IFERROR(if(J873&lt;&gt;"Sim","",VLOOKUP(A873,'Input de Projetos'!$A$3:$F$999,5,FALSE)*H873),"")</f>
        <v/>
      </c>
      <c r="P873" s="66" t="str">
        <f t="shared" si="15"/>
        <v/>
      </c>
      <c r="Q873" s="10"/>
      <c r="R873" s="10"/>
      <c r="S873" s="10"/>
    </row>
    <row r="874">
      <c r="A874" s="10"/>
      <c r="B874" s="10"/>
      <c r="C874" s="10"/>
      <c r="D874" s="67"/>
      <c r="E874" s="62"/>
      <c r="F874" s="62"/>
      <c r="G874" s="51"/>
      <c r="H874" s="62"/>
      <c r="I874" s="20"/>
      <c r="J874" s="51"/>
      <c r="K874" s="51"/>
      <c r="L874" s="26"/>
      <c r="M874" s="65" t="str">
        <f>iferror(sumifs($H$3:$H$1009,$A$3:$A$1009,A874,$C$3:$C$1009,C874)/vlookup(A874,'Input de Projetos'!$A$3:$B$999,2,false),"")</f>
        <v/>
      </c>
      <c r="N874" s="48" t="str">
        <f t="shared" si="14"/>
        <v/>
      </c>
      <c r="O874" s="48" t="str">
        <f>IFERROR(if(J874&lt;&gt;"Sim","",VLOOKUP(A874,'Input de Projetos'!$A$3:$F$999,5,FALSE)*H874),"")</f>
        <v/>
      </c>
      <c r="P874" s="66" t="str">
        <f t="shared" si="15"/>
        <v/>
      </c>
      <c r="Q874" s="10"/>
      <c r="R874" s="10"/>
      <c r="S874" s="10"/>
    </row>
    <row r="875">
      <c r="A875" s="10"/>
      <c r="B875" s="10"/>
      <c r="C875" s="10"/>
      <c r="D875" s="67"/>
      <c r="E875" s="62"/>
      <c r="F875" s="62"/>
      <c r="G875" s="51"/>
      <c r="H875" s="62"/>
      <c r="I875" s="20"/>
      <c r="J875" s="51"/>
      <c r="K875" s="51"/>
      <c r="L875" s="26"/>
      <c r="M875" s="65" t="str">
        <f>iferror(sumifs($H$3:$H$1009,$A$3:$A$1009,A875,$C$3:$C$1009,C875)/vlookup(A875,'Input de Projetos'!$A$3:$B$999,2,false),"")</f>
        <v/>
      </c>
      <c r="N875" s="48" t="str">
        <f t="shared" si="14"/>
        <v/>
      </c>
      <c r="O875" s="48" t="str">
        <f>IFERROR(if(J875&lt;&gt;"Sim","",VLOOKUP(A875,'Input de Projetos'!$A$3:$F$999,5,FALSE)*H875),"")</f>
        <v/>
      </c>
      <c r="P875" s="66" t="str">
        <f t="shared" si="15"/>
        <v/>
      </c>
      <c r="Q875" s="10"/>
      <c r="R875" s="10"/>
      <c r="S875" s="10"/>
    </row>
    <row r="876">
      <c r="A876" s="10"/>
      <c r="B876" s="10"/>
      <c r="C876" s="10"/>
      <c r="D876" s="67"/>
      <c r="E876" s="62"/>
      <c r="F876" s="62"/>
      <c r="G876" s="51"/>
      <c r="H876" s="62"/>
      <c r="I876" s="20"/>
      <c r="J876" s="51"/>
      <c r="K876" s="51"/>
      <c r="L876" s="26"/>
      <c r="M876" s="65" t="str">
        <f>iferror(sumifs($H$3:$H$1009,$A$3:$A$1009,A876,$C$3:$C$1009,C876)/vlookup(A876,'Input de Projetos'!$A$3:$B$999,2,false),"")</f>
        <v/>
      </c>
      <c r="N876" s="48" t="str">
        <f t="shared" si="14"/>
        <v/>
      </c>
      <c r="O876" s="48" t="str">
        <f>IFERROR(if(J876&lt;&gt;"Sim","",VLOOKUP(A876,'Input de Projetos'!$A$3:$F$999,5,FALSE)*H876),"")</f>
        <v/>
      </c>
      <c r="P876" s="66" t="str">
        <f t="shared" si="15"/>
        <v/>
      </c>
      <c r="Q876" s="10"/>
      <c r="R876" s="10"/>
      <c r="S876" s="10"/>
    </row>
    <row r="877">
      <c r="A877" s="10"/>
      <c r="B877" s="10"/>
      <c r="C877" s="10"/>
      <c r="D877" s="67"/>
      <c r="E877" s="62"/>
      <c r="F877" s="62"/>
      <c r="G877" s="51"/>
      <c r="H877" s="62"/>
      <c r="I877" s="20"/>
      <c r="J877" s="51"/>
      <c r="K877" s="51"/>
      <c r="L877" s="26"/>
      <c r="M877" s="65" t="str">
        <f>iferror(sumifs($H$3:$H$1009,$A$3:$A$1009,A877,$C$3:$C$1009,C877)/vlookup(A877,'Input de Projetos'!$A$3:$B$999,2,false),"")</f>
        <v/>
      </c>
      <c r="N877" s="48" t="str">
        <f t="shared" si="14"/>
        <v/>
      </c>
      <c r="O877" s="48" t="str">
        <f>IFERROR(if(J877&lt;&gt;"Sim","",VLOOKUP(A877,'Input de Projetos'!$A$3:$F$999,5,FALSE)*H877),"")</f>
        <v/>
      </c>
      <c r="P877" s="66" t="str">
        <f t="shared" si="15"/>
        <v/>
      </c>
      <c r="Q877" s="10"/>
      <c r="R877" s="10"/>
      <c r="S877" s="10"/>
    </row>
    <row r="878">
      <c r="A878" s="10"/>
      <c r="B878" s="10"/>
      <c r="C878" s="10"/>
      <c r="D878" s="67"/>
      <c r="E878" s="62"/>
      <c r="F878" s="62"/>
      <c r="G878" s="51"/>
      <c r="H878" s="62"/>
      <c r="I878" s="20"/>
      <c r="J878" s="51"/>
      <c r="K878" s="51"/>
      <c r="L878" s="26"/>
      <c r="M878" s="65" t="str">
        <f>iferror(sumifs($H$3:$H$1009,$A$3:$A$1009,A878,$C$3:$C$1009,C878)/vlookup(A878,'Input de Projetos'!$A$3:$B$999,2,false),"")</f>
        <v/>
      </c>
      <c r="N878" s="48" t="str">
        <f t="shared" si="14"/>
        <v/>
      </c>
      <c r="O878" s="48" t="str">
        <f>IFERROR(if(J878&lt;&gt;"Sim","",VLOOKUP(A878,'Input de Projetos'!$A$3:$F$999,5,FALSE)*H878),"")</f>
        <v/>
      </c>
      <c r="P878" s="66" t="str">
        <f t="shared" si="15"/>
        <v/>
      </c>
      <c r="Q878" s="10"/>
      <c r="R878" s="10"/>
      <c r="S878" s="10"/>
    </row>
    <row r="879">
      <c r="A879" s="10"/>
      <c r="B879" s="10"/>
      <c r="C879" s="10"/>
      <c r="D879" s="67"/>
      <c r="E879" s="62"/>
      <c r="F879" s="62"/>
      <c r="G879" s="51"/>
      <c r="H879" s="62"/>
      <c r="I879" s="20"/>
      <c r="J879" s="51"/>
      <c r="K879" s="51"/>
      <c r="L879" s="26"/>
      <c r="M879" s="65" t="str">
        <f>iferror(sumifs($H$3:$H$1009,$A$3:$A$1009,A879,$C$3:$C$1009,C879)/vlookup(A879,'Input de Projetos'!$A$3:$B$999,2,false),"")</f>
        <v/>
      </c>
      <c r="N879" s="48" t="str">
        <f t="shared" si="14"/>
        <v/>
      </c>
      <c r="O879" s="48" t="str">
        <f>IFERROR(if(J879&lt;&gt;"Sim","",VLOOKUP(A879,'Input de Projetos'!$A$3:$F$999,5,FALSE)*H879),"")</f>
        <v/>
      </c>
      <c r="P879" s="66" t="str">
        <f t="shared" si="15"/>
        <v/>
      </c>
      <c r="Q879" s="10"/>
      <c r="R879" s="10"/>
      <c r="S879" s="10"/>
    </row>
    <row r="880">
      <c r="A880" s="10"/>
      <c r="B880" s="10"/>
      <c r="C880" s="10"/>
      <c r="D880" s="67"/>
      <c r="E880" s="62"/>
      <c r="F880" s="62"/>
      <c r="G880" s="51"/>
      <c r="H880" s="62"/>
      <c r="I880" s="20"/>
      <c r="J880" s="51"/>
      <c r="K880" s="51"/>
      <c r="L880" s="26"/>
      <c r="M880" s="65" t="str">
        <f>iferror(sumifs($H$3:$H$1009,$A$3:$A$1009,A880,$C$3:$C$1009,C880)/vlookup(A880,'Input de Projetos'!$A$3:$B$999,2,false),"")</f>
        <v/>
      </c>
      <c r="N880" s="48" t="str">
        <f t="shared" si="14"/>
        <v/>
      </c>
      <c r="O880" s="48" t="str">
        <f>IFERROR(if(J880&lt;&gt;"Sim","",VLOOKUP(A880,'Input de Projetos'!$A$3:$F$999,5,FALSE)*H880),"")</f>
        <v/>
      </c>
      <c r="P880" s="66" t="str">
        <f t="shared" si="15"/>
        <v/>
      </c>
      <c r="Q880" s="10"/>
      <c r="R880" s="10"/>
      <c r="S880" s="10"/>
    </row>
    <row r="881">
      <c r="A881" s="10"/>
      <c r="B881" s="10"/>
      <c r="C881" s="10"/>
      <c r="D881" s="67"/>
      <c r="E881" s="62"/>
      <c r="F881" s="62"/>
      <c r="G881" s="51"/>
      <c r="H881" s="62"/>
      <c r="I881" s="20"/>
      <c r="J881" s="51"/>
      <c r="K881" s="51"/>
      <c r="L881" s="26"/>
      <c r="M881" s="65" t="str">
        <f>iferror(sumifs($H$3:$H$1009,$A$3:$A$1009,A881,$C$3:$C$1009,C881)/vlookup(A881,'Input de Projetos'!$A$3:$B$999,2,false),"")</f>
        <v/>
      </c>
      <c r="N881" s="48" t="str">
        <f t="shared" si="14"/>
        <v/>
      </c>
      <c r="O881" s="48" t="str">
        <f>IFERROR(if(J881&lt;&gt;"Sim","",VLOOKUP(A881,'Input de Projetos'!$A$3:$F$999,5,FALSE)*H881),"")</f>
        <v/>
      </c>
      <c r="P881" s="66" t="str">
        <f t="shared" si="15"/>
        <v/>
      </c>
      <c r="Q881" s="10"/>
      <c r="R881" s="10"/>
      <c r="S881" s="10"/>
    </row>
    <row r="882">
      <c r="A882" s="10"/>
      <c r="B882" s="10"/>
      <c r="C882" s="10"/>
      <c r="D882" s="67"/>
      <c r="E882" s="62"/>
      <c r="F882" s="62"/>
      <c r="G882" s="51"/>
      <c r="H882" s="62"/>
      <c r="I882" s="20"/>
      <c r="J882" s="51"/>
      <c r="K882" s="51"/>
      <c r="L882" s="26"/>
      <c r="M882" s="65" t="str">
        <f>iferror(sumifs($H$3:$H$1009,$A$3:$A$1009,A882,$C$3:$C$1009,C882)/vlookup(A882,'Input de Projetos'!$A$3:$B$999,2,false),"")</f>
        <v/>
      </c>
      <c r="N882" s="48" t="str">
        <f t="shared" si="14"/>
        <v/>
      </c>
      <c r="O882" s="48" t="str">
        <f>IFERROR(if(J882&lt;&gt;"Sim","",VLOOKUP(A882,'Input de Projetos'!$A$3:$F$999,5,FALSE)*H882),"")</f>
        <v/>
      </c>
      <c r="P882" s="66" t="str">
        <f t="shared" si="15"/>
        <v/>
      </c>
      <c r="Q882" s="10"/>
      <c r="R882" s="10"/>
      <c r="S882" s="10"/>
    </row>
    <row r="883">
      <c r="A883" s="10"/>
      <c r="B883" s="10"/>
      <c r="C883" s="10"/>
      <c r="D883" s="67"/>
      <c r="E883" s="62"/>
      <c r="F883" s="62"/>
      <c r="G883" s="51"/>
      <c r="H883" s="62"/>
      <c r="I883" s="20"/>
      <c r="J883" s="51"/>
      <c r="K883" s="51"/>
      <c r="L883" s="26"/>
      <c r="M883" s="65" t="str">
        <f>iferror(sumifs($H$3:$H$1009,$A$3:$A$1009,A883,$C$3:$C$1009,C883)/vlookup(A883,'Input de Projetos'!$A$3:$B$999,2,false),"")</f>
        <v/>
      </c>
      <c r="N883" s="48" t="str">
        <f t="shared" si="14"/>
        <v/>
      </c>
      <c r="O883" s="48" t="str">
        <f>IFERROR(if(J883&lt;&gt;"Sim","",VLOOKUP(A883,'Input de Projetos'!$A$3:$F$999,5,FALSE)*H883),"")</f>
        <v/>
      </c>
      <c r="P883" s="66" t="str">
        <f t="shared" si="15"/>
        <v/>
      </c>
      <c r="Q883" s="10"/>
      <c r="R883" s="10"/>
      <c r="S883" s="10"/>
    </row>
    <row r="884">
      <c r="A884" s="10"/>
      <c r="B884" s="10"/>
      <c r="C884" s="10"/>
      <c r="D884" s="67"/>
      <c r="E884" s="62"/>
      <c r="F884" s="62"/>
      <c r="G884" s="51"/>
      <c r="H884" s="62"/>
      <c r="I884" s="20"/>
      <c r="J884" s="51"/>
      <c r="K884" s="51"/>
      <c r="L884" s="26"/>
      <c r="M884" s="65" t="str">
        <f>iferror(sumifs($H$3:$H$1009,$A$3:$A$1009,A884,$C$3:$C$1009,C884)/vlookup(A884,'Input de Projetos'!$A$3:$B$999,2,false),"")</f>
        <v/>
      </c>
      <c r="N884" s="48" t="str">
        <f t="shared" si="14"/>
        <v/>
      </c>
      <c r="O884" s="48" t="str">
        <f>IFERROR(if(J884&lt;&gt;"Sim","",VLOOKUP(A884,'Input de Projetos'!$A$3:$F$999,5,FALSE)*H884),"")</f>
        <v/>
      </c>
      <c r="P884" s="66" t="str">
        <f t="shared" si="15"/>
        <v/>
      </c>
      <c r="Q884" s="10"/>
      <c r="R884" s="10"/>
      <c r="S884" s="10"/>
    </row>
    <row r="885">
      <c r="A885" s="10"/>
      <c r="B885" s="10"/>
      <c r="C885" s="10"/>
      <c r="D885" s="67"/>
      <c r="E885" s="62"/>
      <c r="F885" s="62"/>
      <c r="G885" s="51"/>
      <c r="H885" s="62"/>
      <c r="I885" s="20"/>
      <c r="J885" s="51"/>
      <c r="K885" s="51"/>
      <c r="L885" s="26"/>
      <c r="M885" s="65" t="str">
        <f>iferror(sumifs($H$3:$H$1009,$A$3:$A$1009,A885,$C$3:$C$1009,C885)/vlookup(A885,'Input de Projetos'!$A$3:$B$999,2,false),"")</f>
        <v/>
      </c>
      <c r="N885" s="48" t="str">
        <f t="shared" si="14"/>
        <v/>
      </c>
      <c r="O885" s="48" t="str">
        <f>IFERROR(if(J885&lt;&gt;"Sim","",VLOOKUP(A885,'Input de Projetos'!$A$3:$F$999,5,FALSE)*H885),"")</f>
        <v/>
      </c>
      <c r="P885" s="66" t="str">
        <f t="shared" si="15"/>
        <v/>
      </c>
      <c r="Q885" s="10"/>
      <c r="R885" s="10"/>
      <c r="S885" s="10"/>
    </row>
    <row r="886">
      <c r="A886" s="10"/>
      <c r="B886" s="10"/>
      <c r="C886" s="10"/>
      <c r="D886" s="67"/>
      <c r="E886" s="62"/>
      <c r="F886" s="62"/>
      <c r="G886" s="51"/>
      <c r="H886" s="62"/>
      <c r="I886" s="20"/>
      <c r="J886" s="51"/>
      <c r="K886" s="51"/>
      <c r="L886" s="26"/>
      <c r="M886" s="65" t="str">
        <f>iferror(sumifs($H$3:$H$1009,$A$3:$A$1009,A886,$C$3:$C$1009,C886)/vlookup(A886,'Input de Projetos'!$A$3:$B$999,2,false),"")</f>
        <v/>
      </c>
      <c r="N886" s="48" t="str">
        <f t="shared" si="14"/>
        <v/>
      </c>
      <c r="O886" s="48" t="str">
        <f>IFERROR(if(J886&lt;&gt;"Sim","",VLOOKUP(A886,'Input de Projetos'!$A$3:$F$999,5,FALSE)*H886),"")</f>
        <v/>
      </c>
      <c r="P886" s="66" t="str">
        <f t="shared" si="15"/>
        <v/>
      </c>
      <c r="Q886" s="10"/>
      <c r="R886" s="10"/>
      <c r="S886" s="10"/>
    </row>
    <row r="887">
      <c r="A887" s="10"/>
      <c r="B887" s="10"/>
      <c r="C887" s="10"/>
      <c r="D887" s="67"/>
      <c r="E887" s="62"/>
      <c r="F887" s="62"/>
      <c r="G887" s="51"/>
      <c r="H887" s="62"/>
      <c r="I887" s="20"/>
      <c r="J887" s="51"/>
      <c r="K887" s="51"/>
      <c r="L887" s="26"/>
      <c r="M887" s="65" t="str">
        <f>iferror(sumifs($H$3:$H$1009,$A$3:$A$1009,A887,$C$3:$C$1009,C887)/vlookup(A887,'Input de Projetos'!$A$3:$B$999,2,false),"")</f>
        <v/>
      </c>
      <c r="N887" s="48" t="str">
        <f t="shared" si="14"/>
        <v/>
      </c>
      <c r="O887" s="48" t="str">
        <f>IFERROR(if(J887&lt;&gt;"Sim","",VLOOKUP(A887,'Input de Projetos'!$A$3:$F$999,5,FALSE)*H887),"")</f>
        <v/>
      </c>
      <c r="P887" s="66" t="str">
        <f t="shared" si="15"/>
        <v/>
      </c>
      <c r="Q887" s="10"/>
      <c r="R887" s="10"/>
      <c r="S887" s="10"/>
    </row>
    <row r="888">
      <c r="A888" s="10"/>
      <c r="B888" s="10"/>
      <c r="C888" s="10"/>
      <c r="D888" s="67"/>
      <c r="E888" s="62"/>
      <c r="F888" s="62"/>
      <c r="G888" s="51"/>
      <c r="H888" s="62"/>
      <c r="I888" s="20"/>
      <c r="J888" s="51"/>
      <c r="K888" s="51"/>
      <c r="L888" s="26"/>
      <c r="M888" s="65" t="str">
        <f>iferror(sumifs($H$3:$H$1009,$A$3:$A$1009,A888,$C$3:$C$1009,C888)/vlookup(A888,'Input de Projetos'!$A$3:$B$999,2,false),"")</f>
        <v/>
      </c>
      <c r="N888" s="48" t="str">
        <f t="shared" si="14"/>
        <v/>
      </c>
      <c r="O888" s="48" t="str">
        <f>IFERROR(if(J888&lt;&gt;"Sim","",VLOOKUP(A888,'Input de Projetos'!$A$3:$F$999,5,FALSE)*H888),"")</f>
        <v/>
      </c>
      <c r="P888" s="66" t="str">
        <f t="shared" si="15"/>
        <v/>
      </c>
      <c r="Q888" s="10"/>
      <c r="R888" s="10"/>
      <c r="S888" s="10"/>
    </row>
    <row r="889">
      <c r="A889" s="10"/>
      <c r="B889" s="10"/>
      <c r="C889" s="10"/>
      <c r="D889" s="67"/>
      <c r="E889" s="62"/>
      <c r="F889" s="62"/>
      <c r="G889" s="51"/>
      <c r="H889" s="62"/>
      <c r="I889" s="20"/>
      <c r="J889" s="51"/>
      <c r="K889" s="51"/>
      <c r="L889" s="26"/>
      <c r="M889" s="65" t="str">
        <f>iferror(sumifs($H$3:$H$1009,$A$3:$A$1009,A889,$C$3:$C$1009,C889)/vlookup(A889,'Input de Projetos'!$A$3:$B$999,2,false),"")</f>
        <v/>
      </c>
      <c r="N889" s="48" t="str">
        <f t="shared" si="14"/>
        <v/>
      </c>
      <c r="O889" s="48" t="str">
        <f>IFERROR(if(J889&lt;&gt;"Sim","",VLOOKUP(A889,'Input de Projetos'!$A$3:$F$999,5,FALSE)*H889),"")</f>
        <v/>
      </c>
      <c r="P889" s="66" t="str">
        <f t="shared" si="15"/>
        <v/>
      </c>
      <c r="Q889" s="10"/>
      <c r="R889" s="10"/>
      <c r="S889" s="10"/>
    </row>
    <row r="890">
      <c r="A890" s="10"/>
      <c r="B890" s="10"/>
      <c r="C890" s="10"/>
      <c r="D890" s="67"/>
      <c r="E890" s="62"/>
      <c r="F890" s="62"/>
      <c r="G890" s="51"/>
      <c r="H890" s="62"/>
      <c r="I890" s="20"/>
      <c r="J890" s="51"/>
      <c r="K890" s="51"/>
      <c r="L890" s="26"/>
      <c r="M890" s="65" t="str">
        <f>iferror(sumifs($H$3:$H$1009,$A$3:$A$1009,A890,$C$3:$C$1009,C890)/vlookup(A890,'Input de Projetos'!$A$3:$B$999,2,false),"")</f>
        <v/>
      </c>
      <c r="N890" s="48" t="str">
        <f t="shared" si="14"/>
        <v/>
      </c>
      <c r="O890" s="48" t="str">
        <f>IFERROR(if(J890&lt;&gt;"Sim","",VLOOKUP(A890,'Input de Projetos'!$A$3:$F$999,5,FALSE)*H890),"")</f>
        <v/>
      </c>
      <c r="P890" s="66" t="str">
        <f t="shared" si="15"/>
        <v/>
      </c>
      <c r="Q890" s="10"/>
      <c r="R890" s="10"/>
      <c r="S890" s="10"/>
    </row>
    <row r="891">
      <c r="A891" s="10"/>
      <c r="B891" s="10"/>
      <c r="C891" s="10"/>
      <c r="D891" s="67"/>
      <c r="E891" s="62"/>
      <c r="F891" s="62"/>
      <c r="G891" s="51"/>
      <c r="H891" s="62"/>
      <c r="I891" s="20"/>
      <c r="J891" s="51"/>
      <c r="K891" s="51"/>
      <c r="L891" s="26"/>
      <c r="M891" s="65" t="str">
        <f>iferror(sumifs($H$3:$H$1009,$A$3:$A$1009,A891,$C$3:$C$1009,C891)/vlookup(A891,'Input de Projetos'!$A$3:$B$999,2,false),"")</f>
        <v/>
      </c>
      <c r="N891" s="48" t="str">
        <f t="shared" si="14"/>
        <v/>
      </c>
      <c r="O891" s="48" t="str">
        <f>IFERROR(if(J891&lt;&gt;"Sim","",VLOOKUP(A891,'Input de Projetos'!$A$3:$F$999,5,FALSE)*H891),"")</f>
        <v/>
      </c>
      <c r="P891" s="66" t="str">
        <f t="shared" si="15"/>
        <v/>
      </c>
      <c r="Q891" s="10"/>
      <c r="R891" s="10"/>
      <c r="S891" s="10"/>
    </row>
    <row r="892">
      <c r="A892" s="10"/>
      <c r="B892" s="10"/>
      <c r="C892" s="10"/>
      <c r="D892" s="67"/>
      <c r="E892" s="62"/>
      <c r="F892" s="62"/>
      <c r="G892" s="51"/>
      <c r="H892" s="62"/>
      <c r="I892" s="20"/>
      <c r="J892" s="51"/>
      <c r="K892" s="51"/>
      <c r="L892" s="26"/>
      <c r="M892" s="65" t="str">
        <f>iferror(sumifs($H$3:$H$1009,$A$3:$A$1009,A892,$C$3:$C$1009,C892)/vlookup(A892,'Input de Projetos'!$A$3:$B$999,2,false),"")</f>
        <v/>
      </c>
      <c r="N892" s="48" t="str">
        <f t="shared" si="14"/>
        <v/>
      </c>
      <c r="O892" s="48" t="str">
        <f>IFERROR(if(J892&lt;&gt;"Sim","",VLOOKUP(A892,'Input de Projetos'!$A$3:$F$999,5,FALSE)*H892),"")</f>
        <v/>
      </c>
      <c r="P892" s="66" t="str">
        <f t="shared" si="15"/>
        <v/>
      </c>
      <c r="Q892" s="10"/>
      <c r="R892" s="10"/>
      <c r="S892" s="10"/>
    </row>
    <row r="893">
      <c r="A893" s="10"/>
      <c r="B893" s="10"/>
      <c r="C893" s="10"/>
      <c r="D893" s="67"/>
      <c r="E893" s="62"/>
      <c r="F893" s="62"/>
      <c r="G893" s="51"/>
      <c r="H893" s="62"/>
      <c r="I893" s="20"/>
      <c r="J893" s="51"/>
      <c r="K893" s="51"/>
      <c r="L893" s="26"/>
      <c r="M893" s="65" t="str">
        <f>iferror(sumifs($H$3:$H$1009,$A$3:$A$1009,A893,$C$3:$C$1009,C893)/vlookup(A893,'Input de Projetos'!$A$3:$B$999,2,false),"")</f>
        <v/>
      </c>
      <c r="N893" s="48" t="str">
        <f t="shared" si="14"/>
        <v/>
      </c>
      <c r="O893" s="48" t="str">
        <f>IFERROR(if(J893&lt;&gt;"Sim","",VLOOKUP(A893,'Input de Projetos'!$A$3:$F$999,5,FALSE)*H893),"")</f>
        <v/>
      </c>
      <c r="P893" s="66" t="str">
        <f t="shared" si="15"/>
        <v/>
      </c>
      <c r="Q893" s="10"/>
      <c r="R893" s="10"/>
      <c r="S893" s="10"/>
    </row>
    <row r="894">
      <c r="A894" s="10"/>
      <c r="B894" s="10"/>
      <c r="C894" s="10"/>
      <c r="D894" s="67"/>
      <c r="E894" s="62"/>
      <c r="F894" s="62"/>
      <c r="G894" s="51"/>
      <c r="H894" s="62"/>
      <c r="I894" s="20"/>
      <c r="J894" s="51"/>
      <c r="K894" s="51"/>
      <c r="L894" s="26"/>
      <c r="M894" s="65" t="str">
        <f>iferror(sumifs($H$3:$H$1009,$A$3:$A$1009,A894,$C$3:$C$1009,C894)/vlookup(A894,'Input de Projetos'!$A$3:$B$999,2,false),"")</f>
        <v/>
      </c>
      <c r="N894" s="48" t="str">
        <f t="shared" si="14"/>
        <v/>
      </c>
      <c r="O894" s="48" t="str">
        <f>IFERROR(if(J894&lt;&gt;"Sim","",VLOOKUP(A894,'Input de Projetos'!$A$3:$F$999,5,FALSE)*H894),"")</f>
        <v/>
      </c>
      <c r="P894" s="66" t="str">
        <f t="shared" si="15"/>
        <v/>
      </c>
      <c r="Q894" s="10"/>
      <c r="R894" s="10"/>
      <c r="S894" s="10"/>
    </row>
    <row r="895">
      <c r="A895" s="10"/>
      <c r="B895" s="10"/>
      <c r="C895" s="10"/>
      <c r="D895" s="67"/>
      <c r="E895" s="62"/>
      <c r="F895" s="62"/>
      <c r="G895" s="51"/>
      <c r="H895" s="62"/>
      <c r="I895" s="20"/>
      <c r="J895" s="51"/>
      <c r="K895" s="51"/>
      <c r="L895" s="26"/>
      <c r="M895" s="65" t="str">
        <f>iferror(sumifs($H$3:$H$1009,$A$3:$A$1009,A895,$C$3:$C$1009,C895)/vlookup(A895,'Input de Projetos'!$A$3:$B$999,2,false),"")</f>
        <v/>
      </c>
      <c r="N895" s="48" t="str">
        <f t="shared" si="14"/>
        <v/>
      </c>
      <c r="O895" s="48" t="str">
        <f>IFERROR(if(J895&lt;&gt;"Sim","",VLOOKUP(A895,'Input de Projetos'!$A$3:$F$999,5,FALSE)*H895),"")</f>
        <v/>
      </c>
      <c r="P895" s="66" t="str">
        <f t="shared" si="15"/>
        <v/>
      </c>
      <c r="Q895" s="10"/>
      <c r="R895" s="10"/>
      <c r="S895" s="10"/>
    </row>
    <row r="896">
      <c r="A896" s="10"/>
      <c r="B896" s="10"/>
      <c r="C896" s="10"/>
      <c r="D896" s="67"/>
      <c r="E896" s="62"/>
      <c r="F896" s="62"/>
      <c r="G896" s="51"/>
      <c r="H896" s="62"/>
      <c r="I896" s="20"/>
      <c r="J896" s="51"/>
      <c r="K896" s="51"/>
      <c r="L896" s="26"/>
      <c r="M896" s="65" t="str">
        <f>iferror(sumifs($H$3:$H$1009,$A$3:$A$1009,A896,$C$3:$C$1009,C896)/vlookup(A896,'Input de Projetos'!$A$3:$B$999,2,false),"")</f>
        <v/>
      </c>
      <c r="N896" s="48" t="str">
        <f t="shared" si="14"/>
        <v/>
      </c>
      <c r="O896" s="48" t="str">
        <f>IFERROR(if(J896&lt;&gt;"Sim","",VLOOKUP(A896,'Input de Projetos'!$A$3:$F$999,5,FALSE)*H896),"")</f>
        <v/>
      </c>
      <c r="P896" s="66" t="str">
        <f t="shared" si="15"/>
        <v/>
      </c>
      <c r="Q896" s="10"/>
      <c r="R896" s="10"/>
      <c r="S896" s="10"/>
    </row>
    <row r="897">
      <c r="A897" s="10"/>
      <c r="B897" s="10"/>
      <c r="C897" s="10"/>
      <c r="D897" s="67"/>
      <c r="E897" s="62"/>
      <c r="F897" s="62"/>
      <c r="G897" s="51"/>
      <c r="H897" s="62"/>
      <c r="I897" s="20"/>
      <c r="J897" s="51"/>
      <c r="K897" s="51"/>
      <c r="L897" s="26"/>
      <c r="M897" s="65" t="str">
        <f>iferror(sumifs($H$3:$H$1009,$A$3:$A$1009,A897,$C$3:$C$1009,C897)/vlookup(A897,'Input de Projetos'!$A$3:$B$999,2,false),"")</f>
        <v/>
      </c>
      <c r="N897" s="48" t="str">
        <f t="shared" si="14"/>
        <v/>
      </c>
      <c r="O897" s="48" t="str">
        <f>IFERROR(if(J897&lt;&gt;"Sim","",VLOOKUP(A897,'Input de Projetos'!$A$3:$F$999,5,FALSE)*H897),"")</f>
        <v/>
      </c>
      <c r="P897" s="66" t="str">
        <f t="shared" si="15"/>
        <v/>
      </c>
      <c r="Q897" s="10"/>
      <c r="R897" s="10"/>
      <c r="S897" s="10"/>
    </row>
    <row r="898">
      <c r="A898" s="10"/>
      <c r="B898" s="10"/>
      <c r="C898" s="10"/>
      <c r="D898" s="67"/>
      <c r="E898" s="62"/>
      <c r="F898" s="62"/>
      <c r="G898" s="51"/>
      <c r="H898" s="62"/>
      <c r="I898" s="20"/>
      <c r="J898" s="51"/>
      <c r="K898" s="51"/>
      <c r="L898" s="26"/>
      <c r="M898" s="65" t="str">
        <f>iferror(sumifs($H$3:$H$1009,$A$3:$A$1009,A898,$C$3:$C$1009,C898)/vlookup(A898,'Input de Projetos'!$A$3:$B$999,2,false),"")</f>
        <v/>
      </c>
      <c r="N898" s="48" t="str">
        <f t="shared" si="14"/>
        <v/>
      </c>
      <c r="O898" s="48" t="str">
        <f>IFERROR(if(J898&lt;&gt;"Sim","",VLOOKUP(A898,'Input de Projetos'!$A$3:$F$999,5,FALSE)*H898),"")</f>
        <v/>
      </c>
      <c r="P898" s="66" t="str">
        <f t="shared" si="15"/>
        <v/>
      </c>
      <c r="Q898" s="10"/>
      <c r="R898" s="10"/>
      <c r="S898" s="10"/>
    </row>
    <row r="899">
      <c r="A899" s="10"/>
      <c r="B899" s="10"/>
      <c r="C899" s="10"/>
      <c r="D899" s="67"/>
      <c r="E899" s="62"/>
      <c r="F899" s="62"/>
      <c r="G899" s="51"/>
      <c r="H899" s="62"/>
      <c r="I899" s="20"/>
      <c r="J899" s="51"/>
      <c r="K899" s="51"/>
      <c r="L899" s="26"/>
      <c r="M899" s="65" t="str">
        <f>iferror(sumifs($H$3:$H$1009,$A$3:$A$1009,A899,$C$3:$C$1009,C899)/vlookup(A899,'Input de Projetos'!$A$3:$B$999,2,false),"")</f>
        <v/>
      </c>
      <c r="N899" s="48" t="str">
        <f t="shared" si="14"/>
        <v/>
      </c>
      <c r="O899" s="48" t="str">
        <f>IFERROR(if(J899&lt;&gt;"Sim","",VLOOKUP(A899,'Input de Projetos'!$A$3:$F$999,5,FALSE)*H899),"")</f>
        <v/>
      </c>
      <c r="P899" s="66" t="str">
        <f t="shared" si="15"/>
        <v/>
      </c>
      <c r="Q899" s="10"/>
      <c r="R899" s="10"/>
      <c r="S899" s="10"/>
    </row>
    <row r="900">
      <c r="A900" s="10"/>
      <c r="B900" s="10"/>
      <c r="C900" s="10"/>
      <c r="D900" s="67"/>
      <c r="E900" s="62"/>
      <c r="F900" s="62"/>
      <c r="G900" s="51"/>
      <c r="H900" s="62"/>
      <c r="I900" s="20"/>
      <c r="J900" s="51"/>
      <c r="K900" s="51"/>
      <c r="L900" s="26"/>
      <c r="M900" s="65" t="str">
        <f>iferror(sumifs($H$3:$H$1009,$A$3:$A$1009,A900,$C$3:$C$1009,C900)/vlookup(A900,'Input de Projetos'!$A$3:$B$999,2,false),"")</f>
        <v/>
      </c>
      <c r="N900" s="48" t="str">
        <f t="shared" si="14"/>
        <v/>
      </c>
      <c r="O900" s="48" t="str">
        <f>IFERROR(if(J900&lt;&gt;"Sim","",VLOOKUP(A900,'Input de Projetos'!$A$3:$F$999,5,FALSE)*H900),"")</f>
        <v/>
      </c>
      <c r="P900" s="66" t="str">
        <f t="shared" si="15"/>
        <v/>
      </c>
      <c r="Q900" s="10"/>
      <c r="R900" s="10"/>
      <c r="S900" s="10"/>
    </row>
    <row r="901">
      <c r="A901" s="10"/>
      <c r="B901" s="10"/>
      <c r="C901" s="10"/>
      <c r="D901" s="67"/>
      <c r="E901" s="62"/>
      <c r="F901" s="62"/>
      <c r="G901" s="51"/>
      <c r="H901" s="62"/>
      <c r="I901" s="20"/>
      <c r="J901" s="51"/>
      <c r="K901" s="51"/>
      <c r="L901" s="26"/>
      <c r="M901" s="65" t="str">
        <f>iferror(sumifs($H$3:$H$1009,$A$3:$A$1009,A901,$C$3:$C$1009,C901)/vlookup(A901,'Input de Projetos'!$A$3:$B$999,2,false),"")</f>
        <v/>
      </c>
      <c r="N901" s="48" t="str">
        <f t="shared" si="14"/>
        <v/>
      </c>
      <c r="O901" s="48" t="str">
        <f>IFERROR(if(J901&lt;&gt;"Sim","",VLOOKUP(A901,'Input de Projetos'!$A$3:$F$999,5,FALSE)*H901),"")</f>
        <v/>
      </c>
      <c r="P901" s="66" t="str">
        <f t="shared" si="15"/>
        <v/>
      </c>
      <c r="Q901" s="10"/>
      <c r="R901" s="10"/>
      <c r="S901" s="10"/>
    </row>
    <row r="902">
      <c r="A902" s="10"/>
      <c r="B902" s="10"/>
      <c r="C902" s="10"/>
      <c r="D902" s="67"/>
      <c r="E902" s="62"/>
      <c r="F902" s="62"/>
      <c r="G902" s="51"/>
      <c r="H902" s="62"/>
      <c r="I902" s="20"/>
      <c r="J902" s="51"/>
      <c r="K902" s="51"/>
      <c r="L902" s="26"/>
      <c r="M902" s="65" t="str">
        <f>iferror(sumifs($H$3:$H$1009,$A$3:$A$1009,A902,$C$3:$C$1009,C902)/vlookup(A902,'Input de Projetos'!$A$3:$B$999,2,false),"")</f>
        <v/>
      </c>
      <c r="N902" s="48" t="str">
        <f t="shared" si="14"/>
        <v/>
      </c>
      <c r="O902" s="48" t="str">
        <f>IFERROR(if(J902&lt;&gt;"Sim","",VLOOKUP(A902,'Input de Projetos'!$A$3:$F$999,5,FALSE)*H902),"")</f>
        <v/>
      </c>
      <c r="P902" s="66" t="str">
        <f t="shared" si="15"/>
        <v/>
      </c>
      <c r="Q902" s="10"/>
      <c r="R902" s="10"/>
      <c r="S902" s="10"/>
    </row>
    <row r="903">
      <c r="A903" s="10"/>
      <c r="B903" s="10"/>
      <c r="C903" s="10"/>
      <c r="D903" s="67"/>
      <c r="E903" s="62"/>
      <c r="F903" s="62"/>
      <c r="G903" s="51"/>
      <c r="H903" s="62"/>
      <c r="I903" s="20"/>
      <c r="J903" s="51"/>
      <c r="K903" s="51"/>
      <c r="L903" s="26"/>
      <c r="M903" s="65" t="str">
        <f>iferror(sumifs($H$3:$H$1009,$A$3:$A$1009,A903,$C$3:$C$1009,C903)/vlookup(A903,'Input de Projetos'!$A$3:$B$999,2,false),"")</f>
        <v/>
      </c>
      <c r="N903" s="48" t="str">
        <f t="shared" si="14"/>
        <v/>
      </c>
      <c r="O903" s="48" t="str">
        <f>IFERROR(if(J903&lt;&gt;"Sim","",VLOOKUP(A903,'Input de Projetos'!$A$3:$F$999,5,FALSE)*H903),"")</f>
        <v/>
      </c>
      <c r="P903" s="66" t="str">
        <f t="shared" si="15"/>
        <v/>
      </c>
      <c r="Q903" s="10"/>
      <c r="R903" s="10"/>
      <c r="S903" s="10"/>
    </row>
    <row r="904">
      <c r="A904" s="10"/>
      <c r="B904" s="10"/>
      <c r="C904" s="10"/>
      <c r="D904" s="67"/>
      <c r="E904" s="62"/>
      <c r="F904" s="62"/>
      <c r="G904" s="51"/>
      <c r="H904" s="62"/>
      <c r="I904" s="20"/>
      <c r="J904" s="51"/>
      <c r="K904" s="51"/>
      <c r="L904" s="26"/>
      <c r="M904" s="65" t="str">
        <f>iferror(sumifs($H$3:$H$1009,$A$3:$A$1009,A904,$C$3:$C$1009,C904)/vlookup(A904,'Input de Projetos'!$A$3:$B$999,2,false),"")</f>
        <v/>
      </c>
      <c r="N904" s="48" t="str">
        <f t="shared" si="14"/>
        <v/>
      </c>
      <c r="O904" s="48" t="str">
        <f>IFERROR(if(J904&lt;&gt;"Sim","",VLOOKUP(A904,'Input de Projetos'!$A$3:$F$999,5,FALSE)*H904),"")</f>
        <v/>
      </c>
      <c r="P904" s="66" t="str">
        <f t="shared" si="15"/>
        <v/>
      </c>
      <c r="Q904" s="10"/>
      <c r="R904" s="10"/>
      <c r="S904" s="10"/>
    </row>
    <row r="905">
      <c r="A905" s="10"/>
      <c r="B905" s="10"/>
      <c r="C905" s="10"/>
      <c r="D905" s="67"/>
      <c r="E905" s="62"/>
      <c r="F905" s="62"/>
      <c r="G905" s="51"/>
      <c r="H905" s="62"/>
      <c r="I905" s="20"/>
      <c r="J905" s="51"/>
      <c r="K905" s="51"/>
      <c r="L905" s="26"/>
      <c r="M905" s="65" t="str">
        <f>iferror(sumifs($H$3:$H$1009,$A$3:$A$1009,A905,$C$3:$C$1009,C905)/vlookup(A905,'Input de Projetos'!$A$3:$B$999,2,false),"")</f>
        <v/>
      </c>
      <c r="N905" s="48" t="str">
        <f t="shared" si="14"/>
        <v/>
      </c>
      <c r="O905" s="48" t="str">
        <f>IFERROR(if(J905&lt;&gt;"Sim","",VLOOKUP(A905,'Input de Projetos'!$A$3:$F$999,5,FALSE)*H905),"")</f>
        <v/>
      </c>
      <c r="P905" s="66" t="str">
        <f t="shared" si="15"/>
        <v/>
      </c>
      <c r="Q905" s="10"/>
      <c r="R905" s="10"/>
      <c r="S905" s="10"/>
    </row>
    <row r="906">
      <c r="A906" s="10"/>
      <c r="B906" s="10"/>
      <c r="C906" s="10"/>
      <c r="D906" s="67"/>
      <c r="E906" s="62"/>
      <c r="F906" s="62"/>
      <c r="G906" s="51"/>
      <c r="H906" s="62"/>
      <c r="I906" s="20"/>
      <c r="J906" s="51"/>
      <c r="K906" s="51"/>
      <c r="L906" s="26"/>
      <c r="M906" s="65" t="str">
        <f>iferror(sumifs($H$3:$H$1009,$A$3:$A$1009,A906,$C$3:$C$1009,C906)/vlookup(A906,'Input de Projetos'!$A$3:$B$999,2,false),"")</f>
        <v/>
      </c>
      <c r="N906" s="48" t="str">
        <f t="shared" si="14"/>
        <v/>
      </c>
      <c r="O906" s="48" t="str">
        <f>IFERROR(if(J906&lt;&gt;"Sim","",VLOOKUP(A906,'Input de Projetos'!$A$3:$F$999,5,FALSE)*H906),"")</f>
        <v/>
      </c>
      <c r="P906" s="66" t="str">
        <f t="shared" si="15"/>
        <v/>
      </c>
      <c r="Q906" s="10"/>
      <c r="R906" s="10"/>
      <c r="S906" s="10"/>
    </row>
    <row r="907">
      <c r="A907" s="10"/>
      <c r="B907" s="10"/>
      <c r="C907" s="10"/>
      <c r="D907" s="67"/>
      <c r="E907" s="62"/>
      <c r="F907" s="62"/>
      <c r="G907" s="51"/>
      <c r="H907" s="62"/>
      <c r="I907" s="20"/>
      <c r="J907" s="51"/>
      <c r="K907" s="51"/>
      <c r="L907" s="26"/>
      <c r="M907" s="65" t="str">
        <f>iferror(sumifs($H$3:$H$1009,$A$3:$A$1009,A907,$C$3:$C$1009,C907)/vlookup(A907,'Input de Projetos'!$A$3:$B$999,2,false),"")</f>
        <v/>
      </c>
      <c r="N907" s="48" t="str">
        <f t="shared" si="14"/>
        <v/>
      </c>
      <c r="O907" s="48" t="str">
        <f>IFERROR(if(J907&lt;&gt;"Sim","",VLOOKUP(A907,'Input de Projetos'!$A$3:$F$999,5,FALSE)*H907),"")</f>
        <v/>
      </c>
      <c r="P907" s="66" t="str">
        <f t="shared" si="15"/>
        <v/>
      </c>
      <c r="Q907" s="10"/>
      <c r="R907" s="10"/>
      <c r="S907" s="10"/>
    </row>
    <row r="908">
      <c r="A908" s="10"/>
      <c r="B908" s="10"/>
      <c r="C908" s="10"/>
      <c r="D908" s="67"/>
      <c r="E908" s="62"/>
      <c r="F908" s="62"/>
      <c r="G908" s="51"/>
      <c r="H908" s="62"/>
      <c r="I908" s="20"/>
      <c r="J908" s="51"/>
      <c r="K908" s="51"/>
      <c r="L908" s="26"/>
      <c r="M908" s="65" t="str">
        <f>iferror(sumifs($H$3:$H$1009,$A$3:$A$1009,A908,$C$3:$C$1009,C908)/vlookup(A908,'Input de Projetos'!$A$3:$B$999,2,false),"")</f>
        <v/>
      </c>
      <c r="N908" s="48" t="str">
        <f t="shared" si="14"/>
        <v/>
      </c>
      <c r="O908" s="48" t="str">
        <f>IFERROR(if(J908&lt;&gt;"Sim","",VLOOKUP(A908,'Input de Projetos'!$A$3:$F$999,5,FALSE)*H908),"")</f>
        <v/>
      </c>
      <c r="P908" s="66" t="str">
        <f t="shared" si="15"/>
        <v/>
      </c>
      <c r="Q908" s="10"/>
      <c r="R908" s="10"/>
      <c r="S908" s="10"/>
    </row>
    <row r="909">
      <c r="A909" s="10"/>
      <c r="B909" s="10"/>
      <c r="C909" s="10"/>
      <c r="D909" s="67"/>
      <c r="E909" s="62"/>
      <c r="F909" s="62"/>
      <c r="G909" s="51"/>
      <c r="H909" s="62"/>
      <c r="I909" s="20"/>
      <c r="J909" s="51"/>
      <c r="K909" s="51"/>
      <c r="L909" s="26"/>
      <c r="M909" s="65" t="str">
        <f>iferror(sumifs($H$3:$H$1009,$A$3:$A$1009,A909,$C$3:$C$1009,C909)/vlookup(A909,'Input de Projetos'!$A$3:$B$999,2,false),"")</f>
        <v/>
      </c>
      <c r="N909" s="48" t="str">
        <f t="shared" si="14"/>
        <v/>
      </c>
      <c r="O909" s="48" t="str">
        <f>IFERROR(if(J909&lt;&gt;"Sim","",VLOOKUP(A909,'Input de Projetos'!$A$3:$F$999,5,FALSE)*H909),"")</f>
        <v/>
      </c>
      <c r="P909" s="66" t="str">
        <f t="shared" si="15"/>
        <v/>
      </c>
      <c r="Q909" s="10"/>
      <c r="R909" s="10"/>
      <c r="S909" s="10"/>
    </row>
    <row r="910">
      <c r="A910" s="10"/>
      <c r="B910" s="10"/>
      <c r="C910" s="10"/>
      <c r="D910" s="67"/>
      <c r="E910" s="62"/>
      <c r="F910" s="62"/>
      <c r="G910" s="51"/>
      <c r="H910" s="62"/>
      <c r="I910" s="20"/>
      <c r="J910" s="51"/>
      <c r="K910" s="51"/>
      <c r="L910" s="26"/>
      <c r="M910" s="65" t="str">
        <f>iferror(sumifs($H$3:$H$1009,$A$3:$A$1009,A910,$C$3:$C$1009,C910)/vlookup(A910,'Input de Projetos'!$A$3:$B$999,2,false),"")</f>
        <v/>
      </c>
      <c r="N910" s="48" t="str">
        <f t="shared" si="14"/>
        <v/>
      </c>
      <c r="O910" s="48" t="str">
        <f>IFERROR(if(J910&lt;&gt;"Sim","",VLOOKUP(A910,'Input de Projetos'!$A$3:$F$999,5,FALSE)*H910),"")</f>
        <v/>
      </c>
      <c r="P910" s="66" t="str">
        <f t="shared" si="15"/>
        <v/>
      </c>
      <c r="Q910" s="10"/>
      <c r="R910" s="10"/>
      <c r="S910" s="10"/>
    </row>
    <row r="911">
      <c r="A911" s="10"/>
      <c r="B911" s="10"/>
      <c r="C911" s="10"/>
      <c r="D911" s="67"/>
      <c r="E911" s="62"/>
      <c r="F911" s="62"/>
      <c r="G911" s="51"/>
      <c r="H911" s="62"/>
      <c r="I911" s="20"/>
      <c r="J911" s="51"/>
      <c r="K911" s="51"/>
      <c r="L911" s="26"/>
      <c r="M911" s="65" t="str">
        <f>iferror(sumifs($H$3:$H$1009,$A$3:$A$1009,A911,$C$3:$C$1009,C911)/vlookup(A911,'Input de Projetos'!$A$3:$B$999,2,false),"")</f>
        <v/>
      </c>
      <c r="N911" s="48" t="str">
        <f t="shared" si="14"/>
        <v/>
      </c>
      <c r="O911" s="48" t="str">
        <f>IFERROR(if(J911&lt;&gt;"Sim","",VLOOKUP(A911,'Input de Projetos'!$A$3:$F$999,5,FALSE)*H911),"")</f>
        <v/>
      </c>
      <c r="P911" s="66" t="str">
        <f t="shared" si="15"/>
        <v/>
      </c>
      <c r="Q911" s="10"/>
      <c r="R911" s="10"/>
      <c r="S911" s="10"/>
    </row>
    <row r="912">
      <c r="A912" s="10"/>
      <c r="B912" s="10"/>
      <c r="C912" s="10"/>
      <c r="D912" s="67"/>
      <c r="E912" s="62"/>
      <c r="F912" s="62"/>
      <c r="G912" s="51"/>
      <c r="H912" s="62"/>
      <c r="I912" s="20"/>
      <c r="J912" s="51"/>
      <c r="K912" s="51"/>
      <c r="L912" s="26"/>
      <c r="M912" s="65" t="str">
        <f>iferror(sumifs($H$3:$H$1009,$A$3:$A$1009,A912,$C$3:$C$1009,C912)/vlookup(A912,'Input de Projetos'!$A$3:$B$999,2,false),"")</f>
        <v/>
      </c>
      <c r="N912" s="48" t="str">
        <f t="shared" si="14"/>
        <v/>
      </c>
      <c r="O912" s="48" t="str">
        <f>IFERROR(if(J912&lt;&gt;"Sim","",VLOOKUP(A912,'Input de Projetos'!$A$3:$F$999,5,FALSE)*H912),"")</f>
        <v/>
      </c>
      <c r="P912" s="66" t="str">
        <f t="shared" si="15"/>
        <v/>
      </c>
      <c r="Q912" s="10"/>
      <c r="R912" s="10"/>
      <c r="S912" s="10"/>
    </row>
    <row r="913">
      <c r="A913" s="10"/>
      <c r="B913" s="10"/>
      <c r="C913" s="10"/>
      <c r="D913" s="67"/>
      <c r="E913" s="62"/>
      <c r="F913" s="62"/>
      <c r="G913" s="51"/>
      <c r="H913" s="62"/>
      <c r="I913" s="20"/>
      <c r="J913" s="51"/>
      <c r="K913" s="51"/>
      <c r="L913" s="26"/>
      <c r="M913" s="65" t="str">
        <f>iferror(sumifs($H$3:$H$1009,$A$3:$A$1009,A913,$C$3:$C$1009,C913)/vlookup(A913,'Input de Projetos'!$A$3:$B$999,2,false),"")</f>
        <v/>
      </c>
      <c r="N913" s="48" t="str">
        <f t="shared" si="14"/>
        <v/>
      </c>
      <c r="O913" s="48" t="str">
        <f>IFERROR(if(J913&lt;&gt;"Sim","",VLOOKUP(A913,'Input de Projetos'!$A$3:$F$999,5,FALSE)*H913),"")</f>
        <v/>
      </c>
      <c r="P913" s="66" t="str">
        <f t="shared" si="15"/>
        <v/>
      </c>
      <c r="Q913" s="10"/>
      <c r="R913" s="10"/>
      <c r="S913" s="10"/>
    </row>
    <row r="914">
      <c r="A914" s="10"/>
      <c r="B914" s="10"/>
      <c r="C914" s="10"/>
      <c r="D914" s="67"/>
      <c r="E914" s="62"/>
      <c r="F914" s="62"/>
      <c r="G914" s="51"/>
      <c r="H914" s="62"/>
      <c r="I914" s="20"/>
      <c r="J914" s="51"/>
      <c r="K914" s="51"/>
      <c r="L914" s="26"/>
      <c r="M914" s="65" t="str">
        <f>iferror(sumifs($H$3:$H$1009,$A$3:$A$1009,A914,$C$3:$C$1009,C914)/vlookup(A914,'Input de Projetos'!$A$3:$B$999,2,false),"")</f>
        <v/>
      </c>
      <c r="N914" s="48" t="str">
        <f t="shared" si="14"/>
        <v/>
      </c>
      <c r="O914" s="48" t="str">
        <f>IFERROR(if(J914&lt;&gt;"Sim","",VLOOKUP(A914,'Input de Projetos'!$A$3:$F$999,5,FALSE)*H914),"")</f>
        <v/>
      </c>
      <c r="P914" s="66" t="str">
        <f t="shared" si="15"/>
        <v/>
      </c>
      <c r="Q914" s="10"/>
      <c r="R914" s="10"/>
      <c r="S914" s="10"/>
    </row>
    <row r="915">
      <c r="A915" s="10"/>
      <c r="B915" s="10"/>
      <c r="C915" s="10"/>
      <c r="D915" s="67"/>
      <c r="E915" s="62"/>
      <c r="F915" s="62"/>
      <c r="G915" s="51"/>
      <c r="H915" s="62"/>
      <c r="I915" s="20"/>
      <c r="J915" s="51"/>
      <c r="K915" s="51"/>
      <c r="L915" s="26"/>
      <c r="M915" s="65" t="str">
        <f>iferror(sumifs($H$3:$H$1009,$A$3:$A$1009,A915,$C$3:$C$1009,C915)/vlookup(A915,'Input de Projetos'!$A$3:$B$999,2,false),"")</f>
        <v/>
      </c>
      <c r="N915" s="48" t="str">
        <f t="shared" si="14"/>
        <v/>
      </c>
      <c r="O915" s="48" t="str">
        <f>IFERROR(if(J915&lt;&gt;"Sim","",VLOOKUP(A915,'Input de Projetos'!$A$3:$F$999,5,FALSE)*H915),"")</f>
        <v/>
      </c>
      <c r="P915" s="66" t="str">
        <f t="shared" si="15"/>
        <v/>
      </c>
      <c r="Q915" s="10"/>
      <c r="R915" s="10"/>
      <c r="S915" s="10"/>
    </row>
    <row r="916">
      <c r="A916" s="10"/>
      <c r="B916" s="10"/>
      <c r="C916" s="10"/>
      <c r="D916" s="67"/>
      <c r="E916" s="62"/>
      <c r="F916" s="62"/>
      <c r="G916" s="51"/>
      <c r="H916" s="62"/>
      <c r="I916" s="20"/>
      <c r="J916" s="51"/>
      <c r="K916" s="51"/>
      <c r="L916" s="26"/>
      <c r="M916" s="65" t="str">
        <f>iferror(sumifs($H$3:$H$1009,$A$3:$A$1009,A916,$C$3:$C$1009,C916)/vlookup(A916,'Input de Projetos'!$A$3:$B$999,2,false),"")</f>
        <v/>
      </c>
      <c r="N916" s="48" t="str">
        <f t="shared" si="14"/>
        <v/>
      </c>
      <c r="O916" s="48" t="str">
        <f>IFERROR(if(J916&lt;&gt;"Sim","",VLOOKUP(A916,'Input de Projetos'!$A$3:$F$999,5,FALSE)*H916),"")</f>
        <v/>
      </c>
      <c r="P916" s="66" t="str">
        <f t="shared" si="15"/>
        <v/>
      </c>
      <c r="Q916" s="10"/>
      <c r="R916" s="10"/>
      <c r="S916" s="10"/>
    </row>
    <row r="917">
      <c r="A917" s="10"/>
      <c r="B917" s="10"/>
      <c r="C917" s="10"/>
      <c r="D917" s="67"/>
      <c r="E917" s="62"/>
      <c r="F917" s="62"/>
      <c r="G917" s="51"/>
      <c r="H917" s="62"/>
      <c r="I917" s="20"/>
      <c r="J917" s="51"/>
      <c r="K917" s="51"/>
      <c r="L917" s="26"/>
      <c r="M917" s="65" t="str">
        <f>iferror(sumifs($H$3:$H$1009,$A$3:$A$1009,A917,$C$3:$C$1009,C917)/vlookup(A917,'Input de Projetos'!$A$3:$B$999,2,false),"")</f>
        <v/>
      </c>
      <c r="N917" s="48" t="str">
        <f t="shared" si="14"/>
        <v/>
      </c>
      <c r="O917" s="48" t="str">
        <f>IFERROR(if(J917&lt;&gt;"Sim","",VLOOKUP(A917,'Input de Projetos'!$A$3:$F$999,5,FALSE)*H917),"")</f>
        <v/>
      </c>
      <c r="P917" s="66" t="str">
        <f t="shared" si="15"/>
        <v/>
      </c>
      <c r="Q917" s="10"/>
      <c r="R917" s="10"/>
      <c r="S917" s="10"/>
    </row>
    <row r="918">
      <c r="A918" s="10"/>
      <c r="B918" s="10"/>
      <c r="C918" s="10"/>
      <c r="D918" s="67"/>
      <c r="E918" s="62"/>
      <c r="F918" s="62"/>
      <c r="G918" s="51"/>
      <c r="H918" s="62"/>
      <c r="I918" s="20"/>
      <c r="J918" s="51"/>
      <c r="K918" s="51"/>
      <c r="L918" s="26"/>
      <c r="M918" s="65" t="str">
        <f>iferror(sumifs($H$3:$H$1009,$A$3:$A$1009,A918,$C$3:$C$1009,C918)/vlookup(A918,'Input de Projetos'!$A$3:$B$999,2,false),"")</f>
        <v/>
      </c>
      <c r="N918" s="48" t="str">
        <f t="shared" si="14"/>
        <v/>
      </c>
      <c r="O918" s="48" t="str">
        <f>IFERROR(if(J918&lt;&gt;"Sim","",VLOOKUP(A918,'Input de Projetos'!$A$3:$F$999,5,FALSE)*H918),"")</f>
        <v/>
      </c>
      <c r="P918" s="66" t="str">
        <f t="shared" si="15"/>
        <v/>
      </c>
      <c r="Q918" s="10"/>
      <c r="R918" s="10"/>
      <c r="S918" s="10"/>
    </row>
    <row r="919">
      <c r="A919" s="10"/>
      <c r="B919" s="10"/>
      <c r="C919" s="10"/>
      <c r="D919" s="67"/>
      <c r="E919" s="62"/>
      <c r="F919" s="62"/>
      <c r="G919" s="51"/>
      <c r="H919" s="62"/>
      <c r="I919" s="20"/>
      <c r="J919" s="51"/>
      <c r="K919" s="51"/>
      <c r="L919" s="26"/>
      <c r="M919" s="65" t="str">
        <f>iferror(sumifs($H$3:$H$1009,$A$3:$A$1009,A919,$C$3:$C$1009,C919)/vlookup(A919,'Input de Projetos'!$A$3:$B$999,2,false),"")</f>
        <v/>
      </c>
      <c r="N919" s="48" t="str">
        <f t="shared" si="14"/>
        <v/>
      </c>
      <c r="O919" s="48" t="str">
        <f>IFERROR(if(J919&lt;&gt;"Sim","",VLOOKUP(A919,'Input de Projetos'!$A$3:$F$999,5,FALSE)*H919),"")</f>
        <v/>
      </c>
      <c r="P919" s="66" t="str">
        <f t="shared" si="15"/>
        <v/>
      </c>
      <c r="Q919" s="10"/>
      <c r="R919" s="10"/>
      <c r="S919" s="10"/>
    </row>
    <row r="920">
      <c r="A920" s="10"/>
      <c r="B920" s="10"/>
      <c r="C920" s="10"/>
      <c r="D920" s="67"/>
      <c r="E920" s="62"/>
      <c r="F920" s="62"/>
      <c r="G920" s="51"/>
      <c r="H920" s="62"/>
      <c r="I920" s="20"/>
      <c r="J920" s="51"/>
      <c r="K920" s="51"/>
      <c r="L920" s="26"/>
      <c r="M920" s="65" t="str">
        <f>iferror(sumifs($H$3:$H$1009,$A$3:$A$1009,A920,$C$3:$C$1009,C920)/vlookup(A920,'Input de Projetos'!$A$3:$B$999,2,false),"")</f>
        <v/>
      </c>
      <c r="N920" s="48" t="str">
        <f t="shared" si="14"/>
        <v/>
      </c>
      <c r="O920" s="48" t="str">
        <f>IFERROR(if(J920&lt;&gt;"Sim","",VLOOKUP(A920,'Input de Projetos'!$A$3:$F$999,5,FALSE)*H920),"")</f>
        <v/>
      </c>
      <c r="P920" s="66" t="str">
        <f t="shared" si="15"/>
        <v/>
      </c>
      <c r="Q920" s="10"/>
      <c r="R920" s="10"/>
      <c r="S920" s="10"/>
    </row>
    <row r="921">
      <c r="A921" s="10"/>
      <c r="B921" s="10"/>
      <c r="C921" s="10"/>
      <c r="D921" s="67"/>
      <c r="E921" s="62"/>
      <c r="F921" s="62"/>
      <c r="G921" s="51"/>
      <c r="H921" s="62"/>
      <c r="I921" s="20"/>
      <c r="J921" s="51"/>
      <c r="K921" s="51"/>
      <c r="L921" s="26"/>
      <c r="M921" s="65" t="str">
        <f>iferror(sumifs($H$3:$H$1009,$A$3:$A$1009,A921,$C$3:$C$1009,C921)/vlookup(A921,'Input de Projetos'!$A$3:$B$999,2,false),"")</f>
        <v/>
      </c>
      <c r="N921" s="48" t="str">
        <f t="shared" si="14"/>
        <v/>
      </c>
      <c r="O921" s="48" t="str">
        <f>IFERROR(if(J921&lt;&gt;"Sim","",VLOOKUP(A921,'Input de Projetos'!$A$3:$F$999,5,FALSE)*H921),"")</f>
        <v/>
      </c>
      <c r="P921" s="66" t="str">
        <f t="shared" si="15"/>
        <v/>
      </c>
      <c r="Q921" s="10"/>
      <c r="R921" s="10"/>
      <c r="S921" s="10"/>
    </row>
    <row r="922">
      <c r="A922" s="10"/>
      <c r="B922" s="10"/>
      <c r="C922" s="10"/>
      <c r="D922" s="67"/>
      <c r="E922" s="62"/>
      <c r="F922" s="62"/>
      <c r="G922" s="51"/>
      <c r="H922" s="62"/>
      <c r="I922" s="20"/>
      <c r="J922" s="51"/>
      <c r="K922" s="51"/>
      <c r="L922" s="26"/>
      <c r="M922" s="65" t="str">
        <f>iferror(sumifs($H$3:$H$1009,$A$3:$A$1009,A922,$C$3:$C$1009,C922)/vlookup(A922,'Input de Projetos'!$A$3:$B$999,2,false),"")</f>
        <v/>
      </c>
      <c r="N922" s="48" t="str">
        <f t="shared" si="14"/>
        <v/>
      </c>
      <c r="O922" s="48" t="str">
        <f>IFERROR(if(J922&lt;&gt;"Sim","",VLOOKUP(A922,'Input de Projetos'!$A$3:$F$999,5,FALSE)*H922),"")</f>
        <v/>
      </c>
      <c r="P922" s="66" t="str">
        <f t="shared" si="15"/>
        <v/>
      </c>
      <c r="Q922" s="10"/>
      <c r="R922" s="10"/>
      <c r="S922" s="10"/>
    </row>
    <row r="923">
      <c r="A923" s="10"/>
      <c r="B923" s="10"/>
      <c r="C923" s="10"/>
      <c r="D923" s="67"/>
      <c r="E923" s="62"/>
      <c r="F923" s="62"/>
      <c r="G923" s="51"/>
      <c r="H923" s="62"/>
      <c r="I923" s="20"/>
      <c r="J923" s="51"/>
      <c r="K923" s="51"/>
      <c r="L923" s="26"/>
      <c r="M923" s="65" t="str">
        <f>iferror(sumifs($H$3:$H$1009,$A$3:$A$1009,A923,$C$3:$C$1009,C923)/vlookup(A923,'Input de Projetos'!$A$3:$B$999,2,false),"")</f>
        <v/>
      </c>
      <c r="N923" s="48" t="str">
        <f t="shared" si="14"/>
        <v/>
      </c>
      <c r="O923" s="48" t="str">
        <f>IFERROR(if(J923&lt;&gt;"Sim","",VLOOKUP(A923,'Input de Projetos'!$A$3:$F$999,5,FALSE)*H923),"")</f>
        <v/>
      </c>
      <c r="P923" s="66" t="str">
        <f t="shared" si="15"/>
        <v/>
      </c>
      <c r="Q923" s="10"/>
      <c r="R923" s="10"/>
      <c r="S923" s="10"/>
    </row>
    <row r="924">
      <c r="A924" s="10"/>
      <c r="B924" s="10"/>
      <c r="C924" s="10"/>
      <c r="D924" s="67"/>
      <c r="E924" s="62"/>
      <c r="F924" s="62"/>
      <c r="G924" s="51"/>
      <c r="H924" s="62"/>
      <c r="I924" s="20"/>
      <c r="J924" s="51"/>
      <c r="K924" s="51"/>
      <c r="L924" s="26"/>
      <c r="M924" s="65" t="str">
        <f>iferror(sumifs($H$3:$H$1009,$A$3:$A$1009,A924,$C$3:$C$1009,C924)/vlookup(A924,'Input de Projetos'!$A$3:$B$999,2,false),"")</f>
        <v/>
      </c>
      <c r="N924" s="48" t="str">
        <f t="shared" si="14"/>
        <v/>
      </c>
      <c r="O924" s="48" t="str">
        <f>IFERROR(if(J924&lt;&gt;"Sim","",VLOOKUP(A924,'Input de Projetos'!$A$3:$F$999,5,FALSE)*H924),"")</f>
        <v/>
      </c>
      <c r="P924" s="66" t="str">
        <f t="shared" si="15"/>
        <v/>
      </c>
      <c r="Q924" s="10"/>
      <c r="R924" s="10"/>
      <c r="S924" s="10"/>
    </row>
    <row r="925">
      <c r="A925" s="10"/>
      <c r="B925" s="10"/>
      <c r="C925" s="10"/>
      <c r="D925" s="67"/>
      <c r="E925" s="62"/>
      <c r="F925" s="62"/>
      <c r="G925" s="51"/>
      <c r="H925" s="62"/>
      <c r="I925" s="20"/>
      <c r="J925" s="51"/>
      <c r="K925" s="51"/>
      <c r="L925" s="26"/>
      <c r="M925" s="65" t="str">
        <f>iferror(sumifs($H$3:$H$1009,$A$3:$A$1009,A925,$C$3:$C$1009,C925)/vlookup(A925,'Input de Projetos'!$A$3:$B$999,2,false),"")</f>
        <v/>
      </c>
      <c r="N925" s="48" t="str">
        <f t="shared" si="14"/>
        <v/>
      </c>
      <c r="O925" s="48" t="str">
        <f>IFERROR(if(J925&lt;&gt;"Sim","",VLOOKUP(A925,'Input de Projetos'!$A$3:$F$999,5,FALSE)*H925),"")</f>
        <v/>
      </c>
      <c r="P925" s="66" t="str">
        <f t="shared" si="15"/>
        <v/>
      </c>
      <c r="Q925" s="10"/>
      <c r="R925" s="10"/>
      <c r="S925" s="10"/>
    </row>
    <row r="926">
      <c r="A926" s="10"/>
      <c r="B926" s="10"/>
      <c r="C926" s="10"/>
      <c r="D926" s="67"/>
      <c r="E926" s="62"/>
      <c r="F926" s="62"/>
      <c r="G926" s="51"/>
      <c r="H926" s="62"/>
      <c r="I926" s="20"/>
      <c r="J926" s="51"/>
      <c r="K926" s="51"/>
      <c r="L926" s="26"/>
      <c r="M926" s="65" t="str">
        <f>iferror(sumifs($H$3:$H$1009,$A$3:$A$1009,A926,$C$3:$C$1009,C926)/vlookup(A926,'Input de Projetos'!$A$3:$B$999,2,false),"")</f>
        <v/>
      </c>
      <c r="N926" s="48" t="str">
        <f t="shared" si="14"/>
        <v/>
      </c>
      <c r="O926" s="48" t="str">
        <f>IFERROR(if(J926&lt;&gt;"Sim","",VLOOKUP(A926,'Input de Projetos'!$A$3:$F$999,5,FALSE)*H926),"")</f>
        <v/>
      </c>
      <c r="P926" s="66" t="str">
        <f t="shared" si="15"/>
        <v/>
      </c>
      <c r="Q926" s="10"/>
      <c r="R926" s="10"/>
      <c r="S926" s="10"/>
    </row>
    <row r="927">
      <c r="A927" s="10"/>
      <c r="B927" s="10"/>
      <c r="C927" s="10"/>
      <c r="D927" s="67"/>
      <c r="E927" s="62"/>
      <c r="F927" s="62"/>
      <c r="G927" s="51"/>
      <c r="H927" s="62"/>
      <c r="I927" s="20"/>
      <c r="J927" s="51"/>
      <c r="K927" s="51"/>
      <c r="L927" s="26"/>
      <c r="M927" s="65" t="str">
        <f>iferror(sumifs($H$3:$H$1009,$A$3:$A$1009,A927,$C$3:$C$1009,C927)/vlookup(A927,'Input de Projetos'!$A$3:$B$999,2,false),"")</f>
        <v/>
      </c>
      <c r="N927" s="48" t="str">
        <f t="shared" si="14"/>
        <v/>
      </c>
      <c r="O927" s="48" t="str">
        <f>IFERROR(if(J927&lt;&gt;"Sim","",VLOOKUP(A927,'Input de Projetos'!$A$3:$F$999,5,FALSE)*H927),"")</f>
        <v/>
      </c>
      <c r="P927" s="66" t="str">
        <f t="shared" si="15"/>
        <v/>
      </c>
      <c r="Q927" s="10"/>
      <c r="R927" s="10"/>
      <c r="S927" s="10"/>
    </row>
    <row r="928">
      <c r="A928" s="10"/>
      <c r="B928" s="10"/>
      <c r="C928" s="10"/>
      <c r="D928" s="67"/>
      <c r="E928" s="62"/>
      <c r="F928" s="62"/>
      <c r="G928" s="51"/>
      <c r="H928" s="62"/>
      <c r="I928" s="20"/>
      <c r="J928" s="51"/>
      <c r="K928" s="51"/>
      <c r="L928" s="26"/>
      <c r="M928" s="65" t="str">
        <f>iferror(sumifs($H$3:$H$1009,$A$3:$A$1009,A928,$C$3:$C$1009,C928)/vlookup(A928,'Input de Projetos'!$A$3:$B$999,2,false),"")</f>
        <v/>
      </c>
      <c r="N928" s="48" t="str">
        <f t="shared" si="14"/>
        <v/>
      </c>
      <c r="O928" s="48" t="str">
        <f>IFERROR(if(J928&lt;&gt;"Sim","",VLOOKUP(A928,'Input de Projetos'!$A$3:$F$999,5,FALSE)*H928),"")</f>
        <v/>
      </c>
      <c r="P928" s="66" t="str">
        <f t="shared" si="15"/>
        <v/>
      </c>
      <c r="Q928" s="10"/>
      <c r="R928" s="10"/>
      <c r="S928" s="10"/>
    </row>
    <row r="929">
      <c r="A929" s="10"/>
      <c r="B929" s="10"/>
      <c r="C929" s="10"/>
      <c r="D929" s="67"/>
      <c r="E929" s="62"/>
      <c r="F929" s="62"/>
      <c r="G929" s="51"/>
      <c r="H929" s="62"/>
      <c r="I929" s="20"/>
      <c r="J929" s="51"/>
      <c r="K929" s="51"/>
      <c r="L929" s="26"/>
      <c r="M929" s="65" t="str">
        <f>iferror(sumifs($H$3:$H$1009,$A$3:$A$1009,A929,$C$3:$C$1009,C929)/vlookup(A929,'Input de Projetos'!$A$3:$B$999,2,false),"")</f>
        <v/>
      </c>
      <c r="N929" s="48" t="str">
        <f t="shared" si="14"/>
        <v/>
      </c>
      <c r="O929" s="48" t="str">
        <f>IFERROR(if(J929&lt;&gt;"Sim","",VLOOKUP(A929,'Input de Projetos'!$A$3:$F$999,5,FALSE)*H929),"")</f>
        <v/>
      </c>
      <c r="P929" s="66" t="str">
        <f t="shared" si="15"/>
        <v/>
      </c>
      <c r="Q929" s="10"/>
      <c r="R929" s="10"/>
      <c r="S929" s="10"/>
    </row>
    <row r="930">
      <c r="A930" s="10"/>
      <c r="B930" s="10"/>
      <c r="C930" s="10"/>
      <c r="D930" s="67"/>
      <c r="E930" s="62"/>
      <c r="F930" s="62"/>
      <c r="G930" s="51"/>
      <c r="H930" s="62"/>
      <c r="I930" s="20"/>
      <c r="J930" s="51"/>
      <c r="K930" s="51"/>
      <c r="L930" s="26"/>
      <c r="M930" s="65" t="str">
        <f>iferror(sumifs($H$3:$H$1009,$A$3:$A$1009,A930,$C$3:$C$1009,C930)/vlookup(A930,'Input de Projetos'!$A$3:$B$999,2,false),"")</f>
        <v/>
      </c>
      <c r="N930" s="48" t="str">
        <f t="shared" si="14"/>
        <v/>
      </c>
      <c r="O930" s="48" t="str">
        <f>IFERROR(if(J930&lt;&gt;"Sim","",VLOOKUP(A930,'Input de Projetos'!$A$3:$F$999,5,FALSE)*H930),"")</f>
        <v/>
      </c>
      <c r="P930" s="66" t="str">
        <f t="shared" si="15"/>
        <v/>
      </c>
      <c r="Q930" s="10"/>
      <c r="R930" s="10"/>
      <c r="S930" s="10"/>
    </row>
    <row r="931">
      <c r="A931" s="10"/>
      <c r="B931" s="10"/>
      <c r="C931" s="10"/>
      <c r="D931" s="67"/>
      <c r="E931" s="62"/>
      <c r="F931" s="62"/>
      <c r="G931" s="51"/>
      <c r="H931" s="62"/>
      <c r="I931" s="20"/>
      <c r="J931" s="51"/>
      <c r="K931" s="51"/>
      <c r="L931" s="26"/>
      <c r="M931" s="65" t="str">
        <f>iferror(sumifs($H$3:$H$1009,$A$3:$A$1009,A931,$C$3:$C$1009,C931)/vlookup(A931,'Input de Projetos'!$A$3:$B$999,2,false),"")</f>
        <v/>
      </c>
      <c r="N931" s="48" t="str">
        <f t="shared" si="14"/>
        <v/>
      </c>
      <c r="O931" s="48" t="str">
        <f>IFERROR(if(J931&lt;&gt;"Sim","",VLOOKUP(A931,'Input de Projetos'!$A$3:$F$999,5,FALSE)*H931),"")</f>
        <v/>
      </c>
      <c r="P931" s="66" t="str">
        <f t="shared" si="15"/>
        <v/>
      </c>
      <c r="Q931" s="10"/>
      <c r="R931" s="10"/>
      <c r="S931" s="10"/>
    </row>
    <row r="932">
      <c r="A932" s="10"/>
      <c r="B932" s="10"/>
      <c r="C932" s="10"/>
      <c r="D932" s="67"/>
      <c r="E932" s="62"/>
      <c r="F932" s="62"/>
      <c r="G932" s="51"/>
      <c r="H932" s="62"/>
      <c r="I932" s="20"/>
      <c r="J932" s="51"/>
      <c r="K932" s="51"/>
      <c r="L932" s="26"/>
      <c r="M932" s="65" t="str">
        <f>iferror(sumifs($H$3:$H$1009,$A$3:$A$1009,A932,$C$3:$C$1009,C932)/vlookup(A932,'Input de Projetos'!$A$3:$B$999,2,false),"")</f>
        <v/>
      </c>
      <c r="N932" s="48" t="str">
        <f t="shared" si="14"/>
        <v/>
      </c>
      <c r="O932" s="48" t="str">
        <f>IFERROR(if(J932&lt;&gt;"Sim","",VLOOKUP(A932,'Input de Projetos'!$A$3:$F$999,5,FALSE)*H932),"")</f>
        <v/>
      </c>
      <c r="P932" s="66" t="str">
        <f t="shared" si="15"/>
        <v/>
      </c>
      <c r="Q932" s="10"/>
      <c r="R932" s="10"/>
      <c r="S932" s="10"/>
    </row>
    <row r="933">
      <c r="A933" s="10"/>
      <c r="B933" s="10"/>
      <c r="C933" s="10"/>
      <c r="D933" s="67"/>
      <c r="E933" s="62"/>
      <c r="F933" s="62"/>
      <c r="G933" s="51"/>
      <c r="H933" s="62"/>
      <c r="I933" s="20"/>
      <c r="J933" s="51"/>
      <c r="K933" s="51"/>
      <c r="L933" s="26"/>
      <c r="M933" s="65" t="str">
        <f>iferror(sumifs($H$3:$H$1009,$A$3:$A$1009,A933,$C$3:$C$1009,C933)/vlookup(A933,'Input de Projetos'!$A$3:$B$999,2,false),"")</f>
        <v/>
      </c>
      <c r="N933" s="48" t="str">
        <f t="shared" si="14"/>
        <v/>
      </c>
      <c r="O933" s="48" t="str">
        <f>IFERROR(if(J933&lt;&gt;"Sim","",VLOOKUP(A933,'Input de Projetos'!$A$3:$F$999,5,FALSE)*H933),"")</f>
        <v/>
      </c>
      <c r="P933" s="66" t="str">
        <f t="shared" si="15"/>
        <v/>
      </c>
      <c r="Q933" s="10"/>
      <c r="R933" s="10"/>
      <c r="S933" s="10"/>
    </row>
    <row r="934">
      <c r="A934" s="10"/>
      <c r="B934" s="10"/>
      <c r="C934" s="10"/>
      <c r="D934" s="67"/>
      <c r="E934" s="62"/>
      <c r="F934" s="62"/>
      <c r="G934" s="51"/>
      <c r="H934" s="62"/>
      <c r="I934" s="20"/>
      <c r="J934" s="51"/>
      <c r="K934" s="51"/>
      <c r="L934" s="26"/>
      <c r="M934" s="65" t="str">
        <f>iferror(sumifs($H$3:$H$1009,$A$3:$A$1009,A934,$C$3:$C$1009,C934)/vlookup(A934,'Input de Projetos'!$A$3:$B$999,2,false),"")</f>
        <v/>
      </c>
      <c r="N934" s="48" t="str">
        <f t="shared" si="14"/>
        <v/>
      </c>
      <c r="O934" s="48" t="str">
        <f>IFERROR(if(J934&lt;&gt;"Sim","",VLOOKUP(A934,'Input de Projetos'!$A$3:$F$999,5,FALSE)*H934),"")</f>
        <v/>
      </c>
      <c r="P934" s="66" t="str">
        <f t="shared" si="15"/>
        <v/>
      </c>
      <c r="Q934" s="10"/>
      <c r="R934" s="10"/>
      <c r="S934" s="10"/>
    </row>
    <row r="935">
      <c r="A935" s="10"/>
      <c r="B935" s="10"/>
      <c r="C935" s="10"/>
      <c r="D935" s="67"/>
      <c r="E935" s="62"/>
      <c r="F935" s="62"/>
      <c r="G935" s="51"/>
      <c r="H935" s="62"/>
      <c r="I935" s="20"/>
      <c r="J935" s="51"/>
      <c r="K935" s="51"/>
      <c r="L935" s="26"/>
      <c r="M935" s="65" t="str">
        <f>iferror(sumifs($H$3:$H$1009,$A$3:$A$1009,A935,$C$3:$C$1009,C935)/vlookup(A935,'Input de Projetos'!$A$3:$B$999,2,false),"")</f>
        <v/>
      </c>
      <c r="N935" s="48" t="str">
        <f t="shared" si="14"/>
        <v/>
      </c>
      <c r="O935" s="48" t="str">
        <f>IFERROR(if(J935&lt;&gt;"Sim","",VLOOKUP(A935,'Input de Projetos'!$A$3:$F$999,5,FALSE)*H935),"")</f>
        <v/>
      </c>
      <c r="P935" s="66" t="str">
        <f t="shared" si="15"/>
        <v/>
      </c>
      <c r="Q935" s="10"/>
      <c r="R935" s="10"/>
      <c r="S935" s="10"/>
    </row>
    <row r="936">
      <c r="A936" s="10"/>
      <c r="B936" s="10"/>
      <c r="C936" s="10"/>
      <c r="D936" s="67"/>
      <c r="E936" s="62"/>
      <c r="F936" s="62"/>
      <c r="G936" s="51"/>
      <c r="H936" s="62"/>
      <c r="I936" s="20"/>
      <c r="J936" s="51"/>
      <c r="K936" s="51"/>
      <c r="L936" s="26"/>
      <c r="M936" s="65" t="str">
        <f>iferror(sumifs($H$3:$H$1009,$A$3:$A$1009,A936,$C$3:$C$1009,C936)/vlookup(A936,'Input de Projetos'!$A$3:$B$999,2,false),"")</f>
        <v/>
      </c>
      <c r="N936" s="48" t="str">
        <f t="shared" si="14"/>
        <v/>
      </c>
      <c r="O936" s="48" t="str">
        <f>IFERROR(if(J936&lt;&gt;"Sim","",VLOOKUP(A936,'Input de Projetos'!$A$3:$F$999,5,FALSE)*H936),"")</f>
        <v/>
      </c>
      <c r="P936" s="66" t="str">
        <f t="shared" si="15"/>
        <v/>
      </c>
      <c r="Q936" s="10"/>
      <c r="R936" s="10"/>
      <c r="S936" s="10"/>
    </row>
    <row r="937">
      <c r="A937" s="10"/>
      <c r="B937" s="10"/>
      <c r="C937" s="10"/>
      <c r="D937" s="67"/>
      <c r="E937" s="62"/>
      <c r="F937" s="62"/>
      <c r="G937" s="51"/>
      <c r="H937" s="62"/>
      <c r="I937" s="20"/>
      <c r="J937" s="51"/>
      <c r="K937" s="51"/>
      <c r="L937" s="26"/>
      <c r="M937" s="65" t="str">
        <f>iferror(sumifs($H$3:$H$1009,$A$3:$A$1009,A937,$C$3:$C$1009,C937)/vlookup(A937,'Input de Projetos'!$A$3:$B$999,2,false),"")</f>
        <v/>
      </c>
      <c r="N937" s="48" t="str">
        <f t="shared" si="14"/>
        <v/>
      </c>
      <c r="O937" s="48" t="str">
        <f>IFERROR(if(J937&lt;&gt;"Sim","",VLOOKUP(A937,'Input de Projetos'!$A$3:$F$999,5,FALSE)*H937),"")</f>
        <v/>
      </c>
      <c r="P937" s="66" t="str">
        <f t="shared" si="15"/>
        <v/>
      </c>
      <c r="Q937" s="10"/>
      <c r="R937" s="10"/>
      <c r="S937" s="10"/>
    </row>
    <row r="938">
      <c r="A938" s="10"/>
      <c r="B938" s="10"/>
      <c r="C938" s="10"/>
      <c r="D938" s="67"/>
      <c r="E938" s="62"/>
      <c r="F938" s="62"/>
      <c r="G938" s="51"/>
      <c r="H938" s="62"/>
      <c r="I938" s="20"/>
      <c r="J938" s="51"/>
      <c r="K938" s="51"/>
      <c r="L938" s="26"/>
      <c r="M938" s="65" t="str">
        <f>iferror(sumifs($H$3:$H$1009,$A$3:$A$1009,A938,$C$3:$C$1009,C938)/vlookup(A938,'Input de Projetos'!$A$3:$B$999,2,false),"")</f>
        <v/>
      </c>
      <c r="N938" s="48" t="str">
        <f t="shared" si="14"/>
        <v/>
      </c>
      <c r="O938" s="48" t="str">
        <f>IFERROR(if(J938&lt;&gt;"Sim","",VLOOKUP(A938,'Input de Projetos'!$A$3:$F$999,5,FALSE)*H938),"")</f>
        <v/>
      </c>
      <c r="P938" s="66" t="str">
        <f t="shared" si="15"/>
        <v/>
      </c>
      <c r="Q938" s="10"/>
      <c r="R938" s="10"/>
      <c r="S938" s="10"/>
    </row>
    <row r="939">
      <c r="A939" s="10"/>
      <c r="B939" s="10"/>
      <c r="C939" s="10"/>
      <c r="D939" s="67"/>
      <c r="E939" s="62"/>
      <c r="F939" s="62"/>
      <c r="G939" s="51"/>
      <c r="H939" s="62"/>
      <c r="I939" s="20"/>
      <c r="J939" s="51"/>
      <c r="K939" s="51"/>
      <c r="L939" s="26"/>
      <c r="M939" s="65" t="str">
        <f>iferror(sumifs($H$3:$H$1009,$A$3:$A$1009,A939,$C$3:$C$1009,C939)/vlookup(A939,'Input de Projetos'!$A$3:$B$999,2,false),"")</f>
        <v/>
      </c>
      <c r="N939" s="48" t="str">
        <f t="shared" si="14"/>
        <v/>
      </c>
      <c r="O939" s="48" t="str">
        <f>IFERROR(if(J939&lt;&gt;"Sim","",VLOOKUP(A939,'Input de Projetos'!$A$3:$F$999,5,FALSE)*H939),"")</f>
        <v/>
      </c>
      <c r="P939" s="66" t="str">
        <f t="shared" si="15"/>
        <v/>
      </c>
      <c r="Q939" s="10"/>
      <c r="R939" s="10"/>
      <c r="S939" s="10"/>
    </row>
    <row r="940">
      <c r="A940" s="10"/>
      <c r="B940" s="10"/>
      <c r="C940" s="10"/>
      <c r="D940" s="67"/>
      <c r="E940" s="62"/>
      <c r="F940" s="62"/>
      <c r="G940" s="51"/>
      <c r="H940" s="62"/>
      <c r="I940" s="20"/>
      <c r="J940" s="51"/>
      <c r="K940" s="51"/>
      <c r="L940" s="26"/>
      <c r="M940" s="65" t="str">
        <f>iferror(sumifs($H$3:$H$1009,$A$3:$A$1009,A940,$C$3:$C$1009,C940)/vlookup(A940,'Input de Projetos'!$A$3:$B$999,2,false),"")</f>
        <v/>
      </c>
      <c r="N940" s="48" t="str">
        <f t="shared" si="14"/>
        <v/>
      </c>
      <c r="O940" s="48" t="str">
        <f>IFERROR(if(J940&lt;&gt;"Sim","",VLOOKUP(A940,'Input de Projetos'!$A$3:$F$999,5,FALSE)*H940),"")</f>
        <v/>
      </c>
      <c r="P940" s="66" t="str">
        <f t="shared" si="15"/>
        <v/>
      </c>
      <c r="Q940" s="10"/>
      <c r="R940" s="10"/>
      <c r="S940" s="10"/>
    </row>
    <row r="941">
      <c r="A941" s="10"/>
      <c r="B941" s="10"/>
      <c r="C941" s="10"/>
      <c r="D941" s="67"/>
      <c r="E941" s="62"/>
      <c r="F941" s="62"/>
      <c r="G941" s="51"/>
      <c r="H941" s="62"/>
      <c r="I941" s="20"/>
      <c r="J941" s="51"/>
      <c r="K941" s="51"/>
      <c r="L941" s="26"/>
      <c r="M941" s="65" t="str">
        <f>iferror(sumifs($H$3:$H$1009,$A$3:$A$1009,A941,$C$3:$C$1009,C941)/vlookup(A941,'Input de Projetos'!$A$3:$B$999,2,false),"")</f>
        <v/>
      </c>
      <c r="N941" s="48" t="str">
        <f t="shared" si="14"/>
        <v/>
      </c>
      <c r="O941" s="48" t="str">
        <f>IFERROR(if(J941&lt;&gt;"Sim","",VLOOKUP(A941,'Input de Projetos'!$A$3:$F$999,5,FALSE)*H941),"")</f>
        <v/>
      </c>
      <c r="P941" s="66" t="str">
        <f t="shared" si="15"/>
        <v/>
      </c>
      <c r="Q941" s="10"/>
      <c r="R941" s="10"/>
      <c r="S941" s="10"/>
    </row>
    <row r="942">
      <c r="A942" s="10"/>
      <c r="B942" s="10"/>
      <c r="C942" s="10"/>
      <c r="D942" s="67"/>
      <c r="E942" s="62"/>
      <c r="F942" s="62"/>
      <c r="G942" s="51"/>
      <c r="H942" s="62"/>
      <c r="I942" s="20"/>
      <c r="J942" s="51"/>
      <c r="K942" s="51"/>
      <c r="L942" s="26"/>
      <c r="M942" s="65" t="str">
        <f>iferror(sumifs($H$3:$H$1009,$A$3:$A$1009,A942,$C$3:$C$1009,C942)/vlookup(A942,'Input de Projetos'!$A$3:$B$999,2,false),"")</f>
        <v/>
      </c>
      <c r="N942" s="48" t="str">
        <f t="shared" si="14"/>
        <v/>
      </c>
      <c r="O942" s="48" t="str">
        <f>IFERROR(if(J942&lt;&gt;"Sim","",VLOOKUP(A942,'Input de Projetos'!$A$3:$F$999,5,FALSE)*H942),"")</f>
        <v/>
      </c>
      <c r="P942" s="66" t="str">
        <f t="shared" si="15"/>
        <v/>
      </c>
      <c r="Q942" s="10"/>
      <c r="R942" s="10"/>
      <c r="S942" s="10"/>
    </row>
    <row r="943">
      <c r="A943" s="10"/>
      <c r="B943" s="10"/>
      <c r="C943" s="10"/>
      <c r="D943" s="67"/>
      <c r="E943" s="62"/>
      <c r="F943" s="62"/>
      <c r="G943" s="51"/>
      <c r="H943" s="62"/>
      <c r="I943" s="20"/>
      <c r="J943" s="51"/>
      <c r="K943" s="51"/>
      <c r="L943" s="26"/>
      <c r="M943" s="65" t="str">
        <f>iferror(sumifs($H$3:$H$1009,$A$3:$A$1009,A943,$C$3:$C$1009,C943)/vlookup(A943,'Input de Projetos'!$A$3:$B$999,2,false),"")</f>
        <v/>
      </c>
      <c r="N943" s="48" t="str">
        <f t="shared" si="14"/>
        <v/>
      </c>
      <c r="O943" s="48" t="str">
        <f>IFERROR(if(J943&lt;&gt;"Sim","",VLOOKUP(A943,'Input de Projetos'!$A$3:$F$999,5,FALSE)*H943),"")</f>
        <v/>
      </c>
      <c r="P943" s="66" t="str">
        <f t="shared" si="15"/>
        <v/>
      </c>
      <c r="Q943" s="10"/>
      <c r="R943" s="10"/>
      <c r="S943" s="10"/>
    </row>
    <row r="944">
      <c r="A944" s="10"/>
      <c r="B944" s="10"/>
      <c r="C944" s="10"/>
      <c r="D944" s="67"/>
      <c r="E944" s="62"/>
      <c r="F944" s="62"/>
      <c r="G944" s="51"/>
      <c r="H944" s="62"/>
      <c r="I944" s="20"/>
      <c r="J944" s="51"/>
      <c r="K944" s="51"/>
      <c r="L944" s="26"/>
      <c r="M944" s="65" t="str">
        <f>iferror(sumifs($H$3:$H$1009,$A$3:$A$1009,A944,$C$3:$C$1009,C944)/vlookup(A944,'Input de Projetos'!$A$3:$B$999,2,false),"")</f>
        <v/>
      </c>
      <c r="N944" s="48" t="str">
        <f t="shared" si="14"/>
        <v/>
      </c>
      <c r="O944" s="48" t="str">
        <f>IFERROR(if(J944&lt;&gt;"Sim","",VLOOKUP(A944,'Input de Projetos'!$A$3:$F$999,5,FALSE)*H944),"")</f>
        <v/>
      </c>
      <c r="P944" s="66" t="str">
        <f t="shared" si="15"/>
        <v/>
      </c>
      <c r="Q944" s="10"/>
      <c r="R944" s="10"/>
      <c r="S944" s="10"/>
    </row>
    <row r="945">
      <c r="A945" s="10"/>
      <c r="B945" s="10"/>
      <c r="C945" s="10"/>
      <c r="D945" s="67"/>
      <c r="E945" s="62"/>
      <c r="F945" s="62"/>
      <c r="G945" s="51"/>
      <c r="H945" s="62"/>
      <c r="I945" s="20"/>
      <c r="J945" s="51"/>
      <c r="K945" s="51"/>
      <c r="L945" s="26"/>
      <c r="M945" s="65" t="str">
        <f>iferror(sumifs($H$3:$H$1009,$A$3:$A$1009,A945,$C$3:$C$1009,C945)/vlookup(A945,'Input de Projetos'!$A$3:$B$999,2,false),"")</f>
        <v/>
      </c>
      <c r="N945" s="48" t="str">
        <f t="shared" si="14"/>
        <v/>
      </c>
      <c r="O945" s="48" t="str">
        <f>IFERROR(if(J945&lt;&gt;"Sim","",VLOOKUP(A945,'Input de Projetos'!$A$3:$F$999,5,FALSE)*H945),"")</f>
        <v/>
      </c>
      <c r="P945" s="66" t="str">
        <f t="shared" si="15"/>
        <v/>
      </c>
      <c r="Q945" s="10"/>
      <c r="R945" s="10"/>
      <c r="S945" s="10"/>
    </row>
    <row r="946">
      <c r="A946" s="10"/>
      <c r="B946" s="10"/>
      <c r="C946" s="10"/>
      <c r="D946" s="67"/>
      <c r="E946" s="62"/>
      <c r="F946" s="62"/>
      <c r="G946" s="51"/>
      <c r="H946" s="62"/>
      <c r="I946" s="20"/>
      <c r="J946" s="51"/>
      <c r="K946" s="51"/>
      <c r="L946" s="26"/>
      <c r="M946" s="65" t="str">
        <f>iferror(sumifs($H$3:$H$1009,$A$3:$A$1009,A946,$C$3:$C$1009,C946)/vlookup(A946,'Input de Projetos'!$A$3:$B$999,2,false),"")</f>
        <v/>
      </c>
      <c r="N946" s="48" t="str">
        <f t="shared" si="14"/>
        <v/>
      </c>
      <c r="O946" s="48" t="str">
        <f>IFERROR(if(J946&lt;&gt;"Sim","",VLOOKUP(A946,'Input de Projetos'!$A$3:$F$999,5,FALSE)*H946),"")</f>
        <v/>
      </c>
      <c r="P946" s="66" t="str">
        <f t="shared" si="15"/>
        <v/>
      </c>
      <c r="Q946" s="10"/>
      <c r="R946" s="10"/>
      <c r="S946" s="10"/>
    </row>
    <row r="947">
      <c r="A947" s="10"/>
      <c r="B947" s="10"/>
      <c r="C947" s="10"/>
      <c r="D947" s="67"/>
      <c r="E947" s="62"/>
      <c r="F947" s="62"/>
      <c r="G947" s="51"/>
      <c r="H947" s="62"/>
      <c r="I947" s="20"/>
      <c r="J947" s="51"/>
      <c r="K947" s="51"/>
      <c r="L947" s="26"/>
      <c r="M947" s="65" t="str">
        <f>iferror(sumifs($H$3:$H$1009,$A$3:$A$1009,A947,$C$3:$C$1009,C947)/vlookup(A947,'Input de Projetos'!$A$3:$B$999,2,false),"")</f>
        <v/>
      </c>
      <c r="N947" s="48" t="str">
        <f t="shared" si="14"/>
        <v/>
      </c>
      <c r="O947" s="48" t="str">
        <f>IFERROR(if(J947&lt;&gt;"Sim","",VLOOKUP(A947,'Input de Projetos'!$A$3:$F$999,5,FALSE)*H947),"")</f>
        <v/>
      </c>
      <c r="P947" s="66" t="str">
        <f t="shared" si="15"/>
        <v/>
      </c>
      <c r="Q947" s="10"/>
      <c r="R947" s="10"/>
      <c r="S947" s="10"/>
    </row>
    <row r="948">
      <c r="A948" s="10"/>
      <c r="B948" s="10"/>
      <c r="C948" s="10"/>
      <c r="D948" s="67"/>
      <c r="E948" s="62"/>
      <c r="F948" s="62"/>
      <c r="G948" s="51"/>
      <c r="H948" s="62"/>
      <c r="I948" s="20"/>
      <c r="J948" s="51"/>
      <c r="K948" s="51"/>
      <c r="L948" s="26"/>
      <c r="M948" s="65" t="str">
        <f>iferror(sumifs($H$3:$H$1009,$A$3:$A$1009,A948,$C$3:$C$1009,C948)/vlookup(A948,'Input de Projetos'!$A$3:$B$999,2,false),"")</f>
        <v/>
      </c>
      <c r="N948" s="48" t="str">
        <f t="shared" si="14"/>
        <v/>
      </c>
      <c r="O948" s="48" t="str">
        <f>IFERROR(if(J948&lt;&gt;"Sim","",VLOOKUP(A948,'Input de Projetos'!$A$3:$F$999,5,FALSE)*H948),"")</f>
        <v/>
      </c>
      <c r="P948" s="66" t="str">
        <f t="shared" si="15"/>
        <v/>
      </c>
      <c r="Q948" s="10"/>
      <c r="R948" s="10"/>
      <c r="S948" s="10"/>
    </row>
    <row r="949">
      <c r="A949" s="10"/>
      <c r="B949" s="10"/>
      <c r="C949" s="10"/>
      <c r="D949" s="67"/>
      <c r="E949" s="62"/>
      <c r="F949" s="62"/>
      <c r="G949" s="51"/>
      <c r="H949" s="62"/>
      <c r="I949" s="20"/>
      <c r="J949" s="51"/>
      <c r="K949" s="51"/>
      <c r="L949" s="26"/>
      <c r="M949" s="65" t="str">
        <f>iferror(sumifs($H$3:$H$1009,$A$3:$A$1009,A949,$C$3:$C$1009,C949)/vlookup(A949,'Input de Projetos'!$A$3:$B$999,2,false),"")</f>
        <v/>
      </c>
      <c r="N949" s="48" t="str">
        <f t="shared" si="14"/>
        <v/>
      </c>
      <c r="O949" s="48" t="str">
        <f>IFERROR(if(J949&lt;&gt;"Sim","",VLOOKUP(A949,'Input de Projetos'!$A$3:$F$999,5,FALSE)*H949),"")</f>
        <v/>
      </c>
      <c r="P949" s="66" t="str">
        <f t="shared" si="15"/>
        <v/>
      </c>
      <c r="Q949" s="10"/>
      <c r="R949" s="10"/>
      <c r="S949" s="10"/>
    </row>
    <row r="950">
      <c r="A950" s="10"/>
      <c r="B950" s="10"/>
      <c r="C950" s="10"/>
      <c r="D950" s="67"/>
      <c r="E950" s="62"/>
      <c r="F950" s="62"/>
      <c r="G950" s="51"/>
      <c r="H950" s="62"/>
      <c r="I950" s="20"/>
      <c r="J950" s="51"/>
      <c r="K950" s="51"/>
      <c r="L950" s="26"/>
      <c r="M950" s="65" t="str">
        <f>iferror(sumifs($H$3:$H$1009,$A$3:$A$1009,A950,$C$3:$C$1009,C950)/vlookup(A950,'Input de Projetos'!$A$3:$B$999,2,false),"")</f>
        <v/>
      </c>
      <c r="N950" s="48" t="str">
        <f t="shared" si="14"/>
        <v/>
      </c>
      <c r="O950" s="48" t="str">
        <f>IFERROR(if(J950&lt;&gt;"Sim","",VLOOKUP(A950,'Input de Projetos'!$A$3:$F$999,5,FALSE)*H950),"")</f>
        <v/>
      </c>
      <c r="P950" s="66" t="str">
        <f t="shared" si="15"/>
        <v/>
      </c>
      <c r="Q950" s="10"/>
      <c r="R950" s="10"/>
      <c r="S950" s="10"/>
    </row>
    <row r="951">
      <c r="A951" s="10"/>
      <c r="B951" s="10"/>
      <c r="C951" s="10"/>
      <c r="D951" s="67"/>
      <c r="E951" s="62"/>
      <c r="F951" s="62"/>
      <c r="G951" s="51"/>
      <c r="H951" s="62"/>
      <c r="I951" s="20"/>
      <c r="J951" s="51"/>
      <c r="K951" s="51"/>
      <c r="L951" s="26"/>
      <c r="M951" s="65" t="str">
        <f>iferror(sumifs($H$3:$H$1009,$A$3:$A$1009,A951,$C$3:$C$1009,C951)/vlookup(A951,'Input de Projetos'!$A$3:$B$999,2,false),"")</f>
        <v/>
      </c>
      <c r="N951" s="48" t="str">
        <f t="shared" si="14"/>
        <v/>
      </c>
      <c r="O951" s="48" t="str">
        <f>IFERROR(if(J951&lt;&gt;"Sim","",VLOOKUP(A951,'Input de Projetos'!$A$3:$F$999,5,FALSE)*H951),"")</f>
        <v/>
      </c>
      <c r="P951" s="66" t="str">
        <f t="shared" si="15"/>
        <v/>
      </c>
      <c r="Q951" s="10"/>
      <c r="R951" s="10"/>
      <c r="S951" s="10"/>
    </row>
    <row r="952">
      <c r="A952" s="10"/>
      <c r="B952" s="10"/>
      <c r="C952" s="10"/>
      <c r="D952" s="67"/>
      <c r="E952" s="62"/>
      <c r="F952" s="62"/>
      <c r="G952" s="51"/>
      <c r="H952" s="62"/>
      <c r="I952" s="20"/>
      <c r="J952" s="51"/>
      <c r="K952" s="51"/>
      <c r="L952" s="26"/>
      <c r="M952" s="65" t="str">
        <f>iferror(sumifs($H$3:$H$1009,$A$3:$A$1009,A952,$C$3:$C$1009,C952)/vlookup(A952,'Input de Projetos'!$A$3:$B$999,2,false),"")</f>
        <v/>
      </c>
      <c r="N952" s="48" t="str">
        <f t="shared" si="14"/>
        <v/>
      </c>
      <c r="O952" s="48" t="str">
        <f>IFERROR(if(J952&lt;&gt;"Sim","",VLOOKUP(A952,'Input de Projetos'!$A$3:$F$999,5,FALSE)*H952),"")</f>
        <v/>
      </c>
      <c r="P952" s="66" t="str">
        <f t="shared" si="15"/>
        <v/>
      </c>
      <c r="Q952" s="10"/>
      <c r="R952" s="10"/>
      <c r="S952" s="10"/>
    </row>
    <row r="953">
      <c r="A953" s="10"/>
      <c r="B953" s="10"/>
      <c r="C953" s="10"/>
      <c r="D953" s="67"/>
      <c r="E953" s="62"/>
      <c r="F953" s="62"/>
      <c r="G953" s="51"/>
      <c r="H953" s="62"/>
      <c r="I953" s="20"/>
      <c r="J953" s="51"/>
      <c r="K953" s="51"/>
      <c r="L953" s="26"/>
      <c r="M953" s="65" t="str">
        <f>iferror(sumifs($H$3:$H$1009,$A$3:$A$1009,A953,$C$3:$C$1009,C953)/vlookup(A953,'Input de Projetos'!$A$3:$B$999,2,false),"")</f>
        <v/>
      </c>
      <c r="N953" s="48" t="str">
        <f t="shared" si="14"/>
        <v/>
      </c>
      <c r="O953" s="48" t="str">
        <f>IFERROR(if(J953&lt;&gt;"Sim","",VLOOKUP(A953,'Input de Projetos'!$A$3:$F$999,5,FALSE)*H953),"")</f>
        <v/>
      </c>
      <c r="P953" s="66" t="str">
        <f t="shared" si="15"/>
        <v/>
      </c>
      <c r="Q953" s="10"/>
      <c r="R953" s="10"/>
      <c r="S953" s="10"/>
    </row>
    <row r="954">
      <c r="A954" s="10"/>
      <c r="B954" s="10"/>
      <c r="C954" s="10"/>
      <c r="D954" s="67"/>
      <c r="E954" s="62"/>
      <c r="F954" s="62"/>
      <c r="G954" s="51"/>
      <c r="H954" s="62"/>
      <c r="I954" s="20"/>
      <c r="J954" s="51"/>
      <c r="K954" s="51"/>
      <c r="L954" s="26"/>
      <c r="M954" s="65" t="str">
        <f>iferror(sumifs($H$3:$H$1009,$A$3:$A$1009,A954,$C$3:$C$1009,C954)/vlookup(A954,'Input de Projetos'!$A$3:$B$999,2,false),"")</f>
        <v/>
      </c>
      <c r="N954" s="48" t="str">
        <f t="shared" si="14"/>
        <v/>
      </c>
      <c r="O954" s="48" t="str">
        <f>IFERROR(if(J954&lt;&gt;"Sim","",VLOOKUP(A954,'Input de Projetos'!$A$3:$F$999,5,FALSE)*H954),"")</f>
        <v/>
      </c>
      <c r="P954" s="66" t="str">
        <f t="shared" si="15"/>
        <v/>
      </c>
      <c r="Q954" s="10"/>
      <c r="R954" s="10"/>
      <c r="S954" s="10"/>
    </row>
    <row r="955">
      <c r="A955" s="10"/>
      <c r="B955" s="10"/>
      <c r="C955" s="10"/>
      <c r="D955" s="67"/>
      <c r="E955" s="62"/>
      <c r="F955" s="62"/>
      <c r="G955" s="51"/>
      <c r="H955" s="62"/>
      <c r="I955" s="20"/>
      <c r="J955" s="51"/>
      <c r="K955" s="51"/>
      <c r="L955" s="26"/>
      <c r="M955" s="65" t="str">
        <f>iferror(sumifs($H$3:$H$1009,$A$3:$A$1009,A955,$C$3:$C$1009,C955)/vlookup(A955,'Input de Projetos'!$A$3:$B$999,2,false),"")</f>
        <v/>
      </c>
      <c r="N955" s="48" t="str">
        <f t="shared" si="14"/>
        <v/>
      </c>
      <c r="O955" s="48" t="str">
        <f>IFERROR(if(J955&lt;&gt;"Sim","",VLOOKUP(A955,'Input de Projetos'!$A$3:$F$999,5,FALSE)*H955),"")</f>
        <v/>
      </c>
      <c r="P955" s="66" t="str">
        <f t="shared" si="15"/>
        <v/>
      </c>
      <c r="Q955" s="10"/>
      <c r="R955" s="10"/>
      <c r="S955" s="10"/>
    </row>
    <row r="956">
      <c r="A956" s="10"/>
      <c r="B956" s="10"/>
      <c r="C956" s="10"/>
      <c r="D956" s="67"/>
      <c r="E956" s="62"/>
      <c r="F956" s="62"/>
      <c r="G956" s="51"/>
      <c r="H956" s="62"/>
      <c r="I956" s="20"/>
      <c r="J956" s="51"/>
      <c r="K956" s="51"/>
      <c r="L956" s="26"/>
      <c r="M956" s="65" t="str">
        <f>iferror(sumifs($H$3:$H$1009,$A$3:$A$1009,A956,$C$3:$C$1009,C956)/vlookup(A956,'Input de Projetos'!$A$3:$B$999,2,false),"")</f>
        <v/>
      </c>
      <c r="N956" s="48" t="str">
        <f t="shared" si="14"/>
        <v/>
      </c>
      <c r="O956" s="48" t="str">
        <f>IFERROR(if(J956&lt;&gt;"Sim","",VLOOKUP(A956,'Input de Projetos'!$A$3:$F$999,5,FALSE)*H956),"")</f>
        <v/>
      </c>
      <c r="P956" s="66" t="str">
        <f t="shared" si="15"/>
        <v/>
      </c>
      <c r="Q956" s="10"/>
      <c r="R956" s="10"/>
      <c r="S956" s="10"/>
    </row>
    <row r="957">
      <c r="A957" s="10"/>
      <c r="B957" s="10"/>
      <c r="C957" s="10"/>
      <c r="D957" s="67"/>
      <c r="E957" s="62"/>
      <c r="F957" s="62"/>
      <c r="G957" s="51"/>
      <c r="H957" s="62"/>
      <c r="I957" s="20"/>
      <c r="J957" s="51"/>
      <c r="K957" s="51"/>
      <c r="L957" s="26"/>
      <c r="M957" s="65" t="str">
        <f>iferror(sumifs($H$3:$H$1009,$A$3:$A$1009,A957,$C$3:$C$1009,C957)/vlookup(A957,'Input de Projetos'!$A$3:$B$999,2,false),"")</f>
        <v/>
      </c>
      <c r="N957" s="48" t="str">
        <f t="shared" si="14"/>
        <v/>
      </c>
      <c r="O957" s="48" t="str">
        <f>IFERROR(if(J957&lt;&gt;"Sim","",VLOOKUP(A957,'Input de Projetos'!$A$3:$F$999,5,FALSE)*H957),"")</f>
        <v/>
      </c>
      <c r="P957" s="66" t="str">
        <f t="shared" si="15"/>
        <v/>
      </c>
      <c r="Q957" s="10"/>
      <c r="R957" s="10"/>
      <c r="S957" s="10"/>
    </row>
    <row r="958">
      <c r="A958" s="10"/>
      <c r="B958" s="10"/>
      <c r="C958" s="10"/>
      <c r="D958" s="67"/>
      <c r="E958" s="62"/>
      <c r="F958" s="62"/>
      <c r="G958" s="51"/>
      <c r="H958" s="62"/>
      <c r="I958" s="20"/>
      <c r="J958" s="51"/>
      <c r="K958" s="51"/>
      <c r="L958" s="26"/>
      <c r="M958" s="65" t="str">
        <f>iferror(sumifs($H$3:$H$1009,$A$3:$A$1009,A958,$C$3:$C$1009,C958)/vlookup(A958,'Input de Projetos'!$A$3:$B$999,2,false),"")</f>
        <v/>
      </c>
      <c r="N958" s="48" t="str">
        <f t="shared" si="14"/>
        <v/>
      </c>
      <c r="O958" s="48" t="str">
        <f>IFERROR(if(J958&lt;&gt;"Sim","",VLOOKUP(A958,'Input de Projetos'!$A$3:$F$999,5,FALSE)*H958),"")</f>
        <v/>
      </c>
      <c r="P958" s="66" t="str">
        <f t="shared" si="15"/>
        <v/>
      </c>
      <c r="Q958" s="10"/>
      <c r="R958" s="10"/>
      <c r="S958" s="10"/>
    </row>
    <row r="959">
      <c r="A959" s="10"/>
      <c r="B959" s="10"/>
      <c r="C959" s="10"/>
      <c r="D959" s="67"/>
      <c r="E959" s="62"/>
      <c r="F959" s="62"/>
      <c r="G959" s="51"/>
      <c r="H959" s="62"/>
      <c r="I959" s="20"/>
      <c r="J959" s="51"/>
      <c r="K959" s="51"/>
      <c r="L959" s="26"/>
      <c r="M959" s="65" t="str">
        <f>iferror(sumifs($H$3:$H$1009,$A$3:$A$1009,A959,$C$3:$C$1009,C959)/vlookup(A959,'Input de Projetos'!$A$3:$B$999,2,false),"")</f>
        <v/>
      </c>
      <c r="N959" s="48" t="str">
        <f t="shared" si="14"/>
        <v/>
      </c>
      <c r="O959" s="48" t="str">
        <f>IFERROR(if(J959&lt;&gt;"Sim","",VLOOKUP(A959,'Input de Projetos'!$A$3:$F$999,5,FALSE)*H959),"")</f>
        <v/>
      </c>
      <c r="P959" s="66" t="str">
        <f t="shared" si="15"/>
        <v/>
      </c>
      <c r="Q959" s="10"/>
      <c r="R959" s="10"/>
      <c r="S959" s="10"/>
    </row>
    <row r="960">
      <c r="A960" s="10"/>
      <c r="B960" s="10"/>
      <c r="C960" s="10"/>
      <c r="D960" s="67"/>
      <c r="E960" s="62"/>
      <c r="F960" s="62"/>
      <c r="G960" s="51"/>
      <c r="H960" s="62"/>
      <c r="I960" s="20"/>
      <c r="J960" s="51"/>
      <c r="K960" s="51"/>
      <c r="L960" s="26"/>
      <c r="M960" s="65" t="str">
        <f>iferror(sumifs($H$3:$H$1009,$A$3:$A$1009,A960,$C$3:$C$1009,C960)/vlookup(A960,'Input de Projetos'!$A$3:$B$999,2,false),"")</f>
        <v/>
      </c>
      <c r="N960" s="48" t="str">
        <f t="shared" si="14"/>
        <v/>
      </c>
      <c r="O960" s="48" t="str">
        <f>IFERROR(if(J960&lt;&gt;"Sim","",VLOOKUP(A960,'Input de Projetos'!$A$3:$F$999,5,FALSE)*H960),"")</f>
        <v/>
      </c>
      <c r="P960" s="66" t="str">
        <f t="shared" si="15"/>
        <v/>
      </c>
      <c r="Q960" s="10"/>
      <c r="R960" s="10"/>
      <c r="S960" s="10"/>
    </row>
    <row r="961">
      <c r="A961" s="10"/>
      <c r="B961" s="10"/>
      <c r="C961" s="10"/>
      <c r="D961" s="67"/>
      <c r="E961" s="62"/>
      <c r="F961" s="62"/>
      <c r="G961" s="51"/>
      <c r="H961" s="62"/>
      <c r="I961" s="20"/>
      <c r="J961" s="51"/>
      <c r="K961" s="51"/>
      <c r="L961" s="26"/>
      <c r="M961" s="65" t="str">
        <f>iferror(sumifs($H$3:$H$1009,$A$3:$A$1009,A961,$C$3:$C$1009,C961)/vlookup(A961,'Input de Projetos'!$A$3:$B$999,2,false),"")</f>
        <v/>
      </c>
      <c r="N961" s="48" t="str">
        <f t="shared" si="14"/>
        <v/>
      </c>
      <c r="O961" s="48" t="str">
        <f>IFERROR(if(J961&lt;&gt;"Sim","",VLOOKUP(A961,'Input de Projetos'!$A$3:$F$999,5,FALSE)*H961),"")</f>
        <v/>
      </c>
      <c r="P961" s="66" t="str">
        <f t="shared" si="15"/>
        <v/>
      </c>
      <c r="Q961" s="10"/>
      <c r="R961" s="10"/>
      <c r="S961" s="10"/>
    </row>
    <row r="962">
      <c r="A962" s="10"/>
      <c r="B962" s="10"/>
      <c r="C962" s="10"/>
      <c r="D962" s="67"/>
      <c r="E962" s="62"/>
      <c r="F962" s="62"/>
      <c r="G962" s="51"/>
      <c r="H962" s="62"/>
      <c r="I962" s="20"/>
      <c r="J962" s="51"/>
      <c r="K962" s="51"/>
      <c r="L962" s="26"/>
      <c r="M962" s="65" t="str">
        <f>iferror(sumifs($H$3:$H$1009,$A$3:$A$1009,A962,$C$3:$C$1009,C962)/vlookup(A962,'Input de Projetos'!$A$3:$B$999,2,false),"")</f>
        <v/>
      </c>
      <c r="N962" s="48" t="str">
        <f t="shared" si="14"/>
        <v/>
      </c>
      <c r="O962" s="48" t="str">
        <f>IFERROR(if(J962&lt;&gt;"Sim","",VLOOKUP(A962,'Input de Projetos'!$A$3:$F$999,5,FALSE)*H962),"")</f>
        <v/>
      </c>
      <c r="P962" s="66" t="str">
        <f t="shared" si="15"/>
        <v/>
      </c>
      <c r="Q962" s="10"/>
      <c r="R962" s="10"/>
      <c r="S962" s="10"/>
    </row>
    <row r="963">
      <c r="A963" s="10"/>
      <c r="B963" s="10"/>
      <c r="C963" s="10"/>
      <c r="D963" s="67"/>
      <c r="E963" s="62"/>
      <c r="F963" s="62"/>
      <c r="G963" s="51"/>
      <c r="H963" s="62"/>
      <c r="I963" s="20"/>
      <c r="J963" s="51"/>
      <c r="K963" s="51"/>
      <c r="L963" s="26"/>
      <c r="M963" s="65" t="str">
        <f>iferror(sumifs($H$3:$H$1009,$A$3:$A$1009,A963,$C$3:$C$1009,C963)/vlookup(A963,'Input de Projetos'!$A$3:$B$999,2,false),"")</f>
        <v/>
      </c>
      <c r="N963" s="48" t="str">
        <f t="shared" si="14"/>
        <v/>
      </c>
      <c r="O963" s="48" t="str">
        <f>IFERROR(if(J963&lt;&gt;"Sim","",VLOOKUP(A963,'Input de Projetos'!$A$3:$F$999,5,FALSE)*H963),"")</f>
        <v/>
      </c>
      <c r="P963" s="66" t="str">
        <f t="shared" si="15"/>
        <v/>
      </c>
      <c r="Q963" s="10"/>
      <c r="R963" s="10"/>
      <c r="S963" s="10"/>
    </row>
    <row r="964">
      <c r="A964" s="10"/>
      <c r="B964" s="10"/>
      <c r="C964" s="10"/>
      <c r="D964" s="67"/>
      <c r="E964" s="62"/>
      <c r="F964" s="62"/>
      <c r="G964" s="51"/>
      <c r="H964" s="62"/>
      <c r="I964" s="20"/>
      <c r="J964" s="51"/>
      <c r="K964" s="51"/>
      <c r="L964" s="26"/>
      <c r="M964" s="65" t="str">
        <f>iferror(sumifs($H$3:$H$1009,$A$3:$A$1009,A964,$C$3:$C$1009,C964)/vlookup(A964,'Input de Projetos'!$A$3:$B$999,2,false),"")</f>
        <v/>
      </c>
      <c r="N964" s="48" t="str">
        <f t="shared" si="14"/>
        <v/>
      </c>
      <c r="O964" s="48" t="str">
        <f>IFERROR(if(J964&lt;&gt;"Sim","",VLOOKUP(A964,'Input de Projetos'!$A$3:$F$999,5,FALSE)*H964),"")</f>
        <v/>
      </c>
      <c r="P964" s="66" t="str">
        <f t="shared" si="15"/>
        <v/>
      </c>
      <c r="Q964" s="10"/>
      <c r="R964" s="10"/>
      <c r="S964" s="10"/>
    </row>
    <row r="965">
      <c r="A965" s="10"/>
      <c r="B965" s="10"/>
      <c r="C965" s="10"/>
      <c r="D965" s="67"/>
      <c r="E965" s="62"/>
      <c r="F965" s="62"/>
      <c r="G965" s="51"/>
      <c r="H965" s="62"/>
      <c r="I965" s="20"/>
      <c r="J965" s="51"/>
      <c r="K965" s="51"/>
      <c r="L965" s="26"/>
      <c r="M965" s="65" t="str">
        <f>iferror(sumifs($H$3:$H$1009,$A$3:$A$1009,A965,$C$3:$C$1009,C965)/vlookup(A965,'Input de Projetos'!$A$3:$B$999,2,false),"")</f>
        <v/>
      </c>
      <c r="N965" s="48" t="str">
        <f t="shared" si="14"/>
        <v/>
      </c>
      <c r="O965" s="48" t="str">
        <f>IFERROR(if(J965&lt;&gt;"Sim","",VLOOKUP(A965,'Input de Projetos'!$A$3:$F$999,5,FALSE)*H965),"")</f>
        <v/>
      </c>
      <c r="P965" s="66" t="str">
        <f t="shared" si="15"/>
        <v/>
      </c>
      <c r="Q965" s="10"/>
      <c r="R965" s="10"/>
      <c r="S965" s="10"/>
    </row>
    <row r="966">
      <c r="A966" s="10"/>
      <c r="B966" s="10"/>
      <c r="C966" s="10"/>
      <c r="D966" s="67"/>
      <c r="E966" s="62"/>
      <c r="F966" s="62"/>
      <c r="G966" s="51"/>
      <c r="H966" s="62"/>
      <c r="I966" s="20"/>
      <c r="J966" s="51"/>
      <c r="K966" s="51"/>
      <c r="L966" s="26"/>
      <c r="M966" s="65" t="str">
        <f>iferror(sumifs($H$3:$H$1009,$A$3:$A$1009,A966,$C$3:$C$1009,C966)/vlookup(A966,'Input de Projetos'!$A$3:$B$999,2,false),"")</f>
        <v/>
      </c>
      <c r="N966" s="48" t="str">
        <f t="shared" si="14"/>
        <v/>
      </c>
      <c r="O966" s="48" t="str">
        <f>IFERROR(if(J966&lt;&gt;"Sim","",VLOOKUP(A966,'Input de Projetos'!$A$3:$F$999,5,FALSE)*H966),"")</f>
        <v/>
      </c>
      <c r="P966" s="66" t="str">
        <f t="shared" si="15"/>
        <v/>
      </c>
      <c r="Q966" s="10"/>
      <c r="R966" s="10"/>
      <c r="S966" s="10"/>
    </row>
    <row r="967">
      <c r="A967" s="10"/>
      <c r="B967" s="10"/>
      <c r="C967" s="10"/>
      <c r="D967" s="67"/>
      <c r="E967" s="62"/>
      <c r="F967" s="62"/>
      <c r="G967" s="51"/>
      <c r="H967" s="62"/>
      <c r="I967" s="20"/>
      <c r="J967" s="51"/>
      <c r="K967" s="51"/>
      <c r="L967" s="26"/>
      <c r="M967" s="65" t="str">
        <f>iferror(sumifs($H$3:$H$1009,$A$3:$A$1009,A967,$C$3:$C$1009,C967)/vlookup(A967,'Input de Projetos'!$A$3:$B$999,2,false),"")</f>
        <v/>
      </c>
      <c r="N967" s="48" t="str">
        <f t="shared" si="14"/>
        <v/>
      </c>
      <c r="O967" s="48" t="str">
        <f>IFERROR(if(J967&lt;&gt;"Sim","",VLOOKUP(A967,'Input de Projetos'!$A$3:$F$999,5,FALSE)*H967),"")</f>
        <v/>
      </c>
      <c r="P967" s="66" t="str">
        <f t="shared" si="15"/>
        <v/>
      </c>
      <c r="Q967" s="10"/>
      <c r="R967" s="10"/>
      <c r="S967" s="10"/>
    </row>
    <row r="968">
      <c r="A968" s="10"/>
      <c r="B968" s="10"/>
      <c r="C968" s="10"/>
      <c r="D968" s="67"/>
      <c r="E968" s="62"/>
      <c r="F968" s="62"/>
      <c r="G968" s="51"/>
      <c r="H968" s="62"/>
      <c r="I968" s="20"/>
      <c r="J968" s="51"/>
      <c r="K968" s="51"/>
      <c r="L968" s="26"/>
      <c r="M968" s="65" t="str">
        <f>iferror(sumifs($H$3:$H$1009,$A$3:$A$1009,A968,$C$3:$C$1009,C968)/vlookup(A968,'Input de Projetos'!$A$3:$B$999,2,false),"")</f>
        <v/>
      </c>
      <c r="N968" s="48" t="str">
        <f t="shared" si="14"/>
        <v/>
      </c>
      <c r="O968" s="48" t="str">
        <f>IFERROR(if(J968&lt;&gt;"Sim","",VLOOKUP(A968,'Input de Projetos'!$A$3:$F$999,5,FALSE)*H968),"")</f>
        <v/>
      </c>
      <c r="P968" s="66" t="str">
        <f t="shared" si="15"/>
        <v/>
      </c>
      <c r="Q968" s="10"/>
      <c r="R968" s="10"/>
      <c r="S968" s="10"/>
    </row>
    <row r="969">
      <c r="A969" s="10"/>
      <c r="B969" s="10"/>
      <c r="C969" s="10"/>
      <c r="D969" s="67"/>
      <c r="E969" s="62"/>
      <c r="F969" s="62"/>
      <c r="G969" s="51"/>
      <c r="H969" s="62"/>
      <c r="I969" s="20"/>
      <c r="J969" s="51"/>
      <c r="K969" s="51"/>
      <c r="L969" s="26"/>
      <c r="M969" s="65" t="str">
        <f>iferror(sumifs($H$3:$H$1009,$A$3:$A$1009,A969,$C$3:$C$1009,C969)/vlookup(A969,'Input de Projetos'!$A$3:$B$999,2,false),"")</f>
        <v/>
      </c>
      <c r="N969" s="48" t="str">
        <f t="shared" si="14"/>
        <v/>
      </c>
      <c r="O969" s="48" t="str">
        <f>IFERROR(if(J969&lt;&gt;"Sim","",VLOOKUP(A969,'Input de Projetos'!$A$3:$F$999,5,FALSE)*H969),"")</f>
        <v/>
      </c>
      <c r="P969" s="66" t="str">
        <f t="shared" si="15"/>
        <v/>
      </c>
      <c r="Q969" s="10"/>
      <c r="R969" s="10"/>
      <c r="S969" s="10"/>
    </row>
    <row r="970">
      <c r="A970" s="10"/>
      <c r="B970" s="10"/>
      <c r="C970" s="10"/>
      <c r="D970" s="67"/>
      <c r="E970" s="62"/>
      <c r="F970" s="62"/>
      <c r="G970" s="51"/>
      <c r="H970" s="62"/>
      <c r="I970" s="20"/>
      <c r="J970" s="51"/>
      <c r="K970" s="51"/>
      <c r="L970" s="26"/>
      <c r="M970" s="65" t="str">
        <f>iferror(sumifs($H$3:$H$1009,$A$3:$A$1009,A970,$C$3:$C$1009,C970)/vlookup(A970,'Input de Projetos'!$A$3:$B$999,2,false),"")</f>
        <v/>
      </c>
      <c r="N970" s="48" t="str">
        <f t="shared" si="14"/>
        <v/>
      </c>
      <c r="O970" s="48" t="str">
        <f>IFERROR(if(J970&lt;&gt;"Sim","",VLOOKUP(A970,'Input de Projetos'!$A$3:$F$999,5,FALSE)*H970),"")</f>
        <v/>
      </c>
      <c r="P970" s="66" t="str">
        <f t="shared" si="15"/>
        <v/>
      </c>
      <c r="Q970" s="10"/>
      <c r="R970" s="10"/>
      <c r="S970" s="10"/>
    </row>
    <row r="971">
      <c r="A971" s="10"/>
      <c r="B971" s="10"/>
      <c r="C971" s="10"/>
      <c r="D971" s="67"/>
      <c r="E971" s="62"/>
      <c r="F971" s="62"/>
      <c r="G971" s="51"/>
      <c r="H971" s="62"/>
      <c r="I971" s="20"/>
      <c r="J971" s="51"/>
      <c r="K971" s="51"/>
      <c r="L971" s="26"/>
      <c r="M971" s="65" t="str">
        <f>iferror(sumifs($H$3:$H$1009,$A$3:$A$1009,A971,$C$3:$C$1009,C971)/vlookup(A971,'Input de Projetos'!$A$3:$B$999,2,false),"")</f>
        <v/>
      </c>
      <c r="N971" s="48" t="str">
        <f t="shared" si="14"/>
        <v/>
      </c>
      <c r="O971" s="48" t="str">
        <f>IFERROR(if(J971&lt;&gt;"Sim","",VLOOKUP(A971,'Input de Projetos'!$A$3:$F$999,5,FALSE)*H971),"")</f>
        <v/>
      </c>
      <c r="P971" s="66" t="str">
        <f t="shared" si="15"/>
        <v/>
      </c>
      <c r="Q971" s="10"/>
      <c r="R971" s="10"/>
      <c r="S971" s="10"/>
    </row>
    <row r="972">
      <c r="A972" s="10"/>
      <c r="B972" s="10"/>
      <c r="C972" s="10"/>
      <c r="D972" s="67"/>
      <c r="E972" s="62"/>
      <c r="F972" s="62"/>
      <c r="G972" s="51"/>
      <c r="H972" s="62"/>
      <c r="I972" s="20"/>
      <c r="J972" s="51"/>
      <c r="K972" s="51"/>
      <c r="L972" s="26"/>
      <c r="M972" s="65" t="str">
        <f>iferror(sumifs($H$3:$H$1009,$A$3:$A$1009,A972,$C$3:$C$1009,C972)/vlookup(A972,'Input de Projetos'!$A$3:$B$999,2,false),"")</f>
        <v/>
      </c>
      <c r="N972" s="48" t="str">
        <f t="shared" si="14"/>
        <v/>
      </c>
      <c r="O972" s="48" t="str">
        <f>IFERROR(if(J972&lt;&gt;"Sim","",VLOOKUP(A972,'Input de Projetos'!$A$3:$F$999,5,FALSE)*H972),"")</f>
        <v/>
      </c>
      <c r="P972" s="66" t="str">
        <f t="shared" si="15"/>
        <v/>
      </c>
      <c r="Q972" s="10"/>
      <c r="R972" s="10"/>
      <c r="S972" s="10"/>
    </row>
    <row r="973">
      <c r="A973" s="10"/>
      <c r="B973" s="10"/>
      <c r="C973" s="10"/>
      <c r="D973" s="67"/>
      <c r="E973" s="62"/>
      <c r="F973" s="62"/>
      <c r="G973" s="51"/>
      <c r="H973" s="62"/>
      <c r="I973" s="20"/>
      <c r="J973" s="51"/>
      <c r="K973" s="51"/>
      <c r="L973" s="26"/>
      <c r="M973" s="65" t="str">
        <f>iferror(sumifs($H$3:$H$1009,$A$3:$A$1009,A973,$C$3:$C$1009,C973)/vlookup(A973,'Input de Projetos'!$A$3:$B$999,2,false),"")</f>
        <v/>
      </c>
      <c r="N973" s="48" t="str">
        <f t="shared" si="14"/>
        <v/>
      </c>
      <c r="O973" s="48" t="str">
        <f>IFERROR(if(J973&lt;&gt;"Sim","",VLOOKUP(A973,'Input de Projetos'!$A$3:$F$999,5,FALSE)*H973),"")</f>
        <v/>
      </c>
      <c r="P973" s="66" t="str">
        <f t="shared" si="15"/>
        <v/>
      </c>
      <c r="Q973" s="10"/>
      <c r="R973" s="10"/>
      <c r="S973" s="10"/>
    </row>
    <row r="974">
      <c r="A974" s="10"/>
      <c r="B974" s="10"/>
      <c r="C974" s="10"/>
      <c r="D974" s="67"/>
      <c r="E974" s="62"/>
      <c r="F974" s="62"/>
      <c r="G974" s="51"/>
      <c r="H974" s="62"/>
      <c r="I974" s="20"/>
      <c r="J974" s="51"/>
      <c r="K974" s="51"/>
      <c r="L974" s="26"/>
      <c r="M974" s="65" t="str">
        <f>iferror(sumifs($H$3:$H$1009,$A$3:$A$1009,A974,$C$3:$C$1009,C974)/vlookup(A974,'Input de Projetos'!$A$3:$B$999,2,false),"")</f>
        <v/>
      </c>
      <c r="N974" s="48" t="str">
        <f t="shared" si="14"/>
        <v/>
      </c>
      <c r="O974" s="48" t="str">
        <f>IFERROR(if(J974&lt;&gt;"Sim","",VLOOKUP(A974,'Input de Projetos'!$A$3:$F$999,5,FALSE)*H974),"")</f>
        <v/>
      </c>
      <c r="P974" s="66" t="str">
        <f t="shared" si="15"/>
        <v/>
      </c>
      <c r="Q974" s="10"/>
      <c r="R974" s="10"/>
      <c r="S974" s="10"/>
    </row>
    <row r="975">
      <c r="A975" s="10"/>
      <c r="B975" s="10"/>
      <c r="C975" s="10"/>
      <c r="D975" s="67"/>
      <c r="E975" s="62"/>
      <c r="F975" s="62"/>
      <c r="G975" s="51"/>
      <c r="H975" s="62"/>
      <c r="I975" s="20"/>
      <c r="J975" s="51"/>
      <c r="K975" s="51"/>
      <c r="L975" s="26"/>
      <c r="M975" s="65" t="str">
        <f>iferror(sumifs($H$3:$H$1009,$A$3:$A$1009,A975,$C$3:$C$1009,C975)/vlookup(A975,'Input de Projetos'!$A$3:$B$999,2,false),"")</f>
        <v/>
      </c>
      <c r="N975" s="48" t="str">
        <f t="shared" si="14"/>
        <v/>
      </c>
      <c r="O975" s="48" t="str">
        <f>IFERROR(if(J975&lt;&gt;"Sim","",VLOOKUP(A975,'Input de Projetos'!$A$3:$F$999,5,FALSE)*H975),"")</f>
        <v/>
      </c>
      <c r="P975" s="66" t="str">
        <f t="shared" si="15"/>
        <v/>
      </c>
      <c r="Q975" s="10"/>
      <c r="R975" s="10"/>
      <c r="S975" s="10"/>
    </row>
    <row r="976">
      <c r="A976" s="10"/>
      <c r="B976" s="10"/>
      <c r="C976" s="10"/>
      <c r="D976" s="67"/>
      <c r="E976" s="62"/>
      <c r="F976" s="62"/>
      <c r="G976" s="51"/>
      <c r="H976" s="62"/>
      <c r="I976" s="20"/>
      <c r="J976" s="51"/>
      <c r="K976" s="51"/>
      <c r="L976" s="26"/>
      <c r="M976" s="65" t="str">
        <f>iferror(sumifs($H$3:$H$1009,$A$3:$A$1009,A976,$C$3:$C$1009,C976)/vlookup(A976,'Input de Projetos'!$A$3:$B$999,2,false),"")</f>
        <v/>
      </c>
      <c r="N976" s="48" t="str">
        <f t="shared" si="14"/>
        <v/>
      </c>
      <c r="O976" s="48" t="str">
        <f>IFERROR(if(J976&lt;&gt;"Sim","",VLOOKUP(A976,'Input de Projetos'!$A$3:$F$999,5,FALSE)*H976),"")</f>
        <v/>
      </c>
      <c r="P976" s="66" t="str">
        <f t="shared" si="15"/>
        <v/>
      </c>
      <c r="Q976" s="10"/>
      <c r="R976" s="10"/>
      <c r="S976" s="10"/>
    </row>
    <row r="977">
      <c r="A977" s="10"/>
      <c r="B977" s="10"/>
      <c r="C977" s="10"/>
      <c r="D977" s="67"/>
      <c r="E977" s="62"/>
      <c r="F977" s="62"/>
      <c r="G977" s="51"/>
      <c r="H977" s="62"/>
      <c r="I977" s="20"/>
      <c r="J977" s="51"/>
      <c r="K977" s="51"/>
      <c r="L977" s="26"/>
      <c r="M977" s="65" t="str">
        <f>iferror(sumifs($H$3:$H$1009,$A$3:$A$1009,A977,$C$3:$C$1009,C977)/vlookup(A977,'Input de Projetos'!$A$3:$B$999,2,false),"")</f>
        <v/>
      </c>
      <c r="N977" s="48" t="str">
        <f t="shared" si="14"/>
        <v/>
      </c>
      <c r="O977" s="48" t="str">
        <f>IFERROR(if(J977&lt;&gt;"Sim","",VLOOKUP(A977,'Input de Projetos'!$A$3:$F$999,5,FALSE)*H977),"")</f>
        <v/>
      </c>
      <c r="P977" s="66" t="str">
        <f t="shared" si="15"/>
        <v/>
      </c>
      <c r="Q977" s="10"/>
      <c r="R977" s="10"/>
      <c r="S977" s="10"/>
    </row>
    <row r="978">
      <c r="A978" s="10"/>
      <c r="B978" s="10"/>
      <c r="C978" s="10"/>
      <c r="D978" s="67"/>
      <c r="E978" s="62"/>
      <c r="F978" s="62"/>
      <c r="G978" s="51"/>
      <c r="H978" s="62"/>
      <c r="I978" s="20"/>
      <c r="J978" s="51"/>
      <c r="K978" s="51"/>
      <c r="L978" s="26"/>
      <c r="M978" s="65" t="str">
        <f>iferror(sumifs($H$3:$H$1009,$A$3:$A$1009,A978,$C$3:$C$1009,C978)/vlookup(A978,'Input de Projetos'!$A$3:$B$999,2,false),"")</f>
        <v/>
      </c>
      <c r="N978" s="48" t="str">
        <f t="shared" si="14"/>
        <v/>
      </c>
      <c r="O978" s="48" t="str">
        <f>IFERROR(if(J978&lt;&gt;"Sim","",VLOOKUP(A978,'Input de Projetos'!$A$3:$F$999,5,FALSE)*H978),"")</f>
        <v/>
      </c>
      <c r="P978" s="66" t="str">
        <f t="shared" si="15"/>
        <v/>
      </c>
      <c r="Q978" s="10"/>
      <c r="R978" s="10"/>
      <c r="S978" s="10"/>
    </row>
    <row r="979">
      <c r="A979" s="10"/>
      <c r="B979" s="10"/>
      <c r="C979" s="10"/>
      <c r="D979" s="67"/>
      <c r="E979" s="62"/>
      <c r="F979" s="62"/>
      <c r="G979" s="51"/>
      <c r="H979" s="62"/>
      <c r="I979" s="20"/>
      <c r="J979" s="51"/>
      <c r="K979" s="51"/>
      <c r="L979" s="26"/>
      <c r="M979" s="65" t="str">
        <f>iferror(sumifs($H$3:$H$1009,$A$3:$A$1009,A979,$C$3:$C$1009,C979)/vlookup(A979,'Input de Projetos'!$A$3:$B$999,2,false),"")</f>
        <v/>
      </c>
      <c r="N979" s="48" t="str">
        <f t="shared" si="14"/>
        <v/>
      </c>
      <c r="O979" s="48" t="str">
        <f>IFERROR(if(J979&lt;&gt;"Sim","",VLOOKUP(A979,'Input de Projetos'!$A$3:$F$999,5,FALSE)*H979),"")</f>
        <v/>
      </c>
      <c r="P979" s="66" t="str">
        <f t="shared" si="15"/>
        <v/>
      </c>
      <c r="Q979" s="10"/>
      <c r="R979" s="10"/>
      <c r="S979" s="10"/>
    </row>
    <row r="980">
      <c r="A980" s="10"/>
      <c r="B980" s="10"/>
      <c r="C980" s="10"/>
      <c r="D980" s="67"/>
      <c r="E980" s="62"/>
      <c r="F980" s="62"/>
      <c r="G980" s="51"/>
      <c r="H980" s="62"/>
      <c r="I980" s="20"/>
      <c r="J980" s="51"/>
      <c r="K980" s="51"/>
      <c r="L980" s="26"/>
      <c r="M980" s="65" t="str">
        <f>iferror(sumifs($H$3:$H$1009,$A$3:$A$1009,A980,$C$3:$C$1009,C980)/vlookup(A980,'Input de Projetos'!$A$3:$B$999,2,false),"")</f>
        <v/>
      </c>
      <c r="N980" s="48" t="str">
        <f t="shared" si="14"/>
        <v/>
      </c>
      <c r="O980" s="48" t="str">
        <f>IFERROR(if(J980&lt;&gt;"Sim","",VLOOKUP(A980,'Input de Projetos'!$A$3:$F$999,5,FALSE)*H980),"")</f>
        <v/>
      </c>
      <c r="P980" s="66" t="str">
        <f t="shared" si="15"/>
        <v/>
      </c>
      <c r="Q980" s="10"/>
      <c r="R980" s="10"/>
      <c r="S980" s="10"/>
    </row>
    <row r="981">
      <c r="A981" s="10"/>
      <c r="B981" s="10"/>
      <c r="C981" s="10"/>
      <c r="D981" s="67"/>
      <c r="E981" s="62"/>
      <c r="F981" s="62"/>
      <c r="G981" s="51"/>
      <c r="H981" s="62"/>
      <c r="I981" s="20"/>
      <c r="J981" s="51"/>
      <c r="K981" s="51"/>
      <c r="L981" s="26"/>
      <c r="M981" s="65" t="str">
        <f>iferror(sumifs($H$3:$H$1009,$A$3:$A$1009,A981,$C$3:$C$1009,C981)/vlookup(A981,'Input de Projetos'!$A$3:$B$999,2,false),"")</f>
        <v/>
      </c>
      <c r="N981" s="48" t="str">
        <f t="shared" si="14"/>
        <v/>
      </c>
      <c r="O981" s="48" t="str">
        <f>IFERROR(if(J981&lt;&gt;"Sim","",VLOOKUP(A981,'Input de Projetos'!$A$3:$F$999,5,FALSE)*H981),"")</f>
        <v/>
      </c>
      <c r="P981" s="66" t="str">
        <f t="shared" si="15"/>
        <v/>
      </c>
      <c r="Q981" s="10"/>
      <c r="R981" s="10"/>
      <c r="S981" s="10"/>
    </row>
    <row r="982">
      <c r="A982" s="10"/>
      <c r="B982" s="10"/>
      <c r="C982" s="10"/>
      <c r="D982" s="67"/>
      <c r="E982" s="62"/>
      <c r="F982" s="62"/>
      <c r="G982" s="51"/>
      <c r="H982" s="62"/>
      <c r="I982" s="20"/>
      <c r="J982" s="51"/>
      <c r="K982" s="51"/>
      <c r="L982" s="26"/>
      <c r="M982" s="65" t="str">
        <f>iferror(sumifs($H$3:$H$1009,$A$3:$A$1009,A982,$C$3:$C$1009,C982)/vlookup(A982,'Input de Projetos'!$A$3:$B$999,2,false),"")</f>
        <v/>
      </c>
      <c r="N982" s="48" t="str">
        <f t="shared" si="14"/>
        <v/>
      </c>
      <c r="O982" s="48" t="str">
        <f>IFERROR(if(J982&lt;&gt;"Sim","",VLOOKUP(A982,'Input de Projetos'!$A$3:$F$999,5,FALSE)*H982),"")</f>
        <v/>
      </c>
      <c r="P982" s="66" t="str">
        <f t="shared" si="15"/>
        <v/>
      </c>
      <c r="Q982" s="10"/>
      <c r="R982" s="10"/>
      <c r="S982" s="10"/>
    </row>
    <row r="983">
      <c r="A983" s="10"/>
      <c r="B983" s="10"/>
      <c r="C983" s="10"/>
      <c r="D983" s="67"/>
      <c r="E983" s="62"/>
      <c r="F983" s="62"/>
      <c r="G983" s="51"/>
      <c r="H983" s="62"/>
      <c r="I983" s="20"/>
      <c r="J983" s="51"/>
      <c r="K983" s="51"/>
      <c r="L983" s="26"/>
      <c r="M983" s="65" t="str">
        <f>iferror(sumifs($H$3:$H$1009,$A$3:$A$1009,A983,$C$3:$C$1009,C983)/vlookup(A983,'Input de Projetos'!$A$3:$B$999,2,false),"")</f>
        <v/>
      </c>
      <c r="N983" s="48" t="str">
        <f t="shared" si="14"/>
        <v/>
      </c>
      <c r="O983" s="48" t="str">
        <f>IFERROR(if(J983&lt;&gt;"Sim","",VLOOKUP(A983,'Input de Projetos'!$A$3:$F$999,5,FALSE)*H983),"")</f>
        <v/>
      </c>
      <c r="P983" s="66" t="str">
        <f t="shared" si="15"/>
        <v/>
      </c>
      <c r="Q983" s="10"/>
      <c r="R983" s="10"/>
      <c r="S983" s="10"/>
    </row>
    <row r="984">
      <c r="A984" s="10"/>
      <c r="B984" s="10"/>
      <c r="C984" s="10"/>
      <c r="D984" s="67"/>
      <c r="E984" s="62"/>
      <c r="F984" s="62"/>
      <c r="G984" s="51"/>
      <c r="H984" s="62"/>
      <c r="I984" s="20"/>
      <c r="J984" s="51"/>
      <c r="K984" s="51"/>
      <c r="L984" s="26"/>
      <c r="M984" s="65" t="str">
        <f>iferror(sumifs($H$3:$H$1009,$A$3:$A$1009,A984,$C$3:$C$1009,C984)/vlookup(A984,'Input de Projetos'!$A$3:$B$999,2,false),"")</f>
        <v/>
      </c>
      <c r="N984" s="48" t="str">
        <f t="shared" si="14"/>
        <v/>
      </c>
      <c r="O984" s="48" t="str">
        <f>IFERROR(if(J984&lt;&gt;"Sim","",VLOOKUP(A984,'Input de Projetos'!$A$3:$F$999,5,FALSE)*H984),"")</f>
        <v/>
      </c>
      <c r="P984" s="66" t="str">
        <f t="shared" si="15"/>
        <v/>
      </c>
      <c r="Q984" s="10"/>
      <c r="R984" s="10"/>
      <c r="S984" s="10"/>
    </row>
    <row r="985">
      <c r="A985" s="10"/>
      <c r="B985" s="10"/>
      <c r="C985" s="10"/>
      <c r="D985" s="67"/>
      <c r="E985" s="62"/>
      <c r="F985" s="62"/>
      <c r="G985" s="51"/>
      <c r="H985" s="62"/>
      <c r="I985" s="20"/>
      <c r="J985" s="51"/>
      <c r="K985" s="51"/>
      <c r="L985" s="26"/>
      <c r="M985" s="65" t="str">
        <f>iferror(sumifs($H$3:$H$1009,$A$3:$A$1009,A985,$C$3:$C$1009,C985)/vlookup(A985,'Input de Projetos'!$A$3:$B$999,2,false),"")</f>
        <v/>
      </c>
      <c r="N985" s="48" t="str">
        <f t="shared" si="14"/>
        <v/>
      </c>
      <c r="O985" s="48" t="str">
        <f>IFERROR(if(J985&lt;&gt;"Sim","",VLOOKUP(A985,'Input de Projetos'!$A$3:$F$999,5,FALSE)*H985),"")</f>
        <v/>
      </c>
      <c r="P985" s="66" t="str">
        <f t="shared" si="15"/>
        <v/>
      </c>
      <c r="Q985" s="10"/>
      <c r="R985" s="10"/>
      <c r="S985" s="10"/>
    </row>
    <row r="986">
      <c r="A986" s="10"/>
      <c r="B986" s="10"/>
      <c r="C986" s="10"/>
      <c r="D986" s="67"/>
      <c r="E986" s="62"/>
      <c r="F986" s="62"/>
      <c r="G986" s="51"/>
      <c r="H986" s="62"/>
      <c r="I986" s="20"/>
      <c r="J986" s="51"/>
      <c r="K986" s="51"/>
      <c r="L986" s="26"/>
      <c r="M986" s="65" t="str">
        <f>iferror(sumifs($H$3:$H$1009,$A$3:$A$1009,A986,$C$3:$C$1009,C986)/vlookup(A986,'Input de Projetos'!$A$3:$B$999,2,false),"")</f>
        <v/>
      </c>
      <c r="N986" s="48" t="str">
        <f t="shared" si="14"/>
        <v/>
      </c>
      <c r="O986" s="48" t="str">
        <f>IFERROR(if(J986&lt;&gt;"Sim","",VLOOKUP(A986,'Input de Projetos'!$A$3:$F$999,5,FALSE)*H986),"")</f>
        <v/>
      </c>
      <c r="P986" s="66" t="str">
        <f t="shared" si="15"/>
        <v/>
      </c>
      <c r="Q986" s="10"/>
      <c r="R986" s="10"/>
      <c r="S986" s="10"/>
    </row>
    <row r="987">
      <c r="A987" s="10"/>
      <c r="B987" s="10"/>
      <c r="C987" s="10"/>
      <c r="D987" s="67"/>
      <c r="E987" s="62"/>
      <c r="F987" s="62"/>
      <c r="G987" s="51"/>
      <c r="H987" s="62"/>
      <c r="I987" s="20"/>
      <c r="J987" s="51"/>
      <c r="K987" s="51"/>
      <c r="L987" s="26"/>
      <c r="M987" s="65" t="str">
        <f>iferror(sumifs($H$3:$H$1009,$A$3:$A$1009,A987,$C$3:$C$1009,C987)/vlookup(A987,'Input de Projetos'!$A$3:$B$999,2,false),"")</f>
        <v/>
      </c>
      <c r="N987" s="48" t="str">
        <f t="shared" si="14"/>
        <v/>
      </c>
      <c r="O987" s="48" t="str">
        <f>IFERROR(if(J987&lt;&gt;"Sim","",VLOOKUP(A987,'Input de Projetos'!$A$3:$F$999,5,FALSE)*H987),"")</f>
        <v/>
      </c>
      <c r="P987" s="66" t="str">
        <f t="shared" si="15"/>
        <v/>
      </c>
      <c r="Q987" s="10"/>
      <c r="R987" s="10"/>
      <c r="S987" s="10"/>
    </row>
    <row r="988">
      <c r="A988" s="10"/>
      <c r="B988" s="10"/>
      <c r="C988" s="10"/>
      <c r="D988" s="67"/>
      <c r="E988" s="62"/>
      <c r="F988" s="62"/>
      <c r="G988" s="51"/>
      <c r="H988" s="62"/>
      <c r="I988" s="20"/>
      <c r="J988" s="51"/>
      <c r="K988" s="51"/>
      <c r="L988" s="26"/>
      <c r="M988" s="65" t="str">
        <f>iferror(sumifs($H$3:$H$1009,$A$3:$A$1009,A988,$C$3:$C$1009,C988)/vlookup(A988,'Input de Projetos'!$A$3:$B$999,2,false),"")</f>
        <v/>
      </c>
      <c r="N988" s="48" t="str">
        <f t="shared" si="14"/>
        <v/>
      </c>
      <c r="O988" s="48" t="str">
        <f>IFERROR(if(J988&lt;&gt;"Sim","",VLOOKUP(A988,'Input de Projetos'!$A$3:$F$999,5,FALSE)*H988),"")</f>
        <v/>
      </c>
      <c r="P988" s="66" t="str">
        <f t="shared" si="15"/>
        <v/>
      </c>
      <c r="Q988" s="10"/>
      <c r="R988" s="10"/>
      <c r="S988" s="10"/>
    </row>
    <row r="989">
      <c r="A989" s="10"/>
      <c r="B989" s="10"/>
      <c r="C989" s="10"/>
      <c r="D989" s="67"/>
      <c r="E989" s="62"/>
      <c r="F989" s="62"/>
      <c r="G989" s="51"/>
      <c r="H989" s="62"/>
      <c r="I989" s="20"/>
      <c r="J989" s="51"/>
      <c r="K989" s="51"/>
      <c r="L989" s="26"/>
      <c r="M989" s="65" t="str">
        <f>iferror(sumifs($H$3:$H$1009,$A$3:$A$1009,A989,$C$3:$C$1009,C989)/vlookup(A989,'Input de Projetos'!$A$3:$B$999,2,false),"")</f>
        <v/>
      </c>
      <c r="N989" s="48" t="str">
        <f t="shared" si="14"/>
        <v/>
      </c>
      <c r="O989" s="48" t="str">
        <f>IFERROR(if(J989&lt;&gt;"Sim","",VLOOKUP(A989,'Input de Projetos'!$A$3:$F$999,5,FALSE)*H989),"")</f>
        <v/>
      </c>
      <c r="P989" s="66" t="str">
        <f t="shared" si="15"/>
        <v/>
      </c>
      <c r="Q989" s="10"/>
      <c r="R989" s="10"/>
      <c r="S989" s="10"/>
    </row>
    <row r="990">
      <c r="A990" s="10"/>
      <c r="B990" s="10"/>
      <c r="C990" s="10"/>
      <c r="D990" s="67"/>
      <c r="E990" s="62"/>
      <c r="F990" s="62"/>
      <c r="G990" s="51"/>
      <c r="H990" s="62"/>
      <c r="I990" s="20"/>
      <c r="J990" s="51"/>
      <c r="K990" s="51"/>
      <c r="L990" s="26"/>
      <c r="M990" s="65" t="str">
        <f>iferror(sumifs($H$3:$H$1009,$A$3:$A$1009,A990,$C$3:$C$1009,C990)/vlookup(A990,'Input de Projetos'!$A$3:$B$999,2,false),"")</f>
        <v/>
      </c>
      <c r="N990" s="48" t="str">
        <f t="shared" si="14"/>
        <v/>
      </c>
      <c r="O990" s="48" t="str">
        <f>IFERROR(if(J990&lt;&gt;"Sim","",VLOOKUP(A990,'Input de Projetos'!$A$3:$F$999,5,FALSE)*H990),"")</f>
        <v/>
      </c>
      <c r="P990" s="66" t="str">
        <f t="shared" si="15"/>
        <v/>
      </c>
      <c r="Q990" s="10"/>
      <c r="R990" s="10"/>
      <c r="S990" s="10"/>
    </row>
    <row r="991">
      <c r="A991" s="10"/>
      <c r="B991" s="10"/>
      <c r="C991" s="10"/>
      <c r="D991" s="67"/>
      <c r="E991" s="62"/>
      <c r="F991" s="62"/>
      <c r="G991" s="51"/>
      <c r="H991" s="62"/>
      <c r="I991" s="20"/>
      <c r="J991" s="51"/>
      <c r="K991" s="51"/>
      <c r="L991" s="26"/>
      <c r="M991" s="65" t="str">
        <f>iferror(sumifs($H$3:$H$1009,$A$3:$A$1009,A991,$C$3:$C$1009,C991)/vlookup(A991,'Input de Projetos'!$A$3:$B$999,2,false),"")</f>
        <v/>
      </c>
      <c r="N991" s="48" t="str">
        <f t="shared" si="14"/>
        <v/>
      </c>
      <c r="O991" s="48" t="str">
        <f>IFERROR(if(J991&lt;&gt;"Sim","",VLOOKUP(A991,'Input de Projetos'!$A$3:$F$999,5,FALSE)*H991),"")</f>
        <v/>
      </c>
      <c r="P991" s="66" t="str">
        <f t="shared" si="15"/>
        <v/>
      </c>
      <c r="Q991" s="10"/>
      <c r="R991" s="10"/>
      <c r="S991" s="10"/>
    </row>
    <row r="992">
      <c r="A992" s="10"/>
      <c r="B992" s="10"/>
      <c r="C992" s="10"/>
      <c r="D992" s="67"/>
      <c r="E992" s="62"/>
      <c r="F992" s="62"/>
      <c r="G992" s="51"/>
      <c r="H992" s="62"/>
      <c r="I992" s="20"/>
      <c r="J992" s="51"/>
      <c r="K992" s="51"/>
      <c r="L992" s="26"/>
      <c r="M992" s="65" t="str">
        <f>iferror(sumifs($H$3:$H$1009,$A$3:$A$1009,A992,$C$3:$C$1009,C992)/vlookup(A992,'Input de Projetos'!$A$3:$B$999,2,false),"")</f>
        <v/>
      </c>
      <c r="N992" s="48" t="str">
        <f t="shared" si="14"/>
        <v/>
      </c>
      <c r="O992" s="48" t="str">
        <f>IFERROR(if(J992&lt;&gt;"Sim","",VLOOKUP(A992,'Input de Projetos'!$A$3:$F$999,5,FALSE)*H992),"")</f>
        <v/>
      </c>
      <c r="P992" s="66" t="str">
        <f t="shared" si="15"/>
        <v/>
      </c>
      <c r="Q992" s="10"/>
      <c r="R992" s="10"/>
      <c r="S992" s="10"/>
    </row>
    <row r="993">
      <c r="A993" s="10"/>
      <c r="B993" s="10"/>
      <c r="C993" s="10"/>
      <c r="D993" s="67"/>
      <c r="E993" s="62"/>
      <c r="F993" s="62"/>
      <c r="G993" s="51"/>
      <c r="H993" s="62"/>
      <c r="I993" s="20"/>
      <c r="J993" s="51"/>
      <c r="K993" s="51"/>
      <c r="L993" s="26"/>
      <c r="M993" s="65" t="str">
        <f>iferror(sumifs($H$3:$H$1009,$A$3:$A$1009,A993,$C$3:$C$1009,C993)/vlookup(A993,'Input de Projetos'!$A$3:$B$999,2,false),"")</f>
        <v/>
      </c>
      <c r="N993" s="48" t="str">
        <f t="shared" si="14"/>
        <v/>
      </c>
      <c r="O993" s="48" t="str">
        <f>IFERROR(if(J993&lt;&gt;"Sim","",VLOOKUP(A993,'Input de Projetos'!$A$3:$F$999,5,FALSE)*H993),"")</f>
        <v/>
      </c>
      <c r="P993" s="66" t="str">
        <f t="shared" si="15"/>
        <v/>
      </c>
      <c r="Q993" s="10"/>
      <c r="R993" s="10"/>
      <c r="S993" s="10"/>
    </row>
    <row r="994">
      <c r="A994" s="10"/>
      <c r="B994" s="10"/>
      <c r="C994" s="10"/>
      <c r="D994" s="67"/>
      <c r="E994" s="62"/>
      <c r="F994" s="62"/>
      <c r="G994" s="51"/>
      <c r="H994" s="62"/>
      <c r="I994" s="20"/>
      <c r="J994" s="51"/>
      <c r="K994" s="51"/>
      <c r="L994" s="26"/>
      <c r="M994" s="65" t="str">
        <f>iferror(sumifs($H$3:$H$1009,$A$3:$A$1009,A994,$C$3:$C$1009,C994)/vlookup(A994,'Input de Projetos'!$A$3:$B$999,2,false),"")</f>
        <v/>
      </c>
      <c r="N994" s="48" t="str">
        <f t="shared" si="14"/>
        <v/>
      </c>
      <c r="O994" s="48" t="str">
        <f>IFERROR(if(J994&lt;&gt;"Sim","",VLOOKUP(A994,'Input de Projetos'!$A$3:$F$999,5,FALSE)*H994),"")</f>
        <v/>
      </c>
      <c r="P994" s="66" t="str">
        <f t="shared" si="15"/>
        <v/>
      </c>
      <c r="Q994" s="10"/>
      <c r="R994" s="10"/>
      <c r="S994" s="10"/>
    </row>
    <row r="995">
      <c r="A995" s="10"/>
      <c r="B995" s="10"/>
      <c r="C995" s="10"/>
      <c r="D995" s="67"/>
      <c r="E995" s="62"/>
      <c r="F995" s="62"/>
      <c r="G995" s="51"/>
      <c r="H995" s="62"/>
      <c r="I995" s="20"/>
      <c r="J995" s="51"/>
      <c r="K995" s="51"/>
      <c r="L995" s="26"/>
      <c r="M995" s="65" t="str">
        <f>iferror(sumifs($H$3:$H$1009,$A$3:$A$1009,A995,$C$3:$C$1009,C995)/vlookup(A995,'Input de Projetos'!$A$3:$B$999,2,false),"")</f>
        <v/>
      </c>
      <c r="N995" s="48" t="str">
        <f t="shared" si="14"/>
        <v/>
      </c>
      <c r="O995" s="48" t="str">
        <f>IFERROR(if(J995&lt;&gt;"Sim","",VLOOKUP(A995,'Input de Projetos'!$A$3:$F$999,5,FALSE)*H995),"")</f>
        <v/>
      </c>
      <c r="P995" s="66" t="str">
        <f t="shared" si="15"/>
        <v/>
      </c>
      <c r="Q995" s="10"/>
      <c r="R995" s="10"/>
      <c r="S995" s="10"/>
    </row>
    <row r="996">
      <c r="A996" s="10"/>
      <c r="B996" s="10"/>
      <c r="C996" s="10"/>
      <c r="D996" s="67"/>
      <c r="E996" s="62"/>
      <c r="F996" s="62"/>
      <c r="G996" s="51"/>
      <c r="H996" s="62"/>
      <c r="I996" s="20"/>
      <c r="J996" s="51"/>
      <c r="K996" s="51"/>
      <c r="L996" s="26"/>
      <c r="M996" s="65" t="str">
        <f>iferror(sumifs($H$3:$H$1009,$A$3:$A$1009,A996,$C$3:$C$1009,C996)/vlookup(A996,'Input de Projetos'!$A$3:$B$999,2,false),"")</f>
        <v/>
      </c>
      <c r="N996" s="48" t="str">
        <f t="shared" si="14"/>
        <v/>
      </c>
      <c r="O996" s="48" t="str">
        <f>IFERROR(if(J996&lt;&gt;"Sim","",VLOOKUP(A996,'Input de Projetos'!$A$3:$F$999,5,FALSE)*H996),"")</f>
        <v/>
      </c>
      <c r="P996" s="66" t="str">
        <f t="shared" si="15"/>
        <v/>
      </c>
      <c r="Q996" s="10"/>
      <c r="R996" s="10"/>
      <c r="S996" s="10"/>
    </row>
    <row r="997">
      <c r="A997" s="10"/>
      <c r="B997" s="10"/>
      <c r="C997" s="10"/>
      <c r="D997" s="67"/>
      <c r="E997" s="62"/>
      <c r="F997" s="62"/>
      <c r="G997" s="51"/>
      <c r="H997" s="62"/>
      <c r="I997" s="20"/>
      <c r="J997" s="51"/>
      <c r="K997" s="51"/>
      <c r="L997" s="26"/>
      <c r="M997" s="65" t="str">
        <f>iferror(sumifs($H$3:$H$1009,$A$3:$A$1009,A997,$C$3:$C$1009,C997)/vlookup(A997,'Input de Projetos'!$A$3:$B$999,2,false),"")</f>
        <v/>
      </c>
      <c r="N997" s="48" t="str">
        <f t="shared" si="14"/>
        <v/>
      </c>
      <c r="O997" s="48" t="str">
        <f>IFERROR(if(J997&lt;&gt;"Sim","",VLOOKUP(A997,'Input de Projetos'!$A$3:$F$999,5,FALSE)*H997),"")</f>
        <v/>
      </c>
      <c r="P997" s="66" t="str">
        <f t="shared" si="15"/>
        <v/>
      </c>
      <c r="Q997" s="10"/>
      <c r="R997" s="10"/>
      <c r="S997" s="10"/>
    </row>
    <row r="998">
      <c r="A998" s="10"/>
      <c r="B998" s="10"/>
      <c r="C998" s="10"/>
      <c r="D998" s="67"/>
      <c r="E998" s="62"/>
      <c r="F998" s="62"/>
      <c r="G998" s="51"/>
      <c r="H998" s="62"/>
      <c r="I998" s="20"/>
      <c r="J998" s="51"/>
      <c r="K998" s="51"/>
      <c r="L998" s="26"/>
      <c r="M998" s="65" t="str">
        <f>iferror(sumifs($H$3:$H$1009,$A$3:$A$1009,A998,$C$3:$C$1009,C998)/vlookup(A998,'Input de Projetos'!$A$3:$B$999,2,false),"")</f>
        <v/>
      </c>
      <c r="N998" s="48" t="str">
        <f t="shared" si="14"/>
        <v/>
      </c>
      <c r="O998" s="48" t="str">
        <f>IFERROR(if(J998&lt;&gt;"Sim","",VLOOKUP(A998,'Input de Projetos'!$A$3:$F$999,5,FALSE)*H998),"")</f>
        <v/>
      </c>
      <c r="P998" s="66" t="str">
        <f t="shared" si="15"/>
        <v/>
      </c>
      <c r="Q998" s="10"/>
      <c r="R998" s="10"/>
      <c r="S998" s="10"/>
    </row>
    <row r="999">
      <c r="A999" s="10"/>
      <c r="B999" s="10"/>
      <c r="C999" s="10"/>
      <c r="D999" s="67"/>
      <c r="E999" s="62"/>
      <c r="F999" s="62"/>
      <c r="G999" s="51"/>
      <c r="H999" s="62"/>
      <c r="I999" s="20"/>
      <c r="J999" s="51"/>
      <c r="K999" s="51"/>
      <c r="L999" s="26"/>
      <c r="M999" s="65" t="str">
        <f>iferror(sumifs($H$3:$H$1009,$A$3:$A$1009,A999,$C$3:$C$1009,C999)/vlookup(A999,'Input de Projetos'!$A$3:$B$999,2,false),"")</f>
        <v/>
      </c>
      <c r="N999" s="48" t="str">
        <f t="shared" si="14"/>
        <v/>
      </c>
      <c r="O999" s="48" t="str">
        <f>IFERROR(if(J999&lt;&gt;"Sim","",VLOOKUP(A999,'Input de Projetos'!$A$3:$F$999,5,FALSE)*H999),"")</f>
        <v/>
      </c>
      <c r="P999" s="66" t="str">
        <f t="shared" si="15"/>
        <v/>
      </c>
      <c r="Q999" s="10"/>
      <c r="R999" s="10"/>
      <c r="S999" s="10"/>
    </row>
    <row r="1000">
      <c r="A1000" s="10"/>
      <c r="B1000" s="10"/>
      <c r="C1000" s="10"/>
      <c r="D1000" s="67"/>
      <c r="E1000" s="62"/>
      <c r="F1000" s="62"/>
      <c r="G1000" s="51"/>
      <c r="H1000" s="62"/>
      <c r="I1000" s="20"/>
      <c r="J1000" s="51"/>
      <c r="K1000" s="51"/>
      <c r="L1000" s="26"/>
      <c r="M1000" s="65" t="str">
        <f>iferror(sumifs($H$3:$H$1009,$A$3:$A$1009,A1000,$C$3:$C$1009,C1000)/vlookup(A1000,'Input de Projetos'!$A$3:$B$999,2,false),"")</f>
        <v/>
      </c>
      <c r="N1000" s="48" t="str">
        <f t="shared" si="14"/>
        <v/>
      </c>
      <c r="O1000" s="48" t="str">
        <f>IFERROR(if(J1000&lt;&gt;"Sim","",VLOOKUP(A1000,'Input de Projetos'!$A$3:$F$999,5,FALSE)*H1000),"")</f>
        <v/>
      </c>
      <c r="P1000" s="66" t="str">
        <f t="shared" si="15"/>
        <v/>
      </c>
      <c r="Q1000" s="10"/>
      <c r="R1000" s="10"/>
      <c r="S1000" s="10"/>
    </row>
    <row r="1001">
      <c r="A1001" s="10"/>
      <c r="B1001" s="10"/>
      <c r="C1001" s="10"/>
      <c r="D1001" s="67"/>
      <c r="E1001" s="62"/>
      <c r="F1001" s="62"/>
      <c r="G1001" s="51"/>
      <c r="H1001" s="62"/>
      <c r="I1001" s="20"/>
      <c r="J1001" s="51"/>
      <c r="K1001" s="51"/>
      <c r="L1001" s="26"/>
      <c r="M1001" s="65" t="str">
        <f>iferror(sumifs($H$3:$H$1009,$A$3:$A$1009,A1001,$C$3:$C$1009,C1001)/vlookup(A1001,'Input de Projetos'!$A$3:$B$999,2,false),"")</f>
        <v/>
      </c>
      <c r="N1001" s="48" t="str">
        <f t="shared" si="14"/>
        <v/>
      </c>
      <c r="O1001" s="48" t="str">
        <f>IFERROR(if(J1001&lt;&gt;"Sim","",VLOOKUP(A1001,'Input de Projetos'!$A$3:$F$999,5,FALSE)*H1001),"")</f>
        <v/>
      </c>
      <c r="P1001" s="66" t="str">
        <f t="shared" si="15"/>
        <v/>
      </c>
      <c r="Q1001" s="10"/>
      <c r="R1001" s="10"/>
      <c r="S1001" s="10"/>
    </row>
    <row r="1002">
      <c r="A1002" s="10"/>
      <c r="B1002" s="10"/>
      <c r="C1002" s="10"/>
      <c r="D1002" s="67"/>
      <c r="E1002" s="62"/>
      <c r="F1002" s="62"/>
      <c r="G1002" s="51"/>
      <c r="H1002" s="62"/>
      <c r="I1002" s="20"/>
      <c r="J1002" s="51"/>
      <c r="K1002" s="51"/>
      <c r="L1002" s="26"/>
      <c r="M1002" s="65" t="str">
        <f>iferror(sumifs($H$3:$H$1009,$A$3:$A$1009,A1002,$C$3:$C$1009,C1002)/vlookup(A1002,'Input de Projetos'!$A$3:$B$999,2,false),"")</f>
        <v/>
      </c>
      <c r="N1002" s="48" t="str">
        <f t="shared" si="14"/>
        <v/>
      </c>
      <c r="O1002" s="48" t="str">
        <f>IFERROR(if(J1002&lt;&gt;"Sim","",VLOOKUP(A1002,'Input de Projetos'!$A$3:$F$999,5,FALSE)*H1002),"")</f>
        <v/>
      </c>
      <c r="P1002" s="66" t="str">
        <f t="shared" si="15"/>
        <v/>
      </c>
      <c r="Q1002" s="10"/>
      <c r="R1002" s="10"/>
      <c r="S1002" s="10"/>
    </row>
    <row r="1003">
      <c r="A1003" s="10"/>
      <c r="B1003" s="10"/>
      <c r="C1003" s="10"/>
      <c r="D1003" s="67"/>
      <c r="E1003" s="62"/>
      <c r="F1003" s="62"/>
      <c r="G1003" s="51"/>
      <c r="H1003" s="62"/>
      <c r="I1003" s="20"/>
      <c r="J1003" s="51"/>
      <c r="K1003" s="51"/>
      <c r="L1003" s="26"/>
      <c r="M1003" s="65" t="str">
        <f>iferror(sumifs($H$3:$H$1009,$A$3:$A$1009,A1003,$C$3:$C$1009,C1003)/vlookup(A1003,'Input de Projetos'!$A$3:$B$999,2,false),"")</f>
        <v/>
      </c>
      <c r="N1003" s="48" t="str">
        <f t="shared" si="14"/>
        <v/>
      </c>
      <c r="O1003" s="48" t="str">
        <f>IFERROR(if(J1003&lt;&gt;"Sim","",VLOOKUP(A1003,'Input de Projetos'!$A$3:$F$999,5,FALSE)*H1003),"")</f>
        <v/>
      </c>
      <c r="P1003" s="66" t="str">
        <f t="shared" si="15"/>
        <v/>
      </c>
      <c r="Q1003" s="10"/>
      <c r="R1003" s="10"/>
      <c r="S1003" s="10"/>
    </row>
    <row r="1004">
      <c r="A1004" s="10"/>
      <c r="B1004" s="10"/>
      <c r="C1004" s="10"/>
      <c r="D1004" s="67"/>
      <c r="E1004" s="62"/>
      <c r="F1004" s="62"/>
      <c r="G1004" s="51"/>
      <c r="H1004" s="62"/>
      <c r="I1004" s="20"/>
      <c r="J1004" s="51"/>
      <c r="K1004" s="51"/>
      <c r="L1004" s="26"/>
      <c r="M1004" s="65" t="str">
        <f>iferror(sumifs($H$3:$H$1009,$A$3:$A$1009,A1004,$C$3:$C$1009,C1004)/vlookup(A1004,'Input de Projetos'!$A$3:$B$999,2,false),"")</f>
        <v/>
      </c>
      <c r="N1004" s="48" t="str">
        <f t="shared" si="14"/>
        <v/>
      </c>
      <c r="O1004" s="48" t="str">
        <f>IFERROR(if(J1004&lt;&gt;"Sim","",VLOOKUP(A1004,'Input de Projetos'!$A$3:$F$999,5,FALSE)*H1004),"")</f>
        <v/>
      </c>
      <c r="P1004" s="66" t="str">
        <f t="shared" si="15"/>
        <v/>
      </c>
      <c r="Q1004" s="10"/>
      <c r="R1004" s="10"/>
      <c r="S1004" s="10"/>
    </row>
    <row r="1005">
      <c r="A1005" s="10"/>
      <c r="B1005" s="10"/>
      <c r="C1005" s="10"/>
      <c r="D1005" s="67"/>
      <c r="E1005" s="62"/>
      <c r="F1005" s="62"/>
      <c r="G1005" s="51"/>
      <c r="H1005" s="62"/>
      <c r="I1005" s="20"/>
      <c r="J1005" s="51"/>
      <c r="K1005" s="51"/>
      <c r="L1005" s="26"/>
      <c r="M1005" s="65" t="str">
        <f>iferror(sumifs($H$3:$H$1009,$A$3:$A$1009,A1005,$C$3:$C$1009,C1005)/vlookup(A1005,'Input de Projetos'!$A$3:$B$999,2,false),"")</f>
        <v/>
      </c>
      <c r="N1005" s="48" t="str">
        <f t="shared" si="14"/>
        <v/>
      </c>
      <c r="O1005" s="48" t="str">
        <f>IFERROR(if(J1005&lt;&gt;"Sim","",VLOOKUP(A1005,'Input de Projetos'!$A$3:$F$999,5,FALSE)*H1005),"")</f>
        <v/>
      </c>
      <c r="P1005" s="66" t="str">
        <f t="shared" si="15"/>
        <v/>
      </c>
      <c r="Q1005" s="10"/>
      <c r="R1005" s="10"/>
      <c r="S1005" s="10"/>
    </row>
    <row r="1006">
      <c r="A1006" s="10"/>
      <c r="B1006" s="10"/>
      <c r="C1006" s="10"/>
      <c r="D1006" s="67"/>
      <c r="E1006" s="62"/>
      <c r="F1006" s="62"/>
      <c r="G1006" s="51"/>
      <c r="H1006" s="62"/>
      <c r="I1006" s="20"/>
      <c r="J1006" s="51"/>
      <c r="K1006" s="51"/>
      <c r="L1006" s="26"/>
      <c r="M1006" s="65" t="str">
        <f>iferror(sumifs($H$3:$H$1009,$A$3:$A$1009,A1006,$C$3:$C$1009,C1006)/vlookup(A1006,'Input de Projetos'!$A$3:$B$999,2,false),"")</f>
        <v/>
      </c>
      <c r="N1006" s="48" t="str">
        <f t="shared" si="14"/>
        <v/>
      </c>
      <c r="O1006" s="48" t="str">
        <f>IFERROR(if(J1006&lt;&gt;"Sim","",VLOOKUP(A1006,'Input de Projetos'!$A$3:$F$999,5,FALSE)*H1006),"")</f>
        <v/>
      </c>
      <c r="P1006" s="66" t="str">
        <f t="shared" si="15"/>
        <v/>
      </c>
      <c r="Q1006" s="10"/>
      <c r="R1006" s="10"/>
      <c r="S1006" s="10"/>
    </row>
    <row r="1007">
      <c r="A1007" s="10"/>
      <c r="B1007" s="10"/>
      <c r="C1007" s="10"/>
      <c r="D1007" s="67"/>
      <c r="E1007" s="62"/>
      <c r="F1007" s="62"/>
      <c r="G1007" s="51"/>
      <c r="H1007" s="62"/>
      <c r="I1007" s="20"/>
      <c r="J1007" s="51"/>
      <c r="K1007" s="51"/>
      <c r="L1007" s="26"/>
      <c r="M1007" s="65" t="str">
        <f>iferror(sumifs($H$3:$H$1009,$A$3:$A$1009,A1007,$C$3:$C$1009,C1007)/vlookup(A1007,'Input de Projetos'!$A$3:$B$999,2,false),"")</f>
        <v/>
      </c>
      <c r="N1007" s="48" t="str">
        <f t="shared" si="14"/>
        <v/>
      </c>
      <c r="O1007" s="48" t="str">
        <f>IFERROR(if(J1007&lt;&gt;"Sim","",VLOOKUP(A1007,'Input de Projetos'!$A$3:$F$999,5,FALSE)*H1007),"")</f>
        <v/>
      </c>
      <c r="P1007" s="66" t="str">
        <f t="shared" si="15"/>
        <v/>
      </c>
      <c r="Q1007" s="10"/>
      <c r="R1007" s="10"/>
      <c r="S1007" s="10"/>
    </row>
    <row r="1008">
      <c r="A1008" s="10"/>
      <c r="B1008" s="10"/>
      <c r="C1008" s="10"/>
      <c r="D1008" s="67"/>
      <c r="E1008" s="62"/>
      <c r="F1008" s="62"/>
      <c r="G1008" s="51"/>
      <c r="H1008" s="62"/>
      <c r="I1008" s="20"/>
      <c r="J1008" s="51"/>
      <c r="K1008" s="51"/>
      <c r="L1008" s="26"/>
      <c r="M1008" s="65" t="str">
        <f>iferror(sumifs($H$3:$H$1009,$A$3:$A$1009,A1008,$C$3:$C$1009,C1008)/vlookup(A1008,'Input de Projetos'!$A$3:$B$999,2,false),"")</f>
        <v/>
      </c>
      <c r="N1008" s="48" t="str">
        <f t="shared" si="14"/>
        <v/>
      </c>
      <c r="O1008" s="48" t="str">
        <f>IFERROR(if(J1008&lt;&gt;"Sim","",VLOOKUP(A1008,'Input de Projetos'!$A$3:$F$999,5,FALSE)*H1008),"")</f>
        <v/>
      </c>
      <c r="P1008" s="66" t="str">
        <f t="shared" si="15"/>
        <v/>
      </c>
      <c r="Q1008" s="10"/>
      <c r="R1008" s="10"/>
      <c r="S1008" s="10"/>
    </row>
    <row r="1009">
      <c r="A1009" s="10"/>
      <c r="B1009" s="10"/>
      <c r="C1009" s="10"/>
      <c r="D1009" s="67"/>
      <c r="E1009" s="62"/>
      <c r="F1009" s="62"/>
      <c r="G1009" s="51"/>
      <c r="H1009" s="62"/>
      <c r="I1009" s="20"/>
      <c r="J1009" s="51"/>
      <c r="K1009" s="51"/>
      <c r="L1009" s="26"/>
      <c r="M1009" s="65" t="str">
        <f>iferror(sumifs($H$3:$H$1009,$A$3:$A$1009,A1009,$C$3:$C$1009,C1009)/vlookup(A1009,'Input de Projetos'!$A$3:$B$999,2,false),"")</f>
        <v/>
      </c>
      <c r="N1009" s="48" t="str">
        <f t="shared" si="14"/>
        <v/>
      </c>
      <c r="O1009" s="48" t="str">
        <f>IFERROR(if(J1009&lt;&gt;"Sim","",VLOOKUP(A1009,'Input de Projetos'!$A$3:$F$999,5,FALSE)*H1009),"")</f>
        <v/>
      </c>
      <c r="P1009" s="66" t="str">
        <f t="shared" si="15"/>
        <v/>
      </c>
      <c r="Q1009" s="10"/>
      <c r="R1009" s="10"/>
      <c r="S1009" s="10"/>
    </row>
  </sheetData>
  <autoFilter ref="$A$2:$P$1009">
    <filterColumn colId="2">
      <filters blank="1">
        <filter val="marcenaria positive"/>
        <filter val="Reinaldo espelhos"/>
        <filter val="Imperatriz do Mármore"/>
        <filter val="Maxi Banhos - toalheiros elétricos"/>
        <filter val="Itens"/>
        <filter val="Pintura"/>
        <filter val="Picchiarello"/>
        <filter val="Monteze Artes - galeria de arte"/>
        <filter val="Picchiarello - home office"/>
        <filter val="Indusparquet - piso"/>
        <filter val="Unicus - fase acabamentos"/>
        <filter val="piso de madeira (quando pagar 50%)"/>
        <filter val="Koord - tapetes"/>
        <filter val="Unicus - obra cinza"/>
        <filter val="Concresteel - piso"/>
        <filter val="Engenharia plano"/>
        <filter val="Breton - sofá"/>
        <filter val="enjoy house - eletrodomesticos"/>
        <filter val="ELS Esquadrias"/>
        <filter val="Ibiza Ladrilhos"/>
        <filter val="Mekal - cuba inox"/>
        <filter val="SPOT CASA - cuba banho gourmet"/>
        <filter val="Krial Engenharia - Edmilson"/>
        <filter val="wood"/>
        <filter val="Escinter - 50-100"/>
        <filter val="Marcenaria pingo"/>
        <filter val="Portobello - acab. banheiros"/>
        <filter val="Ldarti"/>
        <filter val="cortineiro"/>
        <filter val="Microcimento"/>
        <filter val="ldarti"/>
        <filter val="escinter - gabinete"/>
        <filter val="Microcimento mão de obra"/>
        <filter val="Jader almeida"/>
        <filter val="Entreposto"/>
        <filter val="Krial Engenharia"/>
        <filter val="Unicus acabamentos"/>
        <filter val="Portas - Valdemiro"/>
        <filter val="Breton"/>
        <filter val="estar moveis"/>
        <filter val="Imperatriz do mármore"/>
        <filter val="AG Movelaria"/>
        <filter val="Escinter"/>
        <filter val="studio vitty corian"/>
        <filter val="MPingo Marcenaria"/>
        <filter val="picchiarello"/>
        <filter val="Big Mad"/>
        <filter val="Alessandra Delgado - aparador"/>
        <filter val="RB - piso em madeira"/>
        <filter val="Cortinas -  f decor"/>
        <filter val="Camineto - Lareira"/>
        <filter val="Spot Casa- Cuba de cimento"/>
        <filter val="Monofloor"/>
        <filter val="Melanie - papel de parede"/>
        <filter val="a2 vidros"/>
        <filter val="Reinaldo - Box e espelhos"/>
        <filter val="Cortinas"/>
        <filter val="Breton - sofá tecido impermeb."/>
        <filter val="microcimento"/>
        <filter val="Naturali - TAPETES"/>
        <filter val="Concept Home"/>
        <filter val="Boobam"/>
        <filter val="Ladrilar"/>
        <filter val="Ag"/>
        <filter val="Boobam - mobiliario"/>
        <filter val="Esc Construção"/>
        <filter val="Estúdio Marmores"/>
        <filter val="Mais revestimentos - acab banheiro master"/>
        <filter val="pró-moveleiro"/>
        <filter val="Engenharia Plano"/>
        <filter val="Alox Projetos - Igor"/>
        <filter val="Granidomus - piso"/>
        <filter val="pró-moveleiro berço"/>
        <filter val="Imperatriz"/>
        <filter val="Fernando Jaeger Sofá"/>
        <filter val="Cortinas- Atelie das Cortinas"/>
        <filter val="Armazem da Luz"/>
        <filter val="Ag Movelaria"/>
        <filter val="FDecor"/>
        <filter val="Cremme - Sofá"/>
        <filter val="Wood"/>
        <filter val="Reinaldo - divisória"/>
        <filter val="Colormix"/>
        <filter val="A morada - cortinas"/>
        <filter val="indusparquet"/>
        <filter val="mobiliario Clami"/>
        <filter val="Maneco Quinderê"/>
        <filter val="marcenaria pingo"/>
        <filter val="marcenaria pingo (mesa)"/>
        <filter val="Quartos e etc"/>
        <filter val="Thais Peres - Papel de Parede"/>
        <filter val="imperatriz do marmore"/>
        <filter val="Ettore - portas"/>
      </filters>
    </filterColumn>
    <sortState ref="A2:P1009">
      <sortCondition ref="J2:J1009"/>
      <sortCondition ref="B2:B1009"/>
      <sortCondition ref="A2:A1009"/>
      <sortCondition ref="C2:C1009"/>
      <sortCondition ref="I2:I1009"/>
      <sortCondition ref="H2:H1009"/>
      <sortCondition ref="F2:F1009"/>
    </sortState>
  </autoFilter>
  <dataValidations>
    <dataValidation type="list" allowBlank="1" showErrorMessage="1" sqref="B3:B1009">
      <formula1>"Acabamentos,Civil,Decoração,Equip/Eletro,Esquadrias,Iluminação,Louças e Metais,Marcenaria,Mobiliário,Pedras,Serralheria,Vidros"</formula1>
    </dataValidation>
    <dataValidation type="list" allowBlank="1" showErrorMessage="1" sqref="K3:K1009">
      <formula1>"TH,PW"</formula1>
    </dataValidation>
    <dataValidation type="list" allowBlank="1" showErrorMessage="1" sqref="A3:A1009">
      <formula1>'Input de Projetos'!$A$3:$A$999</formula1>
    </dataValidation>
    <dataValidation type="list" allowBlank="1" showErrorMessage="1" sqref="J3:J1009">
      <formula1>"Sim,Não"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10"/>
      <c r="B1" s="10"/>
      <c r="C1" s="10"/>
      <c r="D1" s="10"/>
      <c r="E1" s="10"/>
      <c r="F1" s="24" t="s">
        <v>190</v>
      </c>
      <c r="G1" s="36">
        <f>sumif(D3:D999,"TH",B3:B999)</f>
        <v>118102.24</v>
      </c>
      <c r="H1" s="37">
        <f>sumif(D3:D999,"PW",B3:B999)</f>
        <v>97214.25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73" t="s">
        <v>191</v>
      </c>
      <c r="B2" s="73" t="s">
        <v>192</v>
      </c>
      <c r="C2" s="73" t="s">
        <v>1</v>
      </c>
      <c r="D2" s="73" t="s">
        <v>193</v>
      </c>
      <c r="E2" s="73" t="s">
        <v>63</v>
      </c>
      <c r="F2" s="73" t="s">
        <v>194</v>
      </c>
      <c r="G2" s="9" t="s">
        <v>69</v>
      </c>
      <c r="H2" s="9" t="s">
        <v>70</v>
      </c>
      <c r="I2" s="10"/>
      <c r="J2" s="10" t="s">
        <v>195</v>
      </c>
      <c r="K2" s="10"/>
      <c r="L2" s="10" t="s">
        <v>193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0" t="s">
        <v>196</v>
      </c>
      <c r="B3" s="23">
        <v>150.0</v>
      </c>
      <c r="C3" s="10" t="s">
        <v>197</v>
      </c>
      <c r="D3" s="9" t="s">
        <v>73</v>
      </c>
      <c r="E3" s="74">
        <v>44118.0</v>
      </c>
      <c r="F3" s="75">
        <f t="shared" ref="F3:F47" si="1">IF(E3="","", YEAR(E3)*100+MONTH(E3))</f>
        <v>202010</v>
      </c>
      <c r="G3" s="10"/>
      <c r="H3" s="10"/>
      <c r="I3" s="10"/>
      <c r="J3" s="10" t="s">
        <v>198</v>
      </c>
      <c r="K3" s="10"/>
      <c r="L3" s="9" t="s">
        <v>73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0" t="s">
        <v>199</v>
      </c>
      <c r="B4" s="23">
        <v>150.0</v>
      </c>
      <c r="C4" s="10" t="s">
        <v>197</v>
      </c>
      <c r="D4" s="9" t="s">
        <v>73</v>
      </c>
      <c r="E4" s="74">
        <v>44173.0</v>
      </c>
      <c r="F4" s="75">
        <f t="shared" si="1"/>
        <v>202012</v>
      </c>
      <c r="G4" s="10"/>
      <c r="H4" s="10"/>
      <c r="I4" s="10"/>
      <c r="J4" s="10" t="s">
        <v>200</v>
      </c>
      <c r="K4" s="10"/>
      <c r="L4" s="10" t="s">
        <v>72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0" t="s">
        <v>201</v>
      </c>
      <c r="B5" s="23">
        <v>250.0</v>
      </c>
      <c r="C5" s="10" t="s">
        <v>197</v>
      </c>
      <c r="D5" s="9" t="s">
        <v>73</v>
      </c>
      <c r="E5" s="74">
        <v>44214.0</v>
      </c>
      <c r="F5" s="75">
        <f t="shared" si="1"/>
        <v>202101</v>
      </c>
      <c r="G5" s="10"/>
      <c r="H5" s="10"/>
      <c r="I5" s="10"/>
      <c r="J5" s="10" t="s">
        <v>202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0" t="s">
        <v>203</v>
      </c>
      <c r="B6" s="23">
        <v>300.0</v>
      </c>
      <c r="C6" s="10" t="s">
        <v>197</v>
      </c>
      <c r="D6" s="9" t="s">
        <v>73</v>
      </c>
      <c r="E6" s="74">
        <v>44255.0</v>
      </c>
      <c r="F6" s="75">
        <f t="shared" si="1"/>
        <v>202102</v>
      </c>
      <c r="G6" s="10"/>
      <c r="H6" s="10"/>
      <c r="I6" s="10"/>
      <c r="J6" s="10" t="s">
        <v>204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0" t="s">
        <v>205</v>
      </c>
      <c r="B7" s="23">
        <v>550.0</v>
      </c>
      <c r="C7" s="10" t="s">
        <v>197</v>
      </c>
      <c r="D7" s="9" t="s">
        <v>73</v>
      </c>
      <c r="E7" s="74">
        <v>44587.0</v>
      </c>
      <c r="F7" s="75">
        <f t="shared" si="1"/>
        <v>202201</v>
      </c>
      <c r="G7" s="10"/>
      <c r="H7" s="10"/>
      <c r="I7" s="10"/>
      <c r="J7" s="10" t="s">
        <v>206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0" t="s">
        <v>207</v>
      </c>
      <c r="B8" s="23">
        <v>550.0</v>
      </c>
      <c r="C8" s="10" t="s">
        <v>197</v>
      </c>
      <c r="D8" s="9" t="s">
        <v>73</v>
      </c>
      <c r="E8" s="74">
        <v>44608.0</v>
      </c>
      <c r="F8" s="75">
        <f t="shared" si="1"/>
        <v>202202</v>
      </c>
      <c r="G8" s="10"/>
      <c r="H8" s="10"/>
      <c r="I8" s="10"/>
      <c r="J8" s="10" t="s">
        <v>197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0" t="s">
        <v>208</v>
      </c>
      <c r="B9" s="76">
        <v>4518.9</v>
      </c>
      <c r="C9" s="10" t="s">
        <v>200</v>
      </c>
      <c r="D9" s="10" t="s">
        <v>72</v>
      </c>
      <c r="E9" s="74">
        <v>44674.0</v>
      </c>
      <c r="F9" s="75">
        <f t="shared" si="1"/>
        <v>202204</v>
      </c>
      <c r="G9" s="10"/>
      <c r="H9" s="10"/>
      <c r="I9" s="10"/>
      <c r="J9" s="9" t="s">
        <v>209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0" t="s">
        <v>210</v>
      </c>
      <c r="B10" s="23">
        <v>1657.63</v>
      </c>
      <c r="C10" s="10" t="s">
        <v>200</v>
      </c>
      <c r="D10" s="9" t="s">
        <v>73</v>
      </c>
      <c r="E10" s="74">
        <v>44679.0</v>
      </c>
      <c r="F10" s="75">
        <f t="shared" si="1"/>
        <v>202204</v>
      </c>
      <c r="G10" s="10"/>
      <c r="H10" s="10"/>
      <c r="I10" s="10"/>
      <c r="J10" s="9" t="s">
        <v>211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9" t="s">
        <v>212</v>
      </c>
      <c r="B11" s="9">
        <v>1525.0</v>
      </c>
      <c r="C11" s="9" t="s">
        <v>198</v>
      </c>
      <c r="D11" s="9" t="s">
        <v>72</v>
      </c>
      <c r="E11" s="74">
        <v>44717.0</v>
      </c>
      <c r="F11" s="26">
        <f t="shared" si="1"/>
        <v>202206</v>
      </c>
      <c r="G11" s="10"/>
      <c r="H11" s="10"/>
      <c r="I11" s="10"/>
      <c r="J11" s="9" t="s">
        <v>213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0" t="s">
        <v>214</v>
      </c>
      <c r="B12" s="23">
        <v>470.0</v>
      </c>
      <c r="C12" s="10" t="s">
        <v>200</v>
      </c>
      <c r="D12" s="9" t="s">
        <v>73</v>
      </c>
      <c r="E12" s="74">
        <v>44732.0</v>
      </c>
      <c r="F12" s="75">
        <f t="shared" si="1"/>
        <v>202206</v>
      </c>
      <c r="G12" s="10"/>
      <c r="H12" s="10"/>
      <c r="I12" s="10"/>
      <c r="J12" s="9" t="s">
        <v>215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9" t="s">
        <v>216</v>
      </c>
      <c r="B13" s="9">
        <v>1525.0</v>
      </c>
      <c r="C13" s="9" t="s">
        <v>198</v>
      </c>
      <c r="D13" s="9" t="s">
        <v>72</v>
      </c>
      <c r="E13" s="74">
        <v>44747.0</v>
      </c>
      <c r="F13" s="26">
        <f t="shared" si="1"/>
        <v>202207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9" t="s">
        <v>217</v>
      </c>
      <c r="B14" s="9">
        <v>345.99</v>
      </c>
      <c r="C14" s="9" t="s">
        <v>209</v>
      </c>
      <c r="D14" s="9" t="s">
        <v>73</v>
      </c>
      <c r="E14" s="74">
        <v>44755.0</v>
      </c>
      <c r="F14" s="26">
        <f t="shared" si="1"/>
        <v>202207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9" t="s">
        <v>218</v>
      </c>
      <c r="B15" s="9">
        <v>1525.0</v>
      </c>
      <c r="C15" s="9" t="s">
        <v>198</v>
      </c>
      <c r="D15" s="9" t="s">
        <v>72</v>
      </c>
      <c r="E15" s="74">
        <v>44778.0</v>
      </c>
      <c r="F15" s="26">
        <f t="shared" si="1"/>
        <v>202208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9" t="s">
        <v>219</v>
      </c>
      <c r="B16" s="9">
        <v>1525.0</v>
      </c>
      <c r="C16" s="9" t="s">
        <v>198</v>
      </c>
      <c r="D16" s="9" t="s">
        <v>72</v>
      </c>
      <c r="E16" s="74">
        <v>44809.0</v>
      </c>
      <c r="F16" s="26">
        <f t="shared" si="1"/>
        <v>202209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9" t="s">
        <v>220</v>
      </c>
      <c r="B17" s="9">
        <v>457.88</v>
      </c>
      <c r="C17" s="9" t="s">
        <v>209</v>
      </c>
      <c r="D17" s="9" t="s">
        <v>73</v>
      </c>
      <c r="E17" s="74">
        <v>44824.0</v>
      </c>
      <c r="F17" s="26">
        <f t="shared" si="1"/>
        <v>202209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9" t="s">
        <v>221</v>
      </c>
      <c r="B18" s="9">
        <v>270.0</v>
      </c>
      <c r="C18" s="9" t="s">
        <v>209</v>
      </c>
      <c r="D18" s="9" t="s">
        <v>73</v>
      </c>
      <c r="E18" s="74">
        <v>44851.0</v>
      </c>
      <c r="F18" s="26">
        <f t="shared" si="1"/>
        <v>202210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9" t="s">
        <v>222</v>
      </c>
      <c r="B19" s="9">
        <v>310.0</v>
      </c>
      <c r="C19" s="9" t="s">
        <v>197</v>
      </c>
      <c r="D19" s="9" t="s">
        <v>73</v>
      </c>
      <c r="E19" s="74">
        <v>44852.0</v>
      </c>
      <c r="F19" s="26">
        <f t="shared" si="1"/>
        <v>202210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9" t="s">
        <v>223</v>
      </c>
      <c r="B20" s="9">
        <v>40.0</v>
      </c>
      <c r="C20" s="9" t="s">
        <v>206</v>
      </c>
      <c r="D20" s="9" t="s">
        <v>73</v>
      </c>
      <c r="E20" s="74">
        <v>44853.0</v>
      </c>
      <c r="F20" s="26">
        <f t="shared" si="1"/>
        <v>202210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9" t="s">
        <v>224</v>
      </c>
      <c r="B21" s="9">
        <v>4000.0</v>
      </c>
      <c r="C21" s="9" t="s">
        <v>198</v>
      </c>
      <c r="D21" s="9" t="s">
        <v>72</v>
      </c>
      <c r="E21" s="74">
        <v>44870.0</v>
      </c>
      <c r="F21" s="26">
        <f t="shared" si="1"/>
        <v>202211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9" t="s">
        <v>222</v>
      </c>
      <c r="B22" s="9">
        <v>310.0</v>
      </c>
      <c r="C22" s="9" t="s">
        <v>197</v>
      </c>
      <c r="D22" s="9" t="s">
        <v>73</v>
      </c>
      <c r="E22" s="74">
        <v>44886.0</v>
      </c>
      <c r="F22" s="26">
        <f t="shared" si="1"/>
        <v>202211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9" t="s">
        <v>225</v>
      </c>
      <c r="B23" s="9">
        <v>4000.0</v>
      </c>
      <c r="C23" s="9" t="s">
        <v>198</v>
      </c>
      <c r="D23" s="9" t="s">
        <v>72</v>
      </c>
      <c r="E23" s="74">
        <v>44900.0</v>
      </c>
      <c r="F23" s="26">
        <f t="shared" si="1"/>
        <v>202212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9" t="s">
        <v>226</v>
      </c>
      <c r="B24" s="9">
        <v>470.0</v>
      </c>
      <c r="C24" s="9" t="s">
        <v>200</v>
      </c>
      <c r="D24" s="9" t="s">
        <v>73</v>
      </c>
      <c r="E24" s="77">
        <v>44921.0</v>
      </c>
      <c r="F24" s="26">
        <f t="shared" si="1"/>
        <v>202212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9" t="s">
        <v>227</v>
      </c>
      <c r="B25" s="9">
        <v>633.34</v>
      </c>
      <c r="C25" s="9" t="s">
        <v>198</v>
      </c>
      <c r="D25" s="9" t="s">
        <v>72</v>
      </c>
      <c r="E25" s="74">
        <v>44927.0</v>
      </c>
      <c r="F25" s="26">
        <f t="shared" si="1"/>
        <v>202301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9" t="s">
        <v>228</v>
      </c>
      <c r="B26" s="9">
        <v>4000.0</v>
      </c>
      <c r="C26" s="9" t="s">
        <v>198</v>
      </c>
      <c r="D26" s="9" t="s">
        <v>72</v>
      </c>
      <c r="E26" s="74">
        <v>44931.0</v>
      </c>
      <c r="F26" s="26">
        <f t="shared" si="1"/>
        <v>202301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9" t="s">
        <v>229</v>
      </c>
      <c r="B27" s="9">
        <v>1421.33</v>
      </c>
      <c r="C27" s="9" t="s">
        <v>209</v>
      </c>
      <c r="D27" s="9" t="s">
        <v>73</v>
      </c>
      <c r="E27" s="74">
        <v>44942.0</v>
      </c>
      <c r="F27" s="26">
        <f t="shared" si="1"/>
        <v>202301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9" t="s">
        <v>230</v>
      </c>
      <c r="B28" s="9">
        <v>4000.0</v>
      </c>
      <c r="C28" s="9" t="s">
        <v>198</v>
      </c>
      <c r="D28" s="9" t="s">
        <v>72</v>
      </c>
      <c r="E28" s="77">
        <v>44962.0</v>
      </c>
      <c r="F28" s="26">
        <f t="shared" si="1"/>
        <v>202302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29" t="s">
        <v>231</v>
      </c>
      <c r="B29" s="29">
        <v>4000.0</v>
      </c>
      <c r="C29" s="29" t="s">
        <v>198</v>
      </c>
      <c r="D29" s="29" t="s">
        <v>72</v>
      </c>
      <c r="E29" s="77">
        <v>44990.0</v>
      </c>
      <c r="F29" s="26">
        <f t="shared" si="1"/>
        <v>202303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29" t="s">
        <v>232</v>
      </c>
      <c r="B30" s="29">
        <v>839.8</v>
      </c>
      <c r="C30" s="29" t="s">
        <v>200</v>
      </c>
      <c r="D30" s="29" t="s">
        <v>73</v>
      </c>
      <c r="E30" s="77">
        <v>44999.0</v>
      </c>
      <c r="F30" s="26">
        <f t="shared" si="1"/>
        <v>202303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9" t="s">
        <v>233</v>
      </c>
      <c r="B31" s="9">
        <v>211.66</v>
      </c>
      <c r="C31" s="9" t="s">
        <v>209</v>
      </c>
      <c r="D31" s="9" t="s">
        <v>73</v>
      </c>
      <c r="E31" s="77">
        <v>44999.0</v>
      </c>
      <c r="F31" s="26">
        <f t="shared" si="1"/>
        <v>202303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29" t="s">
        <v>234</v>
      </c>
      <c r="B32" s="29">
        <v>130.0</v>
      </c>
      <c r="C32" s="29" t="s">
        <v>200</v>
      </c>
      <c r="D32" s="29" t="s">
        <v>73</v>
      </c>
      <c r="E32" s="77">
        <v>45000.0</v>
      </c>
      <c r="F32" s="26">
        <f t="shared" si="1"/>
        <v>202303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9" t="s">
        <v>235</v>
      </c>
      <c r="B33" s="9">
        <v>2640.0</v>
      </c>
      <c r="C33" s="9" t="s">
        <v>200</v>
      </c>
      <c r="D33" s="9" t="s">
        <v>73</v>
      </c>
      <c r="E33" s="77">
        <v>45020.0</v>
      </c>
      <c r="F33" s="26">
        <f t="shared" si="1"/>
        <v>202304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9" t="s">
        <v>236</v>
      </c>
      <c r="B34" s="9">
        <v>140.0</v>
      </c>
      <c r="C34" s="9" t="s">
        <v>200</v>
      </c>
      <c r="D34" s="9" t="s">
        <v>73</v>
      </c>
      <c r="E34" s="77">
        <v>45020.0</v>
      </c>
      <c r="F34" s="26">
        <f t="shared" si="1"/>
        <v>202304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29" t="s">
        <v>237</v>
      </c>
      <c r="B35" s="29">
        <v>4000.0</v>
      </c>
      <c r="C35" s="29" t="s">
        <v>198</v>
      </c>
      <c r="D35" s="29" t="s">
        <v>72</v>
      </c>
      <c r="E35" s="77">
        <v>45021.0</v>
      </c>
      <c r="F35" s="26">
        <f t="shared" si="1"/>
        <v>202304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29" t="s">
        <v>238</v>
      </c>
      <c r="B36" s="29">
        <v>4000.0</v>
      </c>
      <c r="C36" s="29" t="s">
        <v>198</v>
      </c>
      <c r="D36" s="29" t="s">
        <v>72</v>
      </c>
      <c r="E36" s="77">
        <v>45021.0</v>
      </c>
      <c r="F36" s="26">
        <f t="shared" si="1"/>
        <v>202304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29" t="s">
        <v>239</v>
      </c>
      <c r="B37" s="29">
        <v>500.0</v>
      </c>
      <c r="C37" s="29" t="s">
        <v>200</v>
      </c>
      <c r="D37" s="29" t="s">
        <v>73</v>
      </c>
      <c r="E37" s="77">
        <v>45021.0</v>
      </c>
      <c r="F37" s="26">
        <f t="shared" si="1"/>
        <v>202304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29" t="s">
        <v>232</v>
      </c>
      <c r="B38" s="29">
        <v>839.8</v>
      </c>
      <c r="C38" s="29" t="s">
        <v>200</v>
      </c>
      <c r="D38" s="29" t="s">
        <v>73</v>
      </c>
      <c r="E38" s="77">
        <v>45030.0</v>
      </c>
      <c r="F38" s="26">
        <f t="shared" si="1"/>
        <v>202304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29" t="s">
        <v>240</v>
      </c>
      <c r="B39" s="29">
        <f>3110.04+167.32</f>
        <v>3277.36</v>
      </c>
      <c r="C39" s="29" t="s">
        <v>200</v>
      </c>
      <c r="D39" s="29" t="s">
        <v>73</v>
      </c>
      <c r="E39" s="77">
        <v>45031.0</v>
      </c>
      <c r="F39" s="26">
        <f t="shared" si="1"/>
        <v>202304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9" t="s">
        <v>241</v>
      </c>
      <c r="B40" s="9">
        <v>556.41</v>
      </c>
      <c r="C40" s="9" t="s">
        <v>209</v>
      </c>
      <c r="D40" s="9" t="s">
        <v>73</v>
      </c>
      <c r="E40" s="77">
        <v>45035.0</v>
      </c>
      <c r="F40" s="26">
        <f t="shared" si="1"/>
        <v>202304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29" t="s">
        <v>242</v>
      </c>
      <c r="B41" s="29">
        <v>4000.0</v>
      </c>
      <c r="C41" s="29" t="s">
        <v>198</v>
      </c>
      <c r="D41" s="29" t="s">
        <v>72</v>
      </c>
      <c r="E41" s="77">
        <v>45051.0</v>
      </c>
      <c r="F41" s="26">
        <f t="shared" si="1"/>
        <v>202305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29" t="s">
        <v>243</v>
      </c>
      <c r="B42" s="29">
        <v>4000.0</v>
      </c>
      <c r="C42" s="29" t="s">
        <v>198</v>
      </c>
      <c r="D42" s="29" t="s">
        <v>72</v>
      </c>
      <c r="E42" s="77">
        <v>45051.0</v>
      </c>
      <c r="F42" s="26">
        <f t="shared" si="1"/>
        <v>202305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9" t="s">
        <v>244</v>
      </c>
      <c r="B43" s="9">
        <v>256.66</v>
      </c>
      <c r="C43" s="9" t="s">
        <v>209</v>
      </c>
      <c r="D43" s="9" t="s">
        <v>73</v>
      </c>
      <c r="E43" s="77">
        <v>45056.0</v>
      </c>
      <c r="F43" s="26">
        <f t="shared" si="1"/>
        <v>202305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29" t="s">
        <v>232</v>
      </c>
      <c r="B44" s="29">
        <v>839.8</v>
      </c>
      <c r="C44" s="29" t="s">
        <v>200</v>
      </c>
      <c r="D44" s="29" t="s">
        <v>73</v>
      </c>
      <c r="E44" s="77">
        <v>45060.0</v>
      </c>
      <c r="F44" s="26">
        <f t="shared" si="1"/>
        <v>202305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29" t="s">
        <v>245</v>
      </c>
      <c r="B45" s="29">
        <v>4000.0</v>
      </c>
      <c r="C45" s="29" t="s">
        <v>198</v>
      </c>
      <c r="D45" s="29" t="s">
        <v>72</v>
      </c>
      <c r="E45" s="77">
        <v>45082.0</v>
      </c>
      <c r="F45" s="26">
        <f t="shared" si="1"/>
        <v>202306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29" t="s">
        <v>246</v>
      </c>
      <c r="B46" s="29">
        <v>4000.0</v>
      </c>
      <c r="C46" s="29" t="s">
        <v>198</v>
      </c>
      <c r="D46" s="29" t="s">
        <v>72</v>
      </c>
      <c r="E46" s="77">
        <v>45082.0</v>
      </c>
      <c r="F46" s="26">
        <f t="shared" si="1"/>
        <v>202306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29" t="s">
        <v>232</v>
      </c>
      <c r="B47" s="29">
        <v>839.8</v>
      </c>
      <c r="C47" s="29" t="s">
        <v>200</v>
      </c>
      <c r="D47" s="29" t="s">
        <v>73</v>
      </c>
      <c r="E47" s="77">
        <v>45091.0</v>
      </c>
      <c r="F47" s="26">
        <f t="shared" si="1"/>
        <v>202306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9" t="s">
        <v>247</v>
      </c>
      <c r="B48" s="9">
        <v>787.91</v>
      </c>
      <c r="C48" s="9" t="s">
        <v>209</v>
      </c>
      <c r="D48" s="9" t="s">
        <v>73</v>
      </c>
      <c r="E48" s="77">
        <v>45091.0</v>
      </c>
      <c r="F48" s="26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9" t="s">
        <v>248</v>
      </c>
      <c r="B49" s="9">
        <v>274.0</v>
      </c>
      <c r="C49" s="9" t="s">
        <v>200</v>
      </c>
      <c r="D49" s="9" t="s">
        <v>73</v>
      </c>
      <c r="E49" s="77">
        <v>45097.0</v>
      </c>
      <c r="F49" s="26">
        <f t="shared" ref="F49:F999" si="2">IF(E49="","", YEAR(E49)*100+MONTH(E49))</f>
        <v>202306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9" t="s">
        <v>249</v>
      </c>
      <c r="B50" s="9">
        <f>77.82+4.19</f>
        <v>82.01</v>
      </c>
      <c r="C50" s="9" t="s">
        <v>200</v>
      </c>
      <c r="D50" s="9" t="s">
        <v>73</v>
      </c>
      <c r="E50" s="77">
        <v>45097.0</v>
      </c>
      <c r="F50" s="26">
        <f t="shared" si="2"/>
        <v>202306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29" t="s">
        <v>250</v>
      </c>
      <c r="B51" s="29">
        <v>4000.0</v>
      </c>
      <c r="C51" s="29" t="s">
        <v>198</v>
      </c>
      <c r="D51" s="29" t="s">
        <v>72</v>
      </c>
      <c r="E51" s="77">
        <v>45112.0</v>
      </c>
      <c r="F51" s="26">
        <f t="shared" si="2"/>
        <v>202307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29" t="s">
        <v>251</v>
      </c>
      <c r="B52" s="29">
        <v>4000.0</v>
      </c>
      <c r="C52" s="29" t="s">
        <v>198</v>
      </c>
      <c r="D52" s="29" t="s">
        <v>72</v>
      </c>
      <c r="E52" s="77">
        <v>45112.0</v>
      </c>
      <c r="F52" s="26">
        <f t="shared" si="2"/>
        <v>202307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29" t="s">
        <v>232</v>
      </c>
      <c r="B53" s="29">
        <v>839.8</v>
      </c>
      <c r="C53" s="29" t="s">
        <v>200</v>
      </c>
      <c r="D53" s="29" t="s">
        <v>73</v>
      </c>
      <c r="E53" s="77">
        <v>45121.0</v>
      </c>
      <c r="F53" s="26">
        <f t="shared" si="2"/>
        <v>202307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9" t="s">
        <v>252</v>
      </c>
      <c r="B54" s="9">
        <v>947.53</v>
      </c>
      <c r="C54" s="9" t="s">
        <v>209</v>
      </c>
      <c r="D54" s="9" t="s">
        <v>73</v>
      </c>
      <c r="E54" s="77">
        <v>45124.0</v>
      </c>
      <c r="F54" s="26">
        <f t="shared" si="2"/>
        <v>202307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9" t="s">
        <v>253</v>
      </c>
      <c r="B55" s="9">
        <v>430.0</v>
      </c>
      <c r="C55" s="9" t="s">
        <v>211</v>
      </c>
      <c r="D55" s="9" t="s">
        <v>73</v>
      </c>
      <c r="E55" s="77">
        <v>45127.0</v>
      </c>
      <c r="F55" s="26">
        <f t="shared" si="2"/>
        <v>202307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9" t="s">
        <v>249</v>
      </c>
      <c r="B56" s="9">
        <f>113.53+6.11</f>
        <v>119.64</v>
      </c>
      <c r="C56" s="9" t="s">
        <v>200</v>
      </c>
      <c r="D56" s="9" t="s">
        <v>73</v>
      </c>
      <c r="E56" s="77">
        <v>45127.0</v>
      </c>
      <c r="F56" s="26">
        <f t="shared" si="2"/>
        <v>202307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9" t="s">
        <v>254</v>
      </c>
      <c r="B57" s="10">
        <f>119.57+6.43</f>
        <v>126</v>
      </c>
      <c r="C57" s="9" t="s">
        <v>200</v>
      </c>
      <c r="D57" s="9" t="s">
        <v>73</v>
      </c>
      <c r="E57" s="77">
        <v>45127.0</v>
      </c>
      <c r="F57" s="26">
        <f t="shared" si="2"/>
        <v>202307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9" t="s">
        <v>255</v>
      </c>
      <c r="B58" s="10">
        <f>248.55+13.37</f>
        <v>261.92</v>
      </c>
      <c r="C58" s="9" t="s">
        <v>200</v>
      </c>
      <c r="D58" s="9" t="s">
        <v>73</v>
      </c>
      <c r="E58" s="77">
        <v>45127.0</v>
      </c>
      <c r="F58" s="26">
        <f t="shared" si="2"/>
        <v>202307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9" t="s">
        <v>256</v>
      </c>
      <c r="B59" s="9">
        <v>4000.0</v>
      </c>
      <c r="C59" s="9" t="s">
        <v>198</v>
      </c>
      <c r="D59" s="9" t="s">
        <v>72</v>
      </c>
      <c r="E59" s="77">
        <v>45143.0</v>
      </c>
      <c r="F59" s="26">
        <f t="shared" si="2"/>
        <v>202308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9" t="s">
        <v>257</v>
      </c>
      <c r="B60" s="9">
        <v>4000.0</v>
      </c>
      <c r="C60" s="9" t="s">
        <v>198</v>
      </c>
      <c r="D60" s="9" t="s">
        <v>72</v>
      </c>
      <c r="E60" s="77">
        <v>45144.0</v>
      </c>
      <c r="F60" s="26">
        <f t="shared" si="2"/>
        <v>202308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29" t="s">
        <v>232</v>
      </c>
      <c r="B61" s="29">
        <v>839.8</v>
      </c>
      <c r="C61" s="29" t="s">
        <v>200</v>
      </c>
      <c r="D61" s="29" t="s">
        <v>73</v>
      </c>
      <c r="E61" s="77">
        <v>45152.0</v>
      </c>
      <c r="F61" s="26">
        <f t="shared" si="2"/>
        <v>202308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9" t="s">
        <v>249</v>
      </c>
      <c r="B62" s="9">
        <f>113.53+6.11</f>
        <v>119.64</v>
      </c>
      <c r="C62" s="9" t="s">
        <v>200</v>
      </c>
      <c r="D62" s="9" t="s">
        <v>73</v>
      </c>
      <c r="E62" s="77">
        <v>45158.0</v>
      </c>
      <c r="F62" s="26">
        <f t="shared" si="2"/>
        <v>202308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9" t="s">
        <v>254</v>
      </c>
      <c r="B63" s="10">
        <f>119.57+6.43</f>
        <v>126</v>
      </c>
      <c r="C63" s="9" t="s">
        <v>200</v>
      </c>
      <c r="D63" s="9" t="s">
        <v>73</v>
      </c>
      <c r="E63" s="77">
        <v>45158.0</v>
      </c>
      <c r="F63" s="26">
        <f t="shared" si="2"/>
        <v>202308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9" t="s">
        <v>258</v>
      </c>
      <c r="B64" s="9">
        <v>256.1</v>
      </c>
      <c r="C64" s="9" t="s">
        <v>200</v>
      </c>
      <c r="D64" s="9" t="s">
        <v>73</v>
      </c>
      <c r="E64" s="77">
        <v>45173.0</v>
      </c>
      <c r="F64" s="26">
        <f t="shared" si="2"/>
        <v>202309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9" t="s">
        <v>259</v>
      </c>
      <c r="B65" s="9">
        <v>4000.0</v>
      </c>
      <c r="C65" s="9" t="s">
        <v>198</v>
      </c>
      <c r="D65" s="9" t="s">
        <v>72</v>
      </c>
      <c r="E65" s="77">
        <v>45174.0</v>
      </c>
      <c r="F65" s="26">
        <f t="shared" si="2"/>
        <v>202309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9" t="s">
        <v>260</v>
      </c>
      <c r="B66" s="9">
        <v>4100.0</v>
      </c>
      <c r="C66" s="9" t="s">
        <v>198</v>
      </c>
      <c r="D66" s="9" t="s">
        <v>72</v>
      </c>
      <c r="E66" s="77">
        <v>45174.0</v>
      </c>
      <c r="F66" s="26">
        <f t="shared" si="2"/>
        <v>202309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29" t="s">
        <v>232</v>
      </c>
      <c r="B67" s="29">
        <v>839.8</v>
      </c>
      <c r="C67" s="29" t="s">
        <v>200</v>
      </c>
      <c r="D67" s="29" t="s">
        <v>73</v>
      </c>
      <c r="E67" s="77">
        <v>45183.0</v>
      </c>
      <c r="F67" s="26">
        <f t="shared" si="2"/>
        <v>202309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9" t="s">
        <v>261</v>
      </c>
      <c r="B68" s="9">
        <v>300.0</v>
      </c>
      <c r="C68" s="9" t="s">
        <v>211</v>
      </c>
      <c r="D68" s="9" t="s">
        <v>73</v>
      </c>
      <c r="E68" s="77">
        <v>45187.0</v>
      </c>
      <c r="F68" s="26">
        <f t="shared" si="2"/>
        <v>202309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9" t="s">
        <v>249</v>
      </c>
      <c r="B69" s="9">
        <f>113.82+6.12</f>
        <v>119.94</v>
      </c>
      <c r="C69" s="9" t="s">
        <v>200</v>
      </c>
      <c r="D69" s="9" t="s">
        <v>73</v>
      </c>
      <c r="E69" s="77">
        <v>45187.0</v>
      </c>
      <c r="F69" s="26">
        <f t="shared" si="2"/>
        <v>202309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9" t="s">
        <v>254</v>
      </c>
      <c r="B70" s="9">
        <f>121.73+6.55</f>
        <v>128.28</v>
      </c>
      <c r="C70" s="9" t="s">
        <v>200</v>
      </c>
      <c r="D70" s="9" t="s">
        <v>73</v>
      </c>
      <c r="E70" s="77">
        <v>45187.0</v>
      </c>
      <c r="F70" s="26">
        <f t="shared" si="2"/>
        <v>202309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9" t="s">
        <v>262</v>
      </c>
      <c r="B71" s="9">
        <v>1457.28</v>
      </c>
      <c r="C71" s="9" t="s">
        <v>209</v>
      </c>
      <c r="D71" s="9" t="s">
        <v>73</v>
      </c>
      <c r="E71" s="77">
        <v>45187.0</v>
      </c>
      <c r="F71" s="26">
        <f t="shared" si="2"/>
        <v>202309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9" t="s">
        <v>249</v>
      </c>
      <c r="B72" s="9">
        <f>113.53+6.11</f>
        <v>119.64</v>
      </c>
      <c r="C72" s="9" t="s">
        <v>200</v>
      </c>
      <c r="D72" s="9" t="s">
        <v>73</v>
      </c>
      <c r="E72" s="77">
        <v>45189.0</v>
      </c>
      <c r="F72" s="26">
        <f t="shared" si="2"/>
        <v>202309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9" t="s">
        <v>254</v>
      </c>
      <c r="B73" s="10">
        <f>119.57+6.43</f>
        <v>126</v>
      </c>
      <c r="C73" s="9" t="s">
        <v>200</v>
      </c>
      <c r="D73" s="9" t="s">
        <v>73</v>
      </c>
      <c r="E73" s="77">
        <v>45189.0</v>
      </c>
      <c r="F73" s="26">
        <f t="shared" si="2"/>
        <v>202309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9" t="s">
        <v>263</v>
      </c>
      <c r="B74" s="9">
        <v>4000.0</v>
      </c>
      <c r="C74" s="9" t="s">
        <v>198</v>
      </c>
      <c r="D74" s="9" t="s">
        <v>72</v>
      </c>
      <c r="E74" s="77">
        <v>45204.0</v>
      </c>
      <c r="F74" s="26">
        <f t="shared" si="2"/>
        <v>202310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9" t="s">
        <v>264</v>
      </c>
      <c r="B75" s="9">
        <v>4000.0</v>
      </c>
      <c r="C75" s="9" t="s">
        <v>198</v>
      </c>
      <c r="D75" s="9" t="s">
        <v>72</v>
      </c>
      <c r="E75" s="77">
        <v>45204.0</v>
      </c>
      <c r="F75" s="26">
        <f t="shared" si="2"/>
        <v>202310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29" t="s">
        <v>232</v>
      </c>
      <c r="B76" s="29">
        <v>839.8</v>
      </c>
      <c r="C76" s="29" t="s">
        <v>200</v>
      </c>
      <c r="D76" s="29" t="s">
        <v>73</v>
      </c>
      <c r="E76" s="77">
        <v>45213.0</v>
      </c>
      <c r="F76" s="26">
        <f t="shared" si="2"/>
        <v>202310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29" t="s">
        <v>232</v>
      </c>
      <c r="B77" s="29">
        <v>839.8</v>
      </c>
      <c r="C77" s="29" t="s">
        <v>200</v>
      </c>
      <c r="D77" s="29" t="s">
        <v>73</v>
      </c>
      <c r="E77" s="77">
        <v>45244.0</v>
      </c>
      <c r="F77" s="26">
        <f t="shared" si="2"/>
        <v>202311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29" t="s">
        <v>232</v>
      </c>
      <c r="B78" s="29">
        <v>839.8</v>
      </c>
      <c r="C78" s="29" t="s">
        <v>200</v>
      </c>
      <c r="D78" s="29" t="s">
        <v>73</v>
      </c>
      <c r="E78" s="77">
        <v>45274.0</v>
      </c>
      <c r="F78" s="26">
        <f t="shared" si="2"/>
        <v>202312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9" t="s">
        <v>220</v>
      </c>
      <c r="B79" s="9">
        <v>1547.32</v>
      </c>
      <c r="C79" s="9" t="s">
        <v>209</v>
      </c>
      <c r="D79" s="9" t="s">
        <v>73</v>
      </c>
      <c r="E79" s="77">
        <v>45217.0</v>
      </c>
      <c r="F79" s="26">
        <f t="shared" si="2"/>
        <v>202310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9" t="s">
        <v>258</v>
      </c>
      <c r="B80" s="9">
        <v>256.1</v>
      </c>
      <c r="C80" s="9" t="s">
        <v>213</v>
      </c>
      <c r="D80" s="9" t="s">
        <v>73</v>
      </c>
      <c r="E80" s="77">
        <v>45173.0</v>
      </c>
      <c r="F80" s="26">
        <f t="shared" si="2"/>
        <v>202309</v>
      </c>
      <c r="G80" s="9" t="s">
        <v>265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9" t="s">
        <v>258</v>
      </c>
      <c r="B81" s="9">
        <v>142.46</v>
      </c>
      <c r="C81" s="9" t="s">
        <v>213</v>
      </c>
      <c r="D81" s="9" t="s">
        <v>73</v>
      </c>
      <c r="E81" s="77">
        <v>45198.0</v>
      </c>
      <c r="F81" s="26">
        <f t="shared" si="2"/>
        <v>202309</v>
      </c>
      <c r="G81" s="9" t="s">
        <v>266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9" t="s">
        <v>267</v>
      </c>
      <c r="B82" s="9">
        <v>4000.0</v>
      </c>
      <c r="C82" s="9" t="s">
        <v>198</v>
      </c>
      <c r="D82" s="9" t="s">
        <v>72</v>
      </c>
      <c r="E82" s="77">
        <v>45235.0</v>
      </c>
      <c r="F82" s="26">
        <f t="shared" si="2"/>
        <v>202311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9" t="s">
        <v>268</v>
      </c>
      <c r="B83" s="9">
        <v>4000.0</v>
      </c>
      <c r="C83" s="9" t="s">
        <v>198</v>
      </c>
      <c r="D83" s="9" t="s">
        <v>72</v>
      </c>
      <c r="E83" s="77">
        <v>45236.0</v>
      </c>
      <c r="F83" s="26">
        <f t="shared" si="2"/>
        <v>202311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9" t="s">
        <v>249</v>
      </c>
      <c r="B84" s="9">
        <f> 154.17+8.29</f>
        <v>162.46</v>
      </c>
      <c r="C84" s="9" t="s">
        <v>200</v>
      </c>
      <c r="D84" s="9" t="s">
        <v>73</v>
      </c>
      <c r="E84" s="77">
        <v>45255.0</v>
      </c>
      <c r="F84" s="26">
        <f t="shared" si="2"/>
        <v>202311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9" t="s">
        <v>254</v>
      </c>
      <c r="B85" s="9">
        <f>123.5+6.64</f>
        <v>130.14</v>
      </c>
      <c r="C85" s="9" t="s">
        <v>200</v>
      </c>
      <c r="D85" s="9" t="s">
        <v>73</v>
      </c>
      <c r="E85" s="77">
        <v>45255.0</v>
      </c>
      <c r="F85" s="26">
        <f t="shared" si="2"/>
        <v>202311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9" t="s">
        <v>255</v>
      </c>
      <c r="B86" s="9">
        <f>6.97+0.37</f>
        <v>7.34</v>
      </c>
      <c r="C86" s="9" t="s">
        <v>200</v>
      </c>
      <c r="D86" s="9" t="s">
        <v>73</v>
      </c>
      <c r="E86" s="77">
        <v>45255.0</v>
      </c>
      <c r="F86" s="26">
        <f t="shared" si="2"/>
        <v>202311</v>
      </c>
      <c r="G86" s="10"/>
      <c r="H86" s="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9" t="s">
        <v>249</v>
      </c>
      <c r="B87" s="9">
        <f>156.03+8.39</f>
        <v>164.42</v>
      </c>
      <c r="C87" s="9" t="s">
        <v>200</v>
      </c>
      <c r="D87" s="9" t="s">
        <v>73</v>
      </c>
      <c r="E87" s="77">
        <v>45224.0</v>
      </c>
      <c r="F87" s="26">
        <f t="shared" si="2"/>
        <v>202310</v>
      </c>
      <c r="G87" s="10"/>
      <c r="H87" s="9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9" t="s">
        <v>254</v>
      </c>
      <c r="B88" s="9">
        <f>125.52+6.75</f>
        <v>132.27</v>
      </c>
      <c r="C88" s="9" t="s">
        <v>200</v>
      </c>
      <c r="D88" s="9" t="s">
        <v>73</v>
      </c>
      <c r="E88" s="77">
        <v>45224.0</v>
      </c>
      <c r="F88" s="26">
        <f t="shared" si="2"/>
        <v>202310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9" t="s">
        <v>221</v>
      </c>
      <c r="B89" s="9"/>
      <c r="C89" s="10"/>
      <c r="D89" s="10"/>
      <c r="E89" s="77"/>
      <c r="F89" s="26" t="str">
        <f t="shared" si="2"/>
        <v/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9" t="s">
        <v>258</v>
      </c>
      <c r="B90" s="9">
        <v>155.4</v>
      </c>
      <c r="C90" s="9" t="s">
        <v>213</v>
      </c>
      <c r="D90" s="9" t="s">
        <v>73</v>
      </c>
      <c r="E90" s="77">
        <v>45239.0</v>
      </c>
      <c r="F90" s="26">
        <f t="shared" si="2"/>
        <v>202311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9" t="s">
        <v>269</v>
      </c>
      <c r="B91" s="9">
        <v>4000.0</v>
      </c>
      <c r="C91" s="9" t="s">
        <v>198</v>
      </c>
      <c r="D91" s="9" t="s">
        <v>72</v>
      </c>
      <c r="E91" s="77">
        <v>45265.0</v>
      </c>
      <c r="F91" s="26">
        <f t="shared" si="2"/>
        <v>202312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9" t="s">
        <v>270</v>
      </c>
      <c r="B92" s="9">
        <v>4100.0</v>
      </c>
      <c r="C92" s="9" t="s">
        <v>198</v>
      </c>
      <c r="D92" s="9" t="s">
        <v>72</v>
      </c>
      <c r="E92" s="77">
        <v>45265.0</v>
      </c>
      <c r="F92" s="26">
        <f t="shared" si="2"/>
        <v>202312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9" t="s">
        <v>271</v>
      </c>
      <c r="B93" s="9">
        <v>6650.0</v>
      </c>
      <c r="C93" s="9" t="s">
        <v>198</v>
      </c>
      <c r="D93" s="9" t="s">
        <v>72</v>
      </c>
      <c r="E93" s="77">
        <v>45277.0</v>
      </c>
      <c r="F93" s="26">
        <f t="shared" si="2"/>
        <v>202312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9" t="s">
        <v>272</v>
      </c>
      <c r="B94" s="9">
        <v>4000.0</v>
      </c>
      <c r="C94" s="9" t="s">
        <v>198</v>
      </c>
      <c r="D94" s="9" t="s">
        <v>72</v>
      </c>
      <c r="E94" s="77">
        <v>45296.0</v>
      </c>
      <c r="F94" s="26">
        <f t="shared" si="2"/>
        <v>202401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9" t="s">
        <v>273</v>
      </c>
      <c r="B95" s="9">
        <v>4000.0</v>
      </c>
      <c r="C95" s="9" t="s">
        <v>198</v>
      </c>
      <c r="D95" s="9" t="s">
        <v>72</v>
      </c>
      <c r="E95" s="77">
        <v>45296.0</v>
      </c>
      <c r="F95" s="26">
        <f t="shared" si="2"/>
        <v>202401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9" t="s">
        <v>274</v>
      </c>
      <c r="B96" s="9">
        <v>4000.0</v>
      </c>
      <c r="C96" s="9" t="s">
        <v>198</v>
      </c>
      <c r="D96" s="9" t="s">
        <v>73</v>
      </c>
      <c r="E96" s="77">
        <v>45327.0</v>
      </c>
      <c r="F96" s="26">
        <f t="shared" si="2"/>
        <v>202402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9" t="s">
        <v>275</v>
      </c>
      <c r="B97" s="9">
        <v>4000.0</v>
      </c>
      <c r="C97" s="9" t="s">
        <v>198</v>
      </c>
      <c r="D97" s="9" t="s">
        <v>73</v>
      </c>
      <c r="E97" s="77">
        <v>45327.0</v>
      </c>
      <c r="F97" s="26">
        <f t="shared" si="2"/>
        <v>202402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9" t="s">
        <v>276</v>
      </c>
      <c r="B98" s="9">
        <v>4000.0</v>
      </c>
      <c r="C98" s="9" t="s">
        <v>198</v>
      </c>
      <c r="D98" s="9" t="s">
        <v>73</v>
      </c>
      <c r="E98" s="77">
        <v>45356.0</v>
      </c>
      <c r="F98" s="26">
        <f t="shared" si="2"/>
        <v>202403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9" t="s">
        <v>277</v>
      </c>
      <c r="B99" s="9">
        <v>4000.0</v>
      </c>
      <c r="C99" s="9" t="s">
        <v>198</v>
      </c>
      <c r="D99" s="9" t="s">
        <v>73</v>
      </c>
      <c r="E99" s="77">
        <v>45356.0</v>
      </c>
      <c r="F99" s="26">
        <f t="shared" si="2"/>
        <v>202403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9" t="s">
        <v>249</v>
      </c>
      <c r="B100" s="9">
        <v>152.47</v>
      </c>
      <c r="C100" s="9" t="s">
        <v>200</v>
      </c>
      <c r="D100" s="9" t="s">
        <v>73</v>
      </c>
      <c r="E100" s="77">
        <v>45285.0</v>
      </c>
      <c r="F100" s="26">
        <f t="shared" si="2"/>
        <v>202312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9" t="s">
        <v>254</v>
      </c>
      <c r="B101" s="9">
        <v>122.18</v>
      </c>
      <c r="C101" s="9" t="s">
        <v>200</v>
      </c>
      <c r="D101" s="9" t="s">
        <v>73</v>
      </c>
      <c r="E101" s="77">
        <v>45285.0</v>
      </c>
      <c r="F101" s="26">
        <f t="shared" si="2"/>
        <v>202312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9" t="s">
        <v>255</v>
      </c>
      <c r="B102" s="9">
        <v>50.88</v>
      </c>
      <c r="C102" s="9" t="s">
        <v>200</v>
      </c>
      <c r="D102" s="9" t="s">
        <v>73</v>
      </c>
      <c r="E102" s="77">
        <v>45285.0</v>
      </c>
      <c r="F102" s="26">
        <f t="shared" si="2"/>
        <v>202312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9" t="s">
        <v>249</v>
      </c>
      <c r="B103" s="9">
        <v>150.85</v>
      </c>
      <c r="C103" s="9" t="s">
        <v>200</v>
      </c>
      <c r="D103" s="9" t="s">
        <v>73</v>
      </c>
      <c r="E103" s="77">
        <v>45316.0</v>
      </c>
      <c r="F103" s="26">
        <f t="shared" si="2"/>
        <v>202401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9" t="s">
        <v>254</v>
      </c>
      <c r="B104" s="9">
        <v>120.57</v>
      </c>
      <c r="C104" s="9" t="s">
        <v>200</v>
      </c>
      <c r="D104" s="9" t="s">
        <v>73</v>
      </c>
      <c r="E104" s="77">
        <v>45316.0</v>
      </c>
      <c r="F104" s="26">
        <f t="shared" si="2"/>
        <v>202401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9" t="s">
        <v>255</v>
      </c>
      <c r="B105" s="9">
        <v>50.56</v>
      </c>
      <c r="C105" s="9" t="s">
        <v>200</v>
      </c>
      <c r="D105" s="9" t="s">
        <v>73</v>
      </c>
      <c r="E105" s="77">
        <v>45316.0</v>
      </c>
      <c r="F105" s="26">
        <f t="shared" si="2"/>
        <v>202401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9" t="s">
        <v>249</v>
      </c>
      <c r="B106" s="9">
        <v>153.38</v>
      </c>
      <c r="C106" s="9" t="s">
        <v>200</v>
      </c>
      <c r="D106" s="9" t="s">
        <v>73</v>
      </c>
      <c r="E106" s="77">
        <v>45347.0</v>
      </c>
      <c r="F106" s="26">
        <f t="shared" si="2"/>
        <v>202402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9" t="s">
        <v>254</v>
      </c>
      <c r="B107" s="9">
        <v>122.62</v>
      </c>
      <c r="C107" s="9" t="s">
        <v>200</v>
      </c>
      <c r="D107" s="9" t="s">
        <v>73</v>
      </c>
      <c r="E107" s="77">
        <v>45347.0</v>
      </c>
      <c r="F107" s="26">
        <f t="shared" si="2"/>
        <v>202402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9" t="s">
        <v>255</v>
      </c>
      <c r="B108" s="9">
        <v>51.2</v>
      </c>
      <c r="C108" s="9" t="s">
        <v>200</v>
      </c>
      <c r="D108" s="9" t="s">
        <v>73</v>
      </c>
      <c r="E108" s="77">
        <v>45347.0</v>
      </c>
      <c r="F108" s="26">
        <f t="shared" si="2"/>
        <v>202402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9" t="s">
        <v>278</v>
      </c>
      <c r="B109" s="9">
        <v>1208.5</v>
      </c>
      <c r="C109" s="9" t="s">
        <v>209</v>
      </c>
      <c r="D109" s="9" t="s">
        <v>73</v>
      </c>
      <c r="E109" s="77">
        <v>45341.0</v>
      </c>
      <c r="F109" s="26">
        <f t="shared" si="2"/>
        <v>202402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9" t="s">
        <v>279</v>
      </c>
      <c r="B110" s="9">
        <v>1200.0</v>
      </c>
      <c r="C110" s="9" t="s">
        <v>215</v>
      </c>
      <c r="D110" s="9" t="s">
        <v>73</v>
      </c>
      <c r="E110" s="45" t="s">
        <v>280</v>
      </c>
      <c r="F110" s="26" t="str">
        <f t="shared" si="2"/>
        <v>#VALUE!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9" t="s">
        <v>281</v>
      </c>
      <c r="B111" s="9">
        <v>501.0</v>
      </c>
      <c r="C111" s="9" t="s">
        <v>198</v>
      </c>
      <c r="D111" s="9" t="s">
        <v>73</v>
      </c>
      <c r="E111" s="77">
        <v>45352.0</v>
      </c>
      <c r="F111" s="26">
        <f t="shared" si="2"/>
        <v>202403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9" t="s">
        <v>282</v>
      </c>
      <c r="B112" s="9">
        <v>2347.0</v>
      </c>
      <c r="C112" s="9" t="s">
        <v>215</v>
      </c>
      <c r="D112" s="9" t="s">
        <v>73</v>
      </c>
      <c r="E112" s="77">
        <v>45383.0</v>
      </c>
      <c r="F112" s="26">
        <f t="shared" si="2"/>
        <v>202404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9" t="s">
        <v>283</v>
      </c>
      <c r="B113" s="9">
        <v>3825.0</v>
      </c>
      <c r="C113" s="9" t="s">
        <v>215</v>
      </c>
      <c r="D113" s="9" t="s">
        <v>73</v>
      </c>
      <c r="E113" s="78">
        <v>45383.0</v>
      </c>
      <c r="F113" s="26">
        <f t="shared" si="2"/>
        <v>202404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9" t="s">
        <v>284</v>
      </c>
      <c r="B114" s="9">
        <v>4694.61</v>
      </c>
      <c r="C114" s="9" t="s">
        <v>198</v>
      </c>
      <c r="D114" s="9" t="s">
        <v>73</v>
      </c>
      <c r="E114" s="78">
        <v>45384.0</v>
      </c>
      <c r="F114" s="26">
        <f t="shared" si="2"/>
        <v>202404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9" t="s">
        <v>285</v>
      </c>
      <c r="B115" s="9">
        <v>3914.87</v>
      </c>
      <c r="C115" s="9" t="s">
        <v>198</v>
      </c>
      <c r="D115" s="9" t="s">
        <v>73</v>
      </c>
      <c r="E115" s="78">
        <v>45384.0</v>
      </c>
      <c r="F115" s="26">
        <f t="shared" si="2"/>
        <v>202404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9" t="s">
        <v>286</v>
      </c>
      <c r="B116" s="9">
        <v>500.0</v>
      </c>
      <c r="C116" s="9" t="s">
        <v>198</v>
      </c>
      <c r="D116" s="9" t="s">
        <v>73</v>
      </c>
      <c r="E116" s="78">
        <v>45384.0</v>
      </c>
      <c r="F116" s="26">
        <f t="shared" si="2"/>
        <v>202404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9" t="s">
        <v>287</v>
      </c>
      <c r="B117" s="9">
        <v>501.0</v>
      </c>
      <c r="C117" s="9" t="s">
        <v>198</v>
      </c>
      <c r="D117" s="9" t="s">
        <v>73</v>
      </c>
      <c r="E117" s="78">
        <v>45392.0</v>
      </c>
      <c r="F117" s="26">
        <f t="shared" si="2"/>
        <v>202404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9" t="s">
        <v>288</v>
      </c>
      <c r="B118" s="9">
        <v>413.99</v>
      </c>
      <c r="C118" s="10"/>
      <c r="D118" s="9" t="s">
        <v>73</v>
      </c>
      <c r="E118" s="78">
        <v>45400.0</v>
      </c>
      <c r="F118" s="26">
        <f t="shared" si="2"/>
        <v>202404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9" t="s">
        <v>241</v>
      </c>
      <c r="B119" s="9">
        <v>599.23</v>
      </c>
      <c r="C119" s="9" t="s">
        <v>209</v>
      </c>
      <c r="D119" s="9" t="s">
        <v>73</v>
      </c>
      <c r="E119" s="78">
        <v>45401.0</v>
      </c>
      <c r="F119" s="26">
        <f t="shared" si="2"/>
        <v>202404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9" t="s">
        <v>289</v>
      </c>
      <c r="B120" s="9">
        <v>153.04</v>
      </c>
      <c r="C120" s="9" t="s">
        <v>200</v>
      </c>
      <c r="D120" s="9" t="s">
        <v>73</v>
      </c>
      <c r="E120" s="78">
        <v>45416.0</v>
      </c>
      <c r="F120" s="26">
        <f t="shared" si="2"/>
        <v>202405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9" t="s">
        <v>290</v>
      </c>
      <c r="B121" s="9">
        <v>4830.53</v>
      </c>
      <c r="C121" s="9" t="s">
        <v>198</v>
      </c>
      <c r="D121" s="9" t="s">
        <v>73</v>
      </c>
      <c r="E121" s="78">
        <v>45416.0</v>
      </c>
      <c r="F121" s="26">
        <f t="shared" si="2"/>
        <v>202405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9" t="s">
        <v>291</v>
      </c>
      <c r="B122" s="9">
        <v>4294.98</v>
      </c>
      <c r="C122" s="9" t="s">
        <v>198</v>
      </c>
      <c r="D122" s="9" t="s">
        <v>73</v>
      </c>
      <c r="E122" s="78">
        <v>45416.0</v>
      </c>
      <c r="F122" s="26">
        <f t="shared" si="2"/>
        <v>202405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9" t="s">
        <v>292</v>
      </c>
      <c r="B123" s="9">
        <v>3825.0</v>
      </c>
      <c r="C123" s="9" t="s">
        <v>215</v>
      </c>
      <c r="D123" s="9" t="s">
        <v>73</v>
      </c>
      <c r="E123" s="78">
        <v>45418.0</v>
      </c>
      <c r="F123" s="26">
        <f t="shared" si="2"/>
        <v>202405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9" t="s">
        <v>293</v>
      </c>
      <c r="B124" s="9">
        <v>500.0</v>
      </c>
      <c r="C124" s="9" t="s">
        <v>198</v>
      </c>
      <c r="D124" s="9" t="s">
        <v>73</v>
      </c>
      <c r="E124" s="78">
        <v>45419.0</v>
      </c>
      <c r="F124" s="26">
        <f t="shared" si="2"/>
        <v>202405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9" t="s">
        <v>294</v>
      </c>
      <c r="B125" s="9">
        <v>501.0</v>
      </c>
      <c r="C125" s="9" t="s">
        <v>198</v>
      </c>
      <c r="D125" s="9" t="s">
        <v>73</v>
      </c>
      <c r="E125" s="78">
        <v>45425.0</v>
      </c>
      <c r="F125" s="26">
        <f t="shared" si="2"/>
        <v>202405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9" t="s">
        <v>295</v>
      </c>
      <c r="B126" s="9">
        <v>4435.8</v>
      </c>
      <c r="C126" s="9" t="s">
        <v>198</v>
      </c>
      <c r="D126" s="9" t="s">
        <v>73</v>
      </c>
      <c r="E126" s="78">
        <v>45447.0</v>
      </c>
      <c r="F126" s="26">
        <f t="shared" si="2"/>
        <v>202406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9" t="s">
        <v>296</v>
      </c>
      <c r="B127" s="9">
        <v>3993.85</v>
      </c>
      <c r="C127" s="9" t="s">
        <v>198</v>
      </c>
      <c r="D127" s="9" t="s">
        <v>73</v>
      </c>
      <c r="E127" s="78">
        <v>45447.0</v>
      </c>
      <c r="F127" s="26">
        <f t="shared" si="2"/>
        <v>202406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9" t="s">
        <v>297</v>
      </c>
      <c r="B128" s="9">
        <v>3850.0</v>
      </c>
      <c r="C128" s="9" t="s">
        <v>198</v>
      </c>
      <c r="D128" s="9" t="s">
        <v>73</v>
      </c>
      <c r="E128" s="78">
        <v>45447.0</v>
      </c>
      <c r="F128" s="26">
        <f t="shared" si="2"/>
        <v>202406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9" t="s">
        <v>298</v>
      </c>
      <c r="B129" s="9">
        <v>500.0</v>
      </c>
      <c r="C129" s="9" t="s">
        <v>198</v>
      </c>
      <c r="D129" s="9" t="s">
        <v>73</v>
      </c>
      <c r="E129" s="78">
        <v>45447.0</v>
      </c>
      <c r="F129" s="26">
        <f t="shared" si="2"/>
        <v>202406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9" t="s">
        <v>299</v>
      </c>
      <c r="B130" s="9">
        <v>501.0</v>
      </c>
      <c r="C130" s="9" t="s">
        <v>198</v>
      </c>
      <c r="D130" s="9" t="s">
        <v>73</v>
      </c>
      <c r="E130" s="78">
        <v>45447.0</v>
      </c>
      <c r="F130" s="26">
        <f t="shared" si="2"/>
        <v>202406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9" t="s">
        <v>300</v>
      </c>
      <c r="B131" s="9">
        <v>216.23</v>
      </c>
      <c r="C131" s="9" t="s">
        <v>209</v>
      </c>
      <c r="D131" s="9" t="s">
        <v>73</v>
      </c>
      <c r="E131" s="79">
        <v>45446.0</v>
      </c>
      <c r="F131" s="26">
        <f t="shared" si="2"/>
        <v>202406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9" t="s">
        <v>301</v>
      </c>
      <c r="B132" s="10"/>
      <c r="C132" s="10"/>
      <c r="D132" s="10"/>
      <c r="E132" s="10"/>
      <c r="F132" s="26" t="str">
        <f t="shared" si="2"/>
        <v/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9" t="s">
        <v>302</v>
      </c>
      <c r="B133" s="10"/>
      <c r="C133" s="10"/>
      <c r="D133" s="10"/>
      <c r="E133" s="10"/>
      <c r="F133" s="26" t="str">
        <f t="shared" si="2"/>
        <v/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9" t="s">
        <v>303</v>
      </c>
      <c r="B134" s="10"/>
      <c r="C134" s="10"/>
      <c r="D134" s="10"/>
      <c r="E134" s="10"/>
      <c r="F134" s="26" t="str">
        <f t="shared" si="2"/>
        <v/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9" t="s">
        <v>304</v>
      </c>
      <c r="B135" s="10"/>
      <c r="C135" s="10"/>
      <c r="D135" s="10"/>
      <c r="E135" s="10"/>
      <c r="F135" s="26" t="str">
        <f t="shared" si="2"/>
        <v/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9" t="s">
        <v>305</v>
      </c>
      <c r="B136" s="9">
        <v>501.0</v>
      </c>
      <c r="C136" s="10"/>
      <c r="D136" s="10"/>
      <c r="E136" s="10"/>
      <c r="F136" s="26" t="str">
        <f t="shared" si="2"/>
        <v/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9" t="s">
        <v>306</v>
      </c>
      <c r="B137" s="9">
        <v>640.19</v>
      </c>
      <c r="C137" s="9" t="s">
        <v>209</v>
      </c>
      <c r="D137" s="9" t="s">
        <v>73</v>
      </c>
      <c r="E137" s="79">
        <v>45462.0</v>
      </c>
      <c r="F137" s="26">
        <f t="shared" si="2"/>
        <v>202406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9" t="s">
        <v>307</v>
      </c>
      <c r="B138" s="10"/>
      <c r="C138" s="10"/>
      <c r="D138" s="10"/>
      <c r="E138" s="10"/>
      <c r="F138" s="26" t="str">
        <f t="shared" si="2"/>
        <v/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9" t="s">
        <v>206</v>
      </c>
      <c r="B139" s="10"/>
      <c r="C139" s="10"/>
      <c r="D139" s="10"/>
      <c r="E139" s="10"/>
      <c r="F139" s="26" t="str">
        <f t="shared" si="2"/>
        <v/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9" t="s">
        <v>308</v>
      </c>
      <c r="B140" s="9">
        <v>159.96</v>
      </c>
      <c r="C140" s="10"/>
      <c r="D140" s="10"/>
      <c r="E140" s="10"/>
      <c r="F140" s="26" t="str">
        <f t="shared" si="2"/>
        <v/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0"/>
      <c r="B141" s="10"/>
      <c r="C141" s="10"/>
      <c r="D141" s="10"/>
      <c r="E141" s="10"/>
      <c r="F141" s="26" t="str">
        <f t="shared" si="2"/>
        <v/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0"/>
      <c r="B142" s="10"/>
      <c r="C142" s="10"/>
      <c r="D142" s="10"/>
      <c r="E142" s="10"/>
      <c r="F142" s="26" t="str">
        <f t="shared" si="2"/>
        <v/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0"/>
      <c r="B143" s="10"/>
      <c r="C143" s="10"/>
      <c r="D143" s="10"/>
      <c r="E143" s="10"/>
      <c r="F143" s="26" t="str">
        <f t="shared" si="2"/>
        <v/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0"/>
      <c r="B144" s="10"/>
      <c r="C144" s="10"/>
      <c r="D144" s="10"/>
      <c r="E144" s="10"/>
      <c r="F144" s="26" t="str">
        <f t="shared" si="2"/>
        <v/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0"/>
      <c r="B145" s="10"/>
      <c r="C145" s="10"/>
      <c r="D145" s="10"/>
      <c r="E145" s="10"/>
      <c r="F145" s="26" t="str">
        <f t="shared" si="2"/>
        <v/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0"/>
      <c r="B146" s="10"/>
      <c r="C146" s="10"/>
      <c r="D146" s="10"/>
      <c r="E146" s="10"/>
      <c r="F146" s="26" t="str">
        <f t="shared" si="2"/>
        <v/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0"/>
      <c r="B147" s="10"/>
      <c r="C147" s="10"/>
      <c r="D147" s="10"/>
      <c r="E147" s="10"/>
      <c r="F147" s="26" t="str">
        <f t="shared" si="2"/>
        <v/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0"/>
      <c r="B148" s="10"/>
      <c r="C148" s="10"/>
      <c r="D148" s="10"/>
      <c r="E148" s="10"/>
      <c r="F148" s="26" t="str">
        <f t="shared" si="2"/>
        <v/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0"/>
      <c r="B149" s="10"/>
      <c r="C149" s="10"/>
      <c r="D149" s="10"/>
      <c r="E149" s="10"/>
      <c r="F149" s="26" t="str">
        <f t="shared" si="2"/>
        <v/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0"/>
      <c r="B150" s="10"/>
      <c r="C150" s="10"/>
      <c r="D150" s="10"/>
      <c r="E150" s="10"/>
      <c r="F150" s="26" t="str">
        <f t="shared" si="2"/>
        <v/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0"/>
      <c r="B151" s="10"/>
      <c r="C151" s="10"/>
      <c r="D151" s="10"/>
      <c r="E151" s="10"/>
      <c r="F151" s="26" t="str">
        <f t="shared" si="2"/>
        <v/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0"/>
      <c r="B152" s="10"/>
      <c r="C152" s="10"/>
      <c r="D152" s="10"/>
      <c r="E152" s="10"/>
      <c r="F152" s="26" t="str">
        <f t="shared" si="2"/>
        <v/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0"/>
      <c r="B153" s="10"/>
      <c r="C153" s="10"/>
      <c r="D153" s="10"/>
      <c r="E153" s="10"/>
      <c r="F153" s="26" t="str">
        <f t="shared" si="2"/>
        <v/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0"/>
      <c r="B154" s="10"/>
      <c r="C154" s="10"/>
      <c r="D154" s="10"/>
      <c r="E154" s="10"/>
      <c r="F154" s="26" t="str">
        <f t="shared" si="2"/>
        <v/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0"/>
      <c r="B155" s="10"/>
      <c r="C155" s="10"/>
      <c r="D155" s="10"/>
      <c r="E155" s="10"/>
      <c r="F155" s="26" t="str">
        <f t="shared" si="2"/>
        <v/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0"/>
      <c r="B156" s="10"/>
      <c r="C156" s="10"/>
      <c r="D156" s="10"/>
      <c r="E156" s="10"/>
      <c r="F156" s="26" t="str">
        <f t="shared" si="2"/>
        <v/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0"/>
      <c r="B157" s="10"/>
      <c r="C157" s="10"/>
      <c r="D157" s="10"/>
      <c r="E157" s="10"/>
      <c r="F157" s="26" t="str">
        <f t="shared" si="2"/>
        <v/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0"/>
      <c r="B158" s="10"/>
      <c r="C158" s="10"/>
      <c r="D158" s="10"/>
      <c r="E158" s="10"/>
      <c r="F158" s="26" t="str">
        <f t="shared" si="2"/>
        <v/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0"/>
      <c r="B159" s="10"/>
      <c r="C159" s="10"/>
      <c r="D159" s="10"/>
      <c r="E159" s="10"/>
      <c r="F159" s="26" t="str">
        <f t="shared" si="2"/>
        <v/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0"/>
      <c r="B160" s="10"/>
      <c r="C160" s="10"/>
      <c r="D160" s="10"/>
      <c r="E160" s="10"/>
      <c r="F160" s="26" t="str">
        <f t="shared" si="2"/>
        <v/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0"/>
      <c r="B161" s="10"/>
      <c r="C161" s="10"/>
      <c r="D161" s="10"/>
      <c r="E161" s="10"/>
      <c r="F161" s="26" t="str">
        <f t="shared" si="2"/>
        <v/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0"/>
      <c r="B162" s="10"/>
      <c r="C162" s="10"/>
      <c r="D162" s="10"/>
      <c r="E162" s="10"/>
      <c r="F162" s="26" t="str">
        <f t="shared" si="2"/>
        <v/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0"/>
      <c r="B163" s="10"/>
      <c r="C163" s="10"/>
      <c r="D163" s="10"/>
      <c r="E163" s="10"/>
      <c r="F163" s="26" t="str">
        <f t="shared" si="2"/>
        <v/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0"/>
      <c r="B164" s="10"/>
      <c r="C164" s="10"/>
      <c r="D164" s="10"/>
      <c r="E164" s="10"/>
      <c r="F164" s="26" t="str">
        <f t="shared" si="2"/>
        <v/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0"/>
      <c r="B165" s="10"/>
      <c r="C165" s="10"/>
      <c r="D165" s="10"/>
      <c r="E165" s="10"/>
      <c r="F165" s="26" t="str">
        <f t="shared" si="2"/>
        <v/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0"/>
      <c r="B166" s="10"/>
      <c r="C166" s="10"/>
      <c r="D166" s="10"/>
      <c r="E166" s="10"/>
      <c r="F166" s="26" t="str">
        <f t="shared" si="2"/>
        <v/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0"/>
      <c r="B167" s="10"/>
      <c r="C167" s="10"/>
      <c r="D167" s="10"/>
      <c r="E167" s="10"/>
      <c r="F167" s="26" t="str">
        <f t="shared" si="2"/>
        <v/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0"/>
      <c r="B168" s="10"/>
      <c r="C168" s="10"/>
      <c r="D168" s="10"/>
      <c r="E168" s="10"/>
      <c r="F168" s="26" t="str">
        <f t="shared" si="2"/>
        <v/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0"/>
      <c r="B169" s="10"/>
      <c r="C169" s="10"/>
      <c r="D169" s="10"/>
      <c r="E169" s="10"/>
      <c r="F169" s="26" t="str">
        <f t="shared" si="2"/>
        <v/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0"/>
      <c r="B170" s="10"/>
      <c r="C170" s="10"/>
      <c r="D170" s="10"/>
      <c r="E170" s="10"/>
      <c r="F170" s="26" t="str">
        <f t="shared" si="2"/>
        <v/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0"/>
      <c r="B171" s="10"/>
      <c r="C171" s="10"/>
      <c r="D171" s="10"/>
      <c r="E171" s="10"/>
      <c r="F171" s="26" t="str">
        <f t="shared" si="2"/>
        <v/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0"/>
      <c r="B172" s="10"/>
      <c r="C172" s="10"/>
      <c r="D172" s="10"/>
      <c r="E172" s="10"/>
      <c r="F172" s="26" t="str">
        <f t="shared" si="2"/>
        <v/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0"/>
      <c r="B173" s="10"/>
      <c r="C173" s="10"/>
      <c r="D173" s="10"/>
      <c r="E173" s="10"/>
      <c r="F173" s="26" t="str">
        <f t="shared" si="2"/>
        <v/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0"/>
      <c r="B174" s="10"/>
      <c r="C174" s="10"/>
      <c r="D174" s="10"/>
      <c r="E174" s="10"/>
      <c r="F174" s="26" t="str">
        <f t="shared" si="2"/>
        <v/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0"/>
      <c r="B175" s="10"/>
      <c r="C175" s="10"/>
      <c r="D175" s="10"/>
      <c r="E175" s="10"/>
      <c r="F175" s="26" t="str">
        <f t="shared" si="2"/>
        <v/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0"/>
      <c r="B176" s="10"/>
      <c r="C176" s="10"/>
      <c r="D176" s="10"/>
      <c r="E176" s="10"/>
      <c r="F176" s="26" t="str">
        <f t="shared" si="2"/>
        <v/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0"/>
      <c r="B177" s="10"/>
      <c r="C177" s="10"/>
      <c r="D177" s="10"/>
      <c r="E177" s="10"/>
      <c r="F177" s="26" t="str">
        <f t="shared" si="2"/>
        <v/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0"/>
      <c r="B178" s="10"/>
      <c r="C178" s="10"/>
      <c r="D178" s="10"/>
      <c r="E178" s="10"/>
      <c r="F178" s="26" t="str">
        <f t="shared" si="2"/>
        <v/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0"/>
      <c r="B179" s="10"/>
      <c r="C179" s="10"/>
      <c r="D179" s="10"/>
      <c r="E179" s="10"/>
      <c r="F179" s="26" t="str">
        <f t="shared" si="2"/>
        <v/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0"/>
      <c r="B180" s="10"/>
      <c r="C180" s="10"/>
      <c r="D180" s="10"/>
      <c r="E180" s="10"/>
      <c r="F180" s="26" t="str">
        <f t="shared" si="2"/>
        <v/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0"/>
      <c r="B181" s="10"/>
      <c r="C181" s="10"/>
      <c r="D181" s="10"/>
      <c r="E181" s="10"/>
      <c r="F181" s="26" t="str">
        <f t="shared" si="2"/>
        <v/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0"/>
      <c r="B182" s="10"/>
      <c r="C182" s="10"/>
      <c r="D182" s="10"/>
      <c r="E182" s="10"/>
      <c r="F182" s="26" t="str">
        <f t="shared" si="2"/>
        <v/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0"/>
      <c r="B183" s="10"/>
      <c r="C183" s="10"/>
      <c r="D183" s="10"/>
      <c r="E183" s="10"/>
      <c r="F183" s="26" t="str">
        <f t="shared" si="2"/>
        <v/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0"/>
      <c r="B184" s="10"/>
      <c r="C184" s="10"/>
      <c r="D184" s="10"/>
      <c r="E184" s="10"/>
      <c r="F184" s="26" t="str">
        <f t="shared" si="2"/>
        <v/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0"/>
      <c r="B185" s="10"/>
      <c r="C185" s="10"/>
      <c r="D185" s="10"/>
      <c r="E185" s="10"/>
      <c r="F185" s="26" t="str">
        <f t="shared" si="2"/>
        <v/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0"/>
      <c r="B186" s="10"/>
      <c r="C186" s="10"/>
      <c r="D186" s="10"/>
      <c r="E186" s="10"/>
      <c r="F186" s="26" t="str">
        <f t="shared" si="2"/>
        <v/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0"/>
      <c r="B187" s="10"/>
      <c r="C187" s="10"/>
      <c r="D187" s="10"/>
      <c r="E187" s="10"/>
      <c r="F187" s="26" t="str">
        <f t="shared" si="2"/>
        <v/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0"/>
      <c r="B188" s="10"/>
      <c r="C188" s="10"/>
      <c r="D188" s="10"/>
      <c r="E188" s="10"/>
      <c r="F188" s="26" t="str">
        <f t="shared" si="2"/>
        <v/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0"/>
      <c r="B189" s="10"/>
      <c r="C189" s="10"/>
      <c r="D189" s="10"/>
      <c r="E189" s="10"/>
      <c r="F189" s="26" t="str">
        <f t="shared" si="2"/>
        <v/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0"/>
      <c r="B190" s="10"/>
      <c r="C190" s="10"/>
      <c r="D190" s="10"/>
      <c r="E190" s="10"/>
      <c r="F190" s="26" t="str">
        <f t="shared" si="2"/>
        <v/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0"/>
      <c r="B191" s="10"/>
      <c r="C191" s="10"/>
      <c r="D191" s="10"/>
      <c r="E191" s="10"/>
      <c r="F191" s="26" t="str">
        <f t="shared" si="2"/>
        <v/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0"/>
      <c r="B192" s="10"/>
      <c r="C192" s="10"/>
      <c r="D192" s="10"/>
      <c r="E192" s="10"/>
      <c r="F192" s="26" t="str">
        <f t="shared" si="2"/>
        <v/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0"/>
      <c r="B193" s="10"/>
      <c r="C193" s="10"/>
      <c r="D193" s="10"/>
      <c r="E193" s="10"/>
      <c r="F193" s="26" t="str">
        <f t="shared" si="2"/>
        <v/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0"/>
      <c r="B194" s="10"/>
      <c r="C194" s="10"/>
      <c r="D194" s="10"/>
      <c r="E194" s="10"/>
      <c r="F194" s="26" t="str">
        <f t="shared" si="2"/>
        <v/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0"/>
      <c r="B195" s="10"/>
      <c r="C195" s="10"/>
      <c r="D195" s="10"/>
      <c r="E195" s="10"/>
      <c r="F195" s="26" t="str">
        <f t="shared" si="2"/>
        <v/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0"/>
      <c r="B196" s="10"/>
      <c r="C196" s="10"/>
      <c r="D196" s="10"/>
      <c r="E196" s="10"/>
      <c r="F196" s="26" t="str">
        <f t="shared" si="2"/>
        <v/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0"/>
      <c r="B197" s="10"/>
      <c r="C197" s="10"/>
      <c r="D197" s="10"/>
      <c r="E197" s="10"/>
      <c r="F197" s="26" t="str">
        <f t="shared" si="2"/>
        <v/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0"/>
      <c r="B198" s="10"/>
      <c r="C198" s="10"/>
      <c r="D198" s="10"/>
      <c r="E198" s="10"/>
      <c r="F198" s="26" t="str">
        <f t="shared" si="2"/>
        <v/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0"/>
      <c r="B199" s="10"/>
      <c r="C199" s="10"/>
      <c r="D199" s="10"/>
      <c r="E199" s="10"/>
      <c r="F199" s="26" t="str">
        <f t="shared" si="2"/>
        <v/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0"/>
      <c r="B200" s="10"/>
      <c r="C200" s="10"/>
      <c r="D200" s="10"/>
      <c r="E200" s="10"/>
      <c r="F200" s="26" t="str">
        <f t="shared" si="2"/>
        <v/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0"/>
      <c r="B201" s="10"/>
      <c r="C201" s="10"/>
      <c r="D201" s="10"/>
      <c r="E201" s="10"/>
      <c r="F201" s="26" t="str">
        <f t="shared" si="2"/>
        <v/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0"/>
      <c r="B202" s="10"/>
      <c r="C202" s="10"/>
      <c r="D202" s="10"/>
      <c r="E202" s="10"/>
      <c r="F202" s="26" t="str">
        <f t="shared" si="2"/>
        <v/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0"/>
      <c r="B203" s="10"/>
      <c r="C203" s="10"/>
      <c r="D203" s="10"/>
      <c r="E203" s="10"/>
      <c r="F203" s="26" t="str">
        <f t="shared" si="2"/>
        <v/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0"/>
      <c r="B204" s="10"/>
      <c r="C204" s="10"/>
      <c r="D204" s="10"/>
      <c r="E204" s="10"/>
      <c r="F204" s="26" t="str">
        <f t="shared" si="2"/>
        <v/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0"/>
      <c r="B205" s="10"/>
      <c r="C205" s="10"/>
      <c r="D205" s="10"/>
      <c r="E205" s="10"/>
      <c r="F205" s="26" t="str">
        <f t="shared" si="2"/>
        <v/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0"/>
      <c r="B206" s="10"/>
      <c r="C206" s="10"/>
      <c r="D206" s="10"/>
      <c r="E206" s="10"/>
      <c r="F206" s="26" t="str">
        <f t="shared" si="2"/>
        <v/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0"/>
      <c r="B207" s="10"/>
      <c r="C207" s="10"/>
      <c r="D207" s="10"/>
      <c r="E207" s="10"/>
      <c r="F207" s="26" t="str">
        <f t="shared" si="2"/>
        <v/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0"/>
      <c r="B208" s="10"/>
      <c r="C208" s="10"/>
      <c r="D208" s="10"/>
      <c r="E208" s="10"/>
      <c r="F208" s="26" t="str">
        <f t="shared" si="2"/>
        <v/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0"/>
      <c r="B209" s="10"/>
      <c r="C209" s="10"/>
      <c r="D209" s="10"/>
      <c r="E209" s="10"/>
      <c r="F209" s="26" t="str">
        <f t="shared" si="2"/>
        <v/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0"/>
      <c r="B210" s="10"/>
      <c r="C210" s="10"/>
      <c r="D210" s="10"/>
      <c r="E210" s="10"/>
      <c r="F210" s="26" t="str">
        <f t="shared" si="2"/>
        <v/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0"/>
      <c r="B211" s="10"/>
      <c r="C211" s="10"/>
      <c r="D211" s="10"/>
      <c r="E211" s="10"/>
      <c r="F211" s="26" t="str">
        <f t="shared" si="2"/>
        <v/>
      </c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0"/>
      <c r="B212" s="10"/>
      <c r="C212" s="10"/>
      <c r="D212" s="10"/>
      <c r="E212" s="10"/>
      <c r="F212" s="26" t="str">
        <f t="shared" si="2"/>
        <v/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0"/>
      <c r="B213" s="10"/>
      <c r="C213" s="10"/>
      <c r="D213" s="10"/>
      <c r="E213" s="10"/>
      <c r="F213" s="26" t="str">
        <f t="shared" si="2"/>
        <v/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0"/>
      <c r="B214" s="10"/>
      <c r="C214" s="10"/>
      <c r="D214" s="10"/>
      <c r="E214" s="10"/>
      <c r="F214" s="26" t="str">
        <f t="shared" si="2"/>
        <v/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0"/>
      <c r="B215" s="10"/>
      <c r="C215" s="10"/>
      <c r="D215" s="10"/>
      <c r="E215" s="10"/>
      <c r="F215" s="26" t="str">
        <f t="shared" si="2"/>
        <v/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0"/>
      <c r="B216" s="10"/>
      <c r="C216" s="10"/>
      <c r="D216" s="10"/>
      <c r="E216" s="10"/>
      <c r="F216" s="26" t="str">
        <f t="shared" si="2"/>
        <v/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0"/>
      <c r="B217" s="10"/>
      <c r="C217" s="10"/>
      <c r="D217" s="10"/>
      <c r="E217" s="10"/>
      <c r="F217" s="26" t="str">
        <f t="shared" si="2"/>
        <v/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0"/>
      <c r="B218" s="10"/>
      <c r="C218" s="10"/>
      <c r="D218" s="10"/>
      <c r="E218" s="10"/>
      <c r="F218" s="26" t="str">
        <f t="shared" si="2"/>
        <v/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0"/>
      <c r="B219" s="10"/>
      <c r="C219" s="10"/>
      <c r="D219" s="10"/>
      <c r="E219" s="10"/>
      <c r="F219" s="26" t="str">
        <f t="shared" si="2"/>
        <v/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0"/>
      <c r="B220" s="10"/>
      <c r="C220" s="10"/>
      <c r="D220" s="10"/>
      <c r="E220" s="10"/>
      <c r="F220" s="26" t="str">
        <f t="shared" si="2"/>
        <v/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0"/>
      <c r="B221" s="10"/>
      <c r="C221" s="10"/>
      <c r="D221" s="10"/>
      <c r="E221" s="10"/>
      <c r="F221" s="26" t="str">
        <f t="shared" si="2"/>
        <v/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0"/>
      <c r="B222" s="10"/>
      <c r="C222" s="10"/>
      <c r="D222" s="10"/>
      <c r="E222" s="10"/>
      <c r="F222" s="26" t="str">
        <f t="shared" si="2"/>
        <v/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0"/>
      <c r="B223" s="10"/>
      <c r="C223" s="10"/>
      <c r="D223" s="10"/>
      <c r="E223" s="10"/>
      <c r="F223" s="26" t="str">
        <f t="shared" si="2"/>
        <v/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0"/>
      <c r="B224" s="10"/>
      <c r="C224" s="10"/>
      <c r="D224" s="10"/>
      <c r="E224" s="10"/>
      <c r="F224" s="26" t="str">
        <f t="shared" si="2"/>
        <v/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0"/>
      <c r="B225" s="10"/>
      <c r="C225" s="10"/>
      <c r="D225" s="10"/>
      <c r="E225" s="10"/>
      <c r="F225" s="26" t="str">
        <f t="shared" si="2"/>
        <v/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0"/>
      <c r="B226" s="10"/>
      <c r="C226" s="10"/>
      <c r="D226" s="10"/>
      <c r="E226" s="10"/>
      <c r="F226" s="26" t="str">
        <f t="shared" si="2"/>
        <v/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10"/>
      <c r="E227" s="10"/>
      <c r="F227" s="26" t="str">
        <f t="shared" si="2"/>
        <v/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10"/>
      <c r="E228" s="10"/>
      <c r="F228" s="26" t="str">
        <f t="shared" si="2"/>
        <v/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10"/>
      <c r="E229" s="10"/>
      <c r="F229" s="26" t="str">
        <f t="shared" si="2"/>
        <v/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10"/>
      <c r="E230" s="10"/>
      <c r="F230" s="26" t="str">
        <f t="shared" si="2"/>
        <v/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10"/>
      <c r="E231" s="10"/>
      <c r="F231" s="26" t="str">
        <f t="shared" si="2"/>
        <v/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10"/>
      <c r="E232" s="10"/>
      <c r="F232" s="26" t="str">
        <f t="shared" si="2"/>
        <v/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10"/>
      <c r="E233" s="10"/>
      <c r="F233" s="26" t="str">
        <f t="shared" si="2"/>
        <v/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10"/>
      <c r="E234" s="10"/>
      <c r="F234" s="26" t="str">
        <f t="shared" si="2"/>
        <v/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10"/>
      <c r="E235" s="10"/>
      <c r="F235" s="26" t="str">
        <f t="shared" si="2"/>
        <v/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10"/>
      <c r="E236" s="10"/>
      <c r="F236" s="26" t="str">
        <f t="shared" si="2"/>
        <v/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10"/>
      <c r="E237" s="10"/>
      <c r="F237" s="26" t="str">
        <f t="shared" si="2"/>
        <v/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10"/>
      <c r="E238" s="10"/>
      <c r="F238" s="26" t="str">
        <f t="shared" si="2"/>
        <v/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10"/>
      <c r="E239" s="10"/>
      <c r="F239" s="26" t="str">
        <f t="shared" si="2"/>
        <v/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10"/>
      <c r="E240" s="10"/>
      <c r="F240" s="26" t="str">
        <f t="shared" si="2"/>
        <v/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10"/>
      <c r="E241" s="10"/>
      <c r="F241" s="26" t="str">
        <f t="shared" si="2"/>
        <v/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10"/>
      <c r="E242" s="10"/>
      <c r="F242" s="26" t="str">
        <f t="shared" si="2"/>
        <v/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10"/>
      <c r="E243" s="10"/>
      <c r="F243" s="26" t="str">
        <f t="shared" si="2"/>
        <v/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10"/>
      <c r="E244" s="10"/>
      <c r="F244" s="26" t="str">
        <f t="shared" si="2"/>
        <v/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10"/>
      <c r="E245" s="10"/>
      <c r="F245" s="26" t="str">
        <f t="shared" si="2"/>
        <v/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10"/>
      <c r="E246" s="10"/>
      <c r="F246" s="26" t="str">
        <f t="shared" si="2"/>
        <v/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10"/>
      <c r="E247" s="10"/>
      <c r="F247" s="26" t="str">
        <f t="shared" si="2"/>
        <v/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10"/>
      <c r="E248" s="10"/>
      <c r="F248" s="26" t="str">
        <f t="shared" si="2"/>
        <v/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10"/>
      <c r="E249" s="10"/>
      <c r="F249" s="26" t="str">
        <f t="shared" si="2"/>
        <v/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10"/>
      <c r="E250" s="10"/>
      <c r="F250" s="26" t="str">
        <f t="shared" si="2"/>
        <v/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10"/>
      <c r="E251" s="10"/>
      <c r="F251" s="26" t="str">
        <f t="shared" si="2"/>
        <v/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10"/>
      <c r="E252" s="10"/>
      <c r="F252" s="26" t="str">
        <f t="shared" si="2"/>
        <v/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10"/>
      <c r="E253" s="10"/>
      <c r="F253" s="26" t="str">
        <f t="shared" si="2"/>
        <v/>
      </c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10"/>
      <c r="E254" s="10"/>
      <c r="F254" s="26" t="str">
        <f t="shared" si="2"/>
        <v/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10"/>
      <c r="E255" s="10"/>
      <c r="F255" s="26" t="str">
        <f t="shared" si="2"/>
        <v/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10"/>
      <c r="E256" s="10"/>
      <c r="F256" s="26" t="str">
        <f t="shared" si="2"/>
        <v/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10"/>
      <c r="E257" s="10"/>
      <c r="F257" s="26" t="str">
        <f t="shared" si="2"/>
        <v/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10"/>
      <c r="E258" s="10"/>
      <c r="F258" s="26" t="str">
        <f t="shared" si="2"/>
        <v/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10"/>
      <c r="E259" s="10"/>
      <c r="F259" s="26" t="str">
        <f t="shared" si="2"/>
        <v/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10"/>
      <c r="E260" s="10"/>
      <c r="F260" s="26" t="str">
        <f t="shared" si="2"/>
        <v/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10"/>
      <c r="E261" s="10"/>
      <c r="F261" s="26" t="str">
        <f t="shared" si="2"/>
        <v/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10"/>
      <c r="E262" s="10"/>
      <c r="F262" s="26" t="str">
        <f t="shared" si="2"/>
        <v/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10"/>
      <c r="E263" s="10"/>
      <c r="F263" s="26" t="str">
        <f t="shared" si="2"/>
        <v/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10"/>
      <c r="E264" s="10"/>
      <c r="F264" s="26" t="str">
        <f t="shared" si="2"/>
        <v/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10"/>
      <c r="E265" s="10"/>
      <c r="F265" s="26" t="str">
        <f t="shared" si="2"/>
        <v/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10"/>
      <c r="E266" s="10"/>
      <c r="F266" s="26" t="str">
        <f t="shared" si="2"/>
        <v/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10"/>
      <c r="E267" s="10"/>
      <c r="F267" s="26" t="str">
        <f t="shared" si="2"/>
        <v/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10"/>
      <c r="E268" s="10"/>
      <c r="F268" s="26" t="str">
        <f t="shared" si="2"/>
        <v/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10"/>
      <c r="E269" s="10"/>
      <c r="F269" s="26" t="str">
        <f t="shared" si="2"/>
        <v/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10"/>
      <c r="E270" s="10"/>
      <c r="F270" s="26" t="str">
        <f t="shared" si="2"/>
        <v/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10"/>
      <c r="E271" s="10"/>
      <c r="F271" s="26" t="str">
        <f t="shared" si="2"/>
        <v/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10"/>
      <c r="E272" s="10"/>
      <c r="F272" s="26" t="str">
        <f t="shared" si="2"/>
        <v/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10"/>
      <c r="E273" s="10"/>
      <c r="F273" s="26" t="str">
        <f t="shared" si="2"/>
        <v/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10"/>
      <c r="E274" s="10"/>
      <c r="F274" s="26" t="str">
        <f t="shared" si="2"/>
        <v/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10"/>
      <c r="E275" s="10"/>
      <c r="F275" s="26" t="str">
        <f t="shared" si="2"/>
        <v/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10"/>
      <c r="E276" s="10"/>
      <c r="F276" s="26" t="str">
        <f t="shared" si="2"/>
        <v/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10"/>
      <c r="E277" s="10"/>
      <c r="F277" s="26" t="str">
        <f t="shared" si="2"/>
        <v/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10"/>
      <c r="E278" s="10"/>
      <c r="F278" s="26" t="str">
        <f t="shared" si="2"/>
        <v/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10"/>
      <c r="E279" s="10"/>
      <c r="F279" s="26" t="str">
        <f t="shared" si="2"/>
        <v/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10"/>
      <c r="E280" s="10"/>
      <c r="F280" s="26" t="str">
        <f t="shared" si="2"/>
        <v/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10"/>
      <c r="E281" s="10"/>
      <c r="F281" s="26" t="str">
        <f t="shared" si="2"/>
        <v/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10"/>
      <c r="E282" s="10"/>
      <c r="F282" s="26" t="str">
        <f t="shared" si="2"/>
        <v/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10"/>
      <c r="E283" s="10"/>
      <c r="F283" s="26" t="str">
        <f t="shared" si="2"/>
        <v/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10"/>
      <c r="E284" s="10"/>
      <c r="F284" s="26" t="str">
        <f t="shared" si="2"/>
        <v/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10"/>
      <c r="E285" s="10"/>
      <c r="F285" s="26" t="str">
        <f t="shared" si="2"/>
        <v/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10"/>
      <c r="E286" s="10"/>
      <c r="F286" s="26" t="str">
        <f t="shared" si="2"/>
        <v/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10"/>
      <c r="E287" s="10"/>
      <c r="F287" s="26" t="str">
        <f t="shared" si="2"/>
        <v/>
      </c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10"/>
      <c r="E288" s="10"/>
      <c r="F288" s="26" t="str">
        <f t="shared" si="2"/>
        <v/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10"/>
      <c r="E289" s="10"/>
      <c r="F289" s="26" t="str">
        <f t="shared" si="2"/>
        <v/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10"/>
      <c r="E290" s="10"/>
      <c r="F290" s="26" t="str">
        <f t="shared" si="2"/>
        <v/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10"/>
      <c r="E291" s="10"/>
      <c r="F291" s="26" t="str">
        <f t="shared" si="2"/>
        <v/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10"/>
      <c r="E292" s="10"/>
      <c r="F292" s="26" t="str">
        <f t="shared" si="2"/>
        <v/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10"/>
      <c r="E293" s="10"/>
      <c r="F293" s="26" t="str">
        <f t="shared" si="2"/>
        <v/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10"/>
      <c r="E294" s="10"/>
      <c r="F294" s="26" t="str">
        <f t="shared" si="2"/>
        <v/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10"/>
      <c r="E295" s="10"/>
      <c r="F295" s="26" t="str">
        <f t="shared" si="2"/>
        <v/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10"/>
      <c r="E296" s="10"/>
      <c r="F296" s="26" t="str">
        <f t="shared" si="2"/>
        <v/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10"/>
      <c r="E297" s="10"/>
      <c r="F297" s="26" t="str">
        <f t="shared" si="2"/>
        <v/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10"/>
      <c r="E298" s="10"/>
      <c r="F298" s="26" t="str">
        <f t="shared" si="2"/>
        <v/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10"/>
      <c r="E299" s="10"/>
      <c r="F299" s="26" t="str">
        <f t="shared" si="2"/>
        <v/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10"/>
      <c r="E300" s="10"/>
      <c r="F300" s="26" t="str">
        <f t="shared" si="2"/>
        <v/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10"/>
      <c r="E301" s="10"/>
      <c r="F301" s="26" t="str">
        <f t="shared" si="2"/>
        <v/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10"/>
      <c r="E302" s="10"/>
      <c r="F302" s="26" t="str">
        <f t="shared" si="2"/>
        <v/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10"/>
      <c r="E303" s="10"/>
      <c r="F303" s="26" t="str">
        <f t="shared" si="2"/>
        <v/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10"/>
      <c r="E304" s="10"/>
      <c r="F304" s="26" t="str">
        <f t="shared" si="2"/>
        <v/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10"/>
      <c r="E305" s="10"/>
      <c r="F305" s="26" t="str">
        <f t="shared" si="2"/>
        <v/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10"/>
      <c r="E306" s="10"/>
      <c r="F306" s="26" t="str">
        <f t="shared" si="2"/>
        <v/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10"/>
      <c r="E307" s="10"/>
      <c r="F307" s="26" t="str">
        <f t="shared" si="2"/>
        <v/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10"/>
      <c r="E308" s="10"/>
      <c r="F308" s="26" t="str">
        <f t="shared" si="2"/>
        <v/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10"/>
      <c r="E309" s="10"/>
      <c r="F309" s="26" t="str">
        <f t="shared" si="2"/>
        <v/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10"/>
      <c r="E310" s="10"/>
      <c r="F310" s="26" t="str">
        <f t="shared" si="2"/>
        <v/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10"/>
      <c r="E311" s="10"/>
      <c r="F311" s="26" t="str">
        <f t="shared" si="2"/>
        <v/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10"/>
      <c r="E312" s="10"/>
      <c r="F312" s="26" t="str">
        <f t="shared" si="2"/>
        <v/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10"/>
      <c r="E313" s="10"/>
      <c r="F313" s="26" t="str">
        <f t="shared" si="2"/>
        <v/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10"/>
      <c r="E314" s="10"/>
      <c r="F314" s="26" t="str">
        <f t="shared" si="2"/>
        <v/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10"/>
      <c r="E315" s="10"/>
      <c r="F315" s="26" t="str">
        <f t="shared" si="2"/>
        <v/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10"/>
      <c r="E316" s="10"/>
      <c r="F316" s="26" t="str">
        <f t="shared" si="2"/>
        <v/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10"/>
      <c r="E317" s="10"/>
      <c r="F317" s="26" t="str">
        <f t="shared" si="2"/>
        <v/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10"/>
      <c r="E318" s="10"/>
      <c r="F318" s="26" t="str">
        <f t="shared" si="2"/>
        <v/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10"/>
      <c r="E319" s="10"/>
      <c r="F319" s="26" t="str">
        <f t="shared" si="2"/>
        <v/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10"/>
      <c r="E320" s="10"/>
      <c r="F320" s="26" t="str">
        <f t="shared" si="2"/>
        <v/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10"/>
      <c r="E321" s="10"/>
      <c r="F321" s="26" t="str">
        <f t="shared" si="2"/>
        <v/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10"/>
      <c r="E322" s="10"/>
      <c r="F322" s="26" t="str">
        <f t="shared" si="2"/>
        <v/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10"/>
      <c r="E323" s="10"/>
      <c r="F323" s="26" t="str">
        <f t="shared" si="2"/>
        <v/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10"/>
      <c r="E324" s="10"/>
      <c r="F324" s="26" t="str">
        <f t="shared" si="2"/>
        <v/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10"/>
      <c r="E325" s="10"/>
      <c r="F325" s="26" t="str">
        <f t="shared" si="2"/>
        <v/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10"/>
      <c r="E326" s="10"/>
      <c r="F326" s="26" t="str">
        <f t="shared" si="2"/>
        <v/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10"/>
      <c r="E327" s="10"/>
      <c r="F327" s="26" t="str">
        <f t="shared" si="2"/>
        <v/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10"/>
      <c r="E328" s="10"/>
      <c r="F328" s="26" t="str">
        <f t="shared" si="2"/>
        <v/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10"/>
      <c r="E329" s="10"/>
      <c r="F329" s="26" t="str">
        <f t="shared" si="2"/>
        <v/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0"/>
      <c r="E330" s="10"/>
      <c r="F330" s="26" t="str">
        <f t="shared" si="2"/>
        <v/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0"/>
      <c r="E331" s="10"/>
      <c r="F331" s="26" t="str">
        <f t="shared" si="2"/>
        <v/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0"/>
      <c r="E332" s="10"/>
      <c r="F332" s="26" t="str">
        <f t="shared" si="2"/>
        <v/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0"/>
      <c r="E333" s="10"/>
      <c r="F333" s="26" t="str">
        <f t="shared" si="2"/>
        <v/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0"/>
      <c r="E334" s="10"/>
      <c r="F334" s="26" t="str">
        <f t="shared" si="2"/>
        <v/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0"/>
      <c r="E335" s="10"/>
      <c r="F335" s="26" t="str">
        <f t="shared" si="2"/>
        <v/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0"/>
      <c r="E336" s="10"/>
      <c r="F336" s="26" t="str">
        <f t="shared" si="2"/>
        <v/>
      </c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0"/>
      <c r="E337" s="10"/>
      <c r="F337" s="26" t="str">
        <f t="shared" si="2"/>
        <v/>
      </c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0"/>
      <c r="E338" s="10"/>
      <c r="F338" s="26" t="str">
        <f t="shared" si="2"/>
        <v/>
      </c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0"/>
      <c r="E339" s="10"/>
      <c r="F339" s="26" t="str">
        <f t="shared" si="2"/>
        <v/>
      </c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0"/>
      <c r="E340" s="10"/>
      <c r="F340" s="26" t="str">
        <f t="shared" si="2"/>
        <v/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0"/>
      <c r="E341" s="10"/>
      <c r="F341" s="26" t="str">
        <f t="shared" si="2"/>
        <v/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0"/>
      <c r="E342" s="10"/>
      <c r="F342" s="26" t="str">
        <f t="shared" si="2"/>
        <v/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0"/>
      <c r="E343" s="10"/>
      <c r="F343" s="26" t="str">
        <f t="shared" si="2"/>
        <v/>
      </c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0"/>
      <c r="E344" s="10"/>
      <c r="F344" s="26" t="str">
        <f t="shared" si="2"/>
        <v/>
      </c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0"/>
      <c r="E345" s="10"/>
      <c r="F345" s="26" t="str">
        <f t="shared" si="2"/>
        <v/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0"/>
      <c r="E346" s="10"/>
      <c r="F346" s="26" t="str">
        <f t="shared" si="2"/>
        <v/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0"/>
      <c r="E347" s="10"/>
      <c r="F347" s="26" t="str">
        <f t="shared" si="2"/>
        <v/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0"/>
      <c r="E348" s="10"/>
      <c r="F348" s="26" t="str">
        <f t="shared" si="2"/>
        <v/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0"/>
      <c r="E349" s="10"/>
      <c r="F349" s="26" t="str">
        <f t="shared" si="2"/>
        <v/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0"/>
      <c r="E350" s="10"/>
      <c r="F350" s="26" t="str">
        <f t="shared" si="2"/>
        <v/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0"/>
      <c r="E351" s="10"/>
      <c r="F351" s="26" t="str">
        <f t="shared" si="2"/>
        <v/>
      </c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0"/>
      <c r="E352" s="10"/>
      <c r="F352" s="26" t="str">
        <f t="shared" si="2"/>
        <v/>
      </c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0"/>
      <c r="E353" s="10"/>
      <c r="F353" s="26" t="str">
        <f t="shared" si="2"/>
        <v/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0"/>
      <c r="E354" s="10"/>
      <c r="F354" s="26" t="str">
        <f t="shared" si="2"/>
        <v/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0"/>
      <c r="E355" s="10"/>
      <c r="F355" s="26" t="str">
        <f t="shared" si="2"/>
        <v/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0"/>
      <c r="E356" s="10"/>
      <c r="F356" s="26" t="str">
        <f t="shared" si="2"/>
        <v/>
      </c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0"/>
      <c r="E357" s="10"/>
      <c r="F357" s="26" t="str">
        <f t="shared" si="2"/>
        <v/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0"/>
      <c r="E358" s="10"/>
      <c r="F358" s="26" t="str">
        <f t="shared" si="2"/>
        <v/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0"/>
      <c r="E359" s="10"/>
      <c r="F359" s="26" t="str">
        <f t="shared" si="2"/>
        <v/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0"/>
      <c r="E360" s="10"/>
      <c r="F360" s="26" t="str">
        <f t="shared" si="2"/>
        <v/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0"/>
      <c r="E361" s="10"/>
      <c r="F361" s="26" t="str">
        <f t="shared" si="2"/>
        <v/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0"/>
      <c r="E362" s="10"/>
      <c r="F362" s="26" t="str">
        <f t="shared" si="2"/>
        <v/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0"/>
      <c r="E363" s="10"/>
      <c r="F363" s="26" t="str">
        <f t="shared" si="2"/>
        <v/>
      </c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0"/>
      <c r="E364" s="10"/>
      <c r="F364" s="26" t="str">
        <f t="shared" si="2"/>
        <v/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0"/>
      <c r="E365" s="10"/>
      <c r="F365" s="26" t="str">
        <f t="shared" si="2"/>
        <v/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0"/>
      <c r="E366" s="10"/>
      <c r="F366" s="26" t="str">
        <f t="shared" si="2"/>
        <v/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0"/>
      <c r="E367" s="10"/>
      <c r="F367" s="26" t="str">
        <f t="shared" si="2"/>
        <v/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0"/>
      <c r="E368" s="10"/>
      <c r="F368" s="26" t="str">
        <f t="shared" si="2"/>
        <v/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0"/>
      <c r="E369" s="10"/>
      <c r="F369" s="26" t="str">
        <f t="shared" si="2"/>
        <v/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0"/>
      <c r="E370" s="10"/>
      <c r="F370" s="26" t="str">
        <f t="shared" si="2"/>
        <v/>
      </c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0"/>
      <c r="E371" s="10"/>
      <c r="F371" s="26" t="str">
        <f t="shared" si="2"/>
        <v/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0"/>
      <c r="E372" s="10"/>
      <c r="F372" s="26" t="str">
        <f t="shared" si="2"/>
        <v/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0"/>
      <c r="E373" s="10"/>
      <c r="F373" s="26" t="str">
        <f t="shared" si="2"/>
        <v/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0"/>
      <c r="E374" s="10"/>
      <c r="F374" s="26" t="str">
        <f t="shared" si="2"/>
        <v/>
      </c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0"/>
      <c r="E375" s="10"/>
      <c r="F375" s="26" t="str">
        <f t="shared" si="2"/>
        <v/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0"/>
      <c r="E376" s="10"/>
      <c r="F376" s="26" t="str">
        <f t="shared" si="2"/>
        <v/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0"/>
      <c r="E377" s="10"/>
      <c r="F377" s="26" t="str">
        <f t="shared" si="2"/>
        <v/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0"/>
      <c r="E378" s="10"/>
      <c r="F378" s="26" t="str">
        <f t="shared" si="2"/>
        <v/>
      </c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0"/>
      <c r="E379" s="10"/>
      <c r="F379" s="26" t="str">
        <f t="shared" si="2"/>
        <v/>
      </c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0"/>
      <c r="E380" s="10"/>
      <c r="F380" s="26" t="str">
        <f t="shared" si="2"/>
        <v/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0"/>
      <c r="E381" s="10"/>
      <c r="F381" s="26" t="str">
        <f t="shared" si="2"/>
        <v/>
      </c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0"/>
      <c r="E382" s="10"/>
      <c r="F382" s="26" t="str">
        <f t="shared" si="2"/>
        <v/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0"/>
      <c r="E383" s="10"/>
      <c r="F383" s="26" t="str">
        <f t="shared" si="2"/>
        <v/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0"/>
      <c r="E384" s="10"/>
      <c r="F384" s="26" t="str">
        <f t="shared" si="2"/>
        <v/>
      </c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0"/>
      <c r="E385" s="10"/>
      <c r="F385" s="26" t="str">
        <f t="shared" si="2"/>
        <v/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0"/>
      <c r="E386" s="10"/>
      <c r="F386" s="26" t="str">
        <f t="shared" si="2"/>
        <v/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0"/>
      <c r="E387" s="10"/>
      <c r="F387" s="26" t="str">
        <f t="shared" si="2"/>
        <v/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0"/>
      <c r="E388" s="10"/>
      <c r="F388" s="26" t="str">
        <f t="shared" si="2"/>
        <v/>
      </c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0"/>
      <c r="E389" s="10"/>
      <c r="F389" s="26" t="str">
        <f t="shared" si="2"/>
        <v/>
      </c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0"/>
      <c r="E390" s="10"/>
      <c r="F390" s="26" t="str">
        <f t="shared" si="2"/>
        <v/>
      </c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0"/>
      <c r="E391" s="10"/>
      <c r="F391" s="26" t="str">
        <f t="shared" si="2"/>
        <v/>
      </c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0"/>
      <c r="E392" s="10"/>
      <c r="F392" s="26" t="str">
        <f t="shared" si="2"/>
        <v/>
      </c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0"/>
      <c r="E393" s="10"/>
      <c r="F393" s="26" t="str">
        <f t="shared" si="2"/>
        <v/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0"/>
      <c r="E394" s="10"/>
      <c r="F394" s="26" t="str">
        <f t="shared" si="2"/>
        <v/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0"/>
      <c r="E395" s="10"/>
      <c r="F395" s="26" t="str">
        <f t="shared" si="2"/>
        <v/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0"/>
      <c r="E396" s="10"/>
      <c r="F396" s="26" t="str">
        <f t="shared" si="2"/>
        <v/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0"/>
      <c r="E397" s="10"/>
      <c r="F397" s="26" t="str">
        <f t="shared" si="2"/>
        <v/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0"/>
      <c r="E398" s="10"/>
      <c r="F398" s="26" t="str">
        <f t="shared" si="2"/>
        <v/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0"/>
      <c r="E399" s="10"/>
      <c r="F399" s="26" t="str">
        <f t="shared" si="2"/>
        <v/>
      </c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0"/>
      <c r="E400" s="10"/>
      <c r="F400" s="26" t="str">
        <f t="shared" si="2"/>
        <v/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0"/>
      <c r="E401" s="10"/>
      <c r="F401" s="26" t="str">
        <f t="shared" si="2"/>
        <v/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0"/>
      <c r="E402" s="10"/>
      <c r="F402" s="26" t="str">
        <f t="shared" si="2"/>
        <v/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0"/>
      <c r="E403" s="10"/>
      <c r="F403" s="26" t="str">
        <f t="shared" si="2"/>
        <v/>
      </c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0"/>
      <c r="E404" s="10"/>
      <c r="F404" s="26" t="str">
        <f t="shared" si="2"/>
        <v/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0"/>
      <c r="E405" s="10"/>
      <c r="F405" s="26" t="str">
        <f t="shared" si="2"/>
        <v/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0"/>
      <c r="E406" s="10"/>
      <c r="F406" s="26" t="str">
        <f t="shared" si="2"/>
        <v/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0"/>
      <c r="E407" s="10"/>
      <c r="F407" s="26" t="str">
        <f t="shared" si="2"/>
        <v/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0"/>
      <c r="E408" s="10"/>
      <c r="F408" s="26" t="str">
        <f t="shared" si="2"/>
        <v/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0"/>
      <c r="E409" s="10"/>
      <c r="F409" s="26" t="str">
        <f t="shared" si="2"/>
        <v/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0"/>
      <c r="E410" s="10"/>
      <c r="F410" s="26" t="str">
        <f t="shared" si="2"/>
        <v/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0"/>
      <c r="E411" s="10"/>
      <c r="F411" s="26" t="str">
        <f t="shared" si="2"/>
        <v/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0"/>
      <c r="E412" s="10"/>
      <c r="F412" s="26" t="str">
        <f t="shared" si="2"/>
        <v/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0"/>
      <c r="E413" s="10"/>
      <c r="F413" s="26" t="str">
        <f t="shared" si="2"/>
        <v/>
      </c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0"/>
      <c r="E414" s="10"/>
      <c r="F414" s="26" t="str">
        <f t="shared" si="2"/>
        <v/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0"/>
      <c r="E415" s="10"/>
      <c r="F415" s="26" t="str">
        <f t="shared" si="2"/>
        <v/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0"/>
      <c r="E416" s="10"/>
      <c r="F416" s="26" t="str">
        <f t="shared" si="2"/>
        <v/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0"/>
      <c r="E417" s="10"/>
      <c r="F417" s="26" t="str">
        <f t="shared" si="2"/>
        <v/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0"/>
      <c r="E418" s="10"/>
      <c r="F418" s="26" t="str">
        <f t="shared" si="2"/>
        <v/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0"/>
      <c r="E419" s="10"/>
      <c r="F419" s="26" t="str">
        <f t="shared" si="2"/>
        <v/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0"/>
      <c r="E420" s="10"/>
      <c r="F420" s="26" t="str">
        <f t="shared" si="2"/>
        <v/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0"/>
      <c r="E421" s="10"/>
      <c r="F421" s="26" t="str">
        <f t="shared" si="2"/>
        <v/>
      </c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0"/>
      <c r="E422" s="10"/>
      <c r="F422" s="26" t="str">
        <f t="shared" si="2"/>
        <v/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0"/>
      <c r="E423" s="10"/>
      <c r="F423" s="26" t="str">
        <f t="shared" si="2"/>
        <v/>
      </c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0"/>
      <c r="E424" s="10"/>
      <c r="F424" s="26" t="str">
        <f t="shared" si="2"/>
        <v/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0"/>
      <c r="E425" s="10"/>
      <c r="F425" s="26" t="str">
        <f t="shared" si="2"/>
        <v/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0"/>
      <c r="E426" s="10"/>
      <c r="F426" s="26" t="str">
        <f t="shared" si="2"/>
        <v/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0"/>
      <c r="E427" s="10"/>
      <c r="F427" s="26" t="str">
        <f t="shared" si="2"/>
        <v/>
      </c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0"/>
      <c r="E428" s="10"/>
      <c r="F428" s="26" t="str">
        <f t="shared" si="2"/>
        <v/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0"/>
      <c r="E429" s="10"/>
      <c r="F429" s="26" t="str">
        <f t="shared" si="2"/>
        <v/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0"/>
      <c r="E430" s="10"/>
      <c r="F430" s="26" t="str">
        <f t="shared" si="2"/>
        <v/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0"/>
      <c r="E431" s="10"/>
      <c r="F431" s="26" t="str">
        <f t="shared" si="2"/>
        <v/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0"/>
      <c r="E432" s="10"/>
      <c r="F432" s="26" t="str">
        <f t="shared" si="2"/>
        <v/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0"/>
      <c r="E433" s="10"/>
      <c r="F433" s="26" t="str">
        <f t="shared" si="2"/>
        <v/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0"/>
      <c r="E434" s="10"/>
      <c r="F434" s="26" t="str">
        <f t="shared" si="2"/>
        <v/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0"/>
      <c r="E435" s="10"/>
      <c r="F435" s="26" t="str">
        <f t="shared" si="2"/>
        <v/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0"/>
      <c r="E436" s="10"/>
      <c r="F436" s="26" t="str">
        <f t="shared" si="2"/>
        <v/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0"/>
      <c r="E437" s="10"/>
      <c r="F437" s="26" t="str">
        <f t="shared" si="2"/>
        <v/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0"/>
      <c r="E438" s="10"/>
      <c r="F438" s="26" t="str">
        <f t="shared" si="2"/>
        <v/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0"/>
      <c r="E439" s="10"/>
      <c r="F439" s="26" t="str">
        <f t="shared" si="2"/>
        <v/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0"/>
      <c r="E440" s="10"/>
      <c r="F440" s="26" t="str">
        <f t="shared" si="2"/>
        <v/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0"/>
      <c r="E441" s="10"/>
      <c r="F441" s="26" t="str">
        <f t="shared" si="2"/>
        <v/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0"/>
      <c r="E442" s="10"/>
      <c r="F442" s="26" t="str">
        <f t="shared" si="2"/>
        <v/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0"/>
      <c r="E443" s="10"/>
      <c r="F443" s="26" t="str">
        <f t="shared" si="2"/>
        <v/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0"/>
      <c r="E444" s="10"/>
      <c r="F444" s="26" t="str">
        <f t="shared" si="2"/>
        <v/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0"/>
      <c r="E445" s="10"/>
      <c r="F445" s="26" t="str">
        <f t="shared" si="2"/>
        <v/>
      </c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0"/>
      <c r="E446" s="10"/>
      <c r="F446" s="26" t="str">
        <f t="shared" si="2"/>
        <v/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0"/>
      <c r="E447" s="10"/>
      <c r="F447" s="26" t="str">
        <f t="shared" si="2"/>
        <v/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0"/>
      <c r="E448" s="10"/>
      <c r="F448" s="26" t="str">
        <f t="shared" si="2"/>
        <v/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0"/>
      <c r="E449" s="10"/>
      <c r="F449" s="26" t="str">
        <f t="shared" si="2"/>
        <v/>
      </c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0"/>
      <c r="E450" s="10"/>
      <c r="F450" s="26" t="str">
        <f t="shared" si="2"/>
        <v/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0"/>
      <c r="E451" s="10"/>
      <c r="F451" s="26" t="str">
        <f t="shared" si="2"/>
        <v/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0"/>
      <c r="E452" s="10"/>
      <c r="F452" s="26" t="str">
        <f t="shared" si="2"/>
        <v/>
      </c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0"/>
      <c r="E453" s="10"/>
      <c r="F453" s="26" t="str">
        <f t="shared" si="2"/>
        <v/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0"/>
      <c r="E454" s="10"/>
      <c r="F454" s="26" t="str">
        <f t="shared" si="2"/>
        <v/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0"/>
      <c r="E455" s="10"/>
      <c r="F455" s="26" t="str">
        <f t="shared" si="2"/>
        <v/>
      </c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0"/>
      <c r="E456" s="10"/>
      <c r="F456" s="26" t="str">
        <f t="shared" si="2"/>
        <v/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0"/>
      <c r="E457" s="10"/>
      <c r="F457" s="26" t="str">
        <f t="shared" si="2"/>
        <v/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0"/>
      <c r="E458" s="10"/>
      <c r="F458" s="26" t="str">
        <f t="shared" si="2"/>
        <v/>
      </c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0"/>
      <c r="E459" s="10"/>
      <c r="F459" s="26" t="str">
        <f t="shared" si="2"/>
        <v/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0"/>
      <c r="E460" s="10"/>
      <c r="F460" s="26" t="str">
        <f t="shared" si="2"/>
        <v/>
      </c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0"/>
      <c r="E461" s="10"/>
      <c r="F461" s="26" t="str">
        <f t="shared" si="2"/>
        <v/>
      </c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0"/>
      <c r="E462" s="10"/>
      <c r="F462" s="26" t="str">
        <f t="shared" si="2"/>
        <v/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0"/>
      <c r="E463" s="10"/>
      <c r="F463" s="26" t="str">
        <f t="shared" si="2"/>
        <v/>
      </c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0"/>
      <c r="E464" s="10"/>
      <c r="F464" s="26" t="str">
        <f t="shared" si="2"/>
        <v/>
      </c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0"/>
      <c r="E465" s="10"/>
      <c r="F465" s="26" t="str">
        <f t="shared" si="2"/>
        <v/>
      </c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0"/>
      <c r="E466" s="10"/>
      <c r="F466" s="26" t="str">
        <f t="shared" si="2"/>
        <v/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0"/>
      <c r="E467" s="10"/>
      <c r="F467" s="26" t="str">
        <f t="shared" si="2"/>
        <v/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0"/>
      <c r="E468" s="10"/>
      <c r="F468" s="26" t="str">
        <f t="shared" si="2"/>
        <v/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0"/>
      <c r="E469" s="10"/>
      <c r="F469" s="26" t="str">
        <f t="shared" si="2"/>
        <v/>
      </c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0"/>
      <c r="E470" s="10"/>
      <c r="F470" s="26" t="str">
        <f t="shared" si="2"/>
        <v/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0"/>
      <c r="E471" s="10"/>
      <c r="F471" s="26" t="str">
        <f t="shared" si="2"/>
        <v/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0"/>
      <c r="E472" s="10"/>
      <c r="F472" s="26" t="str">
        <f t="shared" si="2"/>
        <v/>
      </c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0"/>
      <c r="E473" s="10"/>
      <c r="F473" s="26" t="str">
        <f t="shared" si="2"/>
        <v/>
      </c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0"/>
      <c r="E474" s="10"/>
      <c r="F474" s="26" t="str">
        <f t="shared" si="2"/>
        <v/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0"/>
      <c r="E475" s="10"/>
      <c r="F475" s="26" t="str">
        <f t="shared" si="2"/>
        <v/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0"/>
      <c r="E476" s="10"/>
      <c r="F476" s="26" t="str">
        <f t="shared" si="2"/>
        <v/>
      </c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0"/>
      <c r="E477" s="10"/>
      <c r="F477" s="26" t="str">
        <f t="shared" si="2"/>
        <v/>
      </c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0"/>
      <c r="E478" s="10"/>
      <c r="F478" s="26" t="str">
        <f t="shared" si="2"/>
        <v/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0"/>
      <c r="E479" s="10"/>
      <c r="F479" s="26" t="str">
        <f t="shared" si="2"/>
        <v/>
      </c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0"/>
      <c r="E480" s="10"/>
      <c r="F480" s="26" t="str">
        <f t="shared" si="2"/>
        <v/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0"/>
      <c r="E481" s="10"/>
      <c r="F481" s="26" t="str">
        <f t="shared" si="2"/>
        <v/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0"/>
      <c r="E482" s="10"/>
      <c r="F482" s="26" t="str">
        <f t="shared" si="2"/>
        <v/>
      </c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0"/>
      <c r="E483" s="10"/>
      <c r="F483" s="26" t="str">
        <f t="shared" si="2"/>
        <v/>
      </c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0"/>
      <c r="E484" s="10"/>
      <c r="F484" s="26" t="str">
        <f t="shared" si="2"/>
        <v/>
      </c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0"/>
      <c r="E485" s="10"/>
      <c r="F485" s="26" t="str">
        <f t="shared" si="2"/>
        <v/>
      </c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0"/>
      <c r="E486" s="10"/>
      <c r="F486" s="26" t="str">
        <f t="shared" si="2"/>
        <v/>
      </c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0"/>
      <c r="E487" s="10"/>
      <c r="F487" s="26" t="str">
        <f t="shared" si="2"/>
        <v/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0"/>
      <c r="E488" s="10"/>
      <c r="F488" s="26" t="str">
        <f t="shared" si="2"/>
        <v/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0"/>
      <c r="E489" s="10"/>
      <c r="F489" s="26" t="str">
        <f t="shared" si="2"/>
        <v/>
      </c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0"/>
      <c r="E490" s="10"/>
      <c r="F490" s="26" t="str">
        <f t="shared" si="2"/>
        <v/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0"/>
      <c r="E491" s="10"/>
      <c r="F491" s="26" t="str">
        <f t="shared" si="2"/>
        <v/>
      </c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0"/>
      <c r="E492" s="10"/>
      <c r="F492" s="26" t="str">
        <f t="shared" si="2"/>
        <v/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0"/>
      <c r="E493" s="10"/>
      <c r="F493" s="26" t="str">
        <f t="shared" si="2"/>
        <v/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0"/>
      <c r="E494" s="10"/>
      <c r="F494" s="26" t="str">
        <f t="shared" si="2"/>
        <v/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0"/>
      <c r="E495" s="10"/>
      <c r="F495" s="26" t="str">
        <f t="shared" si="2"/>
        <v/>
      </c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0"/>
      <c r="E496" s="10"/>
      <c r="F496" s="26" t="str">
        <f t="shared" si="2"/>
        <v/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0"/>
      <c r="E497" s="10"/>
      <c r="F497" s="26" t="str">
        <f t="shared" si="2"/>
        <v/>
      </c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0"/>
      <c r="E498" s="10"/>
      <c r="F498" s="26" t="str">
        <f t="shared" si="2"/>
        <v/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0"/>
      <c r="E499" s="10"/>
      <c r="F499" s="26" t="str">
        <f t="shared" si="2"/>
        <v/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0"/>
      <c r="E500" s="10"/>
      <c r="F500" s="26" t="str">
        <f t="shared" si="2"/>
        <v/>
      </c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0"/>
      <c r="E501" s="10"/>
      <c r="F501" s="26" t="str">
        <f t="shared" si="2"/>
        <v/>
      </c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0"/>
      <c r="E502" s="10"/>
      <c r="F502" s="26" t="str">
        <f t="shared" si="2"/>
        <v/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0"/>
      <c r="E503" s="10"/>
      <c r="F503" s="26" t="str">
        <f t="shared" si="2"/>
        <v/>
      </c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0"/>
      <c r="E504" s="10"/>
      <c r="F504" s="26" t="str">
        <f t="shared" si="2"/>
        <v/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0"/>
      <c r="E505" s="10"/>
      <c r="F505" s="26" t="str">
        <f t="shared" si="2"/>
        <v/>
      </c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0"/>
      <c r="E506" s="10"/>
      <c r="F506" s="26" t="str">
        <f t="shared" si="2"/>
        <v/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0"/>
      <c r="E507" s="10"/>
      <c r="F507" s="26" t="str">
        <f t="shared" si="2"/>
        <v/>
      </c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0"/>
      <c r="E508" s="10"/>
      <c r="F508" s="26" t="str">
        <f t="shared" si="2"/>
        <v/>
      </c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0"/>
      <c r="E509" s="10"/>
      <c r="F509" s="26" t="str">
        <f t="shared" si="2"/>
        <v/>
      </c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0"/>
      <c r="E510" s="10"/>
      <c r="F510" s="26" t="str">
        <f t="shared" si="2"/>
        <v/>
      </c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0"/>
      <c r="E511" s="10"/>
      <c r="F511" s="26" t="str">
        <f t="shared" si="2"/>
        <v/>
      </c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0"/>
      <c r="E512" s="10"/>
      <c r="F512" s="26" t="str">
        <f t="shared" si="2"/>
        <v/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0"/>
      <c r="E513" s="10"/>
      <c r="F513" s="26" t="str">
        <f t="shared" si="2"/>
        <v/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0"/>
      <c r="E514" s="10"/>
      <c r="F514" s="26" t="str">
        <f t="shared" si="2"/>
        <v/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0"/>
      <c r="E515" s="10"/>
      <c r="F515" s="26" t="str">
        <f t="shared" si="2"/>
        <v/>
      </c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0"/>
      <c r="E516" s="10"/>
      <c r="F516" s="26" t="str">
        <f t="shared" si="2"/>
        <v/>
      </c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0"/>
      <c r="E517" s="10"/>
      <c r="F517" s="26" t="str">
        <f t="shared" si="2"/>
        <v/>
      </c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0"/>
      <c r="E518" s="10"/>
      <c r="F518" s="26" t="str">
        <f t="shared" si="2"/>
        <v/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0"/>
      <c r="E519" s="10"/>
      <c r="F519" s="26" t="str">
        <f t="shared" si="2"/>
        <v/>
      </c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0"/>
      <c r="E520" s="10"/>
      <c r="F520" s="26" t="str">
        <f t="shared" si="2"/>
        <v/>
      </c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0"/>
      <c r="E521" s="10"/>
      <c r="F521" s="26" t="str">
        <f t="shared" si="2"/>
        <v/>
      </c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0"/>
      <c r="E522" s="10"/>
      <c r="F522" s="26" t="str">
        <f t="shared" si="2"/>
        <v/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0"/>
      <c r="E523" s="10"/>
      <c r="F523" s="26" t="str">
        <f t="shared" si="2"/>
        <v/>
      </c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0"/>
      <c r="E524" s="10"/>
      <c r="F524" s="26" t="str">
        <f t="shared" si="2"/>
        <v/>
      </c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0"/>
      <c r="E525" s="10"/>
      <c r="F525" s="26" t="str">
        <f t="shared" si="2"/>
        <v/>
      </c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0"/>
      <c r="E526" s="10"/>
      <c r="F526" s="26" t="str">
        <f t="shared" si="2"/>
        <v/>
      </c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0"/>
      <c r="E527" s="10"/>
      <c r="F527" s="26" t="str">
        <f t="shared" si="2"/>
        <v/>
      </c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0"/>
      <c r="E528" s="10"/>
      <c r="F528" s="26" t="str">
        <f t="shared" si="2"/>
        <v/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0"/>
      <c r="E529" s="10"/>
      <c r="F529" s="26" t="str">
        <f t="shared" si="2"/>
        <v/>
      </c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0"/>
      <c r="E530" s="10"/>
      <c r="F530" s="26" t="str">
        <f t="shared" si="2"/>
        <v/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0"/>
      <c r="E531" s="10"/>
      <c r="F531" s="26" t="str">
        <f t="shared" si="2"/>
        <v/>
      </c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0"/>
      <c r="E532" s="10"/>
      <c r="F532" s="26" t="str">
        <f t="shared" si="2"/>
        <v/>
      </c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0"/>
      <c r="E533" s="10"/>
      <c r="F533" s="26" t="str">
        <f t="shared" si="2"/>
        <v/>
      </c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0"/>
      <c r="E534" s="10"/>
      <c r="F534" s="26" t="str">
        <f t="shared" si="2"/>
        <v/>
      </c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0"/>
      <c r="E535" s="10"/>
      <c r="F535" s="26" t="str">
        <f t="shared" si="2"/>
        <v/>
      </c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0"/>
      <c r="E536" s="10"/>
      <c r="F536" s="26" t="str">
        <f t="shared" si="2"/>
        <v/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0"/>
      <c r="E537" s="10"/>
      <c r="F537" s="26" t="str">
        <f t="shared" si="2"/>
        <v/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0"/>
      <c r="E538" s="10"/>
      <c r="F538" s="26" t="str">
        <f t="shared" si="2"/>
        <v/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0"/>
      <c r="E539" s="10"/>
      <c r="F539" s="26" t="str">
        <f t="shared" si="2"/>
        <v/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0"/>
      <c r="E540" s="10"/>
      <c r="F540" s="26" t="str">
        <f t="shared" si="2"/>
        <v/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0"/>
      <c r="E541" s="10"/>
      <c r="F541" s="26" t="str">
        <f t="shared" si="2"/>
        <v/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0"/>
      <c r="E542" s="10"/>
      <c r="F542" s="26" t="str">
        <f t="shared" si="2"/>
        <v/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0"/>
      <c r="E543" s="10"/>
      <c r="F543" s="26" t="str">
        <f t="shared" si="2"/>
        <v/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0"/>
      <c r="E544" s="10"/>
      <c r="F544" s="26" t="str">
        <f t="shared" si="2"/>
        <v/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0"/>
      <c r="E545" s="10"/>
      <c r="F545" s="26" t="str">
        <f t="shared" si="2"/>
        <v/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0"/>
      <c r="E546" s="10"/>
      <c r="F546" s="26" t="str">
        <f t="shared" si="2"/>
        <v/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0"/>
      <c r="E547" s="10"/>
      <c r="F547" s="26" t="str">
        <f t="shared" si="2"/>
        <v/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0"/>
      <c r="E548" s="10"/>
      <c r="F548" s="26" t="str">
        <f t="shared" si="2"/>
        <v/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0"/>
      <c r="E549" s="10"/>
      <c r="F549" s="26" t="str">
        <f t="shared" si="2"/>
        <v/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0"/>
      <c r="E550" s="10"/>
      <c r="F550" s="26" t="str">
        <f t="shared" si="2"/>
        <v/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0"/>
      <c r="E551" s="10"/>
      <c r="F551" s="26" t="str">
        <f t="shared" si="2"/>
        <v/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0"/>
      <c r="E552" s="10"/>
      <c r="F552" s="26" t="str">
        <f t="shared" si="2"/>
        <v/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0"/>
      <c r="E553" s="10"/>
      <c r="F553" s="26" t="str">
        <f t="shared" si="2"/>
        <v/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0"/>
      <c r="E554" s="10"/>
      <c r="F554" s="26" t="str">
        <f t="shared" si="2"/>
        <v/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0"/>
      <c r="E555" s="10"/>
      <c r="F555" s="26" t="str">
        <f t="shared" si="2"/>
        <v/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0"/>
      <c r="E556" s="10"/>
      <c r="F556" s="26" t="str">
        <f t="shared" si="2"/>
        <v/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0"/>
      <c r="E557" s="10"/>
      <c r="F557" s="26" t="str">
        <f t="shared" si="2"/>
        <v/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0"/>
      <c r="E558" s="10"/>
      <c r="F558" s="26" t="str">
        <f t="shared" si="2"/>
        <v/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0"/>
      <c r="E559" s="10"/>
      <c r="F559" s="26" t="str">
        <f t="shared" si="2"/>
        <v/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0"/>
      <c r="E560" s="10"/>
      <c r="F560" s="26" t="str">
        <f t="shared" si="2"/>
        <v/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0"/>
      <c r="E561" s="10"/>
      <c r="F561" s="26" t="str">
        <f t="shared" si="2"/>
        <v/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0"/>
      <c r="E562" s="10"/>
      <c r="F562" s="26" t="str">
        <f t="shared" si="2"/>
        <v/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0"/>
      <c r="E563" s="10"/>
      <c r="F563" s="26" t="str">
        <f t="shared" si="2"/>
        <v/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0"/>
      <c r="E564" s="10"/>
      <c r="F564" s="26" t="str">
        <f t="shared" si="2"/>
        <v/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0"/>
      <c r="E565" s="10"/>
      <c r="F565" s="26" t="str">
        <f t="shared" si="2"/>
        <v/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0"/>
      <c r="E566" s="10"/>
      <c r="F566" s="26" t="str">
        <f t="shared" si="2"/>
        <v/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0"/>
      <c r="E567" s="10"/>
      <c r="F567" s="26" t="str">
        <f t="shared" si="2"/>
        <v/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0"/>
      <c r="E568" s="10"/>
      <c r="F568" s="26" t="str">
        <f t="shared" si="2"/>
        <v/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0"/>
      <c r="E569" s="10"/>
      <c r="F569" s="26" t="str">
        <f t="shared" si="2"/>
        <v/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0"/>
      <c r="E570" s="10"/>
      <c r="F570" s="26" t="str">
        <f t="shared" si="2"/>
        <v/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0"/>
      <c r="E571" s="10"/>
      <c r="F571" s="26" t="str">
        <f t="shared" si="2"/>
        <v/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0"/>
      <c r="E572" s="10"/>
      <c r="F572" s="26" t="str">
        <f t="shared" si="2"/>
        <v/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0"/>
      <c r="E573" s="10"/>
      <c r="F573" s="26" t="str">
        <f t="shared" si="2"/>
        <v/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0"/>
      <c r="E574" s="10"/>
      <c r="F574" s="26" t="str">
        <f t="shared" si="2"/>
        <v/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0"/>
      <c r="E575" s="10"/>
      <c r="F575" s="26" t="str">
        <f t="shared" si="2"/>
        <v/>
      </c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0"/>
      <c r="E576" s="10"/>
      <c r="F576" s="26" t="str">
        <f t="shared" si="2"/>
        <v/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0"/>
      <c r="E577" s="10"/>
      <c r="F577" s="26" t="str">
        <f t="shared" si="2"/>
        <v/>
      </c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0"/>
      <c r="E578" s="10"/>
      <c r="F578" s="26" t="str">
        <f t="shared" si="2"/>
        <v/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0"/>
      <c r="E579" s="10"/>
      <c r="F579" s="26" t="str">
        <f t="shared" si="2"/>
        <v/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0"/>
      <c r="E580" s="10"/>
      <c r="F580" s="26" t="str">
        <f t="shared" si="2"/>
        <v/>
      </c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0"/>
      <c r="E581" s="10"/>
      <c r="F581" s="26" t="str">
        <f t="shared" si="2"/>
        <v/>
      </c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0"/>
      <c r="E582" s="10"/>
      <c r="F582" s="26" t="str">
        <f t="shared" si="2"/>
        <v/>
      </c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0"/>
      <c r="E583" s="10"/>
      <c r="F583" s="26" t="str">
        <f t="shared" si="2"/>
        <v/>
      </c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0"/>
      <c r="E584" s="10"/>
      <c r="F584" s="26" t="str">
        <f t="shared" si="2"/>
        <v/>
      </c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0"/>
      <c r="E585" s="10"/>
      <c r="F585" s="26" t="str">
        <f t="shared" si="2"/>
        <v/>
      </c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0"/>
      <c r="E586" s="10"/>
      <c r="F586" s="26" t="str">
        <f t="shared" si="2"/>
        <v/>
      </c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0"/>
      <c r="E587" s="10"/>
      <c r="F587" s="26" t="str">
        <f t="shared" si="2"/>
        <v/>
      </c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0"/>
      <c r="E588" s="10"/>
      <c r="F588" s="26" t="str">
        <f t="shared" si="2"/>
        <v/>
      </c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0"/>
      <c r="E589" s="10"/>
      <c r="F589" s="26" t="str">
        <f t="shared" si="2"/>
        <v/>
      </c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0"/>
      <c r="E590" s="10"/>
      <c r="F590" s="26" t="str">
        <f t="shared" si="2"/>
        <v/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0"/>
      <c r="E591" s="10"/>
      <c r="F591" s="26" t="str">
        <f t="shared" si="2"/>
        <v/>
      </c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0"/>
      <c r="E592" s="10"/>
      <c r="F592" s="26" t="str">
        <f t="shared" si="2"/>
        <v/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0"/>
      <c r="E593" s="10"/>
      <c r="F593" s="26" t="str">
        <f t="shared" si="2"/>
        <v/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0"/>
      <c r="E594" s="10"/>
      <c r="F594" s="26" t="str">
        <f t="shared" si="2"/>
        <v/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0"/>
      <c r="E595" s="10"/>
      <c r="F595" s="26" t="str">
        <f t="shared" si="2"/>
        <v/>
      </c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0"/>
      <c r="E596" s="10"/>
      <c r="F596" s="26" t="str">
        <f t="shared" si="2"/>
        <v/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0"/>
      <c r="E597" s="10"/>
      <c r="F597" s="26" t="str">
        <f t="shared" si="2"/>
        <v/>
      </c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0"/>
      <c r="E598" s="10"/>
      <c r="F598" s="26" t="str">
        <f t="shared" si="2"/>
        <v/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0"/>
      <c r="E599" s="10"/>
      <c r="F599" s="26" t="str">
        <f t="shared" si="2"/>
        <v/>
      </c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0"/>
      <c r="E600" s="10"/>
      <c r="F600" s="26" t="str">
        <f t="shared" si="2"/>
        <v/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0"/>
      <c r="E601" s="10"/>
      <c r="F601" s="26" t="str">
        <f t="shared" si="2"/>
        <v/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0"/>
      <c r="E602" s="10"/>
      <c r="F602" s="26" t="str">
        <f t="shared" si="2"/>
        <v/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0"/>
      <c r="E603" s="10"/>
      <c r="F603" s="26" t="str">
        <f t="shared" si="2"/>
        <v/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0"/>
      <c r="E604" s="10"/>
      <c r="F604" s="26" t="str">
        <f t="shared" si="2"/>
        <v/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0"/>
      <c r="E605" s="10"/>
      <c r="F605" s="26" t="str">
        <f t="shared" si="2"/>
        <v/>
      </c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0"/>
      <c r="E606" s="10"/>
      <c r="F606" s="26" t="str">
        <f t="shared" si="2"/>
        <v/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0"/>
      <c r="E607" s="10"/>
      <c r="F607" s="26" t="str">
        <f t="shared" si="2"/>
        <v/>
      </c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0"/>
      <c r="E608" s="10"/>
      <c r="F608" s="26" t="str">
        <f t="shared" si="2"/>
        <v/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0"/>
      <c r="E609" s="10"/>
      <c r="F609" s="26" t="str">
        <f t="shared" si="2"/>
        <v/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0"/>
      <c r="E610" s="10"/>
      <c r="F610" s="26" t="str">
        <f t="shared" si="2"/>
        <v/>
      </c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0"/>
      <c r="E611" s="10"/>
      <c r="F611" s="26" t="str">
        <f t="shared" si="2"/>
        <v/>
      </c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0"/>
      <c r="E612" s="10"/>
      <c r="F612" s="26" t="str">
        <f t="shared" si="2"/>
        <v/>
      </c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0"/>
      <c r="E613" s="10"/>
      <c r="F613" s="26" t="str">
        <f t="shared" si="2"/>
        <v/>
      </c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0"/>
      <c r="E614" s="10"/>
      <c r="F614" s="26" t="str">
        <f t="shared" si="2"/>
        <v/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0"/>
      <c r="E615" s="10"/>
      <c r="F615" s="26" t="str">
        <f t="shared" si="2"/>
        <v/>
      </c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0"/>
      <c r="E616" s="10"/>
      <c r="F616" s="26" t="str">
        <f t="shared" si="2"/>
        <v/>
      </c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0"/>
      <c r="E617" s="10"/>
      <c r="F617" s="26" t="str">
        <f t="shared" si="2"/>
        <v/>
      </c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0"/>
      <c r="E618" s="10"/>
      <c r="F618" s="26" t="str">
        <f t="shared" si="2"/>
        <v/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0"/>
      <c r="E619" s="10"/>
      <c r="F619" s="26" t="str">
        <f t="shared" si="2"/>
        <v/>
      </c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0"/>
      <c r="E620" s="10"/>
      <c r="F620" s="26" t="str">
        <f t="shared" si="2"/>
        <v/>
      </c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0"/>
      <c r="E621" s="10"/>
      <c r="F621" s="26" t="str">
        <f t="shared" si="2"/>
        <v/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0"/>
      <c r="E622" s="10"/>
      <c r="F622" s="26" t="str">
        <f t="shared" si="2"/>
        <v/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0"/>
      <c r="E623" s="10"/>
      <c r="F623" s="26" t="str">
        <f t="shared" si="2"/>
        <v/>
      </c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0"/>
      <c r="E624" s="10"/>
      <c r="F624" s="26" t="str">
        <f t="shared" si="2"/>
        <v/>
      </c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0"/>
      <c r="E625" s="10"/>
      <c r="F625" s="26" t="str">
        <f t="shared" si="2"/>
        <v/>
      </c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0"/>
      <c r="E626" s="10"/>
      <c r="F626" s="26" t="str">
        <f t="shared" si="2"/>
        <v/>
      </c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0"/>
      <c r="E627" s="10"/>
      <c r="F627" s="26" t="str">
        <f t="shared" si="2"/>
        <v/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0"/>
      <c r="E628" s="10"/>
      <c r="F628" s="26" t="str">
        <f t="shared" si="2"/>
        <v/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0"/>
      <c r="E629" s="10"/>
      <c r="F629" s="26" t="str">
        <f t="shared" si="2"/>
        <v/>
      </c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0"/>
      <c r="E630" s="10"/>
      <c r="F630" s="26" t="str">
        <f t="shared" si="2"/>
        <v/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0"/>
      <c r="E631" s="10"/>
      <c r="F631" s="26" t="str">
        <f t="shared" si="2"/>
        <v/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0"/>
      <c r="E632" s="10"/>
      <c r="F632" s="26" t="str">
        <f t="shared" si="2"/>
        <v/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0"/>
      <c r="E633" s="10"/>
      <c r="F633" s="26" t="str">
        <f t="shared" si="2"/>
        <v/>
      </c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0"/>
      <c r="E634" s="10"/>
      <c r="F634" s="26" t="str">
        <f t="shared" si="2"/>
        <v/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0"/>
      <c r="E635" s="10"/>
      <c r="F635" s="26" t="str">
        <f t="shared" si="2"/>
        <v/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0"/>
      <c r="E636" s="10"/>
      <c r="F636" s="26" t="str">
        <f t="shared" si="2"/>
        <v/>
      </c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0"/>
      <c r="E637" s="10"/>
      <c r="F637" s="26" t="str">
        <f t="shared" si="2"/>
        <v/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0"/>
      <c r="E638" s="10"/>
      <c r="F638" s="26" t="str">
        <f t="shared" si="2"/>
        <v/>
      </c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0"/>
      <c r="E639" s="10"/>
      <c r="F639" s="26" t="str">
        <f t="shared" si="2"/>
        <v/>
      </c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0"/>
      <c r="E640" s="10"/>
      <c r="F640" s="26" t="str">
        <f t="shared" si="2"/>
        <v/>
      </c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0"/>
      <c r="E641" s="10"/>
      <c r="F641" s="26" t="str">
        <f t="shared" si="2"/>
        <v/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0"/>
      <c r="E642" s="10"/>
      <c r="F642" s="26" t="str">
        <f t="shared" si="2"/>
        <v/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0"/>
      <c r="E643" s="10"/>
      <c r="F643" s="26" t="str">
        <f t="shared" si="2"/>
        <v/>
      </c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0"/>
      <c r="E644" s="10"/>
      <c r="F644" s="26" t="str">
        <f t="shared" si="2"/>
        <v/>
      </c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0"/>
      <c r="E645" s="10"/>
      <c r="F645" s="26" t="str">
        <f t="shared" si="2"/>
        <v/>
      </c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0"/>
      <c r="E646" s="10"/>
      <c r="F646" s="26" t="str">
        <f t="shared" si="2"/>
        <v/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0"/>
      <c r="E647" s="10"/>
      <c r="F647" s="26" t="str">
        <f t="shared" si="2"/>
        <v/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0"/>
      <c r="E648" s="10"/>
      <c r="F648" s="26" t="str">
        <f t="shared" si="2"/>
        <v/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0"/>
      <c r="E649" s="10"/>
      <c r="F649" s="26" t="str">
        <f t="shared" si="2"/>
        <v/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0"/>
      <c r="E650" s="10"/>
      <c r="F650" s="26" t="str">
        <f t="shared" si="2"/>
        <v/>
      </c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0"/>
      <c r="E651" s="10"/>
      <c r="F651" s="26" t="str">
        <f t="shared" si="2"/>
        <v/>
      </c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0"/>
      <c r="E652" s="10"/>
      <c r="F652" s="26" t="str">
        <f t="shared" si="2"/>
        <v/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0"/>
      <c r="E653" s="10"/>
      <c r="F653" s="26" t="str">
        <f t="shared" si="2"/>
        <v/>
      </c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0"/>
      <c r="E654" s="10"/>
      <c r="F654" s="26" t="str">
        <f t="shared" si="2"/>
        <v/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0"/>
      <c r="E655" s="10"/>
      <c r="F655" s="26" t="str">
        <f t="shared" si="2"/>
        <v/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0"/>
      <c r="E656" s="10"/>
      <c r="F656" s="26" t="str">
        <f t="shared" si="2"/>
        <v/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0"/>
      <c r="E657" s="10"/>
      <c r="F657" s="26" t="str">
        <f t="shared" si="2"/>
        <v/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0"/>
      <c r="E658" s="10"/>
      <c r="F658" s="26" t="str">
        <f t="shared" si="2"/>
        <v/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0"/>
      <c r="E659" s="10"/>
      <c r="F659" s="26" t="str">
        <f t="shared" si="2"/>
        <v/>
      </c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0"/>
      <c r="E660" s="10"/>
      <c r="F660" s="26" t="str">
        <f t="shared" si="2"/>
        <v/>
      </c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0"/>
      <c r="E661" s="10"/>
      <c r="F661" s="26" t="str">
        <f t="shared" si="2"/>
        <v/>
      </c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0"/>
      <c r="E662" s="10"/>
      <c r="F662" s="26" t="str">
        <f t="shared" si="2"/>
        <v/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0"/>
      <c r="E663" s="10"/>
      <c r="F663" s="26" t="str">
        <f t="shared" si="2"/>
        <v/>
      </c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0"/>
      <c r="E664" s="10"/>
      <c r="F664" s="26" t="str">
        <f t="shared" si="2"/>
        <v/>
      </c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0"/>
      <c r="E665" s="10"/>
      <c r="F665" s="26" t="str">
        <f t="shared" si="2"/>
        <v/>
      </c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0"/>
      <c r="E666" s="10"/>
      <c r="F666" s="26" t="str">
        <f t="shared" si="2"/>
        <v/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0"/>
      <c r="E667" s="10"/>
      <c r="F667" s="26" t="str">
        <f t="shared" si="2"/>
        <v/>
      </c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0"/>
      <c r="E668" s="10"/>
      <c r="F668" s="26" t="str">
        <f t="shared" si="2"/>
        <v/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0"/>
      <c r="E669" s="10"/>
      <c r="F669" s="26" t="str">
        <f t="shared" si="2"/>
        <v/>
      </c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0"/>
      <c r="E670" s="10"/>
      <c r="F670" s="26" t="str">
        <f t="shared" si="2"/>
        <v/>
      </c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0"/>
      <c r="E671" s="10"/>
      <c r="F671" s="26" t="str">
        <f t="shared" si="2"/>
        <v/>
      </c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0"/>
      <c r="E672" s="10"/>
      <c r="F672" s="26" t="str">
        <f t="shared" si="2"/>
        <v/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0"/>
      <c r="E673" s="10"/>
      <c r="F673" s="26" t="str">
        <f t="shared" si="2"/>
        <v/>
      </c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0"/>
      <c r="E674" s="10"/>
      <c r="F674" s="26" t="str">
        <f t="shared" si="2"/>
        <v/>
      </c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0"/>
      <c r="E675" s="10"/>
      <c r="F675" s="26" t="str">
        <f t="shared" si="2"/>
        <v/>
      </c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0"/>
      <c r="E676" s="10"/>
      <c r="F676" s="26" t="str">
        <f t="shared" si="2"/>
        <v/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0"/>
      <c r="E677" s="10"/>
      <c r="F677" s="26" t="str">
        <f t="shared" si="2"/>
        <v/>
      </c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0"/>
      <c r="E678" s="10"/>
      <c r="F678" s="26" t="str">
        <f t="shared" si="2"/>
        <v/>
      </c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0"/>
      <c r="E679" s="10"/>
      <c r="F679" s="26" t="str">
        <f t="shared" si="2"/>
        <v/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0"/>
      <c r="E680" s="10"/>
      <c r="F680" s="26" t="str">
        <f t="shared" si="2"/>
        <v/>
      </c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0"/>
      <c r="E681" s="10"/>
      <c r="F681" s="26" t="str">
        <f t="shared" si="2"/>
        <v/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0"/>
      <c r="E682" s="10"/>
      <c r="F682" s="26" t="str">
        <f t="shared" si="2"/>
        <v/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0"/>
      <c r="E683" s="10"/>
      <c r="F683" s="26" t="str">
        <f t="shared" si="2"/>
        <v/>
      </c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0"/>
      <c r="E684" s="10"/>
      <c r="F684" s="26" t="str">
        <f t="shared" si="2"/>
        <v/>
      </c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0"/>
      <c r="E685" s="10"/>
      <c r="F685" s="26" t="str">
        <f t="shared" si="2"/>
        <v/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0"/>
      <c r="E686" s="10"/>
      <c r="F686" s="26" t="str">
        <f t="shared" si="2"/>
        <v/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0"/>
      <c r="E687" s="10"/>
      <c r="F687" s="26" t="str">
        <f t="shared" si="2"/>
        <v/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0"/>
      <c r="E688" s="10"/>
      <c r="F688" s="26" t="str">
        <f t="shared" si="2"/>
        <v/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0"/>
      <c r="E689" s="10"/>
      <c r="F689" s="26" t="str">
        <f t="shared" si="2"/>
        <v/>
      </c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0"/>
      <c r="E690" s="10"/>
      <c r="F690" s="26" t="str">
        <f t="shared" si="2"/>
        <v/>
      </c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0"/>
      <c r="E691" s="10"/>
      <c r="F691" s="26" t="str">
        <f t="shared" si="2"/>
        <v/>
      </c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0"/>
      <c r="E692" s="10"/>
      <c r="F692" s="26" t="str">
        <f t="shared" si="2"/>
        <v/>
      </c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0"/>
      <c r="E693" s="10"/>
      <c r="F693" s="26" t="str">
        <f t="shared" si="2"/>
        <v/>
      </c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0"/>
      <c r="E694" s="10"/>
      <c r="F694" s="26" t="str">
        <f t="shared" si="2"/>
        <v/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0"/>
      <c r="E695" s="10"/>
      <c r="F695" s="26" t="str">
        <f t="shared" si="2"/>
        <v/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0"/>
      <c r="E696" s="10"/>
      <c r="F696" s="26" t="str">
        <f t="shared" si="2"/>
        <v/>
      </c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0"/>
      <c r="E697" s="10"/>
      <c r="F697" s="26" t="str">
        <f t="shared" si="2"/>
        <v/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0"/>
      <c r="E698" s="10"/>
      <c r="F698" s="26" t="str">
        <f t="shared" si="2"/>
        <v/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0"/>
      <c r="E699" s="10"/>
      <c r="F699" s="26" t="str">
        <f t="shared" si="2"/>
        <v/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0"/>
      <c r="E700" s="10"/>
      <c r="F700" s="26" t="str">
        <f t="shared" si="2"/>
        <v/>
      </c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0"/>
      <c r="E701" s="10"/>
      <c r="F701" s="26" t="str">
        <f t="shared" si="2"/>
        <v/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0"/>
      <c r="E702" s="10"/>
      <c r="F702" s="26" t="str">
        <f t="shared" si="2"/>
        <v/>
      </c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0"/>
      <c r="E703" s="10"/>
      <c r="F703" s="26" t="str">
        <f t="shared" si="2"/>
        <v/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0"/>
      <c r="E704" s="10"/>
      <c r="F704" s="26" t="str">
        <f t="shared" si="2"/>
        <v/>
      </c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0"/>
      <c r="E705" s="10"/>
      <c r="F705" s="26" t="str">
        <f t="shared" si="2"/>
        <v/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0"/>
      <c r="E706" s="10"/>
      <c r="F706" s="26" t="str">
        <f t="shared" si="2"/>
        <v/>
      </c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0"/>
      <c r="E707" s="10"/>
      <c r="F707" s="26" t="str">
        <f t="shared" si="2"/>
        <v/>
      </c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0"/>
      <c r="E708" s="10"/>
      <c r="F708" s="26" t="str">
        <f t="shared" si="2"/>
        <v/>
      </c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0"/>
      <c r="E709" s="10"/>
      <c r="F709" s="26" t="str">
        <f t="shared" si="2"/>
        <v/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0"/>
      <c r="E710" s="10"/>
      <c r="F710" s="26" t="str">
        <f t="shared" si="2"/>
        <v/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0"/>
      <c r="E711" s="10"/>
      <c r="F711" s="26" t="str">
        <f t="shared" si="2"/>
        <v/>
      </c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0"/>
      <c r="E712" s="10"/>
      <c r="F712" s="26" t="str">
        <f t="shared" si="2"/>
        <v/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0"/>
      <c r="E713" s="10"/>
      <c r="F713" s="26" t="str">
        <f t="shared" si="2"/>
        <v/>
      </c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0"/>
      <c r="E714" s="10"/>
      <c r="F714" s="26" t="str">
        <f t="shared" si="2"/>
        <v/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0"/>
      <c r="E715" s="10"/>
      <c r="F715" s="26" t="str">
        <f t="shared" si="2"/>
        <v/>
      </c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0"/>
      <c r="E716" s="10"/>
      <c r="F716" s="26" t="str">
        <f t="shared" si="2"/>
        <v/>
      </c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0"/>
      <c r="E717" s="10"/>
      <c r="F717" s="26" t="str">
        <f t="shared" si="2"/>
        <v/>
      </c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0"/>
      <c r="E718" s="10"/>
      <c r="F718" s="26" t="str">
        <f t="shared" si="2"/>
        <v/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0"/>
      <c r="E719" s="10"/>
      <c r="F719" s="26" t="str">
        <f t="shared" si="2"/>
        <v/>
      </c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0"/>
      <c r="E720" s="10"/>
      <c r="F720" s="26" t="str">
        <f t="shared" si="2"/>
        <v/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0"/>
      <c r="E721" s="10"/>
      <c r="F721" s="26" t="str">
        <f t="shared" si="2"/>
        <v/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0"/>
      <c r="E722" s="10"/>
      <c r="F722" s="26" t="str">
        <f t="shared" si="2"/>
        <v/>
      </c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0"/>
      <c r="E723" s="10"/>
      <c r="F723" s="26" t="str">
        <f t="shared" si="2"/>
        <v/>
      </c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0"/>
      <c r="E724" s="10"/>
      <c r="F724" s="26" t="str">
        <f t="shared" si="2"/>
        <v/>
      </c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0"/>
      <c r="E725" s="10"/>
      <c r="F725" s="26" t="str">
        <f t="shared" si="2"/>
        <v/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0"/>
      <c r="E726" s="10"/>
      <c r="F726" s="26" t="str">
        <f t="shared" si="2"/>
        <v/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0"/>
      <c r="E727" s="10"/>
      <c r="F727" s="26" t="str">
        <f t="shared" si="2"/>
        <v/>
      </c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0"/>
      <c r="E728" s="10"/>
      <c r="F728" s="26" t="str">
        <f t="shared" si="2"/>
        <v/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0"/>
      <c r="E729" s="10"/>
      <c r="F729" s="26" t="str">
        <f t="shared" si="2"/>
        <v/>
      </c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0"/>
      <c r="E730" s="10"/>
      <c r="F730" s="26" t="str">
        <f t="shared" si="2"/>
        <v/>
      </c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0"/>
      <c r="E731" s="10"/>
      <c r="F731" s="26" t="str">
        <f t="shared" si="2"/>
        <v/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0"/>
      <c r="E732" s="10"/>
      <c r="F732" s="26" t="str">
        <f t="shared" si="2"/>
        <v/>
      </c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0"/>
      <c r="E733" s="10"/>
      <c r="F733" s="26" t="str">
        <f t="shared" si="2"/>
        <v/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0"/>
      <c r="E734" s="10"/>
      <c r="F734" s="26" t="str">
        <f t="shared" si="2"/>
        <v/>
      </c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0"/>
      <c r="E735" s="10"/>
      <c r="F735" s="26" t="str">
        <f t="shared" si="2"/>
        <v/>
      </c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0"/>
      <c r="E736" s="10"/>
      <c r="F736" s="26" t="str">
        <f t="shared" si="2"/>
        <v/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0"/>
      <c r="E737" s="10"/>
      <c r="F737" s="26" t="str">
        <f t="shared" si="2"/>
        <v/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0"/>
      <c r="E738" s="10"/>
      <c r="F738" s="26" t="str">
        <f t="shared" si="2"/>
        <v/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0"/>
      <c r="E739" s="10"/>
      <c r="F739" s="26" t="str">
        <f t="shared" si="2"/>
        <v/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0"/>
      <c r="E740" s="10"/>
      <c r="F740" s="26" t="str">
        <f t="shared" si="2"/>
        <v/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0"/>
      <c r="E741" s="10"/>
      <c r="F741" s="26" t="str">
        <f t="shared" si="2"/>
        <v/>
      </c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0"/>
      <c r="E742" s="10"/>
      <c r="F742" s="26" t="str">
        <f t="shared" si="2"/>
        <v/>
      </c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0"/>
      <c r="E743" s="10"/>
      <c r="F743" s="26" t="str">
        <f t="shared" si="2"/>
        <v/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0"/>
      <c r="E744" s="10"/>
      <c r="F744" s="26" t="str">
        <f t="shared" si="2"/>
        <v/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0"/>
      <c r="E745" s="10"/>
      <c r="F745" s="26" t="str">
        <f t="shared" si="2"/>
        <v/>
      </c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0"/>
      <c r="E746" s="10"/>
      <c r="F746" s="26" t="str">
        <f t="shared" si="2"/>
        <v/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0"/>
      <c r="E747" s="10"/>
      <c r="F747" s="26" t="str">
        <f t="shared" si="2"/>
        <v/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0"/>
      <c r="E748" s="10"/>
      <c r="F748" s="26" t="str">
        <f t="shared" si="2"/>
        <v/>
      </c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0"/>
      <c r="E749" s="10"/>
      <c r="F749" s="26" t="str">
        <f t="shared" si="2"/>
        <v/>
      </c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0"/>
      <c r="E750" s="10"/>
      <c r="F750" s="26" t="str">
        <f t="shared" si="2"/>
        <v/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0"/>
      <c r="E751" s="10"/>
      <c r="F751" s="26" t="str">
        <f t="shared" si="2"/>
        <v/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0"/>
      <c r="E752" s="10"/>
      <c r="F752" s="26" t="str">
        <f t="shared" si="2"/>
        <v/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0"/>
      <c r="E753" s="10"/>
      <c r="F753" s="26" t="str">
        <f t="shared" si="2"/>
        <v/>
      </c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0"/>
      <c r="E754" s="10"/>
      <c r="F754" s="26" t="str">
        <f t="shared" si="2"/>
        <v/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0"/>
      <c r="E755" s="10"/>
      <c r="F755" s="26" t="str">
        <f t="shared" si="2"/>
        <v/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0"/>
      <c r="E756" s="10"/>
      <c r="F756" s="26" t="str">
        <f t="shared" si="2"/>
        <v/>
      </c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0"/>
      <c r="E757" s="10"/>
      <c r="F757" s="26" t="str">
        <f t="shared" si="2"/>
        <v/>
      </c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0"/>
      <c r="E758" s="10"/>
      <c r="F758" s="26" t="str">
        <f t="shared" si="2"/>
        <v/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0"/>
      <c r="E759" s="10"/>
      <c r="F759" s="26" t="str">
        <f t="shared" si="2"/>
        <v/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0"/>
      <c r="E760" s="10"/>
      <c r="F760" s="26" t="str">
        <f t="shared" si="2"/>
        <v/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0"/>
      <c r="E761" s="10"/>
      <c r="F761" s="26" t="str">
        <f t="shared" si="2"/>
        <v/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0"/>
      <c r="E762" s="10"/>
      <c r="F762" s="26" t="str">
        <f t="shared" si="2"/>
        <v/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0"/>
      <c r="E763" s="10"/>
      <c r="F763" s="26" t="str">
        <f t="shared" si="2"/>
        <v/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0"/>
      <c r="E764" s="10"/>
      <c r="F764" s="26" t="str">
        <f t="shared" si="2"/>
        <v/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0"/>
      <c r="E765" s="10"/>
      <c r="F765" s="26" t="str">
        <f t="shared" si="2"/>
        <v/>
      </c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0"/>
      <c r="E766" s="10"/>
      <c r="F766" s="26" t="str">
        <f t="shared" si="2"/>
        <v/>
      </c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0"/>
      <c r="E767" s="10"/>
      <c r="F767" s="26" t="str">
        <f t="shared" si="2"/>
        <v/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0"/>
      <c r="E768" s="10"/>
      <c r="F768" s="26" t="str">
        <f t="shared" si="2"/>
        <v/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0"/>
      <c r="E769" s="10"/>
      <c r="F769" s="26" t="str">
        <f t="shared" si="2"/>
        <v/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0"/>
      <c r="E770" s="10"/>
      <c r="F770" s="26" t="str">
        <f t="shared" si="2"/>
        <v/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0"/>
      <c r="E771" s="10"/>
      <c r="F771" s="26" t="str">
        <f t="shared" si="2"/>
        <v/>
      </c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0"/>
      <c r="E772" s="10"/>
      <c r="F772" s="26" t="str">
        <f t="shared" si="2"/>
        <v/>
      </c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0"/>
      <c r="E773" s="10"/>
      <c r="F773" s="26" t="str">
        <f t="shared" si="2"/>
        <v/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0"/>
      <c r="E774" s="10"/>
      <c r="F774" s="26" t="str">
        <f t="shared" si="2"/>
        <v/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0"/>
      <c r="E775" s="10"/>
      <c r="F775" s="26" t="str">
        <f t="shared" si="2"/>
        <v/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0"/>
      <c r="E776" s="10"/>
      <c r="F776" s="26" t="str">
        <f t="shared" si="2"/>
        <v/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0"/>
      <c r="E777" s="10"/>
      <c r="F777" s="26" t="str">
        <f t="shared" si="2"/>
        <v/>
      </c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0"/>
      <c r="E778" s="10"/>
      <c r="F778" s="26" t="str">
        <f t="shared" si="2"/>
        <v/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0"/>
      <c r="E779" s="10"/>
      <c r="F779" s="26" t="str">
        <f t="shared" si="2"/>
        <v/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0"/>
      <c r="E780" s="10"/>
      <c r="F780" s="26" t="str">
        <f t="shared" si="2"/>
        <v/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0"/>
      <c r="E781" s="10"/>
      <c r="F781" s="26" t="str">
        <f t="shared" si="2"/>
        <v/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0"/>
      <c r="E782" s="10"/>
      <c r="F782" s="26" t="str">
        <f t="shared" si="2"/>
        <v/>
      </c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0"/>
      <c r="E783" s="10"/>
      <c r="F783" s="26" t="str">
        <f t="shared" si="2"/>
        <v/>
      </c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0"/>
      <c r="E784" s="10"/>
      <c r="F784" s="26" t="str">
        <f t="shared" si="2"/>
        <v/>
      </c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0"/>
      <c r="E785" s="10"/>
      <c r="F785" s="26" t="str">
        <f t="shared" si="2"/>
        <v/>
      </c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0"/>
      <c r="E786" s="10"/>
      <c r="F786" s="26" t="str">
        <f t="shared" si="2"/>
        <v/>
      </c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0"/>
      <c r="E787" s="10"/>
      <c r="F787" s="26" t="str">
        <f t="shared" si="2"/>
        <v/>
      </c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0"/>
      <c r="E788" s="10"/>
      <c r="F788" s="26" t="str">
        <f t="shared" si="2"/>
        <v/>
      </c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0"/>
      <c r="E789" s="10"/>
      <c r="F789" s="26" t="str">
        <f t="shared" si="2"/>
        <v/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0"/>
      <c r="E790" s="10"/>
      <c r="F790" s="26" t="str">
        <f t="shared" si="2"/>
        <v/>
      </c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0"/>
      <c r="E791" s="10"/>
      <c r="F791" s="26" t="str">
        <f t="shared" si="2"/>
        <v/>
      </c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0"/>
      <c r="E792" s="10"/>
      <c r="F792" s="26" t="str">
        <f t="shared" si="2"/>
        <v/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0"/>
      <c r="E793" s="10"/>
      <c r="F793" s="26" t="str">
        <f t="shared" si="2"/>
        <v/>
      </c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0"/>
      <c r="E794" s="10"/>
      <c r="F794" s="26" t="str">
        <f t="shared" si="2"/>
        <v/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0"/>
      <c r="E795" s="10"/>
      <c r="F795" s="26" t="str">
        <f t="shared" si="2"/>
        <v/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0"/>
      <c r="E796" s="10"/>
      <c r="F796" s="26" t="str">
        <f t="shared" si="2"/>
        <v/>
      </c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0"/>
      <c r="E797" s="10"/>
      <c r="F797" s="26" t="str">
        <f t="shared" si="2"/>
        <v/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0"/>
      <c r="E798" s="10"/>
      <c r="F798" s="26" t="str">
        <f t="shared" si="2"/>
        <v/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0"/>
      <c r="E799" s="10"/>
      <c r="F799" s="26" t="str">
        <f t="shared" si="2"/>
        <v/>
      </c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0"/>
      <c r="E800" s="10"/>
      <c r="F800" s="26" t="str">
        <f t="shared" si="2"/>
        <v/>
      </c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0"/>
      <c r="E801" s="10"/>
      <c r="F801" s="26" t="str">
        <f t="shared" si="2"/>
        <v/>
      </c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0"/>
      <c r="E802" s="10"/>
      <c r="F802" s="26" t="str">
        <f t="shared" si="2"/>
        <v/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0"/>
      <c r="E803" s="10"/>
      <c r="F803" s="26" t="str">
        <f t="shared" si="2"/>
        <v/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0"/>
      <c r="E804" s="10"/>
      <c r="F804" s="26" t="str">
        <f t="shared" si="2"/>
        <v/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0"/>
      <c r="E805" s="10"/>
      <c r="F805" s="26" t="str">
        <f t="shared" si="2"/>
        <v/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0"/>
      <c r="E806" s="10"/>
      <c r="F806" s="26" t="str">
        <f t="shared" si="2"/>
        <v/>
      </c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0"/>
      <c r="E807" s="10"/>
      <c r="F807" s="26" t="str">
        <f t="shared" si="2"/>
        <v/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0"/>
      <c r="E808" s="10"/>
      <c r="F808" s="26" t="str">
        <f t="shared" si="2"/>
        <v/>
      </c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0"/>
      <c r="E809" s="10"/>
      <c r="F809" s="26" t="str">
        <f t="shared" si="2"/>
        <v/>
      </c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0"/>
      <c r="E810" s="10"/>
      <c r="F810" s="26" t="str">
        <f t="shared" si="2"/>
        <v/>
      </c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0"/>
      <c r="E811" s="10"/>
      <c r="F811" s="26" t="str">
        <f t="shared" si="2"/>
        <v/>
      </c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0"/>
      <c r="E812" s="10"/>
      <c r="F812" s="26" t="str">
        <f t="shared" si="2"/>
        <v/>
      </c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0"/>
      <c r="E813" s="10"/>
      <c r="F813" s="26" t="str">
        <f t="shared" si="2"/>
        <v/>
      </c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0"/>
      <c r="E814" s="10"/>
      <c r="F814" s="26" t="str">
        <f t="shared" si="2"/>
        <v/>
      </c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0"/>
      <c r="E815" s="10"/>
      <c r="F815" s="26" t="str">
        <f t="shared" si="2"/>
        <v/>
      </c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0"/>
      <c r="E816" s="10"/>
      <c r="F816" s="26" t="str">
        <f t="shared" si="2"/>
        <v/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0"/>
      <c r="E817" s="10"/>
      <c r="F817" s="26" t="str">
        <f t="shared" si="2"/>
        <v/>
      </c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0"/>
      <c r="E818" s="10"/>
      <c r="F818" s="26" t="str">
        <f t="shared" si="2"/>
        <v/>
      </c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0"/>
      <c r="E819" s="10"/>
      <c r="F819" s="26" t="str">
        <f t="shared" si="2"/>
        <v/>
      </c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0"/>
      <c r="E820" s="10"/>
      <c r="F820" s="26" t="str">
        <f t="shared" si="2"/>
        <v/>
      </c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0"/>
      <c r="E821" s="10"/>
      <c r="F821" s="26" t="str">
        <f t="shared" si="2"/>
        <v/>
      </c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0"/>
      <c r="E822" s="10"/>
      <c r="F822" s="26" t="str">
        <f t="shared" si="2"/>
        <v/>
      </c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0"/>
      <c r="E823" s="10"/>
      <c r="F823" s="26" t="str">
        <f t="shared" si="2"/>
        <v/>
      </c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0"/>
      <c r="E824" s="10"/>
      <c r="F824" s="26" t="str">
        <f t="shared" si="2"/>
        <v/>
      </c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0"/>
      <c r="E825" s="10"/>
      <c r="F825" s="26" t="str">
        <f t="shared" si="2"/>
        <v/>
      </c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0"/>
      <c r="E826" s="10"/>
      <c r="F826" s="26" t="str">
        <f t="shared" si="2"/>
        <v/>
      </c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0"/>
      <c r="E827" s="10"/>
      <c r="F827" s="26" t="str">
        <f t="shared" si="2"/>
        <v/>
      </c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0"/>
      <c r="E828" s="10"/>
      <c r="F828" s="26" t="str">
        <f t="shared" si="2"/>
        <v/>
      </c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0"/>
      <c r="E829" s="10"/>
      <c r="F829" s="26" t="str">
        <f t="shared" si="2"/>
        <v/>
      </c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0"/>
      <c r="E830" s="10"/>
      <c r="F830" s="26" t="str">
        <f t="shared" si="2"/>
        <v/>
      </c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0"/>
      <c r="E831" s="10"/>
      <c r="F831" s="26" t="str">
        <f t="shared" si="2"/>
        <v/>
      </c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0"/>
      <c r="E832" s="10"/>
      <c r="F832" s="26" t="str">
        <f t="shared" si="2"/>
        <v/>
      </c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0"/>
      <c r="E833" s="10"/>
      <c r="F833" s="26" t="str">
        <f t="shared" si="2"/>
        <v/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0"/>
      <c r="E834" s="10"/>
      <c r="F834" s="26" t="str">
        <f t="shared" si="2"/>
        <v/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0"/>
      <c r="E835" s="10"/>
      <c r="F835" s="26" t="str">
        <f t="shared" si="2"/>
        <v/>
      </c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0"/>
      <c r="E836" s="10"/>
      <c r="F836" s="26" t="str">
        <f t="shared" si="2"/>
        <v/>
      </c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0"/>
      <c r="E837" s="10"/>
      <c r="F837" s="26" t="str">
        <f t="shared" si="2"/>
        <v/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0"/>
      <c r="E838" s="10"/>
      <c r="F838" s="26" t="str">
        <f t="shared" si="2"/>
        <v/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0"/>
      <c r="E839" s="10"/>
      <c r="F839" s="26" t="str">
        <f t="shared" si="2"/>
        <v/>
      </c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0"/>
      <c r="E840" s="10"/>
      <c r="F840" s="26" t="str">
        <f t="shared" si="2"/>
        <v/>
      </c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0"/>
      <c r="E841" s="10"/>
      <c r="F841" s="26" t="str">
        <f t="shared" si="2"/>
        <v/>
      </c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0"/>
      <c r="E842" s="10"/>
      <c r="F842" s="26" t="str">
        <f t="shared" si="2"/>
        <v/>
      </c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0"/>
      <c r="E843" s="10"/>
      <c r="F843" s="26" t="str">
        <f t="shared" si="2"/>
        <v/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0"/>
      <c r="E844" s="10"/>
      <c r="F844" s="26" t="str">
        <f t="shared" si="2"/>
        <v/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0"/>
      <c r="E845" s="10"/>
      <c r="F845" s="26" t="str">
        <f t="shared" si="2"/>
        <v/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0"/>
      <c r="E846" s="10"/>
      <c r="F846" s="26" t="str">
        <f t="shared" si="2"/>
        <v/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0"/>
      <c r="E847" s="10"/>
      <c r="F847" s="26" t="str">
        <f t="shared" si="2"/>
        <v/>
      </c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0"/>
      <c r="E848" s="10"/>
      <c r="F848" s="26" t="str">
        <f t="shared" si="2"/>
        <v/>
      </c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0"/>
      <c r="E849" s="10"/>
      <c r="F849" s="26" t="str">
        <f t="shared" si="2"/>
        <v/>
      </c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0"/>
      <c r="E850" s="10"/>
      <c r="F850" s="26" t="str">
        <f t="shared" si="2"/>
        <v/>
      </c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0"/>
      <c r="E851" s="10"/>
      <c r="F851" s="26" t="str">
        <f t="shared" si="2"/>
        <v/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0"/>
      <c r="E852" s="10"/>
      <c r="F852" s="26" t="str">
        <f t="shared" si="2"/>
        <v/>
      </c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0"/>
      <c r="E853" s="10"/>
      <c r="F853" s="26" t="str">
        <f t="shared" si="2"/>
        <v/>
      </c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0"/>
      <c r="E854" s="10"/>
      <c r="F854" s="26" t="str">
        <f t="shared" si="2"/>
        <v/>
      </c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0"/>
      <c r="E855" s="10"/>
      <c r="F855" s="26" t="str">
        <f t="shared" si="2"/>
        <v/>
      </c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0"/>
      <c r="E856" s="10"/>
      <c r="F856" s="26" t="str">
        <f t="shared" si="2"/>
        <v/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0"/>
      <c r="E857" s="10"/>
      <c r="F857" s="26" t="str">
        <f t="shared" si="2"/>
        <v/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0"/>
      <c r="E858" s="10"/>
      <c r="F858" s="26" t="str">
        <f t="shared" si="2"/>
        <v/>
      </c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0"/>
      <c r="E859" s="10"/>
      <c r="F859" s="26" t="str">
        <f t="shared" si="2"/>
        <v/>
      </c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0"/>
      <c r="E860" s="10"/>
      <c r="F860" s="26" t="str">
        <f t="shared" si="2"/>
        <v/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0"/>
      <c r="E861" s="10"/>
      <c r="F861" s="26" t="str">
        <f t="shared" si="2"/>
        <v/>
      </c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0"/>
      <c r="E862" s="10"/>
      <c r="F862" s="26" t="str">
        <f t="shared" si="2"/>
        <v/>
      </c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0"/>
      <c r="E863" s="10"/>
      <c r="F863" s="26" t="str">
        <f t="shared" si="2"/>
        <v/>
      </c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0"/>
      <c r="E864" s="10"/>
      <c r="F864" s="26" t="str">
        <f t="shared" si="2"/>
        <v/>
      </c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0"/>
      <c r="E865" s="10"/>
      <c r="F865" s="26" t="str">
        <f t="shared" si="2"/>
        <v/>
      </c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0"/>
      <c r="E866" s="10"/>
      <c r="F866" s="26" t="str">
        <f t="shared" si="2"/>
        <v/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0"/>
      <c r="E867" s="10"/>
      <c r="F867" s="26" t="str">
        <f t="shared" si="2"/>
        <v/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0"/>
      <c r="E868" s="10"/>
      <c r="F868" s="26" t="str">
        <f t="shared" si="2"/>
        <v/>
      </c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0"/>
      <c r="E869" s="10"/>
      <c r="F869" s="26" t="str">
        <f t="shared" si="2"/>
        <v/>
      </c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0"/>
      <c r="E870" s="10"/>
      <c r="F870" s="26" t="str">
        <f t="shared" si="2"/>
        <v/>
      </c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0"/>
      <c r="E871" s="10"/>
      <c r="F871" s="26" t="str">
        <f t="shared" si="2"/>
        <v/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0"/>
      <c r="E872" s="10"/>
      <c r="F872" s="26" t="str">
        <f t="shared" si="2"/>
        <v/>
      </c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0"/>
      <c r="E873" s="10"/>
      <c r="F873" s="26" t="str">
        <f t="shared" si="2"/>
        <v/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0"/>
      <c r="E874" s="10"/>
      <c r="F874" s="26" t="str">
        <f t="shared" si="2"/>
        <v/>
      </c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0"/>
      <c r="E875" s="10"/>
      <c r="F875" s="26" t="str">
        <f t="shared" si="2"/>
        <v/>
      </c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0"/>
      <c r="E876" s="10"/>
      <c r="F876" s="26" t="str">
        <f t="shared" si="2"/>
        <v/>
      </c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0"/>
      <c r="E877" s="10"/>
      <c r="F877" s="26" t="str">
        <f t="shared" si="2"/>
        <v/>
      </c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0"/>
      <c r="E878" s="10"/>
      <c r="F878" s="26" t="str">
        <f t="shared" si="2"/>
        <v/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0"/>
      <c r="E879" s="10"/>
      <c r="F879" s="26" t="str">
        <f t="shared" si="2"/>
        <v/>
      </c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0"/>
      <c r="E880" s="10"/>
      <c r="F880" s="26" t="str">
        <f t="shared" si="2"/>
        <v/>
      </c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0"/>
      <c r="E881" s="10"/>
      <c r="F881" s="26" t="str">
        <f t="shared" si="2"/>
        <v/>
      </c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0"/>
      <c r="E882" s="10"/>
      <c r="F882" s="26" t="str">
        <f t="shared" si="2"/>
        <v/>
      </c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0"/>
      <c r="E883" s="10"/>
      <c r="F883" s="26" t="str">
        <f t="shared" si="2"/>
        <v/>
      </c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0"/>
      <c r="E884" s="10"/>
      <c r="F884" s="26" t="str">
        <f t="shared" si="2"/>
        <v/>
      </c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0"/>
      <c r="E885" s="10"/>
      <c r="F885" s="26" t="str">
        <f t="shared" si="2"/>
        <v/>
      </c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0"/>
      <c r="E886" s="10"/>
      <c r="F886" s="26" t="str">
        <f t="shared" si="2"/>
        <v/>
      </c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0"/>
      <c r="E887" s="10"/>
      <c r="F887" s="26" t="str">
        <f t="shared" si="2"/>
        <v/>
      </c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0"/>
      <c r="E888" s="10"/>
      <c r="F888" s="26" t="str">
        <f t="shared" si="2"/>
        <v/>
      </c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0"/>
      <c r="E889" s="10"/>
      <c r="F889" s="26" t="str">
        <f t="shared" si="2"/>
        <v/>
      </c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0"/>
      <c r="E890" s="10"/>
      <c r="F890" s="26" t="str">
        <f t="shared" si="2"/>
        <v/>
      </c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0"/>
      <c r="E891" s="10"/>
      <c r="F891" s="26" t="str">
        <f t="shared" si="2"/>
        <v/>
      </c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0"/>
      <c r="E892" s="10"/>
      <c r="F892" s="26" t="str">
        <f t="shared" si="2"/>
        <v/>
      </c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0"/>
      <c r="E893" s="10"/>
      <c r="F893" s="26" t="str">
        <f t="shared" si="2"/>
        <v/>
      </c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0"/>
      <c r="E894" s="10"/>
      <c r="F894" s="26" t="str">
        <f t="shared" si="2"/>
        <v/>
      </c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0"/>
      <c r="E895" s="10"/>
      <c r="F895" s="26" t="str">
        <f t="shared" si="2"/>
        <v/>
      </c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0"/>
      <c r="E896" s="10"/>
      <c r="F896" s="26" t="str">
        <f t="shared" si="2"/>
        <v/>
      </c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0"/>
      <c r="E897" s="10"/>
      <c r="F897" s="26" t="str">
        <f t="shared" si="2"/>
        <v/>
      </c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0"/>
      <c r="E898" s="10"/>
      <c r="F898" s="26" t="str">
        <f t="shared" si="2"/>
        <v/>
      </c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0"/>
      <c r="E899" s="10"/>
      <c r="F899" s="26" t="str">
        <f t="shared" si="2"/>
        <v/>
      </c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0"/>
      <c r="E900" s="10"/>
      <c r="F900" s="26" t="str">
        <f t="shared" si="2"/>
        <v/>
      </c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0"/>
      <c r="E901" s="10"/>
      <c r="F901" s="26" t="str">
        <f t="shared" si="2"/>
        <v/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0"/>
      <c r="E902" s="10"/>
      <c r="F902" s="26" t="str">
        <f t="shared" si="2"/>
        <v/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0"/>
      <c r="E903" s="10"/>
      <c r="F903" s="26" t="str">
        <f t="shared" si="2"/>
        <v/>
      </c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0"/>
      <c r="E904" s="10"/>
      <c r="F904" s="26" t="str">
        <f t="shared" si="2"/>
        <v/>
      </c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0"/>
      <c r="E905" s="10"/>
      <c r="F905" s="26" t="str">
        <f t="shared" si="2"/>
        <v/>
      </c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0"/>
      <c r="E906" s="10"/>
      <c r="F906" s="26" t="str">
        <f t="shared" si="2"/>
        <v/>
      </c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0"/>
      <c r="E907" s="10"/>
      <c r="F907" s="26" t="str">
        <f t="shared" si="2"/>
        <v/>
      </c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0"/>
      <c r="E908" s="10"/>
      <c r="F908" s="26" t="str">
        <f t="shared" si="2"/>
        <v/>
      </c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0"/>
      <c r="E909" s="10"/>
      <c r="F909" s="26" t="str">
        <f t="shared" si="2"/>
        <v/>
      </c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0"/>
      <c r="E910" s="10"/>
      <c r="F910" s="26" t="str">
        <f t="shared" si="2"/>
        <v/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0"/>
      <c r="E911" s="10"/>
      <c r="F911" s="26" t="str">
        <f t="shared" si="2"/>
        <v/>
      </c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0"/>
      <c r="E912" s="10"/>
      <c r="F912" s="26" t="str">
        <f t="shared" si="2"/>
        <v/>
      </c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0"/>
      <c r="E913" s="10"/>
      <c r="F913" s="26" t="str">
        <f t="shared" si="2"/>
        <v/>
      </c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0"/>
      <c r="E914" s="10"/>
      <c r="F914" s="26" t="str">
        <f t="shared" si="2"/>
        <v/>
      </c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0"/>
      <c r="E915" s="10"/>
      <c r="F915" s="26" t="str">
        <f t="shared" si="2"/>
        <v/>
      </c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0"/>
      <c r="E916" s="10"/>
      <c r="F916" s="26" t="str">
        <f t="shared" si="2"/>
        <v/>
      </c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0"/>
      <c r="E917" s="10"/>
      <c r="F917" s="26" t="str">
        <f t="shared" si="2"/>
        <v/>
      </c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0"/>
      <c r="E918" s="10"/>
      <c r="F918" s="26" t="str">
        <f t="shared" si="2"/>
        <v/>
      </c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0"/>
      <c r="E919" s="10"/>
      <c r="F919" s="26" t="str">
        <f t="shared" si="2"/>
        <v/>
      </c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0"/>
      <c r="E920" s="10"/>
      <c r="F920" s="26" t="str">
        <f t="shared" si="2"/>
        <v/>
      </c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0"/>
      <c r="E921" s="10"/>
      <c r="F921" s="26" t="str">
        <f t="shared" si="2"/>
        <v/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0"/>
      <c r="E922" s="10"/>
      <c r="F922" s="26" t="str">
        <f t="shared" si="2"/>
        <v/>
      </c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0"/>
      <c r="E923" s="10"/>
      <c r="F923" s="26" t="str">
        <f t="shared" si="2"/>
        <v/>
      </c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0"/>
      <c r="E924" s="10"/>
      <c r="F924" s="26" t="str">
        <f t="shared" si="2"/>
        <v/>
      </c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0"/>
      <c r="E925" s="10"/>
      <c r="F925" s="26" t="str">
        <f t="shared" si="2"/>
        <v/>
      </c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0"/>
      <c r="E926" s="10"/>
      <c r="F926" s="26" t="str">
        <f t="shared" si="2"/>
        <v/>
      </c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0"/>
      <c r="E927" s="10"/>
      <c r="F927" s="26" t="str">
        <f t="shared" si="2"/>
        <v/>
      </c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0"/>
      <c r="E928" s="10"/>
      <c r="F928" s="26" t="str">
        <f t="shared" si="2"/>
        <v/>
      </c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0"/>
      <c r="E929" s="10"/>
      <c r="F929" s="26" t="str">
        <f t="shared" si="2"/>
        <v/>
      </c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0"/>
      <c r="E930" s="10"/>
      <c r="F930" s="26" t="str">
        <f t="shared" si="2"/>
        <v/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0"/>
      <c r="E931" s="10"/>
      <c r="F931" s="26" t="str">
        <f t="shared" si="2"/>
        <v/>
      </c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0"/>
      <c r="E932" s="10"/>
      <c r="F932" s="26" t="str">
        <f t="shared" si="2"/>
        <v/>
      </c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0"/>
      <c r="E933" s="10"/>
      <c r="F933" s="26" t="str">
        <f t="shared" si="2"/>
        <v/>
      </c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0"/>
      <c r="E934" s="10"/>
      <c r="F934" s="26" t="str">
        <f t="shared" si="2"/>
        <v/>
      </c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0"/>
      <c r="E935" s="10"/>
      <c r="F935" s="26" t="str">
        <f t="shared" si="2"/>
        <v/>
      </c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0"/>
      <c r="E936" s="10"/>
      <c r="F936" s="26" t="str">
        <f t="shared" si="2"/>
        <v/>
      </c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0"/>
      <c r="E937" s="10"/>
      <c r="F937" s="26" t="str">
        <f t="shared" si="2"/>
        <v/>
      </c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0"/>
      <c r="E938" s="10"/>
      <c r="F938" s="26" t="str">
        <f t="shared" si="2"/>
        <v/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0"/>
      <c r="E939" s="10"/>
      <c r="F939" s="26" t="str">
        <f t="shared" si="2"/>
        <v/>
      </c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0"/>
      <c r="E940" s="10"/>
      <c r="F940" s="26" t="str">
        <f t="shared" si="2"/>
        <v/>
      </c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0"/>
      <c r="E941" s="10"/>
      <c r="F941" s="26" t="str">
        <f t="shared" si="2"/>
        <v/>
      </c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0"/>
      <c r="E942" s="10"/>
      <c r="F942" s="26" t="str">
        <f t="shared" si="2"/>
        <v/>
      </c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0"/>
      <c r="E943" s="10"/>
      <c r="F943" s="26" t="str">
        <f t="shared" si="2"/>
        <v/>
      </c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0"/>
      <c r="E944" s="10"/>
      <c r="F944" s="26" t="str">
        <f t="shared" si="2"/>
        <v/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0"/>
      <c r="E945" s="10"/>
      <c r="F945" s="26" t="str">
        <f t="shared" si="2"/>
        <v/>
      </c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0"/>
      <c r="E946" s="10"/>
      <c r="F946" s="26" t="str">
        <f t="shared" si="2"/>
        <v/>
      </c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0"/>
      <c r="E947" s="10"/>
      <c r="F947" s="26" t="str">
        <f t="shared" si="2"/>
        <v/>
      </c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0"/>
      <c r="E948" s="10"/>
      <c r="F948" s="26" t="str">
        <f t="shared" si="2"/>
        <v/>
      </c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0"/>
      <c r="E949" s="10"/>
      <c r="F949" s="26" t="str">
        <f t="shared" si="2"/>
        <v/>
      </c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0"/>
      <c r="E950" s="10"/>
      <c r="F950" s="26" t="str">
        <f t="shared" si="2"/>
        <v/>
      </c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0"/>
      <c r="E951" s="10"/>
      <c r="F951" s="26" t="str">
        <f t="shared" si="2"/>
        <v/>
      </c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0"/>
      <c r="E952" s="10"/>
      <c r="F952" s="26" t="str">
        <f t="shared" si="2"/>
        <v/>
      </c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0"/>
      <c r="E953" s="10"/>
      <c r="F953" s="26" t="str">
        <f t="shared" si="2"/>
        <v/>
      </c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0"/>
      <c r="E954" s="10"/>
      <c r="F954" s="26" t="str">
        <f t="shared" si="2"/>
        <v/>
      </c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0"/>
      <c r="E955" s="10"/>
      <c r="F955" s="26" t="str">
        <f t="shared" si="2"/>
        <v/>
      </c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0"/>
      <c r="E956" s="10"/>
      <c r="F956" s="26" t="str">
        <f t="shared" si="2"/>
        <v/>
      </c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0"/>
      <c r="E957" s="10"/>
      <c r="F957" s="26" t="str">
        <f t="shared" si="2"/>
        <v/>
      </c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0"/>
      <c r="E958" s="10"/>
      <c r="F958" s="26" t="str">
        <f t="shared" si="2"/>
        <v/>
      </c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0"/>
      <c r="E959" s="10"/>
      <c r="F959" s="26" t="str">
        <f t="shared" si="2"/>
        <v/>
      </c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0"/>
      <c r="E960" s="10"/>
      <c r="F960" s="26" t="str">
        <f t="shared" si="2"/>
        <v/>
      </c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0"/>
      <c r="E961" s="10"/>
      <c r="F961" s="26" t="str">
        <f t="shared" si="2"/>
        <v/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0"/>
      <c r="E962" s="10"/>
      <c r="F962" s="26" t="str">
        <f t="shared" si="2"/>
        <v/>
      </c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0"/>
      <c r="E963" s="10"/>
      <c r="F963" s="26" t="str">
        <f t="shared" si="2"/>
        <v/>
      </c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0"/>
      <c r="E964" s="10"/>
      <c r="F964" s="26" t="str">
        <f t="shared" si="2"/>
        <v/>
      </c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0"/>
      <c r="E965" s="10"/>
      <c r="F965" s="26" t="str">
        <f t="shared" si="2"/>
        <v/>
      </c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0"/>
      <c r="E966" s="10"/>
      <c r="F966" s="26" t="str">
        <f t="shared" si="2"/>
        <v/>
      </c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0"/>
      <c r="E967" s="10"/>
      <c r="F967" s="26" t="str">
        <f t="shared" si="2"/>
        <v/>
      </c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0"/>
      <c r="E968" s="10"/>
      <c r="F968" s="26" t="str">
        <f t="shared" si="2"/>
        <v/>
      </c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0"/>
      <c r="E969" s="10"/>
      <c r="F969" s="26" t="str">
        <f t="shared" si="2"/>
        <v/>
      </c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0"/>
      <c r="E970" s="10"/>
      <c r="F970" s="26" t="str">
        <f t="shared" si="2"/>
        <v/>
      </c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0"/>
      <c r="E971" s="10"/>
      <c r="F971" s="26" t="str">
        <f t="shared" si="2"/>
        <v/>
      </c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0"/>
      <c r="E972" s="10"/>
      <c r="F972" s="26" t="str">
        <f t="shared" si="2"/>
        <v/>
      </c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0"/>
      <c r="E973" s="10"/>
      <c r="F973" s="26" t="str">
        <f t="shared" si="2"/>
        <v/>
      </c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0"/>
      <c r="E974" s="10"/>
      <c r="F974" s="26" t="str">
        <f t="shared" si="2"/>
        <v/>
      </c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0"/>
      <c r="E975" s="10"/>
      <c r="F975" s="26" t="str">
        <f t="shared" si="2"/>
        <v/>
      </c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0"/>
      <c r="E976" s="10"/>
      <c r="F976" s="26" t="str">
        <f t="shared" si="2"/>
        <v/>
      </c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0"/>
      <c r="E977" s="10"/>
      <c r="F977" s="26" t="str">
        <f t="shared" si="2"/>
        <v/>
      </c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0"/>
      <c r="E978" s="10"/>
      <c r="F978" s="26" t="str">
        <f t="shared" si="2"/>
        <v/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0"/>
      <c r="E979" s="10"/>
      <c r="F979" s="26" t="str">
        <f t="shared" si="2"/>
        <v/>
      </c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10"/>
      <c r="C980" s="10"/>
      <c r="D980" s="10"/>
      <c r="E980" s="10"/>
      <c r="F980" s="26" t="str">
        <f t="shared" si="2"/>
        <v/>
      </c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10"/>
      <c r="C981" s="10"/>
      <c r="D981" s="10"/>
      <c r="E981" s="10"/>
      <c r="F981" s="26" t="str">
        <f t="shared" si="2"/>
        <v/>
      </c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10"/>
      <c r="C982" s="10"/>
      <c r="D982" s="10"/>
      <c r="E982" s="10"/>
      <c r="F982" s="26" t="str">
        <f t="shared" si="2"/>
        <v/>
      </c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10"/>
      <c r="C983" s="10"/>
      <c r="D983" s="10"/>
      <c r="E983" s="10"/>
      <c r="F983" s="26" t="str">
        <f t="shared" si="2"/>
        <v/>
      </c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10"/>
      <c r="C984" s="10"/>
      <c r="D984" s="10"/>
      <c r="E984" s="10"/>
      <c r="F984" s="26" t="str">
        <f t="shared" si="2"/>
        <v/>
      </c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10"/>
      <c r="C985" s="10"/>
      <c r="D985" s="10"/>
      <c r="E985" s="10"/>
      <c r="F985" s="26" t="str">
        <f t="shared" si="2"/>
        <v/>
      </c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10"/>
      <c r="C986" s="10"/>
      <c r="D986" s="10"/>
      <c r="E986" s="10"/>
      <c r="F986" s="26" t="str">
        <f t="shared" si="2"/>
        <v/>
      </c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10"/>
      <c r="C987" s="10"/>
      <c r="D987" s="10"/>
      <c r="E987" s="10"/>
      <c r="F987" s="26" t="str">
        <f t="shared" si="2"/>
        <v/>
      </c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10"/>
      <c r="C988" s="10"/>
      <c r="D988" s="10"/>
      <c r="E988" s="10"/>
      <c r="F988" s="26" t="str">
        <f t="shared" si="2"/>
        <v/>
      </c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10"/>
      <c r="C989" s="10"/>
      <c r="D989" s="10"/>
      <c r="E989" s="10"/>
      <c r="F989" s="26" t="str">
        <f t="shared" si="2"/>
        <v/>
      </c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10"/>
      <c r="C990" s="10"/>
      <c r="D990" s="10"/>
      <c r="E990" s="10"/>
      <c r="F990" s="26" t="str">
        <f t="shared" si="2"/>
        <v/>
      </c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10"/>
      <c r="C991" s="10"/>
      <c r="D991" s="10"/>
      <c r="E991" s="10"/>
      <c r="F991" s="26" t="str">
        <f t="shared" si="2"/>
        <v/>
      </c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10"/>
      <c r="C992" s="10"/>
      <c r="D992" s="10"/>
      <c r="E992" s="10"/>
      <c r="F992" s="26" t="str">
        <f t="shared" si="2"/>
        <v/>
      </c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10"/>
      <c r="C993" s="10"/>
      <c r="D993" s="10"/>
      <c r="E993" s="10"/>
      <c r="F993" s="26" t="str">
        <f t="shared" si="2"/>
        <v/>
      </c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10"/>
      <c r="C994" s="10"/>
      <c r="D994" s="10"/>
      <c r="E994" s="10"/>
      <c r="F994" s="26" t="str">
        <f t="shared" si="2"/>
        <v/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10"/>
      <c r="C995" s="10"/>
      <c r="D995" s="10"/>
      <c r="E995" s="10"/>
      <c r="F995" s="26" t="str">
        <f t="shared" si="2"/>
        <v/>
      </c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10"/>
      <c r="C996" s="10"/>
      <c r="D996" s="10"/>
      <c r="E996" s="10"/>
      <c r="F996" s="26" t="str">
        <f t="shared" si="2"/>
        <v/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10"/>
      <c r="C997" s="10"/>
      <c r="D997" s="10"/>
      <c r="E997" s="10"/>
      <c r="F997" s="26" t="str">
        <f t="shared" si="2"/>
        <v/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10"/>
      <c r="C998" s="10"/>
      <c r="D998" s="10"/>
      <c r="E998" s="10"/>
      <c r="F998" s="26" t="str">
        <f t="shared" si="2"/>
        <v/>
      </c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0"/>
      <c r="B999" s="10"/>
      <c r="C999" s="10"/>
      <c r="D999" s="10"/>
      <c r="E999" s="10"/>
      <c r="F999" s="26" t="str">
        <f t="shared" si="2"/>
        <v/>
      </c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</sheetData>
  <autoFilter ref="$A$2:$F$999">
    <sortState ref="A2:F999">
      <sortCondition ref="E2:E999"/>
    </sortState>
  </autoFilter>
  <dataValidations>
    <dataValidation type="list" allowBlank="1" sqref="D3:D999">
      <formula1>$L$3:$L$4</formula1>
    </dataValidation>
    <dataValidation type="list" allowBlank="1" sqref="C3:C999">
      <formula1>$J$3:$J$26</formula1>
    </dataValidation>
    <dataValidation type="decimal" allowBlank="1" showDropDown="1" sqref="B3:B999">
      <formula1>0.0</formula1>
      <formula2>1000000.0</formula2>
    </dataValidation>
  </dataValidations>
  <drawing r:id="rId1"/>
</worksheet>
</file>