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Anabel\Departments\Lean\"/>
    </mc:Choice>
  </mc:AlternateContent>
  <xr:revisionPtr revIDLastSave="0" documentId="13_ncr:1_{D09B32F2-0106-4BAB-8247-EC49851DE830}" xr6:coauthVersionLast="46" xr6:coauthVersionMax="46" xr10:uidLastSave="{00000000-0000-0000-0000-000000000000}"/>
  <bookViews>
    <workbookView xWindow="-120" yWindow="-120" windowWidth="25440" windowHeight="15390" activeTab="2" xr2:uid="{48786FEF-7713-4E9D-9F87-7A61FCC07539}"/>
  </bookViews>
  <sheets>
    <sheet name="Instrucciones" sheetId="5" r:id="rId1"/>
    <sheet name="DATA REQUIREMENTS &amp; DATA OUTPUT" sheetId="3" r:id="rId2"/>
    <sheet name="SPECIFICATION" sheetId="1" r:id="rId3"/>
    <sheet name="Acciones pendientes" sheetId="2" r:id="rId4"/>
    <sheet name="Planned interruption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4" i="1" l="1"/>
  <c r="L83" i="1"/>
  <c r="L84" i="1" s="1"/>
  <c r="J83" i="1"/>
  <c r="J84" i="1" s="1"/>
  <c r="F83" i="1"/>
  <c r="L73" i="1"/>
  <c r="L74" i="1" s="1"/>
  <c r="F76" i="1"/>
  <c r="F75" i="1"/>
  <c r="F74" i="1"/>
  <c r="J73" i="1"/>
  <c r="J74" i="1" s="1"/>
  <c r="J75" i="1" s="1"/>
  <c r="J76" i="1" s="1"/>
  <c r="F73" i="1"/>
  <c r="N7" i="4"/>
  <c r="N6" i="4"/>
  <c r="N5" i="4"/>
  <c r="N4" i="4"/>
  <c r="N3" i="4"/>
  <c r="K7" i="4"/>
  <c r="J7" i="4"/>
  <c r="I7" i="4"/>
  <c r="L7" i="4" s="1"/>
  <c r="M7" i="4" s="1"/>
  <c r="D7" i="4"/>
  <c r="K6" i="4"/>
  <c r="L6" i="4" s="1"/>
  <c r="M6" i="4" s="1"/>
  <c r="J6" i="4"/>
  <c r="I6" i="4"/>
  <c r="H6" i="4"/>
  <c r="D6" i="4"/>
  <c r="K5" i="4"/>
  <c r="J5" i="4"/>
  <c r="L5" i="4" s="1"/>
  <c r="M5" i="4" s="1"/>
  <c r="I5" i="4"/>
  <c r="D5" i="4"/>
  <c r="K4" i="4"/>
  <c r="J4" i="4"/>
  <c r="I4" i="4"/>
  <c r="L4" i="4" s="1"/>
  <c r="M4" i="4" s="1"/>
  <c r="D4" i="4"/>
  <c r="K3" i="4"/>
  <c r="J3" i="4"/>
  <c r="I3" i="4"/>
  <c r="L3" i="4" s="1"/>
  <c r="M3" i="4" s="1"/>
  <c r="D3" i="4"/>
  <c r="H35" i="1" l="1"/>
  <c r="H22" i="1"/>
  <c r="D40" i="1"/>
  <c r="L40" i="1" s="1"/>
  <c r="D39" i="1"/>
  <c r="L39" i="1" s="1"/>
  <c r="D38" i="1"/>
  <c r="L38" i="1" s="1"/>
  <c r="D37" i="1"/>
  <c r="L37" i="1" s="1"/>
  <c r="D36" i="1"/>
  <c r="L36" i="1" s="1"/>
  <c r="D35" i="1"/>
  <c r="L35" i="1" s="1"/>
  <c r="D30" i="1"/>
  <c r="L30" i="1" s="1"/>
  <c r="D29" i="1"/>
  <c r="L29" i="1" s="1"/>
  <c r="D28" i="1"/>
  <c r="L28" i="1" s="1"/>
  <c r="D27" i="1"/>
  <c r="L27" i="1" s="1"/>
  <c r="D26" i="1"/>
  <c r="L26" i="1" s="1"/>
  <c r="D25" i="1"/>
  <c r="L25" i="1" s="1"/>
  <c r="D24" i="1"/>
  <c r="L24" i="1" s="1"/>
  <c r="D23" i="1"/>
  <c r="L23" i="1" s="1"/>
  <c r="D22" i="1"/>
  <c r="L22" i="1" s="1"/>
  <c r="D17" i="1"/>
  <c r="L17" i="1" s="1"/>
  <c r="D16" i="1"/>
  <c r="L16" i="1" s="1"/>
  <c r="D15" i="1"/>
  <c r="L15" i="1" s="1"/>
  <c r="D14" i="1"/>
  <c r="L14" i="1" s="1"/>
  <c r="D13" i="1"/>
  <c r="L13" i="1" s="1"/>
  <c r="D12" i="1"/>
  <c r="L12" i="1" s="1"/>
  <c r="D11" i="1"/>
  <c r="L11" i="1" s="1"/>
  <c r="D10" i="1"/>
  <c r="L10" i="1" s="1"/>
  <c r="D9" i="1"/>
  <c r="L9" i="1" s="1"/>
  <c r="D8" i="1"/>
  <c r="L8" i="1" s="1"/>
  <c r="H8" i="1" l="1"/>
  <c r="H9" i="1" s="1"/>
  <c r="H10" i="1" s="1"/>
  <c r="H11" i="1" s="1"/>
  <c r="H12" i="1" s="1"/>
  <c r="H13" i="1" s="1"/>
  <c r="H14" i="1" s="1"/>
  <c r="H15" i="1" s="1"/>
  <c r="H16" i="1" s="1"/>
  <c r="H23" i="1" s="1"/>
  <c r="H24" i="1" s="1"/>
  <c r="H25" i="1" s="1"/>
  <c r="H26" i="1" s="1"/>
  <c r="H27" i="1" s="1"/>
  <c r="H28" i="1" s="1"/>
  <c r="H29" i="1" s="1"/>
  <c r="H30" i="1" s="1"/>
  <c r="H36" i="1" s="1"/>
  <c r="H37" i="1" s="1"/>
  <c r="H38" i="1" s="1"/>
  <c r="H39" i="1" s="1"/>
  <c r="H40" i="1" s="1"/>
</calcChain>
</file>

<file path=xl/sharedStrings.xml><?xml version="1.0" encoding="utf-8"?>
<sst xmlns="http://schemas.openxmlformats.org/spreadsheetml/2006/main" count="338" uniqueCount="180">
  <si>
    <t>HR</t>
  </si>
  <si>
    <t>6 - 7 am</t>
  </si>
  <si>
    <t>7 - 8 am</t>
  </si>
  <si>
    <t>8 - 9 am</t>
  </si>
  <si>
    <t>9 - 10 am</t>
  </si>
  <si>
    <t>10 - 11 am</t>
  </si>
  <si>
    <t>11 -12 am</t>
  </si>
  <si>
    <t>12 - 1 pm</t>
  </si>
  <si>
    <t>1 - 2 pm</t>
  </si>
  <si>
    <t>2 - 3 pm</t>
  </si>
  <si>
    <t>4 - 5 pm</t>
  </si>
  <si>
    <t>5 - 6 pm</t>
  </si>
  <si>
    <t>6 - 7 pm</t>
  </si>
  <si>
    <t>7 - 8 pm</t>
  </si>
  <si>
    <t>8 - 9 pm</t>
  </si>
  <si>
    <t>9 - 10 pm</t>
  </si>
  <si>
    <t>10 - 11 pm</t>
  </si>
  <si>
    <t>11 - 12 pm</t>
  </si>
  <si>
    <t>12 - 1 am</t>
  </si>
  <si>
    <t>1 - 2 am</t>
  </si>
  <si>
    <t>2 - 3 am</t>
  </si>
  <si>
    <t>3 - 4 am</t>
  </si>
  <si>
    <t>4 - 5 am</t>
  </si>
  <si>
    <t>5 - 6 am</t>
  </si>
  <si>
    <t>ITEM
 NUMBER</t>
  </si>
  <si>
    <t>WO
 NUMBER</t>
  </si>
  <si>
    <t>AREA:</t>
  </si>
  <si>
    <t>PLANT:</t>
  </si>
  <si>
    <t>Dilators</t>
  </si>
  <si>
    <t>Packing</t>
  </si>
  <si>
    <t>HC:</t>
  </si>
  <si>
    <t>1ST</t>
  </si>
  <si>
    <t>2ND</t>
  </si>
  <si>
    <t>3RD</t>
  </si>
  <si>
    <t>OUTPUT:</t>
  </si>
  <si>
    <t>3 - 3:30 pm</t>
  </si>
  <si>
    <t>3:30 - 4 pm</t>
  </si>
  <si>
    <t>HC</t>
  </si>
  <si>
    <t xml:space="preserve">        - Permitir copy paste de una tabla en excel (simulador de planeación u otra)</t>
  </si>
  <si>
    <t xml:space="preserve">         - Se debe poder hacer ajustes: Los ajustes normales son al inicio de cada turno. Si se hacen ajustes despues de la primera hora, se debe enviar un "warning" al gerente de area correspondiente, ya que son extemporaneos.</t>
  </si>
  <si>
    <t xml:space="preserve">        -  Mantenerse editable para ajustes por hora. </t>
  </si>
  <si>
    <t>OUTPUT 
QTY</t>
  </si>
  <si>
    <t>Prellenar</t>
  </si>
  <si>
    <t xml:space="preserve">        - Si se selecciona "Confirmar ITEM NUMBER", indicar "LISTO"</t>
  </si>
  <si>
    <t xml:space="preserve">        - Si se selecciona "EDITAR ITEM NUMBER", colocar el cursor en la celda para capturar item y luego WO, y una vez capturado, indicar "LISTO"</t>
  </si>
  <si>
    <t>CORREGIR CANTIDAD</t>
  </si>
  <si>
    <t>INICIAR CONTEO DE ITEM</t>
  </si>
  <si>
    <t>* Cuando se oprima el boton "CORREGIR CANTIDAD" permitir editar la cantidad en la hora en curso, por si el sensor falla o detecta items que no se han completado.</t>
  </si>
  <si>
    <t xml:space="preserve">        - En caso de que este boton se use, se debe enviar un "Warning" al supervisor/gerente del area, y debe mostrarse un campo de captura de la justificación</t>
  </si>
  <si>
    <t>JUSTIFICACION DE CAPTURA</t>
  </si>
  <si>
    <t>WO
NUMBER</t>
  </si>
  <si>
    <t>dmsldf</t>
  </si>
  <si>
    <t>LKFD</t>
  </si>
  <si>
    <t>* La columna "INTERRUPTORES DE FLUJO PLANEADOS" se debe llenar de un drop down menu con estas opciones:</t>
  </si>
  <si>
    <t xml:space="preserve">        - SETUP</t>
  </si>
  <si>
    <t xml:space="preserve">        - LUNCH</t>
  </si>
  <si>
    <t xml:space="preserve">        - CAMBIO DE TURNO</t>
  </si>
  <si>
    <t>Establecer trabajo estandar para la definicion del plan por hora (incluyendo ajustes de tiempos disponibles ajustados para las interrupciones planeadas de flujo)</t>
  </si>
  <si>
    <t xml:space="preserve">        - Para la columna JUSTIFICACION DE CAPTURA usar un drop down menu con las siguientes opciones:</t>
  </si>
  <si>
    <t xml:space="preserve">                    Falla del sensor</t>
  </si>
  <si>
    <t xml:space="preserve">                    Falla de touch screen</t>
  </si>
  <si>
    <t>* Se requiere capturar un plan para cada punto de medicion (OUTPUT), para cada turno</t>
  </si>
  <si>
    <t>* La columna HC (Head Count) de la tabla se debe pre-llenar con la informacion de las celdas de HC del header</t>
  </si>
  <si>
    <t>2nd</t>
  </si>
  <si>
    <t>3rd</t>
  </si>
  <si>
    <t>SHIFT</t>
  </si>
  <si>
    <t>SHIFT:</t>
  </si>
  <si>
    <t>1st</t>
  </si>
  <si>
    <t>PLANNED INTERRUPTION</t>
  </si>
  <si>
    <t>LESS
 TIME</t>
  </si>
  <si>
    <t xml:space="preserve">        - Las columnas PLANNED INTERRUPTION y LESS TIME tambien deben poderse llenar con un copy paste de una hoja de excel</t>
  </si>
  <si>
    <t xml:space="preserve">        - Los ajustes hechos al HC despues de la primera hora por turno son extemporaneos (requieren mensaje "warning" al gerente)</t>
  </si>
  <si>
    <t>Pre-llenar</t>
  </si>
  <si>
    <t>PLANNED
 INTERRUPTION</t>
  </si>
  <si>
    <t xml:space="preserve">* La columna LESS TIME debe pre-llenarse en base al INTERRUPTOR DE FLUJO PLANEADO: 
</t>
  </si>
  <si>
    <t>STD TIME</t>
  </si>
  <si>
    <t>Std time</t>
  </si>
  <si>
    <t xml:space="preserve">        - SETUP: 1</t>
  </si>
  <si>
    <t>SHIFT HOURS</t>
  </si>
  <si>
    <r>
      <t xml:space="preserve">WORKING
 HRS </t>
    </r>
    <r>
      <rPr>
        <sz val="8"/>
        <color theme="1"/>
        <rFont val="Calibri"/>
        <family val="2"/>
        <scheme val="minor"/>
      </rPr>
      <t>(LESS LUNCH, BREAK AND CALISTENIA)</t>
    </r>
  </si>
  <si>
    <t>TIME 
PER WEEK</t>
  </si>
  <si>
    <t>LUNCH
(30 min)</t>
  </si>
  <si>
    <t>BREAK
(17 min)</t>
  </si>
  <si>
    <t>CALISTENIA
(8 min)</t>
  </si>
  <si>
    <t>SHIFT CHANGE
(5min)</t>
  </si>
  <si>
    <t>TIER 1
(10min)</t>
  </si>
  <si>
    <t>TOTAL</t>
  </si>
  <si>
    <t>TIME
 PER SHIFT</t>
  </si>
  <si>
    <t>12 HRS</t>
  </si>
  <si>
    <t>A-D</t>
  </si>
  <si>
    <t>NIGHT</t>
  </si>
  <si>
    <t>W/O TIER</t>
  </si>
  <si>
    <r>
      <t xml:space="preserve">CALCULATED QTY BY HR
</t>
    </r>
    <r>
      <rPr>
        <b/>
        <sz val="8"/>
        <color theme="1"/>
        <rFont val="Calibri"/>
        <family val="2"/>
        <scheme val="minor"/>
      </rPr>
      <t>(HC - LESS TIME) / STD TIME</t>
    </r>
  </si>
  <si>
    <t>Nota: En los formatos lo verde es area de captura</t>
  </si>
  <si>
    <t xml:space="preserve">        Solo la la opcion de SETUP se podrá editar. Si PLANNED INTERRUPTION ESTA EN BLANCO, LESS TIME debe ser 0</t>
  </si>
  <si>
    <t xml:space="preserve">        - LUNCH: 0.5</t>
  </si>
  <si>
    <t xml:space="preserve">        - CAMBIO DE TURNO: 0.083
        - TIER: 0.167</t>
  </si>
  <si>
    <t>* Mostrar la hora que cerró con sus datos como referencia y la hora en curso para captura</t>
  </si>
  <si>
    <t>* Mostrar la salida de la hora anterior como referencia y en tiempo real la captura del sensor o boton, para que pueda verificarse</t>
  </si>
  <si>
    <t>* Mostrar en tiempo real la captura del sensor o botón, para que pueda verificarse</t>
  </si>
  <si>
    <t>Mostrar captura de hr anterior</t>
  </si>
  <si>
    <t xml:space="preserve">                    Falla del boton</t>
  </si>
  <si>
    <t xml:space="preserve">                    Falso contacto</t>
  </si>
  <si>
    <t>BASE DE DATOS</t>
  </si>
  <si>
    <t>CAMPOS</t>
  </si>
  <si>
    <t>Plant, Area, Output (punto de captura)</t>
  </si>
  <si>
    <t>Lista de puntos de captura</t>
  </si>
  <si>
    <t>Los tabs en verde de este workbook contienen las especificaciones requeridas para desarrollar la version mejorada de la aplicación HR X HR</t>
  </si>
  <si>
    <t>Los tabs en azul tienen informacion de referncia y acciones pendientes para seguimiento para las Gerencias de Produccion y Operaciones</t>
  </si>
  <si>
    <t>CONTROL VISUAL DE PLAN VS SALIDA - Pantalla que se muestra en los monitores de producción</t>
  </si>
  <si>
    <t>* Pre llenar Item number y WO number de acuerdo al plan de produccion cargado, pero permitir editar</t>
  </si>
  <si>
    <t>* Colocar el cursor en la celda OUTPUT QTY para facilitar la captura. Permitir que se capture en tiempo real, y que sea editable hasta 5 min despues de cerrada la hora</t>
  </si>
  <si>
    <t>CAPTURA DE CAUSAS DE INTERRUPCION - Para uso del Supervisor o Lider de Producción</t>
  </si>
  <si>
    <t>IMPORTANTE: ESTA CAPTURA ES REALIZADA POR EL SUPERVISOR (DELEGABLE AL LIDER CON EL DEBIDO ENTRENAMIENTO)</t>
  </si>
  <si>
    <t xml:space="preserve">                              AL INICIAR EL TURNO, O AL FINALIZAR EL TURNO PUEDE LLENAR EL PLAN PARA EL SIG. TURNO</t>
  </si>
  <si>
    <t>IMPORTANTE: ESTA CAPTURA ES REALIZADA POR EL OPERADOR DEL PUNTO DE CONTEO (no debe requerir capturista)</t>
  </si>
  <si>
    <t>IMPORTANTE: ESTA CAPTURA/VERIFICACION ES REALIZADA POR EL OPERADOR DEL PUNTO DE CONTEO (no debe requerir capturista)</t>
  </si>
  <si>
    <t>PLAN BY
 HR</t>
  </si>
  <si>
    <t>OUTPUT QTY</t>
  </si>
  <si>
    <t>CUM OUTPUT</t>
  </si>
  <si>
    <t>CUM PLAN</t>
  </si>
  <si>
    <t>* Mostrar la hora anterior como referencia, la hora en curso, y el plan para las siguientes 2 hrs</t>
  </si>
  <si>
    <t>INTERRUPTION CAUSE</t>
  </si>
  <si>
    <t>PLANT 2</t>
  </si>
  <si>
    <t>AREA: Dilators</t>
  </si>
  <si>
    <t>OUTPUT: Packing</t>
  </si>
  <si>
    <t>Plant: 2</t>
  </si>
  <si>
    <t>* Cuando se oprima el boton para "INICIAR CONTEO DE ITEM", insertar renglon en la misma hora, pre-llenar la celda del ITEM NUMBER y WO NUMBER con informacion del plan. Mostrar las opciones "Confirmar ITEM NUMBER" o "EDITAR ITEM NUMBER"</t>
  </si>
  <si>
    <t>gdgeor</t>
  </si>
  <si>
    <t>fmlfv</t>
  </si>
  <si>
    <t>ergnr</t>
  </si>
  <si>
    <t>ermogv</t>
  </si>
  <si>
    <t>SHIFT STATUS:</t>
  </si>
  <si>
    <t>NEXT:</t>
  </si>
  <si>
    <t>CAPTURA DEL PLAN DE PRODUCCION - Para uso del Supervisor o Lider</t>
  </si>
  <si>
    <t>CAPTURA DE SALIDA para los puntos que no cuentan con botón o sensor - Para uso del operador</t>
  </si>
  <si>
    <t>CAPTURA/VERIFICACION DE SALIDA para los puntos que cuentan con botón o sensor - Para uso del operador</t>
  </si>
  <si>
    <t>* El drop down menu debe incluir:</t>
  </si>
  <si>
    <t xml:space="preserve">        - Learning curve</t>
  </si>
  <si>
    <t xml:space="preserve">        - Material shortage</t>
  </si>
  <si>
    <t xml:space="preserve">        - SOP error</t>
  </si>
  <si>
    <t xml:space="preserve">        - NPI delay</t>
  </si>
  <si>
    <t xml:space="preserve">        - Equipment downtime</t>
  </si>
  <si>
    <t>* Mostrar los resultados de lo que se tiene avanzado del turno hora por hora.</t>
  </si>
  <si>
    <t>* Permitir editar las causas de la interrupcion. Para los casos que ya se tenga informacion de INTERRUPCION PLANEADA, se debe poder agregar alguna otra causa de retraso del drop down menu.</t>
  </si>
  <si>
    <t>Diferenciar las interrupciones agregadas de las planeadas con un font de color diferente</t>
  </si>
  <si>
    <t>% OUTPUT VS PLAN</t>
  </si>
  <si>
    <t>* En la columna INTERRUPTION CAUSE, agregar por default la informacion de la columna PLANNED INTERRUPTION para el horario correspondiente, ademas de lo que se haya capturado</t>
  </si>
  <si>
    <t>* El color del status debe ser verde si el % de salida hasta la hora anterior es &gt;=99%, amarillo si está entre 85% y 99%, y rojo si está por debajo del 85%</t>
  </si>
  <si>
    <t>DATA REQUIREMENTS:</t>
  </si>
  <si>
    <t>DATA OUTPUT:</t>
  </si>
  <si>
    <t>Historial de desempeño del plan</t>
  </si>
  <si>
    <t>Historial de eficiencia</t>
  </si>
  <si>
    <t>XA RM history</t>
  </si>
  <si>
    <t>Item number, Std time by level, total Std time, yield, Output (punto de captura)</t>
  </si>
  <si>
    <t>Item number, Std time by level, total Std time, yield, Output (punto de captura), RM Qty, Date</t>
  </si>
  <si>
    <t>Plant, Area, Output (punto de captura), Date, Shift, HC, RM item number, RM Qty, Std time, RM Qty * Std time, Total RM Std time per shift, Total Applied time per shift, Efficiency per shift (RM hrs vs HC hrs)</t>
  </si>
  <si>
    <t>REAL TIME MANAGER'S SCREEN</t>
  </si>
  <si>
    <t>AREA</t>
  </si>
  <si>
    <t>SHIFT STATUS</t>
  </si>
  <si>
    <t xml:space="preserve">OUTPUT </t>
  </si>
  <si>
    <t>DILATORS</t>
  </si>
  <si>
    <t>BOY X</t>
  </si>
  <si>
    <t>TIP Y</t>
  </si>
  <si>
    <t>SHORT TERM</t>
  </si>
  <si>
    <t>GYRUS</t>
  </si>
  <si>
    <t>PLANT 1</t>
  </si>
  <si>
    <t>PLANT 3</t>
  </si>
  <si>
    <t>OUTPUT</t>
  </si>
  <si>
    <t>DATE:</t>
  </si>
  <si>
    <t xml:space="preserve">* La fecha debe llenarse por default con el dia de hoy, pero debe permitir editar el plan para los turnos y dias siguientes </t>
  </si>
  <si>
    <t>Ineficiency pareto</t>
  </si>
  <si>
    <t xml:space="preserve"> </t>
  </si>
  <si>
    <t xml:space="preserve">Plant, Area, Output (punto de captura), Date, Shift, INTERRUPTION CAUSE, LESS TIME x HC, Cum of LESS TIME X HC by INTERRUPTION CAUSE </t>
  </si>
  <si>
    <t>* Permitir la captura del tiempo perdido por las interrupciones agregadas en la columna correspondiente (no permitir que se avance si se agrega una interrupcion y no se llena este campo)</t>
  </si>
  <si>
    <t>Plant, Area, Output (punto de captura), Date, Shift, HC, Plan cum, Output cum, % output vs plan, Supervisor</t>
  </si>
  <si>
    <t>SUPERVISOR:</t>
  </si>
  <si>
    <t>M.Meza</t>
  </si>
  <si>
    <t>G.Gonzalez</t>
  </si>
  <si>
    <t>R.Gutierrez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</si>
</sst>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b/>
      <sz val="14"/>
      <color theme="1"/>
      <name val="Calibri"/>
      <family val="2"/>
      <scheme val="minor"/>
    </font>
    <font>
      <b/>
      <sz val="8"/>
      <color theme="1"/>
      <name val="Calibri"/>
      <family val="2"/>
      <scheme val="minor"/>
    </font>
    <font>
      <sz val="8"/>
      <color theme="1"/>
      <name val="Calibri"/>
      <family val="2"/>
      <scheme val="minor"/>
    </font>
    <font>
      <sz val="11"/>
      <color rgb="FF0070C0"/>
      <name val="Calibri"/>
      <family val="2"/>
      <scheme val="minor"/>
    </font>
    <font>
      <sz val="14"/>
      <color rgb="FF0070C0"/>
      <name val="Calibri"/>
      <family val="2"/>
      <scheme val="minor"/>
    </font>
    <font>
      <sz val="16"/>
      <color rgb="FF0070C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center"/>
    </xf>
    <xf numFmtId="0" fontId="0" fillId="0" borderId="0" xfId="0" applyAlignment="1"/>
    <xf numFmtId="0" fontId="0" fillId="0" borderId="0" xfId="0" quotePrefix="1" applyAlignment="1"/>
    <xf numFmtId="0" fontId="0" fillId="2" borderId="1" xfId="0" applyFill="1" applyBorder="1" applyAlignment="1">
      <alignment horizontal="center" wrapText="1"/>
    </xf>
    <xf numFmtId="0" fontId="0" fillId="2" borderId="1" xfId="0" applyFill="1" applyBorder="1" applyAlignment="1">
      <alignment horizontal="right"/>
    </xf>
    <xf numFmtId="0" fontId="0" fillId="3" borderId="1" xfId="0" applyFill="1" applyBorder="1"/>
    <xf numFmtId="16" fontId="0" fillId="2" borderId="1" xfId="0" applyNumberFormat="1" applyFill="1" applyBorder="1" applyAlignment="1">
      <alignment horizontal="right"/>
    </xf>
    <xf numFmtId="0" fontId="0" fillId="2" borderId="1" xfId="0" applyFill="1" applyBorder="1"/>
    <xf numFmtId="0" fontId="0" fillId="2" borderId="3" xfId="0" applyFill="1" applyBorder="1" applyAlignment="1">
      <alignment horizontal="right"/>
    </xf>
    <xf numFmtId="0" fontId="0" fillId="3" borderId="3" xfId="0" applyFill="1" applyBorder="1"/>
    <xf numFmtId="0" fontId="0" fillId="2" borderId="3" xfId="0" applyFill="1" applyBorder="1"/>
    <xf numFmtId="0" fontId="0" fillId="2" borderId="2" xfId="0" applyFill="1" applyBorder="1" applyAlignment="1">
      <alignment horizontal="right"/>
    </xf>
    <xf numFmtId="0" fontId="0" fillId="0" borderId="0" xfId="0" quotePrefix="1" applyAlignment="1">
      <alignment wrapText="1"/>
    </xf>
    <xf numFmtId="0" fontId="0" fillId="2" borderId="1" xfId="0" applyFill="1" applyBorder="1" applyAlignment="1">
      <alignment horizontal="center"/>
    </xf>
    <xf numFmtId="0" fontId="0" fillId="0" borderId="0" xfId="0" applyAlignment="1">
      <alignment wrapText="1"/>
    </xf>
    <xf numFmtId="0" fontId="3" fillId="0" borderId="0" xfId="0" applyFont="1" applyAlignment="1"/>
    <xf numFmtId="0" fontId="0" fillId="3" borderId="1"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2" borderId="6" xfId="0" applyFill="1" applyBorder="1" applyAlignment="1">
      <alignment horizontal="center"/>
    </xf>
    <xf numFmtId="0" fontId="0" fillId="0" borderId="0" xfId="0" applyFill="1"/>
    <xf numFmtId="0" fontId="2" fillId="2" borderId="1" xfId="0" applyFont="1" applyFill="1" applyBorder="1" applyAlignment="1">
      <alignment horizontal="center" wrapText="1"/>
    </xf>
    <xf numFmtId="0" fontId="2" fillId="2" borderId="1" xfId="0" applyFont="1" applyFill="1" applyBorder="1" applyAlignment="1">
      <alignment wrapText="1"/>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Border="1"/>
    <xf numFmtId="0" fontId="2" fillId="2" borderId="1" xfId="0" applyFont="1" applyFill="1" applyBorder="1" applyAlignment="1">
      <alignment horizontal="right"/>
    </xf>
    <xf numFmtId="0" fontId="0" fillId="2" borderId="3" xfId="0" applyFill="1" applyBorder="1" applyAlignment="1">
      <alignment horizontal="center"/>
    </xf>
    <xf numFmtId="0" fontId="0" fillId="0" borderId="0" xfId="0" applyAlignment="1">
      <alignment vertical="top" wrapText="1"/>
    </xf>
    <xf numFmtId="0" fontId="0" fillId="2" borderId="1" xfId="0" applyFill="1" applyBorder="1" applyAlignment="1">
      <alignment horizontal="right" vertical="top"/>
    </xf>
    <xf numFmtId="43" fontId="0" fillId="2" borderId="1" xfId="1" applyFont="1" applyFill="1" applyBorder="1"/>
    <xf numFmtId="164" fontId="0" fillId="2" borderId="1" xfId="1" applyNumberFormat="1" applyFont="1" applyFill="1" applyBorder="1"/>
    <xf numFmtId="43" fontId="0" fillId="2" borderId="1" xfId="0" applyNumberFormat="1" applyFill="1" applyBorder="1"/>
    <xf numFmtId="0" fontId="2" fillId="2" borderId="1" xfId="0" applyFont="1" applyFill="1" applyBorder="1" applyAlignment="1">
      <alignment horizontal="center" wrapText="1"/>
    </xf>
    <xf numFmtId="166" fontId="0" fillId="0" borderId="1" xfId="0" applyNumberFormat="1" applyBorder="1"/>
    <xf numFmtId="166" fontId="2" fillId="0" borderId="1" xfId="0" applyNumberFormat="1" applyFont="1" applyBorder="1"/>
    <xf numFmtId="0" fontId="0" fillId="0" borderId="0" xfId="0" applyAlignment="1">
      <alignment horizontal="left" vertical="top"/>
    </xf>
    <xf numFmtId="0" fontId="7" fillId="0" borderId="0" xfId="0" applyFont="1" applyAlignment="1"/>
    <xf numFmtId="0" fontId="4" fillId="2" borderId="2" xfId="0" applyFont="1" applyFill="1" applyBorder="1" applyAlignment="1">
      <alignment horizontal="right"/>
    </xf>
    <xf numFmtId="0" fontId="4" fillId="3" borderId="2" xfId="0" applyFont="1" applyFill="1" applyBorder="1" applyAlignment="1">
      <alignment horizontal="center"/>
    </xf>
    <xf numFmtId="0" fontId="4" fillId="3" borderId="2" xfId="0" applyFont="1" applyFill="1" applyBorder="1" applyAlignment="1"/>
    <xf numFmtId="0" fontId="4" fillId="3" borderId="2" xfId="0" applyFont="1" applyFill="1" applyBorder="1" applyAlignment="1">
      <alignment wrapText="1"/>
    </xf>
    <xf numFmtId="0" fontId="2" fillId="0" borderId="0" xfId="0" applyFont="1"/>
    <xf numFmtId="0" fontId="2" fillId="2" borderId="2" xfId="0" applyFont="1" applyFill="1" applyBorder="1" applyAlignment="1">
      <alignment horizontal="center"/>
    </xf>
    <xf numFmtId="0" fontId="2" fillId="2" borderId="2" xfId="0" applyFont="1" applyFill="1" applyBorder="1" applyAlignment="1">
      <alignment horizontal="left"/>
    </xf>
    <xf numFmtId="0" fontId="0" fillId="4" borderId="4" xfId="0" applyFill="1" applyBorder="1" applyAlignment="1">
      <alignment horizontal="center" wrapText="1"/>
    </xf>
    <xf numFmtId="0" fontId="0" fillId="4" borderId="5" xfId="0" applyFill="1" applyBorder="1" applyAlignment="1">
      <alignment horizontal="center" wrapText="1"/>
    </xf>
    <xf numFmtId="0" fontId="7" fillId="2" borderId="1" xfId="0" applyFont="1" applyFill="1" applyBorder="1" applyAlignment="1">
      <alignment horizontal="right"/>
    </xf>
    <xf numFmtId="0" fontId="7" fillId="2" borderId="1" xfId="0" applyFont="1" applyFill="1" applyBorder="1" applyAlignment="1">
      <alignment horizontal="center"/>
    </xf>
    <xf numFmtId="0" fontId="7" fillId="2" borderId="1" xfId="0" applyFont="1" applyFill="1" applyBorder="1"/>
    <xf numFmtId="0" fontId="0" fillId="5" borderId="1" xfId="0" applyFill="1" applyBorder="1" applyAlignment="1">
      <alignment horizontal="center"/>
    </xf>
    <xf numFmtId="0" fontId="7" fillId="2" borderId="7" xfId="0" applyFont="1" applyFill="1" applyBorder="1" applyAlignment="1">
      <alignment horizontal="right"/>
    </xf>
    <xf numFmtId="0" fontId="0" fillId="5" borderId="4" xfId="0" applyFill="1" applyBorder="1" applyAlignment="1">
      <alignment horizontal="center" wrapText="1"/>
    </xf>
    <xf numFmtId="0" fontId="0" fillId="5" borderId="5" xfId="0" applyFill="1" applyBorder="1" applyAlignment="1">
      <alignment horizontal="center" wrapText="1"/>
    </xf>
    <xf numFmtId="0" fontId="9" fillId="0" borderId="0" xfId="0" applyFont="1"/>
    <xf numFmtId="9" fontId="0" fillId="5" borderId="1" xfId="0" applyNumberFormat="1" applyFill="1" applyBorder="1"/>
    <xf numFmtId="9" fontId="0" fillId="6" borderId="1" xfId="0" applyNumberFormat="1" applyFill="1" applyBorder="1"/>
    <xf numFmtId="9" fontId="0" fillId="4" borderId="1" xfId="0" applyNumberFormat="1" applyFill="1" applyBorder="1"/>
    <xf numFmtId="0" fontId="2" fillId="2" borderId="2" xfId="0" applyFont="1" applyFill="1" applyBorder="1"/>
    <xf numFmtId="14" fontId="0" fillId="3" borderId="2" xfId="0" applyNumberFormat="1" applyFill="1" applyBorder="1" applyAlignment="1">
      <alignment horizontal="center"/>
    </xf>
    <xf numFmtId="0" fontId="8" fillId="6" borderId="0" xfId="0" applyFont="1" applyFill="1" applyAlignment="1"/>
    <xf numFmtId="0" fontId="9" fillId="6" borderId="0" xfId="0" applyFont="1" applyFill="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D3C9-A6B4-4D77-A0D1-39EC9D8F176B}">
  <dimension ref="A1:A2"/>
  <sheetViews>
    <sheetView workbookViewId="0">
      <selection activeCell="D26" sqref="D26"/>
    </sheetView>
  </sheetViews>
  <sheetFormatPr defaultRowHeight="15" x14ac:dyDescent="0.25"/>
  <sheetData>
    <row r="1" spans="1:1" x14ac:dyDescent="0.25">
      <c r="A1" t="s">
        <v>107</v>
      </c>
    </row>
    <row r="2" spans="1:1" x14ac:dyDescent="0.25">
      <c r="A2"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F083-5023-46A4-B806-B04C634D3364}">
  <sheetPr>
    <tabColor rgb="FF00B050"/>
  </sheetPr>
  <dimension ref="A1:B13"/>
  <sheetViews>
    <sheetView workbookViewId="0">
      <selection activeCell="B16" sqref="B16"/>
    </sheetView>
  </sheetViews>
  <sheetFormatPr defaultRowHeight="15" x14ac:dyDescent="0.25"/>
  <cols>
    <col min="1" max="1" width="29.5703125" bestFit="1" customWidth="1"/>
    <col min="2" max="2" width="66.140625" bestFit="1" customWidth="1"/>
    <col min="3" max="3" width="48.140625" bestFit="1" customWidth="1"/>
  </cols>
  <sheetData>
    <row r="1" spans="1:2" ht="21" x14ac:dyDescent="0.35">
      <c r="A1" s="59" t="s">
        <v>149</v>
      </c>
    </row>
    <row r="2" spans="1:2" x14ac:dyDescent="0.25">
      <c r="A2" t="s">
        <v>103</v>
      </c>
      <c r="B2" t="s">
        <v>104</v>
      </c>
    </row>
    <row r="3" spans="1:2" x14ac:dyDescent="0.25">
      <c r="A3" t="s">
        <v>76</v>
      </c>
      <c r="B3" t="s">
        <v>154</v>
      </c>
    </row>
    <row r="4" spans="1:2" x14ac:dyDescent="0.25">
      <c r="A4" t="s">
        <v>106</v>
      </c>
      <c r="B4" t="s">
        <v>105</v>
      </c>
    </row>
    <row r="5" spans="1:2" x14ac:dyDescent="0.25">
      <c r="A5" t="s">
        <v>153</v>
      </c>
      <c r="B5" t="s">
        <v>155</v>
      </c>
    </row>
    <row r="8" spans="1:2" ht="21" x14ac:dyDescent="0.35">
      <c r="A8" s="59" t="s">
        <v>150</v>
      </c>
    </row>
    <row r="9" spans="1:2" x14ac:dyDescent="0.25">
      <c r="A9" t="s">
        <v>103</v>
      </c>
      <c r="B9" t="s">
        <v>104</v>
      </c>
    </row>
    <row r="10" spans="1:2" x14ac:dyDescent="0.25">
      <c r="A10" t="s">
        <v>151</v>
      </c>
      <c r="B10" t="s">
        <v>175</v>
      </c>
    </row>
    <row r="11" spans="1:2" x14ac:dyDescent="0.25">
      <c r="A11" t="s">
        <v>152</v>
      </c>
      <c r="B11" t="s">
        <v>156</v>
      </c>
    </row>
    <row r="12" spans="1:2" x14ac:dyDescent="0.25">
      <c r="A12" t="s">
        <v>171</v>
      </c>
      <c r="B12" t="s">
        <v>173</v>
      </c>
    </row>
    <row r="13" spans="1:2" x14ac:dyDescent="0.25">
      <c r="B13" t="s">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DEFC-AB95-4253-BF95-A3C6D2B476B7}">
  <sheetPr>
    <tabColor rgb="FF00B050"/>
  </sheetPr>
  <dimension ref="A1:P100"/>
  <sheetViews>
    <sheetView tabSelected="1" workbookViewId="0">
      <selection activeCell="A29" sqref="A29"/>
    </sheetView>
  </sheetViews>
  <sheetFormatPr defaultRowHeight="15" x14ac:dyDescent="0.25"/>
  <cols>
    <col min="1" max="1" width="133.5703125" style="4" customWidth="1"/>
    <col min="2" max="2" width="5.42578125" style="1" customWidth="1"/>
    <col min="3" max="3" width="11.85546875" customWidth="1"/>
    <col min="4" max="4" width="6.140625" bestFit="1" customWidth="1"/>
    <col min="5" max="5" width="13.7109375" bestFit="1" customWidth="1"/>
    <col min="6" max="6" width="16" bestFit="1" customWidth="1"/>
    <col min="7" max="7" width="16.28515625" customWidth="1"/>
    <col min="8" max="8" width="10.5703125" customWidth="1"/>
    <col min="9" max="9" width="17.7109375" bestFit="1" customWidth="1"/>
    <col min="10" max="10" width="9.85546875" bestFit="1" customWidth="1"/>
    <col min="11" max="11" width="12.42578125" bestFit="1" customWidth="1"/>
    <col min="12" max="12" width="22.28515625" bestFit="1" customWidth="1"/>
    <col min="13" max="13" width="30.85546875" customWidth="1"/>
    <col min="14" max="14" width="9.7109375" bestFit="1" customWidth="1"/>
    <col min="15" max="15" width="12.5703125" bestFit="1" customWidth="1"/>
    <col min="16" max="16" width="10.85546875" bestFit="1" customWidth="1"/>
    <col min="17" max="17" width="10.5703125" customWidth="1"/>
    <col min="18" max="18" width="4" customWidth="1"/>
    <col min="19" max="19" width="10.7109375" customWidth="1"/>
  </cols>
  <sheetData>
    <row r="1" spans="1:16" x14ac:dyDescent="0.25">
      <c r="B1" s="2"/>
    </row>
    <row r="2" spans="1:16" x14ac:dyDescent="0.25">
      <c r="A2" t="s">
        <v>93</v>
      </c>
      <c r="B2" s="2"/>
    </row>
    <row r="3" spans="1:16" x14ac:dyDescent="0.25">
      <c r="B3" s="2"/>
      <c r="E3" s="25"/>
    </row>
    <row r="4" spans="1:16" ht="18.75" x14ac:dyDescent="0.3">
      <c r="A4" s="65" t="s">
        <v>134</v>
      </c>
      <c r="B4" s="3"/>
    </row>
    <row r="5" spans="1:16" ht="19.5" thickBot="1" x14ac:dyDescent="0.35">
      <c r="A5" s="5" t="s">
        <v>61</v>
      </c>
      <c r="C5" s="43" t="s">
        <v>27</v>
      </c>
      <c r="D5" s="44">
        <v>2</v>
      </c>
      <c r="E5" s="43" t="s">
        <v>26</v>
      </c>
      <c r="F5" s="45" t="s">
        <v>28</v>
      </c>
      <c r="G5" s="43" t="s">
        <v>34</v>
      </c>
      <c r="H5" s="46" t="s">
        <v>29</v>
      </c>
      <c r="I5" s="14" t="s">
        <v>66</v>
      </c>
      <c r="J5" s="22" t="s">
        <v>67</v>
      </c>
      <c r="K5" s="14" t="s">
        <v>30</v>
      </c>
      <c r="L5" s="22">
        <v>3</v>
      </c>
      <c r="M5" s="14" t="s">
        <v>169</v>
      </c>
      <c r="N5" s="64">
        <v>44538</v>
      </c>
      <c r="O5" s="14" t="s">
        <v>176</v>
      </c>
      <c r="P5" s="64" t="s">
        <v>177</v>
      </c>
    </row>
    <row r="6" spans="1:16" ht="5.25" customHeight="1" thickTop="1" x14ac:dyDescent="0.25"/>
    <row r="7" spans="1:16" ht="30" x14ac:dyDescent="0.25">
      <c r="A7" s="17" t="s">
        <v>39</v>
      </c>
      <c r="C7" s="26" t="s">
        <v>0</v>
      </c>
      <c r="D7" s="26" t="s">
        <v>37</v>
      </c>
      <c r="E7" s="26" t="s">
        <v>24</v>
      </c>
      <c r="F7" s="26" t="s">
        <v>25</v>
      </c>
      <c r="G7" s="26" t="s">
        <v>117</v>
      </c>
      <c r="H7" s="27" t="s">
        <v>120</v>
      </c>
      <c r="I7" s="26" t="s">
        <v>73</v>
      </c>
      <c r="J7" s="26" t="s">
        <v>69</v>
      </c>
      <c r="K7" s="26" t="s">
        <v>75</v>
      </c>
      <c r="L7" s="26" t="s">
        <v>92</v>
      </c>
    </row>
    <row r="8" spans="1:16" x14ac:dyDescent="0.25">
      <c r="A8" s="5" t="s">
        <v>38</v>
      </c>
      <c r="C8" s="7" t="s">
        <v>1</v>
      </c>
      <c r="D8" s="19">
        <f>$L$5</f>
        <v>3</v>
      </c>
      <c r="E8" s="8" t="s">
        <v>51</v>
      </c>
      <c r="F8" s="8" t="s">
        <v>52</v>
      </c>
      <c r="G8" s="8">
        <v>0</v>
      </c>
      <c r="H8" s="10">
        <f>G8</f>
        <v>0</v>
      </c>
      <c r="I8" s="8"/>
      <c r="J8" s="8" t="s">
        <v>72</v>
      </c>
      <c r="K8" s="10"/>
      <c r="L8" s="10" t="e">
        <f>(D8-J8)/K8</f>
        <v>#VALUE!</v>
      </c>
    </row>
    <row r="9" spans="1:16" x14ac:dyDescent="0.25">
      <c r="A9" s="15" t="s">
        <v>62</v>
      </c>
      <c r="C9" s="9" t="s">
        <v>2</v>
      </c>
      <c r="D9" s="19">
        <f>$L$5</f>
        <v>3</v>
      </c>
      <c r="E9" s="8" t="s">
        <v>51</v>
      </c>
      <c r="F9" s="8" t="s">
        <v>52</v>
      </c>
      <c r="G9" s="8">
        <v>300</v>
      </c>
      <c r="H9" s="10">
        <f>+H8+G9</f>
        <v>300</v>
      </c>
      <c r="I9" s="8"/>
      <c r="J9" s="8" t="s">
        <v>72</v>
      </c>
      <c r="K9" s="10"/>
      <c r="L9" s="10" t="e">
        <f t="shared" ref="L9:L17" si="0">(D9-J9)/K9</f>
        <v>#VALUE!</v>
      </c>
    </row>
    <row r="10" spans="1:16" x14ac:dyDescent="0.25">
      <c r="A10" s="4" t="s">
        <v>40</v>
      </c>
      <c r="C10" s="7" t="s">
        <v>3</v>
      </c>
      <c r="D10" s="19">
        <f>$L$5</f>
        <v>3</v>
      </c>
      <c r="E10" s="8"/>
      <c r="F10" s="8"/>
      <c r="G10" s="8">
        <v>600</v>
      </c>
      <c r="H10" s="10">
        <f>+H9+G10</f>
        <v>900</v>
      </c>
      <c r="I10" s="8"/>
      <c r="J10" s="8" t="s">
        <v>72</v>
      </c>
      <c r="K10" s="10"/>
      <c r="L10" s="10" t="e">
        <f t="shared" si="0"/>
        <v>#VALUE!</v>
      </c>
    </row>
    <row r="11" spans="1:16" x14ac:dyDescent="0.25">
      <c r="A11" s="4" t="s">
        <v>71</v>
      </c>
      <c r="C11" s="7" t="s">
        <v>4</v>
      </c>
      <c r="D11" s="19">
        <f>$L$5</f>
        <v>3</v>
      </c>
      <c r="E11" s="8"/>
      <c r="F11" s="8"/>
      <c r="G11" s="8">
        <v>100</v>
      </c>
      <c r="H11" s="10">
        <f>+H10+G11</f>
        <v>1000</v>
      </c>
      <c r="I11" s="8"/>
      <c r="J11" s="8" t="s">
        <v>72</v>
      </c>
      <c r="K11" s="10"/>
      <c r="L11" s="10" t="e">
        <f t="shared" si="0"/>
        <v>#VALUE!</v>
      </c>
    </row>
    <row r="12" spans="1:16" x14ac:dyDescent="0.25">
      <c r="A12" s="4" t="s">
        <v>53</v>
      </c>
      <c r="C12" s="7" t="s">
        <v>5</v>
      </c>
      <c r="D12" s="19">
        <f>$L$5</f>
        <v>3</v>
      </c>
      <c r="E12" s="8"/>
      <c r="F12" s="8"/>
      <c r="G12" s="8">
        <v>50</v>
      </c>
      <c r="H12" s="10">
        <f>+H11+G12</f>
        <v>1050</v>
      </c>
      <c r="I12" s="8"/>
      <c r="J12" s="8" t="s">
        <v>72</v>
      </c>
      <c r="K12" s="10"/>
      <c r="L12" s="10" t="e">
        <f t="shared" si="0"/>
        <v>#VALUE!</v>
      </c>
    </row>
    <row r="13" spans="1:16" x14ac:dyDescent="0.25">
      <c r="A13" s="4" t="s">
        <v>54</v>
      </c>
      <c r="C13" s="7" t="s">
        <v>6</v>
      </c>
      <c r="D13" s="19">
        <f>$L$5</f>
        <v>3</v>
      </c>
      <c r="E13" s="8"/>
      <c r="F13" s="8"/>
      <c r="G13" s="8"/>
      <c r="H13" s="10">
        <f>+H12+G13</f>
        <v>1050</v>
      </c>
      <c r="I13" s="8"/>
      <c r="J13" s="8" t="s">
        <v>72</v>
      </c>
      <c r="K13" s="10"/>
      <c r="L13" s="10" t="e">
        <f t="shared" si="0"/>
        <v>#VALUE!</v>
      </c>
    </row>
    <row r="14" spans="1:16" x14ac:dyDescent="0.25">
      <c r="A14" s="4" t="s">
        <v>55</v>
      </c>
      <c r="C14" s="7" t="s">
        <v>7</v>
      </c>
      <c r="D14" s="19">
        <f>$L$5</f>
        <v>3</v>
      </c>
      <c r="E14" s="8"/>
      <c r="F14" s="8"/>
      <c r="G14" s="8"/>
      <c r="H14" s="10">
        <f>+H13+G14</f>
        <v>1050</v>
      </c>
      <c r="I14" s="8"/>
      <c r="J14" s="8" t="s">
        <v>72</v>
      </c>
      <c r="K14" s="10"/>
      <c r="L14" s="10" t="e">
        <f t="shared" si="0"/>
        <v>#VALUE!</v>
      </c>
    </row>
    <row r="15" spans="1:16" x14ac:dyDescent="0.25">
      <c r="A15" s="4" t="s">
        <v>56</v>
      </c>
      <c r="C15" s="7" t="s">
        <v>8</v>
      </c>
      <c r="D15" s="19">
        <f>$L$5</f>
        <v>3</v>
      </c>
      <c r="E15" s="8"/>
      <c r="F15" s="8"/>
      <c r="G15" s="8"/>
      <c r="H15" s="10">
        <f>+H14+G15</f>
        <v>1050</v>
      </c>
      <c r="I15" s="8"/>
      <c r="J15" s="8" t="s">
        <v>72</v>
      </c>
      <c r="K15" s="10"/>
      <c r="L15" s="10" t="e">
        <f t="shared" si="0"/>
        <v>#VALUE!</v>
      </c>
    </row>
    <row r="16" spans="1:16" x14ac:dyDescent="0.25">
      <c r="A16" s="4" t="s">
        <v>70</v>
      </c>
      <c r="C16" s="7" t="s">
        <v>9</v>
      </c>
      <c r="D16" s="19">
        <f>$L$5</f>
        <v>3</v>
      </c>
      <c r="E16" s="8"/>
      <c r="F16" s="8"/>
      <c r="G16" s="8"/>
      <c r="H16" s="10">
        <f>+H15+G16</f>
        <v>1050</v>
      </c>
      <c r="I16" s="8"/>
      <c r="J16" s="8" t="s">
        <v>72</v>
      </c>
      <c r="K16" s="10"/>
      <c r="L16" s="10" t="e">
        <f t="shared" si="0"/>
        <v>#VALUE!</v>
      </c>
    </row>
    <row r="17" spans="1:16" x14ac:dyDescent="0.25">
      <c r="A17" s="17" t="s">
        <v>74</v>
      </c>
      <c r="C17" s="7" t="s">
        <v>35</v>
      </c>
      <c r="D17" s="19">
        <f>$L$5</f>
        <v>3</v>
      </c>
      <c r="E17" s="8"/>
      <c r="F17" s="8"/>
      <c r="G17" s="8"/>
      <c r="H17" s="10"/>
      <c r="I17" s="8"/>
      <c r="J17" s="8" t="s">
        <v>72</v>
      </c>
      <c r="K17" s="10"/>
      <c r="L17" s="10" t="e">
        <f t="shared" si="0"/>
        <v>#VALUE!</v>
      </c>
    </row>
    <row r="18" spans="1:16" x14ac:dyDescent="0.25">
      <c r="A18" s="4" t="s">
        <v>95</v>
      </c>
      <c r="C18" s="29"/>
      <c r="D18" s="28"/>
      <c r="E18" s="30"/>
      <c r="F18" s="30"/>
      <c r="G18" s="30"/>
      <c r="H18" s="30"/>
      <c r="I18" s="30"/>
    </row>
    <row r="19" spans="1:16" ht="19.5" thickBot="1" x14ac:dyDescent="0.35">
      <c r="A19" s="4" t="s">
        <v>77</v>
      </c>
      <c r="C19" s="43" t="s">
        <v>27</v>
      </c>
      <c r="D19" s="44">
        <v>2</v>
      </c>
      <c r="E19" s="43" t="s">
        <v>26</v>
      </c>
      <c r="F19" s="45" t="s">
        <v>28</v>
      </c>
      <c r="G19" s="43" t="s">
        <v>34</v>
      </c>
      <c r="H19" s="46" t="s">
        <v>29</v>
      </c>
      <c r="I19" s="14" t="s">
        <v>66</v>
      </c>
      <c r="J19" s="22" t="s">
        <v>63</v>
      </c>
      <c r="K19" s="14" t="s">
        <v>30</v>
      </c>
      <c r="L19" s="22">
        <v>5</v>
      </c>
      <c r="M19" s="14" t="s">
        <v>169</v>
      </c>
      <c r="N19" s="64">
        <v>44538</v>
      </c>
      <c r="O19" s="14" t="s">
        <v>176</v>
      </c>
      <c r="P19" s="64" t="s">
        <v>178</v>
      </c>
    </row>
    <row r="20" spans="1:16" ht="4.5" customHeight="1" thickTop="1" x14ac:dyDescent="0.25"/>
    <row r="21" spans="1:16" ht="30" x14ac:dyDescent="0.25">
      <c r="A21" s="33" t="s">
        <v>96</v>
      </c>
      <c r="C21" s="26" t="s">
        <v>0</v>
      </c>
      <c r="D21" s="26" t="s">
        <v>37</v>
      </c>
      <c r="E21" s="26" t="s">
        <v>24</v>
      </c>
      <c r="F21" s="26" t="s">
        <v>25</v>
      </c>
      <c r="G21" s="26" t="s">
        <v>117</v>
      </c>
      <c r="H21" s="27" t="s">
        <v>120</v>
      </c>
      <c r="I21" s="26" t="s">
        <v>73</v>
      </c>
      <c r="J21" s="26" t="s">
        <v>69</v>
      </c>
      <c r="K21" s="26" t="s">
        <v>75</v>
      </c>
      <c r="L21" s="26" t="s">
        <v>92</v>
      </c>
    </row>
    <row r="22" spans="1:16" x14ac:dyDescent="0.25">
      <c r="A22" s="4" t="s">
        <v>94</v>
      </c>
      <c r="C22" s="7" t="s">
        <v>36</v>
      </c>
      <c r="D22" s="19">
        <f>$L$19</f>
        <v>5</v>
      </c>
      <c r="E22" s="8"/>
      <c r="F22" s="8"/>
      <c r="G22" s="8"/>
      <c r="H22" s="10">
        <f>G22</f>
        <v>0</v>
      </c>
      <c r="I22" s="8"/>
      <c r="J22" s="8" t="s">
        <v>72</v>
      </c>
      <c r="K22" s="10"/>
      <c r="L22" s="10" t="e">
        <f t="shared" ref="L22:L30" si="1">(D22-J22)/K22</f>
        <v>#VALUE!</v>
      </c>
    </row>
    <row r="23" spans="1:16" x14ac:dyDescent="0.25">
      <c r="A23" s="4" t="s">
        <v>170</v>
      </c>
      <c r="C23" s="7" t="s">
        <v>10</v>
      </c>
      <c r="D23" s="19">
        <f>$L$19</f>
        <v>5</v>
      </c>
      <c r="E23" s="8"/>
      <c r="F23" s="8"/>
      <c r="G23" s="8"/>
      <c r="H23" s="10">
        <f t="shared" ref="H23:H40" si="2">+H22+G23</f>
        <v>0</v>
      </c>
      <c r="I23" s="8"/>
      <c r="J23" s="8" t="s">
        <v>72</v>
      </c>
      <c r="K23" s="10"/>
      <c r="L23" s="10" t="e">
        <f t="shared" si="1"/>
        <v>#VALUE!</v>
      </c>
    </row>
    <row r="24" spans="1:16" x14ac:dyDescent="0.25">
      <c r="A24" s="42" t="s">
        <v>113</v>
      </c>
      <c r="C24" s="7" t="s">
        <v>11</v>
      </c>
      <c r="D24" s="19">
        <f>$L$19</f>
        <v>5</v>
      </c>
      <c r="E24" s="8"/>
      <c r="F24" s="8"/>
      <c r="G24" s="8"/>
      <c r="H24" s="10">
        <f t="shared" si="2"/>
        <v>0</v>
      </c>
      <c r="I24" s="8"/>
      <c r="J24" s="8" t="s">
        <v>72</v>
      </c>
      <c r="K24" s="10"/>
      <c r="L24" s="10" t="e">
        <f t="shared" si="1"/>
        <v>#VALUE!</v>
      </c>
    </row>
    <row r="25" spans="1:16" x14ac:dyDescent="0.25">
      <c r="A25" s="42" t="s">
        <v>114</v>
      </c>
      <c r="C25" s="9" t="s">
        <v>12</v>
      </c>
      <c r="D25" s="19">
        <f>$L$19</f>
        <v>5</v>
      </c>
      <c r="E25" s="8"/>
      <c r="F25" s="8"/>
      <c r="G25" s="8"/>
      <c r="H25" s="10">
        <f t="shared" si="2"/>
        <v>0</v>
      </c>
      <c r="I25" s="8"/>
      <c r="J25" s="8" t="s">
        <v>72</v>
      </c>
      <c r="K25" s="10"/>
      <c r="L25" s="10" t="e">
        <f t="shared" si="1"/>
        <v>#VALUE!</v>
      </c>
    </row>
    <row r="26" spans="1:16" x14ac:dyDescent="0.25">
      <c r="C26" s="7" t="s">
        <v>13</v>
      </c>
      <c r="D26" s="19">
        <f>$L$19</f>
        <v>5</v>
      </c>
      <c r="E26" s="8"/>
      <c r="F26" s="8"/>
      <c r="G26" s="8"/>
      <c r="H26" s="10">
        <f t="shared" si="2"/>
        <v>0</v>
      </c>
      <c r="I26" s="8"/>
      <c r="J26" s="8" t="s">
        <v>72</v>
      </c>
      <c r="K26" s="10"/>
      <c r="L26" s="10" t="e">
        <f t="shared" si="1"/>
        <v>#VALUE!</v>
      </c>
    </row>
    <row r="27" spans="1:16" x14ac:dyDescent="0.25">
      <c r="C27" s="7" t="s">
        <v>14</v>
      </c>
      <c r="D27" s="19">
        <f>$L$19</f>
        <v>5</v>
      </c>
      <c r="E27" s="8"/>
      <c r="F27" s="8"/>
      <c r="G27" s="8"/>
      <c r="H27" s="10">
        <f t="shared" si="2"/>
        <v>0</v>
      </c>
      <c r="I27" s="8"/>
      <c r="J27" s="8" t="s">
        <v>72</v>
      </c>
      <c r="K27" s="10"/>
      <c r="L27" s="10" t="e">
        <f t="shared" si="1"/>
        <v>#VALUE!</v>
      </c>
    </row>
    <row r="28" spans="1:16" x14ac:dyDescent="0.25">
      <c r="C28" s="7" t="s">
        <v>15</v>
      </c>
      <c r="D28" s="19">
        <f>$L$19</f>
        <v>5</v>
      </c>
      <c r="E28" s="8"/>
      <c r="F28" s="8"/>
      <c r="G28" s="8"/>
      <c r="H28" s="10">
        <f t="shared" si="2"/>
        <v>0</v>
      </c>
      <c r="I28" s="8"/>
      <c r="J28" s="8" t="s">
        <v>72</v>
      </c>
      <c r="K28" s="10"/>
      <c r="L28" s="10" t="e">
        <f t="shared" si="1"/>
        <v>#VALUE!</v>
      </c>
    </row>
    <row r="29" spans="1:16" x14ac:dyDescent="0.25">
      <c r="C29" s="7" t="s">
        <v>16</v>
      </c>
      <c r="D29" s="19">
        <f>$L$19</f>
        <v>5</v>
      </c>
      <c r="E29" s="8"/>
      <c r="F29" s="8"/>
      <c r="G29" s="8"/>
      <c r="H29" s="10">
        <f t="shared" si="2"/>
        <v>0</v>
      </c>
      <c r="I29" s="8"/>
      <c r="J29" s="8" t="s">
        <v>72</v>
      </c>
      <c r="K29" s="10"/>
      <c r="L29" s="10" t="e">
        <f t="shared" si="1"/>
        <v>#VALUE!</v>
      </c>
    </row>
    <row r="30" spans="1:16" x14ac:dyDescent="0.25">
      <c r="C30" s="7" t="s">
        <v>17</v>
      </c>
      <c r="D30" s="19">
        <f>$L$19</f>
        <v>5</v>
      </c>
      <c r="E30" s="8"/>
      <c r="F30" s="8"/>
      <c r="G30" s="8"/>
      <c r="H30" s="10">
        <f t="shared" si="2"/>
        <v>0</v>
      </c>
      <c r="I30" s="8"/>
      <c r="J30" s="8" t="s">
        <v>72</v>
      </c>
      <c r="K30" s="10"/>
      <c r="L30" s="10" t="e">
        <f t="shared" si="1"/>
        <v>#VALUE!</v>
      </c>
    </row>
    <row r="31" spans="1:16" x14ac:dyDescent="0.25">
      <c r="C31" s="29"/>
      <c r="D31" s="28"/>
      <c r="E31" s="30"/>
      <c r="F31" s="30"/>
      <c r="G31" s="30"/>
      <c r="H31" s="30"/>
      <c r="I31" s="30"/>
    </row>
    <row r="32" spans="1:16" ht="19.5" thickBot="1" x14ac:dyDescent="0.35">
      <c r="C32" s="43" t="s">
        <v>27</v>
      </c>
      <c r="D32" s="44">
        <v>2</v>
      </c>
      <c r="E32" s="43" t="s">
        <v>26</v>
      </c>
      <c r="F32" s="45" t="s">
        <v>28</v>
      </c>
      <c r="G32" s="43" t="s">
        <v>34</v>
      </c>
      <c r="H32" s="46" t="s">
        <v>29</v>
      </c>
      <c r="I32" s="14" t="s">
        <v>66</v>
      </c>
      <c r="J32" s="22" t="s">
        <v>64</v>
      </c>
      <c r="K32" s="14" t="s">
        <v>30</v>
      </c>
      <c r="L32" s="22">
        <v>2</v>
      </c>
      <c r="M32" s="14" t="s">
        <v>169</v>
      </c>
      <c r="N32" s="64">
        <v>44538</v>
      </c>
      <c r="O32" s="14" t="s">
        <v>176</v>
      </c>
      <c r="P32" s="64" t="s">
        <v>179</v>
      </c>
    </row>
    <row r="33" spans="1:14" ht="6" customHeight="1" thickTop="1" x14ac:dyDescent="0.25">
      <c r="C33" s="1"/>
      <c r="D33" s="1"/>
      <c r="E33" s="1"/>
      <c r="F33" s="1"/>
      <c r="G33" s="1"/>
      <c r="H33" s="1"/>
      <c r="I33" s="1"/>
      <c r="J33" s="1"/>
      <c r="K33" s="1"/>
      <c r="L33" s="1"/>
    </row>
    <row r="34" spans="1:14" ht="30" x14ac:dyDescent="0.25">
      <c r="C34" s="26" t="s">
        <v>0</v>
      </c>
      <c r="D34" s="26" t="s">
        <v>37</v>
      </c>
      <c r="E34" s="26" t="s">
        <v>24</v>
      </c>
      <c r="F34" s="26" t="s">
        <v>25</v>
      </c>
      <c r="G34" s="26" t="s">
        <v>117</v>
      </c>
      <c r="H34" s="27" t="s">
        <v>120</v>
      </c>
      <c r="I34" s="26" t="s">
        <v>73</v>
      </c>
      <c r="J34" s="26" t="s">
        <v>69</v>
      </c>
      <c r="K34" s="26" t="s">
        <v>75</v>
      </c>
      <c r="L34" s="26" t="s">
        <v>92</v>
      </c>
    </row>
    <row r="35" spans="1:14" x14ac:dyDescent="0.25">
      <c r="C35" s="11" t="s">
        <v>18</v>
      </c>
      <c r="D35" s="23">
        <f>$L$32</f>
        <v>2</v>
      </c>
      <c r="E35" s="12"/>
      <c r="F35" s="12"/>
      <c r="G35" s="12"/>
      <c r="H35" s="13">
        <f>G35</f>
        <v>0</v>
      </c>
      <c r="I35" s="8"/>
      <c r="J35" s="8" t="s">
        <v>72</v>
      </c>
      <c r="K35" s="10"/>
      <c r="L35" s="10" t="e">
        <f t="shared" ref="L35:L40" si="3">(D35-J35)/K35</f>
        <v>#VALUE!</v>
      </c>
    </row>
    <row r="36" spans="1:14" x14ac:dyDescent="0.25">
      <c r="C36" s="7" t="s">
        <v>19</v>
      </c>
      <c r="D36" s="23">
        <f>$L$32</f>
        <v>2</v>
      </c>
      <c r="E36" s="8"/>
      <c r="F36" s="8"/>
      <c r="G36" s="8"/>
      <c r="H36" s="10">
        <f t="shared" si="2"/>
        <v>0</v>
      </c>
      <c r="I36" s="8"/>
      <c r="J36" s="8" t="s">
        <v>72</v>
      </c>
      <c r="K36" s="10"/>
      <c r="L36" s="10" t="e">
        <f t="shared" si="3"/>
        <v>#VALUE!</v>
      </c>
    </row>
    <row r="37" spans="1:14" x14ac:dyDescent="0.25">
      <c r="C37" s="7" t="s">
        <v>20</v>
      </c>
      <c r="D37" s="23">
        <f>$L$32</f>
        <v>2</v>
      </c>
      <c r="E37" s="8"/>
      <c r="F37" s="8"/>
      <c r="G37" s="8"/>
      <c r="H37" s="10">
        <f t="shared" si="2"/>
        <v>0</v>
      </c>
      <c r="I37" s="8"/>
      <c r="J37" s="8" t="s">
        <v>72</v>
      </c>
      <c r="K37" s="10"/>
      <c r="L37" s="10" t="e">
        <f t="shared" si="3"/>
        <v>#VALUE!</v>
      </c>
    </row>
    <row r="38" spans="1:14" x14ac:dyDescent="0.25">
      <c r="C38" s="7" t="s">
        <v>21</v>
      </c>
      <c r="D38" s="23">
        <f>$L$32</f>
        <v>2</v>
      </c>
      <c r="E38" s="8"/>
      <c r="F38" s="8"/>
      <c r="G38" s="8"/>
      <c r="H38" s="10">
        <f t="shared" si="2"/>
        <v>0</v>
      </c>
      <c r="I38" s="8"/>
      <c r="J38" s="8" t="s">
        <v>72</v>
      </c>
      <c r="K38" s="10"/>
      <c r="L38" s="10" t="e">
        <f t="shared" si="3"/>
        <v>#VALUE!</v>
      </c>
    </row>
    <row r="39" spans="1:14" x14ac:dyDescent="0.25">
      <c r="C39" s="7" t="s">
        <v>22</v>
      </c>
      <c r="D39" s="23">
        <f>$L$32</f>
        <v>2</v>
      </c>
      <c r="E39" s="8"/>
      <c r="F39" s="8"/>
      <c r="G39" s="8"/>
      <c r="H39" s="10">
        <f t="shared" si="2"/>
        <v>0</v>
      </c>
      <c r="I39" s="8"/>
      <c r="J39" s="8" t="s">
        <v>72</v>
      </c>
      <c r="K39" s="10"/>
      <c r="L39" s="10" t="e">
        <f t="shared" si="3"/>
        <v>#VALUE!</v>
      </c>
    </row>
    <row r="40" spans="1:14" x14ac:dyDescent="0.25">
      <c r="C40" s="7" t="s">
        <v>23</v>
      </c>
      <c r="D40" s="23">
        <f>$L$32</f>
        <v>2</v>
      </c>
      <c r="E40" s="8"/>
      <c r="F40" s="8"/>
      <c r="G40" s="8"/>
      <c r="H40" s="10">
        <f t="shared" si="2"/>
        <v>0</v>
      </c>
      <c r="I40" s="8"/>
      <c r="J40" s="8" t="s">
        <v>72</v>
      </c>
      <c r="K40" s="10"/>
      <c r="L40" s="10" t="e">
        <f t="shared" si="3"/>
        <v>#VALUE!</v>
      </c>
    </row>
    <row r="41" spans="1:14" x14ac:dyDescent="0.25">
      <c r="C41" s="1"/>
      <c r="D41" s="1"/>
      <c r="E41" s="1"/>
      <c r="F41" s="1"/>
      <c r="G41" s="1"/>
      <c r="H41" s="1"/>
      <c r="I41" s="1"/>
      <c r="J41" s="1"/>
      <c r="K41" s="1"/>
      <c r="L41" s="1"/>
      <c r="M41" s="1"/>
      <c r="N41" s="1"/>
    </row>
    <row r="42" spans="1:14" x14ac:dyDescent="0.25">
      <c r="C42" s="1"/>
      <c r="D42" s="1"/>
      <c r="E42" s="1"/>
      <c r="F42" s="1"/>
      <c r="G42" s="1"/>
      <c r="H42" s="1"/>
      <c r="I42" s="1"/>
      <c r="J42" s="1"/>
      <c r="K42" s="1"/>
      <c r="L42" s="1"/>
      <c r="M42" s="1"/>
      <c r="N42" s="1"/>
    </row>
    <row r="43" spans="1:14" ht="21" x14ac:dyDescent="0.35">
      <c r="A43" s="66" t="s">
        <v>135</v>
      </c>
    </row>
    <row r="44" spans="1:14" ht="15.75" thickBot="1" x14ac:dyDescent="0.3">
      <c r="A44" s="4" t="s">
        <v>97</v>
      </c>
      <c r="E44" s="48" t="s">
        <v>126</v>
      </c>
      <c r="F44" s="49" t="s">
        <v>124</v>
      </c>
      <c r="G44" s="48" t="s">
        <v>125</v>
      </c>
    </row>
    <row r="45" spans="1:14" ht="14.25" customHeight="1" thickTop="1" x14ac:dyDescent="0.35">
      <c r="A45" s="41" t="s">
        <v>110</v>
      </c>
      <c r="B45" s="18"/>
      <c r="C45" s="18"/>
      <c r="D45" s="1"/>
      <c r="H45" s="47"/>
    </row>
    <row r="46" spans="1:14" ht="30" x14ac:dyDescent="0.25">
      <c r="A46" s="17" t="s">
        <v>111</v>
      </c>
      <c r="B46" s="4"/>
      <c r="C46" s="4"/>
      <c r="D46" s="1"/>
      <c r="E46" s="26" t="s">
        <v>0</v>
      </c>
      <c r="F46" s="26" t="s">
        <v>24</v>
      </c>
      <c r="G46" s="26" t="s">
        <v>50</v>
      </c>
      <c r="H46" s="26" t="s">
        <v>41</v>
      </c>
    </row>
    <row r="47" spans="1:14" x14ac:dyDescent="0.25">
      <c r="A47" s="42" t="s">
        <v>115</v>
      </c>
      <c r="B47" s="4"/>
      <c r="C47" s="4"/>
      <c r="D47" s="1"/>
      <c r="E47" s="7" t="s">
        <v>1</v>
      </c>
      <c r="F47" s="20" t="s">
        <v>100</v>
      </c>
      <c r="G47" s="24"/>
      <c r="H47" s="21"/>
    </row>
    <row r="48" spans="1:14" x14ac:dyDescent="0.25">
      <c r="B48" s="4"/>
      <c r="C48" s="4"/>
      <c r="D48" s="1"/>
      <c r="E48" s="9" t="s">
        <v>2</v>
      </c>
      <c r="F48" s="8" t="s">
        <v>72</v>
      </c>
      <c r="G48" s="8" t="s">
        <v>72</v>
      </c>
      <c r="H48" s="8"/>
    </row>
    <row r="49" spans="1:12" x14ac:dyDescent="0.25">
      <c r="B49" s="4"/>
      <c r="C49" s="4"/>
      <c r="D49" s="1"/>
    </row>
    <row r="50" spans="1:12" x14ac:dyDescent="0.25">
      <c r="B50" s="4"/>
      <c r="C50" s="4"/>
      <c r="D50" s="1"/>
    </row>
    <row r="51" spans="1:12" ht="21" x14ac:dyDescent="0.35">
      <c r="A51" s="66" t="s">
        <v>136</v>
      </c>
      <c r="B51" s="4"/>
      <c r="C51" s="4"/>
    </row>
    <row r="52" spans="1:12" ht="15.75" thickBot="1" x14ac:dyDescent="0.3">
      <c r="A52" s="4" t="s">
        <v>97</v>
      </c>
      <c r="B52" s="4"/>
      <c r="C52" s="4"/>
      <c r="E52" s="48" t="s">
        <v>126</v>
      </c>
      <c r="F52" s="49" t="s">
        <v>124</v>
      </c>
      <c r="G52" s="48" t="s">
        <v>125</v>
      </c>
    </row>
    <row r="53" spans="1:12" ht="15.75" customHeight="1" thickTop="1" x14ac:dyDescent="0.35">
      <c r="A53" s="4" t="s">
        <v>99</v>
      </c>
      <c r="B53" s="18"/>
      <c r="C53" s="18"/>
      <c r="D53" s="1"/>
      <c r="E53" s="1"/>
      <c r="F53" s="1"/>
      <c r="G53" s="1"/>
      <c r="H53" s="1"/>
    </row>
    <row r="54" spans="1:12" ht="30" customHeight="1" x14ac:dyDescent="0.25">
      <c r="A54" s="17" t="s">
        <v>127</v>
      </c>
      <c r="B54" s="4"/>
      <c r="C54" s="4"/>
      <c r="D54" s="1"/>
      <c r="E54" s="26" t="s">
        <v>0</v>
      </c>
      <c r="F54" s="26" t="s">
        <v>24</v>
      </c>
      <c r="G54" s="26" t="s">
        <v>50</v>
      </c>
      <c r="H54" s="26" t="s">
        <v>41</v>
      </c>
      <c r="I54" s="26" t="s">
        <v>49</v>
      </c>
    </row>
    <row r="55" spans="1:12" x14ac:dyDescent="0.25">
      <c r="A55" s="4" t="s">
        <v>43</v>
      </c>
      <c r="B55" s="4"/>
      <c r="C55" s="4"/>
      <c r="D55" s="1"/>
      <c r="E55" s="7" t="s">
        <v>1</v>
      </c>
      <c r="F55" s="20" t="s">
        <v>100</v>
      </c>
      <c r="G55" s="24"/>
      <c r="H55" s="24"/>
      <c r="I55" s="21"/>
    </row>
    <row r="56" spans="1:12" x14ac:dyDescent="0.25">
      <c r="A56" s="4" t="s">
        <v>44</v>
      </c>
      <c r="B56" s="17"/>
      <c r="C56" s="17"/>
      <c r="D56" s="1"/>
      <c r="E56" s="9" t="s">
        <v>2</v>
      </c>
      <c r="F56" s="8" t="s">
        <v>42</v>
      </c>
      <c r="G56" s="8" t="s">
        <v>42</v>
      </c>
      <c r="H56" s="8" t="s">
        <v>42</v>
      </c>
      <c r="I56" s="8"/>
      <c r="K56" s="50" t="s">
        <v>45</v>
      </c>
      <c r="L56" s="51"/>
    </row>
    <row r="57" spans="1:12" x14ac:dyDescent="0.25">
      <c r="A57" s="4" t="s">
        <v>98</v>
      </c>
      <c r="B57" s="4"/>
      <c r="C57" s="4"/>
      <c r="D57" s="1"/>
      <c r="K57" s="57" t="s">
        <v>46</v>
      </c>
      <c r="L57" s="58"/>
    </row>
    <row r="58" spans="1:12" x14ac:dyDescent="0.25">
      <c r="A58" s="4" t="s">
        <v>47</v>
      </c>
      <c r="B58" s="4"/>
      <c r="C58" s="4"/>
      <c r="D58" s="1"/>
    </row>
    <row r="59" spans="1:12" x14ac:dyDescent="0.25">
      <c r="A59" s="4" t="s">
        <v>48</v>
      </c>
      <c r="B59"/>
    </row>
    <row r="60" spans="1:12" x14ac:dyDescent="0.25">
      <c r="A60" s="4" t="s">
        <v>58</v>
      </c>
      <c r="B60"/>
    </row>
    <row r="61" spans="1:12" x14ac:dyDescent="0.25">
      <c r="A61" s="4" t="s">
        <v>59</v>
      </c>
      <c r="B61"/>
    </row>
    <row r="62" spans="1:12" x14ac:dyDescent="0.25">
      <c r="A62" s="4" t="s">
        <v>60</v>
      </c>
      <c r="B62"/>
    </row>
    <row r="63" spans="1:12" x14ac:dyDescent="0.25">
      <c r="A63" s="4" t="s">
        <v>101</v>
      </c>
      <c r="B63"/>
    </row>
    <row r="64" spans="1:12" x14ac:dyDescent="0.25">
      <c r="A64" s="4" t="s">
        <v>102</v>
      </c>
      <c r="B64"/>
    </row>
    <row r="65" spans="1:13" x14ac:dyDescent="0.25">
      <c r="A65" s="42" t="s">
        <v>116</v>
      </c>
      <c r="B65"/>
    </row>
    <row r="66" spans="1:13" x14ac:dyDescent="0.25">
      <c r="A66" s="42"/>
      <c r="B66"/>
    </row>
    <row r="67" spans="1:13" x14ac:dyDescent="0.25">
      <c r="B67"/>
    </row>
    <row r="68" spans="1:13" x14ac:dyDescent="0.25">
      <c r="B68"/>
    </row>
    <row r="69" spans="1:13" x14ac:dyDescent="0.25">
      <c r="B69"/>
    </row>
    <row r="70" spans="1:13" ht="21.75" thickBot="1" x14ac:dyDescent="0.4">
      <c r="A70" s="66" t="s">
        <v>109</v>
      </c>
      <c r="B70"/>
      <c r="E70" s="48" t="s">
        <v>126</v>
      </c>
      <c r="F70" s="49" t="s">
        <v>124</v>
      </c>
      <c r="G70" s="48" t="s">
        <v>125</v>
      </c>
      <c r="I70" s="31" t="s">
        <v>132</v>
      </c>
      <c r="J70" s="55" t="s">
        <v>146</v>
      </c>
      <c r="K70" s="55"/>
    </row>
    <row r="71" spans="1:13" ht="15.75" thickTop="1" x14ac:dyDescent="0.25">
      <c r="A71" s="4" t="s">
        <v>121</v>
      </c>
      <c r="B71"/>
    </row>
    <row r="72" spans="1:13" ht="30" x14ac:dyDescent="0.25">
      <c r="A72" s="17" t="s">
        <v>147</v>
      </c>
      <c r="B72"/>
      <c r="E72" s="26" t="s">
        <v>0</v>
      </c>
      <c r="F72" s="26" t="s">
        <v>37</v>
      </c>
      <c r="G72" s="26" t="s">
        <v>24</v>
      </c>
      <c r="H72" s="26" t="s">
        <v>25</v>
      </c>
      <c r="I72" s="26" t="s">
        <v>117</v>
      </c>
      <c r="J72" s="27" t="s">
        <v>120</v>
      </c>
      <c r="K72" s="26" t="s">
        <v>118</v>
      </c>
      <c r="L72" s="27" t="s">
        <v>119</v>
      </c>
      <c r="M72" s="26" t="s">
        <v>122</v>
      </c>
    </row>
    <row r="73" spans="1:13" x14ac:dyDescent="0.25">
      <c r="A73" s="4" t="s">
        <v>148</v>
      </c>
      <c r="B73"/>
      <c r="E73" s="7" t="s">
        <v>1</v>
      </c>
      <c r="F73" s="16">
        <f>$L$5</f>
        <v>3</v>
      </c>
      <c r="G73" s="10" t="s">
        <v>51</v>
      </c>
      <c r="H73" s="10" t="s">
        <v>52</v>
      </c>
      <c r="I73" s="10">
        <v>0</v>
      </c>
      <c r="J73" s="10">
        <f>I73</f>
        <v>0</v>
      </c>
      <c r="K73" s="10">
        <v>0</v>
      </c>
      <c r="L73" s="10">
        <f>K73</f>
        <v>0</v>
      </c>
      <c r="M73" s="10"/>
    </row>
    <row r="74" spans="1:13" x14ac:dyDescent="0.25">
      <c r="B74"/>
      <c r="E74" s="9" t="s">
        <v>2</v>
      </c>
      <c r="F74" s="16">
        <f>$L$5</f>
        <v>3</v>
      </c>
      <c r="G74" s="10" t="s">
        <v>51</v>
      </c>
      <c r="H74" s="10" t="s">
        <v>52</v>
      </c>
      <c r="I74" s="10">
        <v>300</v>
      </c>
      <c r="J74" s="10">
        <f>+J73+I74</f>
        <v>300</v>
      </c>
      <c r="K74" s="10">
        <v>300</v>
      </c>
      <c r="L74" s="10">
        <f>+L73+K74</f>
        <v>300</v>
      </c>
      <c r="M74" s="10"/>
    </row>
    <row r="75" spans="1:13" x14ac:dyDescent="0.25">
      <c r="B75"/>
      <c r="D75" s="56" t="s">
        <v>133</v>
      </c>
      <c r="E75" s="52" t="s">
        <v>3</v>
      </c>
      <c r="F75" s="53">
        <f>$L$5</f>
        <v>3</v>
      </c>
      <c r="G75" s="54" t="s">
        <v>128</v>
      </c>
      <c r="H75" s="54" t="s">
        <v>129</v>
      </c>
      <c r="I75" s="54">
        <v>600</v>
      </c>
      <c r="J75" s="54">
        <f>+J74+I75</f>
        <v>900</v>
      </c>
      <c r="K75" s="54"/>
      <c r="L75" s="54"/>
      <c r="M75" s="10"/>
    </row>
    <row r="76" spans="1:13" x14ac:dyDescent="0.25">
      <c r="B76"/>
      <c r="D76" s="13"/>
      <c r="E76" s="52" t="s">
        <v>4</v>
      </c>
      <c r="F76" s="53">
        <f>$L$5</f>
        <v>3</v>
      </c>
      <c r="G76" s="54" t="s">
        <v>130</v>
      </c>
      <c r="H76" s="54" t="s">
        <v>131</v>
      </c>
      <c r="I76" s="54">
        <v>100</v>
      </c>
      <c r="J76" s="54">
        <f>+J75+I76</f>
        <v>1000</v>
      </c>
      <c r="K76" s="54"/>
      <c r="L76" s="54"/>
      <c r="M76" s="10"/>
    </row>
    <row r="77" spans="1:13" x14ac:dyDescent="0.25">
      <c r="B77"/>
    </row>
    <row r="78" spans="1:13" x14ac:dyDescent="0.25">
      <c r="B78"/>
    </row>
    <row r="79" spans="1:13" x14ac:dyDescent="0.25">
      <c r="B79"/>
    </row>
    <row r="80" spans="1:13" ht="21.75" thickBot="1" x14ac:dyDescent="0.4">
      <c r="A80" s="66" t="s">
        <v>112</v>
      </c>
      <c r="B80"/>
      <c r="E80" s="48" t="s">
        <v>126</v>
      </c>
      <c r="F80" s="49" t="s">
        <v>124</v>
      </c>
      <c r="G80" s="48" t="s">
        <v>125</v>
      </c>
      <c r="I80" s="31" t="s">
        <v>132</v>
      </c>
      <c r="J80" s="55" t="s">
        <v>146</v>
      </c>
      <c r="K80" s="55"/>
    </row>
    <row r="81" spans="1:15" ht="15.75" thickTop="1" x14ac:dyDescent="0.25">
      <c r="A81" s="4" t="s">
        <v>143</v>
      </c>
      <c r="B81"/>
    </row>
    <row r="82" spans="1:15" ht="30" x14ac:dyDescent="0.25">
      <c r="A82" s="17" t="s">
        <v>144</v>
      </c>
      <c r="B82"/>
      <c r="E82" s="26" t="s">
        <v>0</v>
      </c>
      <c r="F82" s="26" t="s">
        <v>37</v>
      </c>
      <c r="G82" s="26" t="s">
        <v>24</v>
      </c>
      <c r="H82" s="26" t="s">
        <v>25</v>
      </c>
      <c r="I82" s="26" t="s">
        <v>117</v>
      </c>
      <c r="J82" s="27" t="s">
        <v>120</v>
      </c>
      <c r="K82" s="26" t="s">
        <v>118</v>
      </c>
      <c r="L82" s="27" t="s">
        <v>119</v>
      </c>
      <c r="M82" s="26" t="s">
        <v>122</v>
      </c>
      <c r="N82" s="26" t="s">
        <v>69</v>
      </c>
    </row>
    <row r="83" spans="1:15" x14ac:dyDescent="0.25">
      <c r="A83" s="4" t="s">
        <v>137</v>
      </c>
      <c r="E83" s="7" t="s">
        <v>1</v>
      </c>
      <c r="F83" s="16">
        <f>$L$5</f>
        <v>3</v>
      </c>
      <c r="G83" s="10" t="s">
        <v>51</v>
      </c>
      <c r="H83" s="10" t="s">
        <v>52</v>
      </c>
      <c r="I83" s="10">
        <v>0</v>
      </c>
      <c r="J83" s="10">
        <f>I83</f>
        <v>0</v>
      </c>
      <c r="K83" s="10">
        <v>0</v>
      </c>
      <c r="L83" s="10">
        <f>K83</f>
        <v>0</v>
      </c>
      <c r="M83" s="8"/>
      <c r="N83" s="8"/>
    </row>
    <row r="84" spans="1:15" x14ac:dyDescent="0.25">
      <c r="A84" t="s">
        <v>142</v>
      </c>
      <c r="E84" s="9" t="s">
        <v>2</v>
      </c>
      <c r="F84" s="16">
        <f>$L$5</f>
        <v>3</v>
      </c>
      <c r="G84" s="10" t="s">
        <v>51</v>
      </c>
      <c r="H84" s="10" t="s">
        <v>52</v>
      </c>
      <c r="I84" s="10">
        <v>300</v>
      </c>
      <c r="J84" s="10">
        <f>+J83+I84</f>
        <v>300</v>
      </c>
      <c r="K84" s="10">
        <v>300</v>
      </c>
      <c r="L84" s="10">
        <f>+L83+K84</f>
        <v>300</v>
      </c>
      <c r="M84" s="8"/>
      <c r="N84" s="8"/>
    </row>
    <row r="85" spans="1:15" x14ac:dyDescent="0.25">
      <c r="A85" t="s">
        <v>138</v>
      </c>
    </row>
    <row r="86" spans="1:15" x14ac:dyDescent="0.25">
      <c r="A86" t="s">
        <v>139</v>
      </c>
    </row>
    <row r="87" spans="1:15" x14ac:dyDescent="0.25">
      <c r="A87" t="s">
        <v>140</v>
      </c>
    </row>
    <row r="88" spans="1:15" x14ac:dyDescent="0.25">
      <c r="A88" t="s">
        <v>141</v>
      </c>
    </row>
    <row r="89" spans="1:15" x14ac:dyDescent="0.25">
      <c r="A89" s="4" t="s">
        <v>145</v>
      </c>
    </row>
    <row r="90" spans="1:15" x14ac:dyDescent="0.25">
      <c r="A90" s="4" t="s">
        <v>174</v>
      </c>
    </row>
    <row r="92" spans="1:15" ht="21.75" thickBot="1" x14ac:dyDescent="0.4">
      <c r="A92" s="66" t="s">
        <v>157</v>
      </c>
      <c r="B92"/>
      <c r="E92" s="63" t="s">
        <v>166</v>
      </c>
      <c r="I92" s="63" t="s">
        <v>123</v>
      </c>
      <c r="M92" s="63" t="s">
        <v>167</v>
      </c>
    </row>
    <row r="93" spans="1:15" ht="15.75" thickTop="1" x14ac:dyDescent="0.25">
      <c r="B93"/>
    </row>
    <row r="94" spans="1:15" ht="30" x14ac:dyDescent="0.25">
      <c r="A94" s="17"/>
      <c r="B94"/>
      <c r="E94" s="26" t="s">
        <v>158</v>
      </c>
      <c r="F94" s="26" t="s">
        <v>168</v>
      </c>
      <c r="G94" s="26" t="s">
        <v>159</v>
      </c>
      <c r="I94" s="26" t="s">
        <v>158</v>
      </c>
      <c r="J94" s="26" t="s">
        <v>160</v>
      </c>
      <c r="K94" s="26" t="s">
        <v>159</v>
      </c>
      <c r="M94" s="26" t="s">
        <v>158</v>
      </c>
      <c r="N94" s="26" t="s">
        <v>168</v>
      </c>
      <c r="O94" s="26" t="s">
        <v>159</v>
      </c>
    </row>
    <row r="95" spans="1:15" x14ac:dyDescent="0.25">
      <c r="B95"/>
      <c r="E95" s="16" t="s">
        <v>161</v>
      </c>
      <c r="F95" s="10" t="s">
        <v>29</v>
      </c>
      <c r="G95" s="60">
        <v>0.99</v>
      </c>
      <c r="I95" s="16" t="s">
        <v>161</v>
      </c>
      <c r="J95" s="10" t="s">
        <v>29</v>
      </c>
      <c r="K95" s="60">
        <v>0.99</v>
      </c>
      <c r="M95" s="16" t="s">
        <v>161</v>
      </c>
      <c r="N95" s="10" t="s">
        <v>29</v>
      </c>
      <c r="O95" s="60">
        <v>0.99</v>
      </c>
    </row>
    <row r="96" spans="1:15" x14ac:dyDescent="0.25">
      <c r="B96"/>
      <c r="E96" s="16" t="s">
        <v>161</v>
      </c>
      <c r="F96" s="16" t="s">
        <v>162</v>
      </c>
      <c r="G96" s="61">
        <v>0.86</v>
      </c>
      <c r="I96" s="16" t="s">
        <v>161</v>
      </c>
      <c r="J96" s="16" t="s">
        <v>162</v>
      </c>
      <c r="K96" s="61">
        <v>0.86</v>
      </c>
      <c r="M96" s="16" t="s">
        <v>161</v>
      </c>
      <c r="N96" s="16" t="s">
        <v>162</v>
      </c>
      <c r="O96" s="61">
        <v>0.86</v>
      </c>
    </row>
    <row r="97" spans="2:15" x14ac:dyDescent="0.25">
      <c r="B97"/>
      <c r="E97" s="16" t="s">
        <v>161</v>
      </c>
      <c r="F97" s="16" t="s">
        <v>163</v>
      </c>
      <c r="G97" s="62">
        <v>0.84</v>
      </c>
      <c r="I97" s="16" t="s">
        <v>161</v>
      </c>
      <c r="J97" s="16" t="s">
        <v>163</v>
      </c>
      <c r="K97" s="62">
        <v>0.84</v>
      </c>
      <c r="M97" s="16" t="s">
        <v>161</v>
      </c>
      <c r="N97" s="16" t="s">
        <v>163</v>
      </c>
      <c r="O97" s="62">
        <v>0.84</v>
      </c>
    </row>
    <row r="98" spans="2:15" x14ac:dyDescent="0.25">
      <c r="B98"/>
      <c r="E98" s="16" t="s">
        <v>164</v>
      </c>
      <c r="F98" s="10" t="s">
        <v>29</v>
      </c>
      <c r="G98" s="60">
        <v>1</v>
      </c>
      <c r="I98" s="16" t="s">
        <v>164</v>
      </c>
      <c r="J98" s="10" t="s">
        <v>29</v>
      </c>
      <c r="K98" s="60">
        <v>1</v>
      </c>
      <c r="M98" s="16" t="s">
        <v>164</v>
      </c>
      <c r="N98" s="10" t="s">
        <v>29</v>
      </c>
      <c r="O98" s="60">
        <v>1</v>
      </c>
    </row>
    <row r="99" spans="2:15" x14ac:dyDescent="0.25">
      <c r="B99"/>
      <c r="E99" s="16" t="s">
        <v>165</v>
      </c>
      <c r="F99" s="10" t="s">
        <v>29</v>
      </c>
      <c r="G99" s="60">
        <v>0.99</v>
      </c>
      <c r="I99" s="16" t="s">
        <v>165</v>
      </c>
      <c r="J99" s="10" t="s">
        <v>29</v>
      </c>
      <c r="K99" s="60">
        <v>0.99</v>
      </c>
      <c r="M99" s="16" t="s">
        <v>165</v>
      </c>
      <c r="N99" s="10" t="s">
        <v>29</v>
      </c>
      <c r="O99" s="60">
        <v>0.99</v>
      </c>
    </row>
    <row r="100" spans="2:15" x14ac:dyDescent="0.25">
      <c r="B100"/>
    </row>
  </sheetData>
  <mergeCells count="6">
    <mergeCell ref="J80:K80"/>
    <mergeCell ref="F55:I55"/>
    <mergeCell ref="K57:L57"/>
    <mergeCell ref="K56:L56"/>
    <mergeCell ref="J70:K70"/>
    <mergeCell ref="F47:H4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6CF-5CC9-4C5F-BDB5-0A32EAFC7C9A}">
  <sheetPr>
    <tabColor theme="8" tint="0.39997558519241921"/>
  </sheetPr>
  <dimension ref="A1:A16"/>
  <sheetViews>
    <sheetView workbookViewId="0">
      <selection activeCell="A21" sqref="A21"/>
    </sheetView>
  </sheetViews>
  <sheetFormatPr defaultRowHeight="15" x14ac:dyDescent="0.25"/>
  <cols>
    <col min="1" max="1" width="141.7109375" customWidth="1"/>
  </cols>
  <sheetData>
    <row r="1" spans="1:1" x14ac:dyDescent="0.25">
      <c r="A1" t="s">
        <v>57</v>
      </c>
    </row>
    <row r="16" spans="1:1" ht="17.2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54410-77F0-405A-A43C-3CB6665BFCB8}">
  <sheetPr>
    <tabColor theme="8" tint="0.39997558519241921"/>
  </sheetPr>
  <dimension ref="A1:N7"/>
  <sheetViews>
    <sheetView workbookViewId="0">
      <selection activeCell="I31" sqref="I31"/>
    </sheetView>
  </sheetViews>
  <sheetFormatPr defaultRowHeight="15" x14ac:dyDescent="0.25"/>
  <cols>
    <col min="1" max="1" width="6.85546875" bestFit="1" customWidth="1"/>
    <col min="2" max="2" width="7.140625" bestFit="1" customWidth="1"/>
    <col min="3" max="3" width="16.42578125" bestFit="1" customWidth="1"/>
    <col min="4" max="4" width="7" bestFit="1" customWidth="1"/>
    <col min="6" max="6" width="6.5703125" bestFit="1" customWidth="1"/>
    <col min="7" max="8" width="8.28515625" bestFit="1" customWidth="1"/>
    <col min="9" max="9" width="11.140625" bestFit="1" customWidth="1"/>
    <col min="10" max="10" width="8.42578125" bestFit="1" customWidth="1"/>
    <col min="11" max="11" width="7.85546875" bestFit="1" customWidth="1"/>
    <col min="12" max="12" width="6.5703125" bestFit="1" customWidth="1"/>
    <col min="13" max="13" width="10" customWidth="1"/>
  </cols>
  <sheetData>
    <row r="1" spans="1:14" x14ac:dyDescent="0.25">
      <c r="G1" s="38" t="s">
        <v>68</v>
      </c>
      <c r="H1" s="38"/>
      <c r="I1" s="38"/>
      <c r="J1" s="38"/>
      <c r="K1" s="38"/>
      <c r="L1" s="38"/>
    </row>
    <row r="2" spans="1:14" ht="45" x14ac:dyDescent="0.25">
      <c r="A2" s="16" t="s">
        <v>65</v>
      </c>
      <c r="B2" s="6" t="s">
        <v>78</v>
      </c>
      <c r="C2" s="6" t="s">
        <v>79</v>
      </c>
      <c r="D2" s="6" t="s">
        <v>80</v>
      </c>
      <c r="F2" s="16" t="s">
        <v>65</v>
      </c>
      <c r="G2" s="6" t="s">
        <v>81</v>
      </c>
      <c r="H2" s="6" t="s">
        <v>82</v>
      </c>
      <c r="I2" s="6" t="s">
        <v>83</v>
      </c>
      <c r="J2" s="6" t="s">
        <v>84</v>
      </c>
      <c r="K2" s="6" t="s">
        <v>85</v>
      </c>
      <c r="L2" s="6" t="s">
        <v>86</v>
      </c>
      <c r="M2" s="27" t="s">
        <v>87</v>
      </c>
      <c r="N2" s="6" t="s">
        <v>91</v>
      </c>
    </row>
    <row r="3" spans="1:14" x14ac:dyDescent="0.25">
      <c r="A3" s="32" t="s">
        <v>31</v>
      </c>
      <c r="B3" s="34">
        <v>9.6</v>
      </c>
      <c r="C3" s="35">
        <v>8.8000000000000007</v>
      </c>
      <c r="D3" s="36">
        <f>C3*5</f>
        <v>44</v>
      </c>
      <c r="F3" s="32" t="s">
        <v>31</v>
      </c>
      <c r="G3" s="39">
        <v>0.5</v>
      </c>
      <c r="H3" s="39">
        <v>0</v>
      </c>
      <c r="I3" s="39">
        <f>8/60</f>
        <v>0.13333333333333333</v>
      </c>
      <c r="J3" s="39">
        <f>5/60</f>
        <v>8.3333333333333329E-2</v>
      </c>
      <c r="K3" s="39">
        <f>10/60</f>
        <v>0.16666666666666666</v>
      </c>
      <c r="L3" s="39">
        <f>SUM(G3:K3)</f>
        <v>0.8833333333333333</v>
      </c>
      <c r="M3" s="40">
        <f>B3-L3</f>
        <v>8.7166666666666668</v>
      </c>
      <c r="N3" s="39">
        <f>B3-G3-H3-I3-J3</f>
        <v>8.8833333333333329</v>
      </c>
    </row>
    <row r="4" spans="1:14" x14ac:dyDescent="0.25">
      <c r="A4" s="16" t="s">
        <v>32</v>
      </c>
      <c r="B4" s="34">
        <v>8.4</v>
      </c>
      <c r="C4" s="35">
        <v>7.7</v>
      </c>
      <c r="D4" s="36">
        <f>C4*5</f>
        <v>38.5</v>
      </c>
      <c r="F4" s="16" t="s">
        <v>32</v>
      </c>
      <c r="G4" s="39">
        <v>0.5</v>
      </c>
      <c r="H4" s="39">
        <v>0</v>
      </c>
      <c r="I4" s="39">
        <f>8/60</f>
        <v>0.13333333333333333</v>
      </c>
      <c r="J4" s="39">
        <f>5/60</f>
        <v>8.3333333333333329E-2</v>
      </c>
      <c r="K4" s="39">
        <f t="shared" ref="K4:K7" si="0">10/60</f>
        <v>0.16666666666666666</v>
      </c>
      <c r="L4" s="39">
        <f t="shared" ref="L4:L7" si="1">SUM(G4:K4)</f>
        <v>0.8833333333333333</v>
      </c>
      <c r="M4" s="40">
        <f>B4-L4</f>
        <v>7.5166666666666675</v>
      </c>
      <c r="N4" s="39">
        <f t="shared" ref="N4:N7" si="2">B4-G4-H4-I4-J4</f>
        <v>7.6833333333333336</v>
      </c>
    </row>
    <row r="5" spans="1:14" x14ac:dyDescent="0.25">
      <c r="A5" s="16" t="s">
        <v>33</v>
      </c>
      <c r="B5" s="34">
        <v>7</v>
      </c>
      <c r="C5" s="35">
        <v>6.4</v>
      </c>
      <c r="D5" s="36">
        <f>C5*5</f>
        <v>32</v>
      </c>
      <c r="F5" s="16" t="s">
        <v>33</v>
      </c>
      <c r="G5" s="39">
        <v>0.5</v>
      </c>
      <c r="H5" s="39">
        <v>0</v>
      </c>
      <c r="I5" s="39">
        <f>8/60</f>
        <v>0.13333333333333333</v>
      </c>
      <c r="J5" s="39">
        <f>5/60</f>
        <v>8.3333333333333329E-2</v>
      </c>
      <c r="K5" s="39">
        <f t="shared" si="0"/>
        <v>0.16666666666666666</v>
      </c>
      <c r="L5" s="39">
        <f t="shared" si="1"/>
        <v>0.8833333333333333</v>
      </c>
      <c r="M5" s="40">
        <f>B5-L5</f>
        <v>6.1166666666666671</v>
      </c>
      <c r="N5" s="39">
        <f t="shared" si="2"/>
        <v>6.2833333333333332</v>
      </c>
    </row>
    <row r="6" spans="1:14" x14ac:dyDescent="0.25">
      <c r="A6" s="16" t="s">
        <v>88</v>
      </c>
      <c r="B6" s="10">
        <v>12</v>
      </c>
      <c r="C6" s="37">
        <v>11.05</v>
      </c>
      <c r="D6" s="10">
        <f>C6*3.5</f>
        <v>38.675000000000004</v>
      </c>
      <c r="F6" s="16" t="s">
        <v>89</v>
      </c>
      <c r="G6" s="39">
        <v>0.5</v>
      </c>
      <c r="H6" s="39">
        <f>17/60</f>
        <v>0.28333333333333333</v>
      </c>
      <c r="I6" s="39">
        <f>8/60</f>
        <v>0.13333333333333333</v>
      </c>
      <c r="J6" s="39">
        <f>5/60</f>
        <v>8.3333333333333329E-2</v>
      </c>
      <c r="K6" s="39">
        <f t="shared" si="0"/>
        <v>0.16666666666666666</v>
      </c>
      <c r="L6" s="39">
        <f t="shared" si="1"/>
        <v>1.1666666666666667</v>
      </c>
      <c r="M6" s="40">
        <f>B6-L6</f>
        <v>10.833333333333334</v>
      </c>
      <c r="N6" s="39">
        <f t="shared" si="2"/>
        <v>11</v>
      </c>
    </row>
    <row r="7" spans="1:14" x14ac:dyDescent="0.25">
      <c r="A7" s="16" t="s">
        <v>90</v>
      </c>
      <c r="B7" s="10">
        <v>8.4</v>
      </c>
      <c r="C7" s="35">
        <v>7.7</v>
      </c>
      <c r="D7" s="36">
        <f>C7*5</f>
        <v>38.5</v>
      </c>
      <c r="F7" s="16" t="s">
        <v>90</v>
      </c>
      <c r="G7" s="39">
        <v>0.5</v>
      </c>
      <c r="H7" s="39">
        <v>0</v>
      </c>
      <c r="I7" s="39">
        <f>8/60</f>
        <v>0.13333333333333333</v>
      </c>
      <c r="J7" s="39">
        <f>5/60</f>
        <v>8.3333333333333329E-2</v>
      </c>
      <c r="K7" s="39">
        <f t="shared" si="0"/>
        <v>0.16666666666666666</v>
      </c>
      <c r="L7" s="39">
        <f t="shared" si="1"/>
        <v>0.8833333333333333</v>
      </c>
      <c r="M7" s="40">
        <f>B7-L7</f>
        <v>7.5166666666666675</v>
      </c>
      <c r="N7" s="39">
        <f t="shared" si="2"/>
        <v>7.6833333333333336</v>
      </c>
    </row>
  </sheetData>
  <mergeCells count="1">
    <mergeCell ref="G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Instrucciones</vt:lpstr>
      <vt:lpstr>DATA REQUIREMENTS &amp; DATA OUTPUT</vt:lpstr>
      <vt:lpstr>SPECIFICATION</vt:lpstr>
      <vt:lpstr>Acciones pendientes</vt:lpstr>
      <vt:lpstr>Planned interruptions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MXMTLTB01</dc:creator>
  <cp:lastModifiedBy>MXMTLTB01</cp:lastModifiedBy>
  <dcterms:created xsi:type="dcterms:W3CDTF">2021-12-02T01:26:55Z</dcterms:created>
  <dcterms:modified xsi:type="dcterms:W3CDTF">2021-12-09T01:28:06Z</dcterms:modified>
</cp:coreProperties>
</file>