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d92c33aeb4ae0/Documentos/"/>
    </mc:Choice>
  </mc:AlternateContent>
  <xr:revisionPtr revIDLastSave="0" documentId="8_{B2972B77-5427-42D0-9352-9F39EA7E7AF7}" xr6:coauthVersionLast="47" xr6:coauthVersionMax="47" xr10:uidLastSave="{00000000-0000-0000-0000-000000000000}"/>
  <bookViews>
    <workbookView xWindow="-120" yWindow="-120" windowWidth="20730" windowHeight="11040" xr2:uid="{22E8B744-9E60-4DA3-94E6-AD8E03D4633F}"/>
  </bookViews>
  <sheets>
    <sheet name="C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D18" i="1"/>
  <c r="D17" i="1"/>
  <c r="D16" i="1"/>
  <c r="D15" i="1"/>
  <c r="D14" i="1"/>
  <c r="D13" i="1"/>
  <c r="D12" i="1"/>
  <c r="C17" i="1"/>
  <c r="C16" i="1"/>
  <c r="C14" i="1"/>
  <c r="C15" i="1"/>
  <c r="C13" i="1"/>
  <c r="C12" i="1"/>
  <c r="B17" i="1"/>
  <c r="B16" i="1"/>
  <c r="B15" i="1"/>
  <c r="B14" i="1"/>
  <c r="B13" i="1"/>
  <c r="B12" i="1"/>
  <c r="I3" i="1"/>
  <c r="O7" i="1"/>
  <c r="O6" i="1"/>
  <c r="O5" i="1"/>
  <c r="O4" i="1"/>
  <c r="O3" i="1"/>
  <c r="O2" i="1"/>
  <c r="O1" i="1" l="1"/>
  <c r="L5" i="1"/>
  <c r="L3" i="1"/>
  <c r="L2" i="1"/>
  <c r="L1" i="1"/>
  <c r="L7" i="1"/>
  <c r="B8" i="1"/>
  <c r="E7" i="1"/>
  <c r="E6" i="1"/>
  <c r="E5" i="1"/>
  <c r="I4" i="1" s="1"/>
  <c r="I5" i="1" s="1"/>
  <c r="E4" i="1"/>
  <c r="E3" i="1"/>
  <c r="E2" i="1"/>
  <c r="I2" i="1"/>
  <c r="I1" i="1"/>
  <c r="D7" i="1"/>
  <c r="D6" i="1"/>
  <c r="D5" i="1"/>
  <c r="D4" i="1"/>
  <c r="D3" i="1"/>
  <c r="D2" i="1"/>
  <c r="L4" i="1" l="1"/>
</calcChain>
</file>

<file path=xl/sharedStrings.xml><?xml version="1.0" encoding="utf-8"?>
<sst xmlns="http://schemas.openxmlformats.org/spreadsheetml/2006/main" count="27" uniqueCount="25">
  <si>
    <t>Opinion(Xi)</t>
  </si>
  <si>
    <t>Cantidad de votantes(Ni)</t>
  </si>
  <si>
    <t>Productos(Ni*Xi)</t>
  </si>
  <si>
    <t>Ni* ((Xi-media)^2)</t>
  </si>
  <si>
    <t>Suma productos</t>
  </si>
  <si>
    <t>Suma frecuencias</t>
  </si>
  <si>
    <t>Media</t>
  </si>
  <si>
    <t>Varianza</t>
  </si>
  <si>
    <t>Desviacion Tipica</t>
  </si>
  <si>
    <t>Observaciones[1-3]</t>
  </si>
  <si>
    <t>Porcentaje [1-3]</t>
  </si>
  <si>
    <t>Cant.observaciones</t>
  </si>
  <si>
    <t>Minimo</t>
  </si>
  <si>
    <t>Maximo</t>
  </si>
  <si>
    <t>Rango</t>
  </si>
  <si>
    <t>Mediana</t>
  </si>
  <si>
    <t>Moda</t>
  </si>
  <si>
    <t>Cuartil1</t>
  </si>
  <si>
    <t>Cuartil2</t>
  </si>
  <si>
    <t>Cuartil3</t>
  </si>
  <si>
    <t>Inter-Cuartil</t>
  </si>
  <si>
    <t>Bigote-Min</t>
  </si>
  <si>
    <t>Bigote-Max</t>
  </si>
  <si>
    <t>Desviacion</t>
  </si>
  <si>
    <t>Desviacion al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</si>
</sst>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6812-540B-4C9C-A1FC-8FB0478B316B}">
  <dimension ref="A1:O18"/>
  <sheetViews>
    <sheetView tabSelected="1" workbookViewId="0">
      <selection activeCell="F20" sqref="F20"/>
    </sheetView>
  </sheetViews>
  <sheetFormatPr baseColWidth="10" defaultRowHeight="15" x14ac:dyDescent="0.25"/>
  <sheetData>
    <row r="1" spans="1:15" x14ac:dyDescent="0.25">
      <c r="A1" s="4" t="s">
        <v>0</v>
      </c>
      <c r="B1" s="1" t="s">
        <v>1</v>
      </c>
      <c r="C1" s="1"/>
      <c r="D1" s="2" t="s">
        <v>2</v>
      </c>
      <c r="E1" s="3" t="s">
        <v>3</v>
      </c>
      <c r="F1" s="3"/>
      <c r="H1" s="5" t="s">
        <v>4</v>
      </c>
      <c r="I1">
        <f>D2+D3+D4+D5+D6+D7</f>
        <v>1393</v>
      </c>
      <c r="K1" s="5" t="s">
        <v>11</v>
      </c>
      <c r="L1">
        <f>COUNTA(A2:A7)</f>
        <v>6</v>
      </c>
      <c r="N1" s="5" t="s">
        <v>16</v>
      </c>
      <c r="O1">
        <f>MODE(B2:B7)</f>
        <v>40</v>
      </c>
    </row>
    <row r="2" spans="1:15" x14ac:dyDescent="0.25">
      <c r="A2">
        <v>5</v>
      </c>
      <c r="B2">
        <v>40</v>
      </c>
      <c r="D2">
        <f>B2*A2</f>
        <v>200</v>
      </c>
      <c r="E2">
        <f>B2*((A2-I3)^2)</f>
        <v>246.2169524114725</v>
      </c>
      <c r="H2" s="5" t="s">
        <v>5</v>
      </c>
      <c r="I2">
        <f>B2+B3+B4+B5+B6+B7</f>
        <v>553</v>
      </c>
      <c r="K2" s="5" t="s">
        <v>12</v>
      </c>
      <c r="L2">
        <f>MIN(A2:A7)</f>
        <v>0</v>
      </c>
      <c r="N2" s="5" t="s">
        <v>17</v>
      </c>
      <c r="O2">
        <f>QUARTILE(A2:A7,1)</f>
        <v>1.25</v>
      </c>
    </row>
    <row r="3" spans="1:15" x14ac:dyDescent="0.25">
      <c r="A3">
        <v>4</v>
      </c>
      <c r="B3">
        <v>99</v>
      </c>
      <c r="D3">
        <f>B3*A3</f>
        <v>396</v>
      </c>
      <c r="E3">
        <f>B3*((A3-I3)^2)</f>
        <v>217.14645088928054</v>
      </c>
      <c r="H3" s="5" t="s">
        <v>6</v>
      </c>
      <c r="I3">
        <f>I1/I2</f>
        <v>2.518987341772152</v>
      </c>
      <c r="K3" s="5" t="s">
        <v>13</v>
      </c>
      <c r="L3">
        <f>MAX(A2:A7)</f>
        <v>5</v>
      </c>
      <c r="N3" s="5" t="s">
        <v>18</v>
      </c>
      <c r="O3">
        <f>QUARTILE(A2:A7,2)</f>
        <v>2.5</v>
      </c>
    </row>
    <row r="4" spans="1:15" x14ac:dyDescent="0.25">
      <c r="A4">
        <v>3</v>
      </c>
      <c r="B4">
        <v>145</v>
      </c>
      <c r="D4">
        <f>B4*A4</f>
        <v>435</v>
      </c>
      <c r="E4">
        <f>B4*((A4-I3)^2)</f>
        <v>33.549110719435973</v>
      </c>
      <c r="H4" s="5" t="s">
        <v>7</v>
      </c>
      <c r="I4">
        <f>(E2+E3+E4+E5+E6+E7)/I2</f>
        <v>1.8228763705450137</v>
      </c>
      <c r="K4" s="5" t="s">
        <v>14</v>
      </c>
      <c r="L4">
        <f ca="1">L4-L3</f>
        <v>0</v>
      </c>
      <c r="N4" s="5" t="s">
        <v>19</v>
      </c>
      <c r="O4">
        <f>QUARTILE(A2:A7,3)</f>
        <v>3.75</v>
      </c>
    </row>
    <row r="5" spans="1:15" x14ac:dyDescent="0.25">
      <c r="A5">
        <v>2</v>
      </c>
      <c r="B5">
        <v>133</v>
      </c>
      <c r="D5">
        <f>B5*A5</f>
        <v>266</v>
      </c>
      <c r="E5">
        <f>B5*((A5-I3)^2)</f>
        <v>35.823265502323359</v>
      </c>
      <c r="H5" s="5" t="s">
        <v>8</v>
      </c>
      <c r="I5">
        <f>SQRT(I4)</f>
        <v>1.3501393893020874</v>
      </c>
      <c r="K5" s="5" t="s">
        <v>15</v>
      </c>
      <c r="L5">
        <f>MEDIAN(A2:A7)</f>
        <v>2.5</v>
      </c>
      <c r="N5" s="5" t="s">
        <v>20</v>
      </c>
      <c r="O5">
        <f>O4-O2</f>
        <v>2.5</v>
      </c>
    </row>
    <row r="6" spans="1:15" x14ac:dyDescent="0.25">
      <c r="A6">
        <v>1</v>
      </c>
      <c r="B6">
        <v>96</v>
      </c>
      <c r="D6">
        <f>B6*A6</f>
        <v>96</v>
      </c>
      <c r="E6">
        <f>B6*((A6-I3)^2)</f>
        <v>221.50296426854675</v>
      </c>
      <c r="N6" s="5" t="s">
        <v>21</v>
      </c>
      <c r="O6">
        <f>O2-1.5*O5</f>
        <v>-2.5</v>
      </c>
    </row>
    <row r="7" spans="1:15" x14ac:dyDescent="0.25">
      <c r="A7">
        <v>0</v>
      </c>
      <c r="B7">
        <v>40</v>
      </c>
      <c r="D7">
        <f>B7*A7</f>
        <v>0</v>
      </c>
      <c r="E7">
        <f>B7*((A7-I3)^2)</f>
        <v>253.81188912033332</v>
      </c>
      <c r="H7" s="5" t="s">
        <v>9</v>
      </c>
      <c r="I7">
        <f>B4+B5+B6</f>
        <v>374</v>
      </c>
      <c r="K7" t="s">
        <v>10</v>
      </c>
      <c r="L7">
        <f>(I7/B8)*100</f>
        <v>67.631103074141052</v>
      </c>
      <c r="N7" s="5" t="s">
        <v>22</v>
      </c>
      <c r="O7">
        <f>O4+1.5*O5</f>
        <v>7.5</v>
      </c>
    </row>
    <row r="8" spans="1:15" x14ac:dyDescent="0.25">
      <c r="B8" s="6">
        <f>B2+B3+B4+B5+B6+B7</f>
        <v>553</v>
      </c>
      <c r="H8" s="7"/>
    </row>
    <row r="11" spans="1:15" x14ac:dyDescent="0.25">
      <c r="A11" s="4" t="s">
        <v>0</v>
      </c>
      <c r="B11" s="5" t="s">
        <v>6</v>
      </c>
      <c r="C11" s="5" t="s">
        <v>23</v>
      </c>
      <c r="D11" s="5" t="s">
        <v>24</v>
      </c>
      <c r="E11" s="5"/>
    </row>
    <row r="12" spans="1:15" x14ac:dyDescent="0.25">
      <c r="A12">
        <v>5</v>
      </c>
      <c r="B12">
        <f>I1/I2</f>
        <v>2.518987341772152</v>
      </c>
      <c r="C12">
        <f>A12-B12</f>
        <v>2.481012658227848</v>
      </c>
      <c r="D12">
        <f>C12*C12</f>
        <v>6.1554238102868126</v>
      </c>
    </row>
    <row r="13" spans="1:15" x14ac:dyDescent="0.25">
      <c r="A13">
        <v>4</v>
      </c>
      <c r="B13">
        <f>I1/I2</f>
        <v>2.518987341772152</v>
      </c>
      <c r="C13">
        <f>A13-B13</f>
        <v>1.481012658227848</v>
      </c>
      <c r="D13">
        <f>C13*C13</f>
        <v>2.1933984938311166</v>
      </c>
    </row>
    <row r="14" spans="1:15" x14ac:dyDescent="0.25">
      <c r="A14">
        <v>3</v>
      </c>
      <c r="B14">
        <f>I1/I2</f>
        <v>2.518987341772152</v>
      </c>
      <c r="C14">
        <f>A14-B14</f>
        <v>0.481012658227848</v>
      </c>
      <c r="D14">
        <f>C14*C14</f>
        <v>0.23137317737542051</v>
      </c>
    </row>
    <row r="15" spans="1:15" x14ac:dyDescent="0.25">
      <c r="A15">
        <v>2</v>
      </c>
      <c r="B15">
        <f>I1/I2</f>
        <v>2.518987341772152</v>
      </c>
      <c r="C15">
        <f>A15-B15</f>
        <v>-0.518987341772152</v>
      </c>
      <c r="D15">
        <f>C15*C15</f>
        <v>0.26934786091972451</v>
      </c>
    </row>
    <row r="16" spans="1:15" x14ac:dyDescent="0.25">
      <c r="A16">
        <v>1</v>
      </c>
      <c r="B16">
        <f>I1/I2</f>
        <v>2.518987341772152</v>
      </c>
      <c r="C16">
        <f>A16-B16</f>
        <v>-1.518987341772152</v>
      </c>
      <c r="D16">
        <f>C16*C16</f>
        <v>2.3073225444640286</v>
      </c>
    </row>
    <row r="17" spans="1:4" x14ac:dyDescent="0.25">
      <c r="A17">
        <v>0</v>
      </c>
      <c r="B17">
        <f>I1/I2</f>
        <v>2.518987341772152</v>
      </c>
      <c r="C17">
        <f>A17-B17</f>
        <v>-2.518987341772152</v>
      </c>
      <c r="D17">
        <f>C17*C17</f>
        <v>6.3452972280083326</v>
      </c>
    </row>
    <row r="18" spans="1:4" x14ac:dyDescent="0.25">
      <c r="D18">
        <f>SUM(D12:D17)</f>
        <v>17.502163114885434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335D34BB4B0F4D8919F28A41EAFD90" ma:contentTypeVersion="4" ma:contentTypeDescription="Crear nuevo documento." ma:contentTypeScope="" ma:versionID="bae6034053d08bced9cd51dcf9530449">
  <xsd:schema xmlns:xsd="http://www.w3.org/2001/XMLSchema" xmlns:xs="http://www.w3.org/2001/XMLSchema" xmlns:p="http://schemas.microsoft.com/office/2006/metadata/properties" xmlns:ns3="6d33b24f-e561-4feb-8489-d8f4b46a34f9" targetNamespace="http://schemas.microsoft.com/office/2006/metadata/properties" ma:root="true" ma:fieldsID="23952ff354ab2b596c65e6c83eba936b" ns3:_="">
    <xsd:import namespace="6d33b24f-e561-4feb-8489-d8f4b46a34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3b24f-e561-4feb-8489-d8f4b46a3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17E9F-47FA-4681-9A0A-2569183DF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3b24f-e561-4feb-8489-d8f4b46a3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EB7C3-E0AA-4DE0-842A-70CA43BC7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D17D6-88F1-48A4-9D5D-2ADD69E740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2022-04-25T15:55:52Z</dcterms:created>
  <dcterms:modified xsi:type="dcterms:W3CDTF">2022-04-27T17:00:11Z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0x010100FE335D34BB4B0F4D8919F28A41EAFD90</vt:lpwstr>
  </property>
</Properties>
</file>