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\Gestion Plus 2.0 - Mini\"/>
    </mc:Choice>
  </mc:AlternateContent>
  <xr:revisionPtr revIDLastSave="0" documentId="13_ncr:1_{63634ED4-7DA6-4600-9B0D-0FF82DF220C2}" xr6:coauthVersionLast="47" xr6:coauthVersionMax="47" xr10:uidLastSave="{00000000-0000-0000-0000-000000000000}"/>
  <bookViews>
    <workbookView xWindow="-110" yWindow="-110" windowWidth="19420" windowHeight="10420" tabRatio="863" firstSheet="9" activeTab="9" xr2:uid="{00000000-000D-0000-FFFF-FFFF00000000}"/>
  </bookViews>
  <sheets>
    <sheet name="Gestión de Almacén" sheetId="9" state="veryHidden" r:id="rId1"/>
    <sheet name="Gestión de Ingredientes" sheetId="13" state="veryHidden" r:id="rId2"/>
    <sheet name="Elaboración de Productos" sheetId="14" state="veryHidden" r:id="rId3"/>
    <sheet name="Ingredientes" sheetId="15" state="veryHidden" r:id="rId4"/>
    <sheet name="Historial de ventas" sheetId="10" state="veryHidden" r:id="rId5"/>
    <sheet name="Registro de facturas" sheetId="11" state="veryHidden" r:id="rId6"/>
    <sheet name="Historial de Gastos" sheetId="1" state="veryHidden" r:id="rId7"/>
    <sheet name="Gestión de Trabajadores" sheetId="2" state="veryHidden" r:id="rId8"/>
    <sheet name="Dashboard" sheetId="6" state="veryHidden" r:id="rId9"/>
    <sheet name="Blanco" sheetId="12" r:id="rId10"/>
    <sheet name="Fechas" sheetId="8" state="veryHidden" r:id="rId11"/>
    <sheet name="Hidden" sheetId="3" state="veryHidden" r:id="rId12"/>
  </sheets>
  <functionGroups builtInGroupCount="19"/>
  <definedNames>
    <definedName name="_xlcn.WorksheetConnection_FechasEH1" hidden="1">Fechas!$E:$H</definedName>
    <definedName name="_xlcn.WorksheetConnection_GestionPlusv1.2beta.xlsmQuitar_Otros1" hidden="1">Quitar_Otros</definedName>
    <definedName name="_xlcn.WorksheetConnection_Jorkyprotegido.xlsmfecha1" hidden="1">FechasUnicas[]</definedName>
    <definedName name="_xlcn.WorksheetConnection_Jorkyprotegido.xlsmGastos1" hidden="1">Gastos[]</definedName>
    <definedName name="_xlcn.WorksheetConnection_Jorkyprotegido.xlsmHISTORIALVENTAS1" hidden="1">HISTORIALVENTAS[]</definedName>
    <definedName name="_xlcn.WorksheetConnection_Jorkyprotegido.xlsmHISTORIALVENTAS41" hidden="1">HISTORIALVENTAS4[]</definedName>
    <definedName name="_xlcn.WorksheetConnection_Jorkyprotegido.xlsmINVENTARIO1" hidden="1">INVENTARIO[]</definedName>
    <definedName name="_xlcn.WorksheetConnection_Jorkyprotegido.xlsmProductos_Unicos1" hidden="1">Productos_Unicos[]</definedName>
    <definedName name="_xlcn.WorksheetConnection_Jorkyprotegido.xlsmventas1" hidden="1">ventas</definedName>
    <definedName name="SegmentaciónDeDatos_Fecha__año">#N/A</definedName>
    <definedName name="SegmentaciónDeDatos_Fecha__mes">#N/A</definedName>
    <definedName name="SegmentaciónDeDatos_Productos">#N/A</definedName>
  </definedNames>
  <calcPr calcId="191029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  <extLst>
    <ext xmlns:x14="http://schemas.microsoft.com/office/spreadsheetml/2009/9/main" uri="{876F7934-8845-4945-9796-88D515C7AA90}">
      <x14:pivotCaches>
        <pivotCache cacheId="6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tas" name="ventas" connection="WorksheetConnection_Jorky protegido.xlsm!ventas"/>
          <x15:modelTable id="Productos_Unicos" name="Productos_Unicos" connection="WorksheetConnection_Jorky protegido.xlsm!Productos_Unicos"/>
          <x15:modelTable id="INVENTARIO" name="INVENTARIO" connection="WorksheetConnection_Jorky protegido.xlsm!INVENTARIO"/>
          <x15:modelTable id="HISTORIALVENTAS4" name="HISTORIALVENTAS4" connection="WorksheetConnection_Jorky protegido.xlsm!HISTORIALVENTAS4"/>
          <x15:modelTable id="HISTORIALVENTAS" name="HISTORIALVENTAS" connection="WorksheetConnection_Jorky protegido.xlsm!HISTORIALVENTAS"/>
          <x15:modelTable id="Gastos" name="Gastos" connection="WorksheetConnection_Jorky protegido.xlsm!Gastos"/>
          <x15:modelTable id="fecha" name="fecha" connection="WorksheetConnection_Jorky protegido.xlsm!fecha"/>
          <x15:modelTable id="Quitar_Otros" name="Quitar_Otros" connection="WorksheetConnection_Gestion Plus v1.2 beta.xlsm!Quitar_Otros"/>
          <x15:modelTable id="Rango" name="Rango" connection="WorksheetConnection_Fechas!$E:$H"/>
        </x15:modelTables>
        <x15:modelRelationships>
          <x15:modelRelationship fromTable="Gastos" fromColumn="Fecha" toTable="fecha" toColumn="Fecha"/>
          <x15:modelRelationship fromTable="Gastos" fromColumn="Descripción" toTable="Productos_Unicos" toColumn="Productos"/>
          <x15:modelRelationship fromTable="HISTORIALVENTAS" fromColumn="Nombre del producto" toTable="Productos_Unicos" toColumn="Productos"/>
          <x15:modelRelationship fromTable="HISTORIALVENTAS" fromColumn="Factura ID" toTable="HISTORIALVENTAS4" toColumn="Factura ID"/>
          <x15:modelRelationship fromTable="HISTORIALVENTAS4" fromColumn="Fecha de venta" toTable="fecha" toColumn="Fecha"/>
          <x15:modelRelationship fromTable="INVENTARIO" fromColumn="Nombre del producto" toTable="Productos_Unicos" toColumn="Productos"/>
          <x15:modelRelationship fromTable="Rango" fromColumn="Descripción" toTable="Productos_Unicos" toColumn="Productos"/>
          <x15:modelRelationship fromTable="Rango" fromColumn="Fecha" toTable="fecha" toColumn="Fech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astos" columnName="Fecha" columnId="Fecha"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fecha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  <x16:modelTimeGrouping tableName="ventas" columnName="Fecha" columnId="Fecha">
                <x16:calculatedTimeColumn columnName="Fecha (año)" columnId="Fecha (año)" contentType="years" isSelected="1"/>
                <x16:calculatedTimeColumn columnName="Fecha (índice de meses)" columnId="Fecha (índice de meses)" contentType="monthsindex" isSelected="1"/>
                <x16:calculatedTimeColumn columnName="Fecha (mes)" columnId="Fech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5" i="11" l="1" a="1"/>
  <c r="I5" i="11" s="1"/>
  <c r="H5" i="11" a="1"/>
  <c r="H5" i="11" s="1"/>
  <c r="N19" i="10" a="1"/>
  <c r="N19" i="10" s="1"/>
  <c r="L19" i="10" a="1"/>
  <c r="L19" i="10" s="1"/>
  <c r="L16" i="10" a="1"/>
  <c r="L16" i="10" s="1"/>
  <c r="N8" i="10" a="1"/>
  <c r="N8" i="10" s="1"/>
  <c r="L8" i="10" a="1"/>
  <c r="L8" i="10" s="1"/>
  <c r="L5" i="10" a="1"/>
  <c r="L5" i="10" s="1"/>
  <c r="N5" i="10" a="1"/>
  <c r="N5" i="10" s="1"/>
  <c r="N11" i="10" l="1"/>
  <c r="K5" i="14" a="1"/>
  <c r="K5" i="14" s="1"/>
  <c r="I5" i="13" l="1"/>
  <c r="L11" i="10"/>
  <c r="E2" i="8" a="1"/>
  <c r="E2" i="8" s="1"/>
  <c r="B1048576" i="6" l="1"/>
  <c r="C1048576" i="6"/>
  <c r="D104857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89B2A3-D956-4555-A16B-581BF86A5EA8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3EFF4FB-6008-4522-9685-CB01F7E949EB}" name="WorksheetConnection_Fechas!$E:$H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FechasEH1"/>
        </x15:connection>
      </ext>
    </extLst>
  </connection>
  <connection id="3" xr16:uid="{58B39F80-9D1B-46E5-9D3C-4974165A6922}" name="WorksheetConnection_Gestion Plus v1.2 beta.xlsm!Quitar_Otros" type="102" refreshedVersion="8" minRefreshableVersion="5">
    <extLst>
      <ext xmlns:x15="http://schemas.microsoft.com/office/spreadsheetml/2010/11/main" uri="{DE250136-89BD-433C-8126-D09CA5730AF9}">
        <x15:connection id="Quitar_Otros">
          <x15:rangePr sourceName="_xlcn.WorksheetConnection_GestionPlusv1.2beta.xlsmQuitar_Otros1"/>
        </x15:connection>
      </ext>
    </extLst>
  </connection>
  <connection id="4" xr16:uid="{1BCE8BBA-9EB8-4A02-B226-11E9373F3D9D}" name="WorksheetConnection_Jorky protegido.xlsm!fecha" type="102" refreshedVersion="8" minRefreshableVersion="5">
    <extLst>
      <ext xmlns:x15="http://schemas.microsoft.com/office/spreadsheetml/2010/11/main" uri="{DE250136-89BD-433C-8126-D09CA5730AF9}">
        <x15:connection id="fecha" autoDelete="1">
          <x15:rangePr sourceName="_xlcn.WorksheetConnection_Jorkyprotegido.xlsmfecha1"/>
        </x15:connection>
      </ext>
    </extLst>
  </connection>
  <connection id="5" xr16:uid="{5B9DB78F-44EC-44F6-8107-7364B2AF5685}" name="WorksheetConnection_Jorky protegido.xlsm!Gastos" type="102" refreshedVersion="8" minRefreshableVersion="5">
    <extLst>
      <ext xmlns:x15="http://schemas.microsoft.com/office/spreadsheetml/2010/11/main" uri="{DE250136-89BD-433C-8126-D09CA5730AF9}">
        <x15:connection id="Gastos">
          <x15:rangePr sourceName="_xlcn.WorksheetConnection_Jorkyprotegido.xlsmGastos1"/>
        </x15:connection>
      </ext>
    </extLst>
  </connection>
  <connection id="6" xr16:uid="{65445B85-4F27-42D7-AC84-CA91DDA319A3}" name="WorksheetConnection_Jorky protegido.xlsm!HISTORIALVENTAS" type="102" refreshedVersion="8" minRefreshableVersion="5">
    <extLst>
      <ext xmlns:x15="http://schemas.microsoft.com/office/spreadsheetml/2010/11/main" uri="{DE250136-89BD-433C-8126-D09CA5730AF9}">
        <x15:connection id="HISTORIALVENTAS">
          <x15:rangePr sourceName="_xlcn.WorksheetConnection_Jorkyprotegido.xlsmHISTORIALVENTAS1"/>
        </x15:connection>
      </ext>
    </extLst>
  </connection>
  <connection id="7" xr16:uid="{A595814F-0165-4274-A17E-A2404DB5DE34}" name="WorksheetConnection_Jorky protegido.xlsm!HISTORIALVENTAS4" type="102" refreshedVersion="8" minRefreshableVersion="5">
    <extLst>
      <ext xmlns:x15="http://schemas.microsoft.com/office/spreadsheetml/2010/11/main" uri="{DE250136-89BD-433C-8126-D09CA5730AF9}">
        <x15:connection id="HISTORIALVENTAS4">
          <x15:rangePr sourceName="_xlcn.WorksheetConnection_Jorkyprotegido.xlsmHISTORIALVENTAS41"/>
        </x15:connection>
      </ext>
    </extLst>
  </connection>
  <connection id="8" xr16:uid="{F072150D-75C2-490B-8F62-F6B09980AAA1}" name="WorksheetConnection_Jorky protegido.xlsm!INVENTARIO" type="102" refreshedVersion="8" minRefreshableVersion="5">
    <extLst>
      <ext xmlns:x15="http://schemas.microsoft.com/office/spreadsheetml/2010/11/main" uri="{DE250136-89BD-433C-8126-D09CA5730AF9}">
        <x15:connection id="INVENTARIO">
          <x15:rangePr sourceName="_xlcn.WorksheetConnection_Jorkyprotegido.xlsmINVENTARIO1"/>
        </x15:connection>
      </ext>
    </extLst>
  </connection>
  <connection id="9" xr16:uid="{2E3A9E36-BC25-4856-AAAE-C79B88B0E159}" name="WorksheetConnection_Jorky protegido.xlsm!Productos_Unicos" type="102" refreshedVersion="8" minRefreshableVersion="5">
    <extLst>
      <ext xmlns:x15="http://schemas.microsoft.com/office/spreadsheetml/2010/11/main" uri="{DE250136-89BD-433C-8126-D09CA5730AF9}">
        <x15:connection id="Productos_Unicos">
          <x15:rangePr sourceName="_xlcn.WorksheetConnection_Jorkyprotegido.xlsmProductos_Unicos1"/>
        </x15:connection>
      </ext>
    </extLst>
  </connection>
  <connection id="10" xr16:uid="{87D6735C-FE95-491E-9A1C-197D50C82517}" name="WorksheetConnection_Jorky protegido.xlsm!ventas" type="102" refreshedVersion="8" minRefreshableVersion="5">
    <extLst>
      <ext xmlns:x15="http://schemas.microsoft.com/office/spreadsheetml/2010/11/main" uri="{DE250136-89BD-433C-8126-D09CA5730AF9}">
        <x15:connection id="ventas">
          <x15:rangePr sourceName="_xlcn.WorksheetConnection_Jorkyprotegido.xlsmventa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<sst xmlns="http://schemas.openxmlformats.org/spreadsheetml/2006/main" count="143" uniqueCount="102">
  <si>
    <t>Fecha</t>
  </si>
  <si>
    <t>Categoría</t>
  </si>
  <si>
    <t>Monto</t>
  </si>
  <si>
    <t>Nombre</t>
  </si>
  <si>
    <t>Cargo</t>
  </si>
  <si>
    <t>Salario %</t>
  </si>
  <si>
    <t>Salario Mínimo</t>
  </si>
  <si>
    <t>Descripción</t>
  </si>
  <si>
    <t>Categoria</t>
  </si>
  <si>
    <t>Beneficio</t>
  </si>
  <si>
    <t>Producto</t>
  </si>
  <si>
    <t>Productos</t>
  </si>
  <si>
    <t>Cantidad Vendida</t>
  </si>
  <si>
    <t>Código</t>
  </si>
  <si>
    <t>Nombre del producto</t>
  </si>
  <si>
    <t>Fecha de entrada</t>
  </si>
  <si>
    <t>Cantidad Actual</t>
  </si>
  <si>
    <t>Precio Venta</t>
  </si>
  <si>
    <t>Precio Costo</t>
  </si>
  <si>
    <t>Fondo</t>
  </si>
  <si>
    <t>Fecha de venta</t>
  </si>
  <si>
    <t>Precio</t>
  </si>
  <si>
    <t>Total de Línea</t>
  </si>
  <si>
    <t>Factura ID</t>
  </si>
  <si>
    <t>Transferencia</t>
  </si>
  <si>
    <t>Ingresos</t>
  </si>
  <si>
    <t>Beneficio Total</t>
  </si>
  <si>
    <t>Fondo en inventario</t>
  </si>
  <si>
    <t xml:space="preserve">Gastos </t>
  </si>
  <si>
    <t>Productos Vendidos</t>
  </si>
  <si>
    <t>Cantidad</t>
  </si>
  <si>
    <t>Precio de venta</t>
  </si>
  <si>
    <t>Factura:</t>
  </si>
  <si>
    <t>admin</t>
  </si>
  <si>
    <t>Inversión</t>
  </si>
  <si>
    <t>Total general</t>
  </si>
  <si>
    <t>Receta</t>
  </si>
  <si>
    <t>Receta:</t>
  </si>
  <si>
    <t>Ingrediente</t>
  </si>
  <si>
    <t>Nombre del Ingrediente</t>
  </si>
  <si>
    <t>Precio/U.Base</t>
  </si>
  <si>
    <t>Unidad Base</t>
  </si>
  <si>
    <t>Unidad</t>
  </si>
  <si>
    <t>Precio/Unidad</t>
  </si>
  <si>
    <t>Precio/Lote</t>
  </si>
  <si>
    <t>Inversión/Lote</t>
  </si>
  <si>
    <t>Inversión/Unidad</t>
  </si>
  <si>
    <t>Ganancia/Unidad</t>
  </si>
  <si>
    <t>Ganancia/Lote</t>
  </si>
  <si>
    <t>Lote</t>
  </si>
  <si>
    <t>Cantidad referencia</t>
  </si>
  <si>
    <t>Inversión Ingredientes:</t>
  </si>
  <si>
    <t>Cake</t>
  </si>
  <si>
    <t>2026</t>
  </si>
  <si>
    <t>ene</t>
  </si>
  <si>
    <t>Valores</t>
  </si>
  <si>
    <t>Efectivo</t>
  </si>
  <si>
    <t>Cant. Inicial</t>
  </si>
  <si>
    <t>Cant. Actual</t>
  </si>
  <si>
    <t>Ingreso Esp.</t>
  </si>
  <si>
    <t>Ganancia Esp.</t>
  </si>
  <si>
    <t>º</t>
  </si>
  <si>
    <t>Transferencia:</t>
  </si>
  <si>
    <t>Efectivo:</t>
  </si>
  <si>
    <t>Croqueta</t>
  </si>
  <si>
    <t>Precio del Dolar:</t>
  </si>
  <si>
    <t>¤V</t>
  </si>
  <si>
    <t>¤C</t>
  </si>
  <si>
    <t>¤F</t>
  </si>
  <si>
    <t>¤I</t>
  </si>
  <si>
    <t>¤G</t>
  </si>
  <si>
    <t>Paneles</t>
  </si>
  <si>
    <t>USD</t>
  </si>
  <si>
    <t>MN</t>
  </si>
  <si>
    <t>Arroz Saco</t>
  </si>
  <si>
    <t>Cable Solar Metros</t>
  </si>
  <si>
    <t>Breaker 64A</t>
  </si>
  <si>
    <t>we</t>
  </si>
  <si>
    <t>¤</t>
  </si>
  <si>
    <t>Ollas</t>
  </si>
  <si>
    <t>qwe</t>
  </si>
  <si>
    <t>w123</t>
  </si>
  <si>
    <t>scdc</t>
  </si>
  <si>
    <t>Efectivo MN</t>
  </si>
  <si>
    <t>Transferencia MN</t>
  </si>
  <si>
    <t>¤T</t>
  </si>
  <si>
    <t>¤P</t>
  </si>
  <si>
    <t>Gasto:</t>
  </si>
  <si>
    <t>Ingreso:</t>
  </si>
  <si>
    <t>Ganancia:</t>
  </si>
  <si>
    <t>Cierre del día:</t>
  </si>
  <si>
    <t>Desglose de Ingresos:</t>
  </si>
  <si>
    <t>USD:</t>
  </si>
  <si>
    <t>Total de línea</t>
  </si>
  <si>
    <t>jgg</t>
  </si>
  <si>
    <t>Cable solar m</t>
  </si>
  <si>
    <t>Breaker</t>
  </si>
  <si>
    <t>Breaker AC 32A</t>
  </si>
  <si>
    <t>Breaker DC 25A</t>
  </si>
  <si>
    <t>Pr_00001</t>
  </si>
  <si>
    <t>Cable</t>
  </si>
  <si>
    <t>4616900001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</si>
</sst>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_([$CUP]\ * #,##0.00_);_([$CUP]\ * \(#,##0.00\);_([$CUP]\ * &quot;-&quot;??_);_(@_)"/>
    <numFmt numFmtId="165" formatCode="d\-mmm\-yyyy"/>
    <numFmt numFmtId="166" formatCode="_([$CUP]\ * #,##0_);_([$CUP]\ * \(#,##0\);_([$CUP]\ * &quot;-&quot;??_);_(@_)"/>
    <numFmt numFmtId="167" formatCode="_([$CUP]\ * #,##0_);_([$CUP]\ * \(#,##0\);_([$CUP]\ * &quot;-&quot;_);_(@_)"/>
    <numFmt numFmtId="168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  <fill>
      <patternFill patternType="solid">
        <fgColor rgb="FFC5A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/>
      <bottom style="thin">
        <color rgb="FF42E2EA"/>
      </bottom>
      <diagonal/>
    </border>
    <border>
      <left/>
      <right/>
      <top/>
      <bottom style="thin">
        <color rgb="FF0C769E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92D050"/>
      </left>
      <right/>
      <top/>
      <bottom/>
      <diagonal/>
    </border>
    <border>
      <left style="thin">
        <color theme="2"/>
      </left>
      <right/>
      <top/>
      <bottom/>
      <diagonal/>
    </border>
    <border>
      <left style="thin">
        <color theme="5"/>
      </left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theme="9"/>
      </top>
      <bottom style="thin">
        <color theme="9"/>
      </bottom>
      <diagonal/>
    </border>
    <border>
      <left style="thin">
        <color rgb="FF92D050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n">
        <color theme="9"/>
      </top>
      <bottom style="thin">
        <color theme="9"/>
      </bottom>
      <diagonal/>
    </border>
    <border>
      <left/>
      <right style="thick">
        <color theme="9"/>
      </right>
      <top style="thick">
        <color theme="9"/>
      </top>
      <bottom style="thin">
        <color theme="9"/>
      </bottom>
      <diagonal/>
    </border>
    <border>
      <left/>
      <right/>
      <top style="thick">
        <color theme="9"/>
      </top>
      <bottom style="thin">
        <color theme="9"/>
      </bottom>
      <diagonal/>
    </border>
    <border>
      <left/>
      <right style="thin">
        <color rgb="FF92D050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  <xf numFmtId="0" fontId="1" fillId="6" borderId="0" applyNumberFormat="0" applyBorder="0" applyAlignment="0" applyProtection="0"/>
    <xf numFmtId="164" fontId="1" fillId="8" borderId="5">
      <alignment horizontal="center" vertical="center"/>
    </xf>
  </cellStyleXfs>
  <cellXfs count="122">
    <xf numFmtId="0" fontId="0" fillId="0" borderId="0" xfId="0"/>
    <xf numFmtId="165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4" fontId="0" fillId="0" borderId="0" xfId="0" applyNumberFormat="1"/>
    <xf numFmtId="0" fontId="5" fillId="2" borderId="0" xfId="3" applyAlignment="1">
      <alignment vertical="center"/>
    </xf>
    <xf numFmtId="0" fontId="5" fillId="2" borderId="0" xfId="3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165" fontId="7" fillId="5" borderId="3" xfId="0" applyNumberFormat="1" applyFont="1" applyFill="1" applyBorder="1" applyAlignment="1">
      <alignment horizontal="center" vertical="center"/>
    </xf>
    <xf numFmtId="165" fontId="7" fillId="5" borderId="4" xfId="0" applyNumberFormat="1" applyFont="1" applyFill="1" applyBorder="1" applyAlignment="1">
      <alignment horizontal="center" vertical="center"/>
    </xf>
    <xf numFmtId="49" fontId="0" fillId="0" borderId="0" xfId="0" quotePrefix="1" applyNumberFormat="1"/>
    <xf numFmtId="1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1" fillId="6" borderId="0" xfId="6" applyBorder="1" applyAlignment="1">
      <alignment horizontal="center" vertical="center"/>
    </xf>
    <xf numFmtId="164" fontId="7" fillId="7" borderId="0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165" fontId="0" fillId="9" borderId="0" xfId="0" applyNumberFormat="1" applyFill="1" applyAlignment="1">
      <alignment horizontal="center"/>
    </xf>
    <xf numFmtId="167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7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4" fontId="0" fillId="9" borderId="0" xfId="0" applyNumberForma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4" fontId="5" fillId="9" borderId="0" xfId="0" applyNumberFormat="1" applyFont="1" applyFill="1" applyAlignment="1">
      <alignment horizontal="center" vertical="center"/>
    </xf>
    <xf numFmtId="1" fontId="0" fillId="9" borderId="0" xfId="0" applyNumberFormat="1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164" fontId="0" fillId="9" borderId="0" xfId="0" applyNumberFormat="1" applyFill="1" applyBorder="1" applyAlignment="1">
      <alignment horizontal="center" vertical="center"/>
    </xf>
    <xf numFmtId="164" fontId="5" fillId="9" borderId="6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0" xfId="0" applyFill="1"/>
    <xf numFmtId="165" fontId="0" fillId="9" borderId="0" xfId="0" applyNumberFormat="1" applyFill="1"/>
    <xf numFmtId="165" fontId="5" fillId="9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left" vertical="center"/>
    </xf>
    <xf numFmtId="49" fontId="0" fillId="9" borderId="0" xfId="0" applyNumberFormat="1" applyFill="1"/>
    <xf numFmtId="0" fontId="5" fillId="9" borderId="0" xfId="0" applyFont="1" applyFill="1"/>
    <xf numFmtId="164" fontId="0" fillId="9" borderId="0" xfId="0" applyNumberFormat="1" applyFill="1"/>
    <xf numFmtId="0" fontId="8" fillId="9" borderId="0" xfId="4" applyFont="1" applyFill="1" applyAlignment="1">
      <alignment vertical="center"/>
    </xf>
    <xf numFmtId="0" fontId="8" fillId="9" borderId="0" xfId="4" applyFont="1" applyFill="1" applyAlignment="1">
      <alignment horizontal="center" vertical="center"/>
    </xf>
    <xf numFmtId="49" fontId="5" fillId="9" borderId="0" xfId="0" applyNumberFormat="1" applyFont="1" applyFill="1" applyAlignment="1">
      <alignment horizontal="center" vertical="center"/>
    </xf>
    <xf numFmtId="9" fontId="0" fillId="9" borderId="0" xfId="1" applyFont="1" applyFill="1" applyAlignment="1">
      <alignment horizontal="center"/>
    </xf>
    <xf numFmtId="0" fontId="0" fillId="9" borderId="0" xfId="0" applyFill="1" applyAlignment="1">
      <alignment horizontal="left"/>
    </xf>
    <xf numFmtId="165" fontId="4" fillId="9" borderId="0" xfId="2" applyNumberFormat="1" applyFont="1" applyFill="1" applyBorder="1" applyAlignment="1">
      <alignment horizontal="left"/>
    </xf>
    <xf numFmtId="165" fontId="5" fillId="9" borderId="0" xfId="0" applyNumberFormat="1" applyFont="1" applyFill="1" applyAlignment="1">
      <alignment horizontal="center"/>
    </xf>
    <xf numFmtId="168" fontId="0" fillId="9" borderId="0" xfId="1" applyNumberFormat="1" applyFont="1" applyFill="1" applyAlignment="1">
      <alignment horizontal="center"/>
    </xf>
    <xf numFmtId="166" fontId="0" fillId="9" borderId="0" xfId="0" applyNumberFormat="1" applyFill="1"/>
    <xf numFmtId="168" fontId="0" fillId="9" borderId="0" xfId="0" applyNumberFormat="1" applyFill="1"/>
    <xf numFmtId="168" fontId="5" fillId="9" borderId="0" xfId="1" applyNumberFormat="1" applyFont="1" applyFill="1" applyAlignment="1">
      <alignment horizont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4" fontId="0" fillId="12" borderId="0" xfId="0" applyNumberFormat="1" applyFill="1" applyAlignment="1">
      <alignment horizontal="center" vertical="center"/>
    </xf>
    <xf numFmtId="4" fontId="8" fillId="11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Border="1" applyAlignment="1">
      <alignment horizontal="center" vertical="center"/>
    </xf>
    <xf numFmtId="1" fontId="5" fillId="9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4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7" fillId="14" borderId="10" xfId="0" applyNumberFormat="1" applyFont="1" applyFill="1" applyBorder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3" fontId="0" fillId="9" borderId="0" xfId="0" applyNumberFormat="1" applyFill="1"/>
    <xf numFmtId="0" fontId="0" fillId="9" borderId="0" xfId="0" applyNumberFormat="1" applyFill="1"/>
    <xf numFmtId="0" fontId="0" fillId="9" borderId="0" xfId="0" applyFill="1" applyAlignment="1">
      <alignment horizontal="left" indent="1"/>
    </xf>
    <xf numFmtId="0" fontId="5" fillId="9" borderId="0" xfId="0" applyFont="1" applyFill="1" applyAlignment="1">
      <alignment horizontal="center"/>
    </xf>
    <xf numFmtId="167" fontId="5" fillId="9" borderId="0" xfId="0" applyNumberFormat="1" applyFont="1" applyFill="1" applyAlignment="1">
      <alignment horizontal="center"/>
    </xf>
    <xf numFmtId="164" fontId="5" fillId="9" borderId="11" xfId="0" applyNumberFormat="1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5" fontId="0" fillId="10" borderId="0" xfId="0" applyNumberFormat="1" applyFill="1" applyBorder="1" applyAlignment="1">
      <alignment horizontal="center" vertical="center"/>
    </xf>
    <xf numFmtId="0" fontId="0" fillId="10" borderId="0" xfId="0" applyNumberFormat="1" applyFill="1" applyBorder="1" applyAlignment="1">
      <alignment horizontal="center" vertical="center"/>
    </xf>
    <xf numFmtId="167" fontId="0" fillId="10" borderId="0" xfId="0" applyNumberFormat="1" applyFill="1" applyBorder="1" applyAlignment="1">
      <alignment horizontal="center" vertical="center"/>
    </xf>
    <xf numFmtId="165" fontId="5" fillId="9" borderId="0" xfId="0" applyNumberFormat="1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4" fontId="0" fillId="9" borderId="0" xfId="0" applyNumberFormat="1" applyFill="1" applyAlignment="1">
      <alignment horizontal="center"/>
    </xf>
    <xf numFmtId="4" fontId="0" fillId="0" borderId="0" xfId="0" applyNumberFormat="1" applyAlignment="1">
      <alignment horizontal="center" vertical="center"/>
    </xf>
    <xf numFmtId="4" fontId="5" fillId="9" borderId="0" xfId="0" applyNumberFormat="1" applyFont="1" applyFill="1" applyAlignment="1">
      <alignment horizontal="center"/>
    </xf>
    <xf numFmtId="4" fontId="5" fillId="9" borderId="0" xfId="0" applyNumberFormat="1" applyFont="1" applyFill="1"/>
    <xf numFmtId="4" fontId="5" fillId="9" borderId="13" xfId="0" applyNumberFormat="1" applyFont="1" applyFill="1" applyBorder="1" applyAlignment="1">
      <alignment horizontal="center" vertical="center"/>
    </xf>
    <xf numFmtId="4" fontId="0" fillId="10" borderId="12" xfId="0" applyNumberFormat="1" applyFill="1" applyBorder="1" applyAlignment="1">
      <alignment horizontal="center" vertical="center"/>
    </xf>
    <xf numFmtId="4" fontId="5" fillId="9" borderId="12" xfId="0" applyNumberFormat="1" applyFont="1" applyFill="1" applyBorder="1" applyAlignment="1">
      <alignment horizontal="center" vertical="center"/>
    </xf>
    <xf numFmtId="4" fontId="0" fillId="9" borderId="0" xfId="0" applyNumberFormat="1" applyFill="1" applyBorder="1" applyAlignment="1">
      <alignment horizontal="center"/>
    </xf>
    <xf numFmtId="165" fontId="4" fillId="9" borderId="0" xfId="2" applyNumberFormat="1" applyFont="1" applyFill="1" applyBorder="1" applyAlignment="1">
      <alignment horizontal="center"/>
    </xf>
    <xf numFmtId="49" fontId="5" fillId="9" borderId="0" xfId="0" applyNumberFormat="1" applyFon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4" fillId="9" borderId="0" xfId="2" applyNumberFormat="1" applyFont="1" applyFill="1" applyBorder="1" applyAlignment="1">
      <alignment horizontal="center"/>
    </xf>
    <xf numFmtId="4" fontId="0" fillId="0" borderId="14" xfId="0" applyNumberFormat="1" applyBorder="1" applyAlignment="1">
      <alignment horizontal="center" vertical="center"/>
    </xf>
    <xf numFmtId="4" fontId="5" fillId="9" borderId="14" xfId="0" applyNumberFormat="1" applyFont="1" applyFill="1" applyBorder="1" applyAlignment="1">
      <alignment horizontal="center"/>
    </xf>
    <xf numFmtId="4" fontId="0" fillId="0" borderId="15" xfId="0" applyNumberFormat="1" applyBorder="1" applyAlignment="1">
      <alignment horizontal="center" vertical="center"/>
    </xf>
    <xf numFmtId="4" fontId="5" fillId="9" borderId="15" xfId="0" applyNumberFormat="1" applyFont="1" applyFill="1" applyBorder="1" applyAlignment="1">
      <alignment horizontal="center" vertical="center"/>
    </xf>
    <xf numFmtId="4" fontId="5" fillId="9" borderId="18" xfId="0" applyNumberFormat="1" applyFont="1" applyFill="1" applyBorder="1" applyAlignment="1">
      <alignment horizontal="center" vertical="center"/>
    </xf>
    <xf numFmtId="0" fontId="6" fillId="4" borderId="19" xfId="5" applyFont="1" applyBorder="1" applyAlignment="1">
      <alignment horizontal="center" vertical="center"/>
    </xf>
    <xf numFmtId="0" fontId="0" fillId="9" borderId="16" xfId="0" applyFill="1" applyBorder="1"/>
    <xf numFmtId="0" fontId="0" fillId="9" borderId="0" xfId="0" applyFill="1" applyBorder="1"/>
    <xf numFmtId="0" fontId="9" fillId="9" borderId="20" xfId="0" applyFont="1" applyFill="1" applyBorder="1" applyAlignment="1">
      <alignment horizontal="center" vertical="center"/>
    </xf>
    <xf numFmtId="4" fontId="5" fillId="9" borderId="0" xfId="0" applyNumberFormat="1" applyFont="1" applyFill="1" applyBorder="1" applyAlignment="1">
      <alignment horizontal="center" vertical="center"/>
    </xf>
    <xf numFmtId="0" fontId="6" fillId="4" borderId="22" xfId="5" applyFont="1" applyBorder="1" applyAlignment="1">
      <alignment horizontal="center" vertical="center"/>
    </xf>
    <xf numFmtId="4" fontId="5" fillId="2" borderId="0" xfId="3" applyNumberFormat="1" applyAlignment="1">
      <alignment horizontal="center" vertical="center"/>
    </xf>
    <xf numFmtId="164" fontId="0" fillId="9" borderId="0" xfId="0" applyNumberFormat="1" applyFill="1" applyAlignment="1">
      <alignment horizontal="center"/>
    </xf>
    <xf numFmtId="164" fontId="5" fillId="2" borderId="0" xfId="3" applyNumberFormat="1" applyAlignment="1">
      <alignment horizontal="center" vertical="center"/>
    </xf>
    <xf numFmtId="164" fontId="5" fillId="9" borderId="0" xfId="0" applyNumberFormat="1" applyFont="1" applyFill="1" applyAlignment="1">
      <alignment horizontal="center"/>
    </xf>
    <xf numFmtId="164" fontId="5" fillId="2" borderId="0" xfId="3" applyNumberFormat="1" applyFont="1" applyAlignment="1">
      <alignment horizontal="center" vertical="center"/>
    </xf>
    <xf numFmtId="4" fontId="5" fillId="2" borderId="0" xfId="3" applyNumberFormat="1" applyFont="1" applyAlignment="1">
      <alignment horizontal="center" vertical="center"/>
    </xf>
    <xf numFmtId="164" fontId="5" fillId="9" borderId="25" xfId="0" applyNumberFormat="1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9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  <xf numFmtId="4" fontId="5" fillId="9" borderId="17" xfId="0" applyNumberFormat="1" applyFont="1" applyFill="1" applyBorder="1" applyAlignment="1">
      <alignment horizontal="center" vertical="center"/>
    </xf>
    <xf numFmtId="4" fontId="5" fillId="9" borderId="16" xfId="0" applyNumberFormat="1" applyFont="1" applyFill="1" applyBorder="1" applyAlignment="1">
      <alignment horizontal="center" vertical="center"/>
    </xf>
    <xf numFmtId="4" fontId="5" fillId="9" borderId="21" xfId="0" applyNumberFormat="1" applyFont="1" applyFill="1" applyBorder="1" applyAlignment="1">
      <alignment horizontal="center" vertical="center"/>
    </xf>
    <xf numFmtId="0" fontId="6" fillId="4" borderId="24" xfId="5" applyFont="1" applyBorder="1" applyAlignment="1">
      <alignment horizontal="center" vertical="center"/>
    </xf>
    <xf numFmtId="0" fontId="6" fillId="4" borderId="23" xfId="5" applyFont="1" applyBorder="1" applyAlignment="1">
      <alignment horizontal="center" vertical="center"/>
    </xf>
    <xf numFmtId="165" fontId="4" fillId="9" borderId="0" xfId="2" applyNumberFormat="1" applyFont="1" applyFill="1" applyBorder="1" applyAlignment="1">
      <alignment horizontal="left"/>
    </xf>
  </cellXfs>
  <cellStyles count="8">
    <cellStyle name="20% - Énfasis1" xfId="6" builtinId="30"/>
    <cellStyle name="20% - Énfasis2" xfId="4" builtinId="34"/>
    <cellStyle name="Encabezado 1" xfId="2" builtinId="16"/>
    <cellStyle name="Énfasis2" xfId="3" builtinId="33"/>
    <cellStyle name="Énfasis6" xfId="5" builtinId="49"/>
    <cellStyle name="Estilo 1" xfId="7" xr:uid="{0B73866B-C33C-48DB-8C1B-A5931157FB50}"/>
    <cellStyle name="Normal" xfId="0" builtinId="0"/>
    <cellStyle name="Porcentaje" xfId="1" builtinId="5"/>
  </cellStyles>
  <dxfs count="18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\-mmm\-yyyy"/>
    </dxf>
    <dxf>
      <numFmt numFmtId="165" formatCode="d\-mmm\-yyyy"/>
    </dxf>
    <dxf>
      <numFmt numFmtId="165" formatCode="d\-mmm\-yyyy"/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numFmt numFmtId="165" formatCode="d\-mmm\-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92D050"/>
        </right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92D050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rgb="FF0C769E"/>
        </left>
        <right style="thin">
          <color rgb="FF0C769E"/>
        </right>
        <top style="thin">
          <color rgb="FF0C769E"/>
        </top>
        <bottom style="thin">
          <color rgb="FF0C769E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>
        <bottom style="thin">
          <color rgb="FF0C769E"/>
        </bottom>
      </border>
    </dxf>
    <dxf>
      <numFmt numFmtId="164" formatCode="_([$CUP]\ * #,##0.00_);_([$CUP]\ * \(#,##0.00\);_([$CUP]\ * &quot;-&quot;??_);_(@_)"/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4" formatCode="#,##0.00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([$CUP]\ * #,##0.00_);_([$CUP]\ * \(#,##0.00\);_([$CUP]\ * &quot;-&quot;??_);_(@_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-0.249977111117893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d\-mmm\-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right style="thin">
          <color theme="4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ont>
        <b/>
        <i val="0"/>
        <color theme="0"/>
      </font>
      <border>
        <bottom style="thin">
          <color theme="4" tint="-0.24994659260841701"/>
        </bottom>
      </border>
    </dxf>
    <dxf>
      <font>
        <b val="0"/>
        <i val="0"/>
        <sz val="12"/>
        <color theme="1"/>
        <name val="Calibri"/>
        <family val="2"/>
        <scheme val="minor"/>
      </font>
      <fill>
        <patternFill>
          <bgColor rgb="FF0C769E"/>
        </patternFill>
      </fill>
      <border diagonalUp="0" diagonalDown="0">
        <left/>
        <right/>
        <top/>
        <bottom/>
        <vertical/>
        <horizontal/>
      </border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rgb="FF42E2EA"/>
          <bgColor rgb="FF42E2EA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8"/>
        <color theme="1"/>
        <name val="Calibri"/>
        <family val="2"/>
        <scheme val="minor"/>
      </font>
    </dxf>
    <dxf>
      <font>
        <sz val="8"/>
      </font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01BCFF"/>
        </patternFill>
      </fill>
      <border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rgb="FF6DD9FF"/>
        </patternFill>
      </fill>
    </dxf>
    <dxf>
      <border>
        <top style="thin">
          <color auto="1"/>
        </top>
        <bottom style="thin">
          <color auto="1"/>
        </bottom>
      </border>
    </dxf>
    <dxf>
      <font>
        <color rgb="FFB1CFF1"/>
      </font>
    </dxf>
  </dxfs>
  <tableStyles count="7" defaultTableStyle="TableStyleMedium2" defaultPivotStyle="PivotStyleLight16">
    <tableStyle name="Estilo de tabla 1" pivot="0" count="1" xr9:uid="{E4A5B94E-FF13-4336-8517-DE740F01F53E}">
      <tableStyleElement type="headerRow" dxfId="181"/>
    </tableStyle>
    <tableStyle name="Estilo de tabla 2" pivot="0" count="2" xr9:uid="{7D947A07-EA43-4D24-9523-7E54D11DA93A}">
      <tableStyleElement type="wholeTable" dxfId="180"/>
      <tableStyleElement type="headerRow" dxfId="179"/>
    </tableStyle>
    <tableStyle name="Estilo de tabla 3" pivot="0" count="9" xr9:uid="{23A3936B-5F44-411C-9320-5BDB4B4F3EE2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secondRowStripe" dxfId="172"/>
      <tableStyleElement type="firstColumnStripe" dxfId="171"/>
      <tableStyleElement type="secondColumnStripe" dxfId="170"/>
    </tableStyle>
    <tableStyle name="personalizada" pivot="0" table="0" count="8" xr9:uid="{ABAFE831-4D2B-478A-97CC-DABA30B33CF9}">
      <tableStyleElement type="wholeTable" dxfId="169"/>
      <tableStyleElement type="headerRow" dxfId="168"/>
    </tableStyle>
    <tableStyle name="Personalizada 2" pivot="0" table="0" count="9" xr9:uid="{56C3A0F3-F866-47D8-9433-F878F781F446}">
      <tableStyleElement type="wholeTable" dxfId="167"/>
      <tableStyleElement type="headerRow" dxfId="166"/>
    </tableStyle>
    <tableStyle name="TableStyleLight13 2" pivot="0" count="9" xr9:uid="{D15501FA-0427-43B4-BACC-7020852C67E9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dxfId="160"/>
      <tableStyleElement type="secondRowStripe" dxfId="159"/>
      <tableStyleElement type="firstColumnStripe" dxfId="158"/>
      <tableStyleElement type="secondColumnStripe" dxfId="157"/>
    </tableStyle>
    <tableStyle name="Tema Azul " pivot="0" table="0" count="6" xr9:uid="{681BC0C1-0851-4D53-815A-96B10AF19BBD}">
      <tableStyleElement type="wholeTable" dxfId="156"/>
      <tableStyleElement type="headerRow" dxfId="155"/>
    </tableStyle>
  </tableStyles>
  <colors>
    <mruColors>
      <color rgb="FFF0F8FD"/>
      <color rgb="FF545454"/>
      <color rgb="FF01BCFF"/>
      <color rgb="FFC5A453"/>
      <color rgb="FF0C769E"/>
      <color rgb="FF42E2EA"/>
      <color rgb="FF6DD9FF"/>
      <color rgb="FFB1CFF1"/>
      <color rgb="FF57D3FF"/>
      <color rgb="FF71DAFF"/>
    </mruColors>
  </colors>
  <extLst>
    <ext xmlns:x14="http://schemas.microsoft.com/office/spreadsheetml/2009/9/main" uri="{46F421CA-312F-682f-3DD2-61675219B42D}">
      <x14:dxfs count="4">
        <dxf>
          <font>
            <b/>
            <i val="0"/>
            <sz val="11"/>
            <color rgb="FF828282"/>
          </font>
          <fill>
            <patternFill>
              <bgColor rgb="FF0C769E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0"/>
          </font>
          <fill>
            <patternFill>
              <bgColor rgb="FF074F69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rgb="FF828282"/>
          </font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sz val="11"/>
            <color theme="1"/>
          </font>
          <fill>
            <patternFill patternType="none">
              <bgColor auto="1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ema Azul 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gradientFill>
              <stop position="0">
                <color theme="0"/>
              </stop>
              <stop position="1">
                <color theme="5" tint="0.80001220740379042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1"/>
              </stop>
            </gradientFill>
          </fill>
        </dxf>
        <dxf>
          <fill>
            <gradientFill degree="45">
              <stop position="0">
                <color theme="0"/>
              </stop>
              <stop position="1">
                <color theme="4"/>
              </stop>
            </gradient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personalizada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Personalizada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theme" Target="theme/theme1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7/relationships/slicerCache" Target="slicerCaches/slicerCache3.xml"/><Relationship Id="rId27" Type="http://schemas.openxmlformats.org/officeDocument/2006/relationships/sheetMetadata" Target="metadata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 Plus 2.0 - Mini.xlsm]Dashboard!Ingresos_Din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ln>
                  <a:solidFill>
                    <a:schemeClr val="tx1"/>
                  </a:solidFill>
                </a:ln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Ingresos vs Gastos vs Beneficio (CUP)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ln>
                <a:solidFill>
                  <a:schemeClr val="tx1"/>
                </a:solidFill>
              </a:ln>
              <a:solidFill>
                <a:sysClr val="windowText" lastClr="000000">
                  <a:lumMod val="50000"/>
                  <a:lumOff val="50000"/>
                </a:sys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5001377952755907"/>
                  <c:h val="6.4745552639253426E-2"/>
                </c:manualLayout>
              </c15:layout>
            </c:ext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"/>
                  <c:h val="0"/>
                </c:manualLayout>
              </c15:layout>
            </c:ext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</c:pivotFmt>
      <c:pivotFmt>
        <c:idx val="226"/>
      </c:pivotFmt>
      <c:pivotFmt>
        <c:idx val="227"/>
      </c:pivotFmt>
      <c:pivotFmt>
        <c:idx val="228"/>
      </c:pivotFmt>
      <c:pivotFmt>
        <c:idx val="229"/>
      </c:pivotFmt>
      <c:pivotFmt>
        <c:idx val="230"/>
      </c:pivotFmt>
      <c:pivotFmt>
        <c:idx val="231"/>
      </c:pivotFmt>
      <c:pivotFmt>
        <c:idx val="232"/>
      </c:pivotFmt>
      <c:pivotFmt>
        <c:idx val="233"/>
      </c:pivotFmt>
      <c:pivotFmt>
        <c:idx val="234"/>
      </c:pivotFmt>
      <c:pivotFmt>
        <c:idx val="235"/>
      </c:pivotFmt>
      <c:pivotFmt>
        <c:idx val="236"/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5"/>
            </a:solidFill>
            <a:ln w="9525" cap="flat" cmpd="sng" algn="ctr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4"/>
            </a:solidFill>
            <a:ln w="9525" cap="flat" cmpd="sng" algn="ctr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6"/>
            </a:solidFill>
            <a:round/>
          </a:ln>
          <a:effectLst/>
        </c:spPr>
        <c:marker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ln w="22225" cap="rnd" cmpd="sng" algn="ctr">
            <a:solidFill>
              <a:schemeClr val="accent6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6"/>
            </a:solidFill>
            <a:ln w="9525" cap="flat" cmpd="sng" algn="ctr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77699104991169"/>
          <c:y val="0.26978206690256085"/>
          <c:w val="0.88698476639055135"/>
          <c:h val="0.60186986295613931"/>
        </c:manualLayout>
      </c:layout>
      <c:lineChart>
        <c:grouping val="standard"/>
        <c:varyColors val="0"/>
        <c:ser>
          <c:idx val="0"/>
          <c:order val="0"/>
          <c:tx>
            <c:strRef>
              <c:f>Dashboard!$R$2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Dashboard!$R$3:$R$5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48-42CE-AC3B-93B52F1AFC9E}"/>
            </c:ext>
          </c:extLst>
        </c:ser>
        <c:ser>
          <c:idx val="1"/>
          <c:order val="1"/>
          <c:tx>
            <c:strRef>
              <c:f>Dashboard!$S$2</c:f>
              <c:strCache>
                <c:ptCount val="1"/>
                <c:pt idx="0">
                  <c:v>Gastos 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Dashboard!$S$3:$S$5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48-42CE-AC3B-93B52F1AFC9E}"/>
            </c:ext>
          </c:extLst>
        </c:ser>
        <c:ser>
          <c:idx val="2"/>
          <c:order val="2"/>
          <c:tx>
            <c:strRef>
              <c:f>Dashboard!$T$2</c:f>
              <c:strCache>
                <c:ptCount val="1"/>
                <c:pt idx="0">
                  <c:v>Beneficio</c:v>
                </c:pt>
              </c:strCache>
            </c:strRef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Dashboard!$Q$3:$Q$5</c:f>
              <c:multiLvlStrCache>
                <c:ptCount val="1"/>
                <c:lvl>
                  <c:pt idx="0">
                    <c:v>ene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Dashboard!$T$3:$T$5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48-42CE-AC3B-93B52F1AF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6106976"/>
        <c:axId val="1906105536"/>
      </c:lineChart>
      <c:catAx>
        <c:axId val="190610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5536"/>
        <c:crosses val="autoZero"/>
        <c:auto val="1"/>
        <c:lblAlgn val="ctr"/>
        <c:lblOffset val="100"/>
        <c:noMultiLvlLbl val="0"/>
      </c:catAx>
      <c:valAx>
        <c:axId val="1906105536"/>
        <c:scaling>
          <c:orientation val="minMax"/>
        </c:scaling>
        <c:delete val="0"/>
        <c:axPos val="l"/>
        <c:numFmt formatCode="#,#00,\ &quot;K&quot;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90610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130792427542301"/>
          <c:y val="0.1700717128480535"/>
          <c:w val="0.38300944746336846"/>
          <c:h val="0.10666861773370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[Gestion Plus 2.0 - Mini.xlsm]Dashboard!Distribucion de Gastos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Distribución de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tint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2"/>
        <c:spPr>
          <a:solidFill>
            <a:schemeClr val="accent1">
              <a:shade val="65000"/>
            </a:schemeClr>
          </a:solidFill>
          <a:ln w="19050">
            <a:solidFill>
              <a:schemeClr val="bg2"/>
            </a:solidFill>
          </a:ln>
          <a:effectLst/>
        </c:spPr>
      </c:pivotFmt>
      <c:pivotFmt>
        <c:idx val="33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Dashboard!$W$2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32-481B-82FE-4061C1A68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Dashboard!$V$3:$V$4</c:f>
              <c:strCache>
                <c:ptCount val="1"/>
                <c:pt idx="0">
                  <c:v>Inversión</c:v>
                </c:pt>
              </c:strCache>
            </c:strRef>
          </c:cat>
          <c:val>
            <c:numRef>
              <c:f>Dashboard!$W$3:$W$4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A-4FCF-AFBF-068572E6F4C0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Mini.xlsm]Dashboard!Top productos vendidos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7 Productos más Vendidos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1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0068742185711311"/>
          <c:y val="0.20518056907506957"/>
          <c:w val="0.79106496054893249"/>
          <c:h val="0.750425314400035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Dashboard!$Y$3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Dashboard!$Z$3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0-435C-A081-59BC927967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820909983"/>
        <c:axId val="820908063"/>
      </c:barChart>
      <c:catAx>
        <c:axId val="820909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820908063"/>
        <c:crosses val="autoZero"/>
        <c:auto val="1"/>
        <c:lblAlgn val="ctr"/>
        <c:lblOffset val="100"/>
        <c:noMultiLvlLbl val="0"/>
      </c:catAx>
      <c:valAx>
        <c:axId val="8209080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20909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Mini.xlsm]Dashboard!Top_Beneficios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US" b="1">
                <a:solidFill>
                  <a:schemeClr val="tx1"/>
                </a:solidFill>
              </a:rPr>
              <a:t>Top 7 Productos de Mayor Beneficio </a:t>
            </a:r>
          </a:p>
        </c:rich>
      </c:tx>
      <c:layout>
        <c:manualLayout>
          <c:xMode val="edge"/>
          <c:yMode val="edge"/>
          <c:x val="8.2647919392758937E-2"/>
          <c:y val="2.5716818343583782E-2"/>
        </c:manualLayout>
      </c:layout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chemeClr val="accent1">
                  <a:lumMod val="60000"/>
                  <a:lumOff val="40000"/>
                </a:schemeClr>
              </a:gs>
              <a:gs pos="46000">
                <a:schemeClr val="accent1">
                  <a:lumMod val="95000"/>
                  <a:lumOff val="5000"/>
                </a:schemeClr>
              </a:gs>
              <a:gs pos="100000">
                <a:schemeClr val="accent1">
                  <a:lumMod val="60000"/>
                </a:schemeClr>
              </a:gs>
            </a:gsLst>
            <a:path path="circle">
              <a:fillToRect r="100000" b="100000"/>
            </a:path>
            <a:tileRect l="-100000" t="-100000"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numFmt formatCode="#,##0_);\(#,##0\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787996610046314"/>
          <c:y val="0.17530213061310126"/>
          <c:w val="0.76150939028036457"/>
          <c:h val="0.785160237239714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Dashboard!$AB$3</c:f>
              <c:strCache>
                <c:ptCount val="1"/>
                <c:pt idx="0">
                  <c:v>Cake</c:v>
                </c:pt>
              </c:strCache>
            </c:strRef>
          </c:cat>
          <c:val>
            <c:numRef>
              <c:f>Dashboard!$AC$3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34-4858-BAD1-0319009D8C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99113680"/>
        <c:axId val="2099111280"/>
      </c:barChart>
      <c:catAx>
        <c:axId val="2099113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099111280"/>
        <c:crosses val="autoZero"/>
        <c:auto val="1"/>
        <c:lblAlgn val="ctr"/>
        <c:lblOffset val="100"/>
        <c:noMultiLvlLbl val="0"/>
      </c:catAx>
      <c:valAx>
        <c:axId val="2099111280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2099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[Gestion Plus 2.0 - Mini.xlsm]Dashboard!TablaDinámica1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Efectivo vs Transferencia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ivotFmts>
      <c:pivotFmt>
        <c:idx val="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5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51465828364915"/>
          <c:y val="0.32200018192477364"/>
          <c:w val="0.36970683432701712"/>
          <c:h val="0.56747861312363412"/>
        </c:manualLayout>
      </c:layout>
      <c:doughnutChart>
        <c:varyColors val="1"/>
        <c:ser>
          <c:idx val="0"/>
          <c:order val="0"/>
          <c:tx>
            <c:strRef>
              <c:f>Dashboard!$AH$2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C-4334-BC04-9E0E2E13264E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C-4334-BC04-9E0E2E1326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Dashboard!$AG$3:$AG$4</c:f>
              <c:strCache>
                <c:ptCount val="2"/>
                <c:pt idx="0">
                  <c:v>Transferencia</c:v>
                </c:pt>
                <c:pt idx="1">
                  <c:v>Efectivo</c:v>
                </c:pt>
              </c:strCache>
            </c:strRef>
          </c:cat>
          <c:val>
            <c:numRef>
              <c:f>Dashboard!$AH$3:$AH$4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1C-4334-BC04-9E0E2E132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21" Type="http://schemas.openxmlformats.org/officeDocument/2006/relationships/chart" Target="../charts/chart5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chart" Target="../charts/chart2.xml"/><Relationship Id="rId16" Type="http://schemas.openxmlformats.org/officeDocument/2006/relationships/image" Target="../media/image16.svg"/><Relationship Id="rId20" Type="http://schemas.openxmlformats.org/officeDocument/2006/relationships/chart" Target="../charts/chart4.xml"/><Relationship Id="rId1" Type="http://schemas.openxmlformats.org/officeDocument/2006/relationships/chart" Target="../charts/chart1.xml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10" Type="http://schemas.openxmlformats.org/officeDocument/2006/relationships/image" Target="../media/image10.svg"/><Relationship Id="rId19" Type="http://schemas.openxmlformats.org/officeDocument/2006/relationships/chart" Target="../charts/chart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1257300</xdr:colOff>
      <xdr:row>1</xdr:row>
      <xdr:rowOff>171450</xdr:rowOff>
    </xdr:from>
    <xdr:to>
      <xdr:col>12</xdr:col>
      <xdr:colOff>679450</xdr:colOff>
      <xdr:row>2</xdr:row>
      <xdr:rowOff>155575</xdr:rowOff>
    </xdr:to>
    <xdr:sp macro="[0]!llamar_ingresar_form" textlink="">
      <xdr:nvSpPr>
        <xdr:cNvPr id="2" name="Boton_Ingresar_Producto">
          <a:extLst>
            <a:ext uri="{FF2B5EF4-FFF2-40B4-BE49-F238E27FC236}">
              <a16:creationId xmlns:a16="http://schemas.microsoft.com/office/drawing/2014/main" id="{F68F9B16-E4A6-4044-BDE8-B2065A991611}"/>
            </a:ext>
          </a:extLst>
        </xdr:cNvPr>
        <xdr:cNvSpPr/>
      </xdr:nvSpPr>
      <xdr:spPr>
        <a:xfrm>
          <a:off x="9601200" y="730250"/>
          <a:ext cx="889000" cy="23812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Ingresar</a:t>
          </a:r>
        </a:p>
      </xdr:txBody>
    </xdr:sp>
    <xdr:clientData/>
  </xdr:twoCellAnchor>
  <xdr:twoCellAnchor>
    <xdr:from>
      <xdr:col>12</xdr:col>
      <xdr:colOff>768351</xdr:colOff>
      <xdr:row>1</xdr:row>
      <xdr:rowOff>172357</xdr:rowOff>
    </xdr:from>
    <xdr:to>
      <xdr:col>14</xdr:col>
      <xdr:colOff>235858</xdr:colOff>
      <xdr:row>2</xdr:row>
      <xdr:rowOff>155575</xdr:rowOff>
    </xdr:to>
    <xdr:sp macro="[0]!llamar_modificar_form" textlink="">
      <xdr:nvSpPr>
        <xdr:cNvPr id="3" name="Boton_Modificar_Producto">
          <a:extLst>
            <a:ext uri="{FF2B5EF4-FFF2-40B4-BE49-F238E27FC236}">
              <a16:creationId xmlns:a16="http://schemas.microsoft.com/office/drawing/2014/main" id="{0AD6139C-90A4-4AF5-8C33-DCE8E546CD6B}"/>
            </a:ext>
          </a:extLst>
        </xdr:cNvPr>
        <xdr:cNvSpPr/>
      </xdr:nvSpPr>
      <xdr:spPr>
        <a:xfrm>
          <a:off x="11717565" y="734786"/>
          <a:ext cx="1327150" cy="237218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299357</xdr:colOff>
      <xdr:row>1</xdr:row>
      <xdr:rowOff>163285</xdr:rowOff>
    </xdr:from>
    <xdr:to>
      <xdr:col>15</xdr:col>
      <xdr:colOff>72571</xdr:colOff>
      <xdr:row>2</xdr:row>
      <xdr:rowOff>158751</xdr:rowOff>
    </xdr:to>
    <xdr:sp macro="[0]!eliminar_producto" textlink="">
      <xdr:nvSpPr>
        <xdr:cNvPr id="4" name="Boton_Eliminar_Producto">
          <a:extLst>
            <a:ext uri="{FF2B5EF4-FFF2-40B4-BE49-F238E27FC236}">
              <a16:creationId xmlns:a16="http://schemas.microsoft.com/office/drawing/2014/main" id="{0D82175C-86C0-42DD-9684-D26A0187EAE5}"/>
            </a:ext>
          </a:extLst>
        </xdr:cNvPr>
        <xdr:cNvSpPr/>
      </xdr:nvSpPr>
      <xdr:spPr>
        <a:xfrm>
          <a:off x="13108214" y="725714"/>
          <a:ext cx="1242786" cy="249466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9524</xdr:colOff>
      <xdr:row>0</xdr:row>
      <xdr:rowOff>119062</xdr:rowOff>
    </xdr:from>
    <xdr:to>
      <xdr:col>2</xdr:col>
      <xdr:colOff>43854</xdr:colOff>
      <xdr:row>2</xdr:row>
      <xdr:rowOff>232767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90AF945-E75D-4A18-9F92-6AA25526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90738" y="119062"/>
          <a:ext cx="923330" cy="930134"/>
        </a:xfrm>
        <a:prstGeom prst="rect">
          <a:avLst/>
        </a:prstGeom>
      </xdr:spPr>
    </xdr:pic>
    <xdr:clientData/>
  </xdr:twoCellAnchor>
  <xdr:twoCellAnchor>
    <xdr:from>
      <xdr:col>4</xdr:col>
      <xdr:colOff>747060</xdr:colOff>
      <xdr:row>1</xdr:row>
      <xdr:rowOff>104589</xdr:rowOff>
    </xdr:from>
    <xdr:to>
      <xdr:col>5</xdr:col>
      <xdr:colOff>773206</xdr:colOff>
      <xdr:row>2</xdr:row>
      <xdr:rowOff>88714</xdr:rowOff>
    </xdr:to>
    <xdr:sp macro="[0]!Cambiar_Precio_Dolar" textlink="">
      <xdr:nvSpPr>
        <xdr:cNvPr id="8" name="Boton_Modificar_Dolar">
          <a:extLst>
            <a:ext uri="{FF2B5EF4-FFF2-40B4-BE49-F238E27FC236}">
              <a16:creationId xmlns:a16="http://schemas.microsoft.com/office/drawing/2014/main" id="{8DB32056-EED5-444C-87CF-63E4BF0E107B}"/>
            </a:ext>
          </a:extLst>
        </xdr:cNvPr>
        <xdr:cNvSpPr/>
      </xdr:nvSpPr>
      <xdr:spPr>
        <a:xfrm>
          <a:off x="4840942" y="664883"/>
          <a:ext cx="1019735" cy="238125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  <a:p>
          <a:pPr algn="ctr"/>
          <a:endParaRPr lang="en-US" sz="14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</xdr:row>
      <xdr:rowOff>200026</xdr:rowOff>
    </xdr:from>
    <xdr:to>
      <xdr:col>4</xdr:col>
      <xdr:colOff>476252</xdr:colOff>
      <xdr:row>2</xdr:row>
      <xdr:rowOff>187326</xdr:rowOff>
    </xdr:to>
    <xdr:sp macro="[0]!llamar_ingresar_nuevo_ingrediente" textlink="">
      <xdr:nvSpPr>
        <xdr:cNvPr id="3" name="Boton_Nuevo">
          <a:extLst>
            <a:ext uri="{FF2B5EF4-FFF2-40B4-BE49-F238E27FC236}">
              <a16:creationId xmlns:a16="http://schemas.microsoft.com/office/drawing/2014/main" id="{8222C5F5-E276-4244-850F-F8ACDB8AE5B3}"/>
            </a:ext>
          </a:extLst>
        </xdr:cNvPr>
        <xdr:cNvSpPr/>
      </xdr:nvSpPr>
      <xdr:spPr>
        <a:xfrm>
          <a:off x="4152902" y="762001"/>
          <a:ext cx="914400" cy="234950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Nuevo</a:t>
          </a:r>
        </a:p>
      </xdr:txBody>
    </xdr:sp>
    <xdr:clientData/>
  </xdr:twoCellAnchor>
  <xdr:twoCellAnchor>
    <xdr:from>
      <xdr:col>5</xdr:col>
      <xdr:colOff>527052</xdr:colOff>
      <xdr:row>1</xdr:row>
      <xdr:rowOff>203200</xdr:rowOff>
    </xdr:from>
    <xdr:to>
      <xdr:col>6</xdr:col>
      <xdr:colOff>279402</xdr:colOff>
      <xdr:row>2</xdr:row>
      <xdr:rowOff>193294</xdr:rowOff>
    </xdr:to>
    <xdr:sp macro="[0]!llamar_modificar_form_ingrediente" textlink="">
      <xdr:nvSpPr>
        <xdr:cNvPr id="4" name="Boton_Modificar">
          <a:extLst>
            <a:ext uri="{FF2B5EF4-FFF2-40B4-BE49-F238E27FC236}">
              <a16:creationId xmlns:a16="http://schemas.microsoft.com/office/drawing/2014/main" id="{C05E3D0E-389E-42D9-A0BA-A6D7B460B4DB}"/>
            </a:ext>
          </a:extLst>
        </xdr:cNvPr>
        <xdr:cNvSpPr/>
      </xdr:nvSpPr>
      <xdr:spPr>
        <a:xfrm>
          <a:off x="6080127" y="765175"/>
          <a:ext cx="914400" cy="237744"/>
        </a:xfrm>
        <a:prstGeom prst="roundRect">
          <a:avLst/>
        </a:prstGeom>
        <a:solidFill>
          <a:srgbClr val="00B05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6</xdr:col>
      <xdr:colOff>317502</xdr:colOff>
      <xdr:row>1</xdr:row>
      <xdr:rowOff>203199</xdr:rowOff>
    </xdr:from>
    <xdr:to>
      <xdr:col>7</xdr:col>
      <xdr:colOff>12702</xdr:colOff>
      <xdr:row>2</xdr:row>
      <xdr:rowOff>193293</xdr:rowOff>
    </xdr:to>
    <xdr:sp macro="[0]!eliminar_ingrediente" textlink="">
      <xdr:nvSpPr>
        <xdr:cNvPr id="5" name="Boton_Eliminar">
          <a:extLst>
            <a:ext uri="{FF2B5EF4-FFF2-40B4-BE49-F238E27FC236}">
              <a16:creationId xmlns:a16="http://schemas.microsoft.com/office/drawing/2014/main" id="{4BA29BD8-0692-4E6F-A225-17B2713D8704}"/>
            </a:ext>
          </a:extLst>
        </xdr:cNvPr>
        <xdr:cNvSpPr/>
      </xdr:nvSpPr>
      <xdr:spPr>
        <a:xfrm>
          <a:off x="7032627" y="765174"/>
          <a:ext cx="914400" cy="23774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4</xdr:col>
      <xdr:colOff>520700</xdr:colOff>
      <xdr:row>1</xdr:row>
      <xdr:rowOff>203200</xdr:rowOff>
    </xdr:from>
    <xdr:to>
      <xdr:col>5</xdr:col>
      <xdr:colOff>473075</xdr:colOff>
      <xdr:row>2</xdr:row>
      <xdr:rowOff>193294</xdr:rowOff>
    </xdr:to>
    <xdr:sp macro="[0]!llamar_ingresar_ingr_existente" textlink="">
      <xdr:nvSpPr>
        <xdr:cNvPr id="6" name="Boton_Reañadir">
          <a:extLst>
            <a:ext uri="{FF2B5EF4-FFF2-40B4-BE49-F238E27FC236}">
              <a16:creationId xmlns:a16="http://schemas.microsoft.com/office/drawing/2014/main" id="{D598F0EA-EF64-4DAE-9059-913187E84623}"/>
            </a:ext>
          </a:extLst>
        </xdr:cNvPr>
        <xdr:cNvSpPr/>
      </xdr:nvSpPr>
      <xdr:spPr>
        <a:xfrm>
          <a:off x="5111750" y="765175"/>
          <a:ext cx="914400" cy="237744"/>
        </a:xfrm>
        <a:prstGeom prst="roundRect">
          <a:avLst/>
        </a:prstGeom>
        <a:solidFill>
          <a:srgbClr val="71C2FF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Reañadir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3E6CF063-D003-489D-92FE-9FB2588B1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215900</xdr:rowOff>
    </xdr:from>
    <xdr:to>
      <xdr:col>7</xdr:col>
      <xdr:colOff>238125</xdr:colOff>
      <xdr:row>2</xdr:row>
      <xdr:rowOff>209550</xdr:rowOff>
    </xdr:to>
    <xdr:sp macro="[0]!call_Nueva_Receta_form" textlink="">
      <xdr:nvSpPr>
        <xdr:cNvPr id="16" name="Boton_Nueva_Receta">
          <a:extLst>
            <a:ext uri="{FF2B5EF4-FFF2-40B4-BE49-F238E27FC236}">
              <a16:creationId xmlns:a16="http://schemas.microsoft.com/office/drawing/2014/main" id="{3F7B07E9-7A4E-45D1-A8D4-FF83C61ED380}"/>
            </a:ext>
          </a:extLst>
        </xdr:cNvPr>
        <xdr:cNvSpPr/>
      </xdr:nvSpPr>
      <xdr:spPr>
        <a:xfrm>
          <a:off x="5457825" y="777875"/>
          <a:ext cx="914400" cy="241300"/>
        </a:xfrm>
        <a:prstGeom prst="roundRect">
          <a:avLst/>
        </a:prstGeom>
        <a:solidFill>
          <a:srgbClr val="0070C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Nueva</a:t>
          </a:r>
        </a:p>
      </xdr:txBody>
    </xdr:sp>
    <xdr:clientData/>
  </xdr:twoCellAnchor>
  <xdr:twoCellAnchor>
    <xdr:from>
      <xdr:col>7</xdr:col>
      <xdr:colOff>288925</xdr:colOff>
      <xdr:row>1</xdr:row>
      <xdr:rowOff>219075</xdr:rowOff>
    </xdr:from>
    <xdr:to>
      <xdr:col>8</xdr:col>
      <xdr:colOff>174625</xdr:colOff>
      <xdr:row>2</xdr:row>
      <xdr:rowOff>209169</xdr:rowOff>
    </xdr:to>
    <xdr:sp macro="[0]!ModificarReceta" textlink="">
      <xdr:nvSpPr>
        <xdr:cNvPr id="3" name="Boton_Modificar_Receta">
          <a:extLst>
            <a:ext uri="{FF2B5EF4-FFF2-40B4-BE49-F238E27FC236}">
              <a16:creationId xmlns:a16="http://schemas.microsoft.com/office/drawing/2014/main" id="{33768992-BA7C-4B70-9D98-D4E5DD3CBFA8}"/>
            </a:ext>
          </a:extLst>
        </xdr:cNvPr>
        <xdr:cNvSpPr/>
      </xdr:nvSpPr>
      <xdr:spPr>
        <a:xfrm>
          <a:off x="6423025" y="781050"/>
          <a:ext cx="914400" cy="237744"/>
        </a:xfrm>
        <a:prstGeom prst="roundRect">
          <a:avLst/>
        </a:prstGeom>
        <a:solidFill>
          <a:srgbClr val="00B05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Modificar</a:t>
          </a:r>
        </a:p>
      </xdr:txBody>
    </xdr:sp>
    <xdr:clientData/>
  </xdr:twoCellAnchor>
  <xdr:twoCellAnchor>
    <xdr:from>
      <xdr:col>8</xdr:col>
      <xdr:colOff>215900</xdr:colOff>
      <xdr:row>1</xdr:row>
      <xdr:rowOff>222250</xdr:rowOff>
    </xdr:from>
    <xdr:to>
      <xdr:col>9</xdr:col>
      <xdr:colOff>15875</xdr:colOff>
      <xdr:row>2</xdr:row>
      <xdr:rowOff>212344</xdr:rowOff>
    </xdr:to>
    <xdr:sp macro="[0]!EliminarReceta" textlink="">
      <xdr:nvSpPr>
        <xdr:cNvPr id="4" name="Boton_Eliminar_Receta">
          <a:extLst>
            <a:ext uri="{FF2B5EF4-FFF2-40B4-BE49-F238E27FC236}">
              <a16:creationId xmlns:a16="http://schemas.microsoft.com/office/drawing/2014/main" id="{A83ACD71-1262-459E-A38B-7E003B8B2598}"/>
            </a:ext>
          </a:extLst>
        </xdr:cNvPr>
        <xdr:cNvSpPr/>
      </xdr:nvSpPr>
      <xdr:spPr>
        <a:xfrm>
          <a:off x="7378700" y="784225"/>
          <a:ext cx="914400" cy="237744"/>
        </a:xfrm>
        <a:prstGeom prst="roundRect">
          <a:avLst/>
        </a:prstGeom>
        <a:solidFill>
          <a:srgbClr val="C00000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Eliminar</a:t>
          </a:r>
        </a:p>
      </xdr:txBody>
    </xdr:sp>
    <xdr:clientData/>
  </xdr:twoCellAnchor>
  <xdr:twoCellAnchor>
    <xdr:from>
      <xdr:col>10</xdr:col>
      <xdr:colOff>6350</xdr:colOff>
      <xdr:row>0</xdr:row>
      <xdr:rowOff>520699</xdr:rowOff>
    </xdr:from>
    <xdr:to>
      <xdr:col>11</xdr:col>
      <xdr:colOff>196850</xdr:colOff>
      <xdr:row>1</xdr:row>
      <xdr:rowOff>196468</xdr:rowOff>
    </xdr:to>
    <xdr:sp macro="[0]!llamar_Elaborar" textlink="">
      <xdr:nvSpPr>
        <xdr:cNvPr id="2" name="Boton_Elaborar">
          <a:extLst>
            <a:ext uri="{FF2B5EF4-FFF2-40B4-BE49-F238E27FC236}">
              <a16:creationId xmlns:a16="http://schemas.microsoft.com/office/drawing/2014/main" id="{2363AC48-A915-4785-9048-D976DE64D035}"/>
            </a:ext>
          </a:extLst>
        </xdr:cNvPr>
        <xdr:cNvSpPr/>
      </xdr:nvSpPr>
      <xdr:spPr>
        <a:xfrm>
          <a:off x="8521700" y="520699"/>
          <a:ext cx="914400" cy="237744"/>
        </a:xfrm>
        <a:prstGeom prst="roundRect">
          <a:avLst/>
        </a:prstGeom>
        <a:solidFill>
          <a:srgbClr val="01BCFF"/>
        </a:solidFill>
        <a:ln w="19050" cap="flat" cmpd="sng" algn="ctr">
          <a:solidFill>
            <a:srgbClr val="E7E6E6">
              <a:lumMod val="90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Elaborar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114300</xdr:rowOff>
    </xdr:from>
    <xdr:to>
      <xdr:col>1</xdr:col>
      <xdr:colOff>932855</xdr:colOff>
      <xdr:row>2</xdr:row>
      <xdr:rowOff>237530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8F5B6BB-3688-494F-9DD6-6A6AC7FFD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14300"/>
          <a:ext cx="923330" cy="9233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104775</xdr:rowOff>
    </xdr:from>
    <xdr:to>
      <xdr:col>2</xdr:col>
      <xdr:colOff>27928</xdr:colOff>
      <xdr:row>2</xdr:row>
      <xdr:rowOff>202179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A02E9B-5BF0-4143-9D28-31FC5EE7C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4775"/>
          <a:ext cx="951853" cy="951853"/>
        </a:xfrm>
        <a:prstGeom prst="rect">
          <a:avLst/>
        </a:prstGeom>
      </xdr:spPr>
    </xdr:pic>
    <xdr:clientData/>
  </xdr:twoCellAnchor>
  <xdr:twoCellAnchor>
    <xdr:from>
      <xdr:col>9</xdr:col>
      <xdr:colOff>545725</xdr:colOff>
      <xdr:row>1</xdr:row>
      <xdr:rowOff>189193</xdr:rowOff>
    </xdr:from>
    <xdr:to>
      <xdr:col>9</xdr:col>
      <xdr:colOff>1533523</xdr:colOff>
      <xdr:row>2</xdr:row>
      <xdr:rowOff>179668</xdr:rowOff>
    </xdr:to>
    <xdr:sp macro="[0]!llamar_formulario_facturacion" textlink="">
      <xdr:nvSpPr>
        <xdr:cNvPr id="3" name="Boton_Registrar_Ventas">
          <a:extLst>
            <a:ext uri="{FF2B5EF4-FFF2-40B4-BE49-F238E27FC236}">
              <a16:creationId xmlns:a16="http://schemas.microsoft.com/office/drawing/2014/main" id="{71524E5B-CACB-4371-BF33-0D8EBBACA467}"/>
            </a:ext>
          </a:extLst>
        </xdr:cNvPr>
        <xdr:cNvSpPr/>
      </xdr:nvSpPr>
      <xdr:spPr>
        <a:xfrm>
          <a:off x="8621431" y="749487"/>
          <a:ext cx="987798" cy="244475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Registrar</a:t>
          </a:r>
        </a:p>
      </xdr:txBody>
    </xdr:sp>
    <xdr:clientData/>
  </xdr:twoCellAnchor>
  <xdr:twoCellAnchor>
    <xdr:from>
      <xdr:col>7</xdr:col>
      <xdr:colOff>866589</xdr:colOff>
      <xdr:row>1</xdr:row>
      <xdr:rowOff>197317</xdr:rowOff>
    </xdr:from>
    <xdr:to>
      <xdr:col>9</xdr:col>
      <xdr:colOff>459815</xdr:colOff>
      <xdr:row>2</xdr:row>
      <xdr:rowOff>186765</xdr:rowOff>
    </xdr:to>
    <xdr:sp macro="[0]!call_busqueda_Ventas_form" textlink="">
      <xdr:nvSpPr>
        <xdr:cNvPr id="5" name="Boton_Buscar_Ventas">
          <a:extLst>
            <a:ext uri="{FF2B5EF4-FFF2-40B4-BE49-F238E27FC236}">
              <a16:creationId xmlns:a16="http://schemas.microsoft.com/office/drawing/2014/main" id="{93A1CA2B-D218-4BC8-8529-136342063A9F}"/>
            </a:ext>
          </a:extLst>
        </xdr:cNvPr>
        <xdr:cNvSpPr/>
      </xdr:nvSpPr>
      <xdr:spPr>
        <a:xfrm>
          <a:off x="8060765" y="757611"/>
          <a:ext cx="1057462" cy="243448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rgbClr val="F0F8FD"/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106362</xdr:rowOff>
    </xdr:from>
    <xdr:ext cx="951905" cy="951905"/>
    <xdr:pic>
      <xdr:nvPicPr>
        <xdr:cNvPr id="2" name="Imagen 1">
          <a:extLst>
            <a:ext uri="{FF2B5EF4-FFF2-40B4-BE49-F238E27FC236}">
              <a16:creationId xmlns:a16="http://schemas.microsoft.com/office/drawing/2014/main" id="{AD287750-FCC7-4FC7-BE64-F1A412AE8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  <xdr:twoCellAnchor>
    <xdr:from>
      <xdr:col>5</xdr:col>
      <xdr:colOff>359335</xdr:colOff>
      <xdr:row>1</xdr:row>
      <xdr:rowOff>141381</xdr:rowOff>
    </xdr:from>
    <xdr:to>
      <xdr:col>5</xdr:col>
      <xdr:colOff>1337235</xdr:colOff>
      <xdr:row>2</xdr:row>
      <xdr:rowOff>131856</xdr:rowOff>
    </xdr:to>
    <xdr:sp macro="[0]!call_busqueda_Facturacion_form" textlink="">
      <xdr:nvSpPr>
        <xdr:cNvPr id="3" name="Boton_Buscar">
          <a:extLst>
            <a:ext uri="{FF2B5EF4-FFF2-40B4-BE49-F238E27FC236}">
              <a16:creationId xmlns:a16="http://schemas.microsoft.com/office/drawing/2014/main" id="{007DFA2F-F90E-4CB0-A9CF-87B2D44402E7}"/>
            </a:ext>
          </a:extLst>
        </xdr:cNvPr>
        <xdr:cNvSpPr/>
      </xdr:nvSpPr>
      <xdr:spPr>
        <a:xfrm>
          <a:off x="5895041" y="701675"/>
          <a:ext cx="977900" cy="24447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Buscar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2152650</xdr:colOff>
      <xdr:row>1</xdr:row>
      <xdr:rowOff>165100</xdr:rowOff>
    </xdr:from>
    <xdr:to>
      <xdr:col>4</xdr:col>
      <xdr:colOff>942975</xdr:colOff>
      <xdr:row>2</xdr:row>
      <xdr:rowOff>155194</xdr:rowOff>
    </xdr:to>
    <xdr:sp macro="[0]!call_Gasto_Form" textlink="">
      <xdr:nvSpPr>
        <xdr:cNvPr id="2" name="Boton_add">
          <a:extLst>
            <a:ext uri="{FF2B5EF4-FFF2-40B4-BE49-F238E27FC236}">
              <a16:creationId xmlns:a16="http://schemas.microsoft.com/office/drawing/2014/main" id="{32D62633-59C5-07C9-69CB-DE9612F61BA0}"/>
            </a:ext>
          </a:extLst>
        </xdr:cNvPr>
        <xdr:cNvSpPr/>
      </xdr:nvSpPr>
      <xdr:spPr>
        <a:xfrm>
          <a:off x="5378450" y="723900"/>
          <a:ext cx="1012825" cy="244094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4</xdr:col>
      <xdr:colOff>981074</xdr:colOff>
      <xdr:row>1</xdr:row>
      <xdr:rowOff>165099</xdr:rowOff>
    </xdr:from>
    <xdr:to>
      <xdr:col>6</xdr:col>
      <xdr:colOff>9524</xdr:colOff>
      <xdr:row>2</xdr:row>
      <xdr:rowOff>155193</xdr:rowOff>
    </xdr:to>
    <xdr:sp macro="[0]!eliminar_gasto" textlink="">
      <xdr:nvSpPr>
        <xdr:cNvPr id="13" name="Boton_Eliminar">
          <a:extLst>
            <a:ext uri="{FF2B5EF4-FFF2-40B4-BE49-F238E27FC236}">
              <a16:creationId xmlns:a16="http://schemas.microsoft.com/office/drawing/2014/main" id="{F52FB7DE-8221-4E15-A612-4DA16EA58F06}"/>
            </a:ext>
          </a:extLst>
        </xdr:cNvPr>
        <xdr:cNvSpPr/>
      </xdr:nvSpPr>
      <xdr:spPr>
        <a:xfrm>
          <a:off x="6429374" y="723899"/>
          <a:ext cx="914400" cy="244094"/>
        </a:xfrm>
        <a:prstGeom prst="roundRect">
          <a:avLst/>
        </a:prstGeom>
        <a:solidFill>
          <a:srgbClr val="C0000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3</xdr:col>
      <xdr:colOff>1203325</xdr:colOff>
      <xdr:row>1</xdr:row>
      <xdr:rowOff>161924</xdr:rowOff>
    </xdr:from>
    <xdr:to>
      <xdr:col>3</xdr:col>
      <xdr:colOff>2117725</xdr:colOff>
      <xdr:row>2</xdr:row>
      <xdr:rowOff>152018</xdr:rowOff>
    </xdr:to>
    <xdr:sp macro="[0]!call_busqueda_form" textlink="">
      <xdr:nvSpPr>
        <xdr:cNvPr id="3" name="Boton_Buscar">
          <a:extLst>
            <a:ext uri="{FF2B5EF4-FFF2-40B4-BE49-F238E27FC236}">
              <a16:creationId xmlns:a16="http://schemas.microsoft.com/office/drawing/2014/main" id="{56605845-9C2B-446E-8034-34942FDDD84D}"/>
            </a:ext>
          </a:extLst>
        </xdr:cNvPr>
        <xdr:cNvSpPr/>
      </xdr:nvSpPr>
      <xdr:spPr>
        <a:xfrm>
          <a:off x="4429125" y="720724"/>
          <a:ext cx="914400" cy="244094"/>
        </a:xfrm>
        <a:prstGeom prst="roundRect">
          <a:avLst/>
        </a:prstGeom>
        <a:solidFill>
          <a:srgbClr val="0070C0"/>
        </a:solidFill>
        <a:ln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Buscar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4" name="Imagen 3">
          <a:extLst>
            <a:ext uri="{FF2B5EF4-FFF2-40B4-BE49-F238E27FC236}">
              <a16:creationId xmlns:a16="http://schemas.microsoft.com/office/drawing/2014/main" id="{C8949727-3C13-4A42-B207-2E0C11D729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0</xdr:row>
      <xdr:rowOff>485775</xdr:rowOff>
    </xdr:from>
    <xdr:to>
      <xdr:col>4</xdr:col>
      <xdr:colOff>257175</xdr:colOff>
      <xdr:row>1</xdr:row>
      <xdr:rowOff>161544</xdr:rowOff>
    </xdr:to>
    <xdr:sp macro="[0]!call_Trabajador_Form" textlink="">
      <xdr:nvSpPr>
        <xdr:cNvPr id="2" name="Boton_Añadir_Trabajador">
          <a:extLst>
            <a:ext uri="{FF2B5EF4-FFF2-40B4-BE49-F238E27FC236}">
              <a16:creationId xmlns:a16="http://schemas.microsoft.com/office/drawing/2014/main" id="{FFB5BFE8-366A-474E-B1D9-CE75BF3C8F3F}"/>
            </a:ext>
          </a:extLst>
        </xdr:cNvPr>
        <xdr:cNvSpPr/>
      </xdr:nvSpPr>
      <xdr:spPr>
        <a:xfrm>
          <a:off x="3933825" y="485775"/>
          <a:ext cx="914400" cy="237744"/>
        </a:xfrm>
        <a:prstGeom prst="roundRect">
          <a:avLst/>
        </a:prstGeom>
        <a:solidFill>
          <a:schemeClr val="accent4">
            <a:lumMod val="50000"/>
          </a:schemeClr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Añadir</a:t>
          </a:r>
        </a:p>
      </xdr:txBody>
    </xdr:sp>
    <xdr:clientData/>
  </xdr:twoCellAnchor>
  <xdr:twoCellAnchor>
    <xdr:from>
      <xdr:col>3</xdr:col>
      <xdr:colOff>257172</xdr:colOff>
      <xdr:row>1</xdr:row>
      <xdr:rowOff>209549</xdr:rowOff>
    </xdr:from>
    <xdr:to>
      <xdr:col>4</xdr:col>
      <xdr:colOff>266697</xdr:colOff>
      <xdr:row>2</xdr:row>
      <xdr:rowOff>200024</xdr:rowOff>
    </xdr:to>
    <xdr:sp macro="[0]!call_Modificar_Form" textlink="">
      <xdr:nvSpPr>
        <xdr:cNvPr id="3" name="Boton_Modificar_Trabajador">
          <a:extLst>
            <a:ext uri="{FF2B5EF4-FFF2-40B4-BE49-F238E27FC236}">
              <a16:creationId xmlns:a16="http://schemas.microsoft.com/office/drawing/2014/main" id="{E132CBA1-8599-4DA5-9BB6-ACC40145660C}"/>
            </a:ext>
          </a:extLst>
        </xdr:cNvPr>
        <xdr:cNvSpPr/>
      </xdr:nvSpPr>
      <xdr:spPr>
        <a:xfrm>
          <a:off x="3943347" y="771524"/>
          <a:ext cx="914400" cy="238125"/>
        </a:xfrm>
        <a:prstGeom prst="roundRect">
          <a:avLst/>
        </a:prstGeom>
        <a:solidFill>
          <a:srgbClr val="0070C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Modificar</a:t>
          </a:r>
        </a:p>
      </xdr:txBody>
    </xdr:sp>
    <xdr:clientData/>
  </xdr:twoCellAnchor>
  <xdr:twoCellAnchor>
    <xdr:from>
      <xdr:col>4</xdr:col>
      <xdr:colOff>304800</xdr:colOff>
      <xdr:row>1</xdr:row>
      <xdr:rowOff>219075</xdr:rowOff>
    </xdr:from>
    <xdr:to>
      <xdr:col>5</xdr:col>
      <xdr:colOff>9525</xdr:colOff>
      <xdr:row>2</xdr:row>
      <xdr:rowOff>209550</xdr:rowOff>
    </xdr:to>
    <xdr:sp macro="[0]!eliminar_trabajador" textlink="">
      <xdr:nvSpPr>
        <xdr:cNvPr id="4" name="Boton_Eliminar_Trabajador">
          <a:extLst>
            <a:ext uri="{FF2B5EF4-FFF2-40B4-BE49-F238E27FC236}">
              <a16:creationId xmlns:a16="http://schemas.microsoft.com/office/drawing/2014/main" id="{DD98A2C1-78D0-4DEF-B2FB-2F0CCFFC3F50}"/>
            </a:ext>
          </a:extLst>
        </xdr:cNvPr>
        <xdr:cNvSpPr/>
      </xdr:nvSpPr>
      <xdr:spPr>
        <a:xfrm>
          <a:off x="4895850" y="781050"/>
          <a:ext cx="914400" cy="238125"/>
        </a:xfrm>
        <a:prstGeom prst="roundRect">
          <a:avLst/>
        </a:prstGeom>
        <a:solidFill>
          <a:srgbClr val="C0000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Eliminar</a:t>
          </a:r>
        </a:p>
      </xdr:txBody>
    </xdr:sp>
    <xdr:clientData/>
  </xdr:twoCellAnchor>
  <xdr:twoCellAnchor>
    <xdr:from>
      <xdr:col>4</xdr:col>
      <xdr:colOff>304800</xdr:colOff>
      <xdr:row>0</xdr:row>
      <xdr:rowOff>485776</xdr:rowOff>
    </xdr:from>
    <xdr:to>
      <xdr:col>5</xdr:col>
      <xdr:colOff>9525</xdr:colOff>
      <xdr:row>1</xdr:row>
      <xdr:rowOff>161545</xdr:rowOff>
    </xdr:to>
    <xdr:sp macro="[0]!pagar_trabajador" textlink="">
      <xdr:nvSpPr>
        <xdr:cNvPr id="5" name="Boton_Pagar_Salario">
          <a:extLst>
            <a:ext uri="{FF2B5EF4-FFF2-40B4-BE49-F238E27FC236}">
              <a16:creationId xmlns:a16="http://schemas.microsoft.com/office/drawing/2014/main" id="{5E8D942D-53D7-470D-8AAD-7BBC34BF1992}"/>
            </a:ext>
          </a:extLst>
        </xdr:cNvPr>
        <xdr:cNvSpPr/>
      </xdr:nvSpPr>
      <xdr:spPr>
        <a:xfrm>
          <a:off x="4895850" y="485776"/>
          <a:ext cx="914400" cy="237744"/>
        </a:xfrm>
        <a:prstGeom prst="roundRect">
          <a:avLst/>
        </a:prstGeom>
        <a:solidFill>
          <a:srgbClr val="00B050"/>
        </a:solidFill>
        <a:ln w="19050">
          <a:solidFill>
            <a:schemeClr val="bg2">
              <a:lumMod val="9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400">
              <a:latin typeface="+mn-lt"/>
            </a:rPr>
            <a:t>Pagar</a:t>
          </a:r>
        </a:p>
      </xdr:txBody>
    </xdr:sp>
    <xdr:clientData/>
  </xdr:twoCellAnchor>
  <xdr:oneCellAnchor>
    <xdr:from>
      <xdr:col>1</xdr:col>
      <xdr:colOff>9525</xdr:colOff>
      <xdr:row>0</xdr:row>
      <xdr:rowOff>106362</xdr:rowOff>
    </xdr:from>
    <xdr:ext cx="951905" cy="951905"/>
    <xdr:pic>
      <xdr:nvPicPr>
        <xdr:cNvPr id="6" name="Imagen 5">
          <a:extLst>
            <a:ext uri="{FF2B5EF4-FFF2-40B4-BE49-F238E27FC236}">
              <a16:creationId xmlns:a16="http://schemas.microsoft.com/office/drawing/2014/main" id="{CA15DD5B-857B-4183-9372-C92F68E46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1950" y="106362"/>
          <a:ext cx="951905" cy="951905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0</xdr:row>
      <xdr:rowOff>0</xdr:rowOff>
    </xdr:from>
    <xdr:to>
      <xdr:col>38</xdr:col>
      <xdr:colOff>234439</xdr:colOff>
      <xdr:row>34</xdr:row>
      <xdr:rowOff>87086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95F834D1-5735-30A8-0C27-CA4D5754BBFF}"/>
            </a:ext>
          </a:extLst>
        </xdr:cNvPr>
        <xdr:cNvSpPr/>
      </xdr:nvSpPr>
      <xdr:spPr>
        <a:xfrm>
          <a:off x="714375" y="0"/>
          <a:ext cx="14769589" cy="6564086"/>
        </a:xfrm>
        <a:prstGeom prst="roundRect">
          <a:avLst>
            <a:gd name="adj" fmla="val 1533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9071</xdr:colOff>
      <xdr:row>5</xdr:row>
      <xdr:rowOff>176667</xdr:rowOff>
    </xdr:from>
    <xdr:to>
      <xdr:col>4</xdr:col>
      <xdr:colOff>494053</xdr:colOff>
      <xdr:row>10</xdr:row>
      <xdr:rowOff>4310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D8F0B53-39C1-1699-CCCD-25795DD24E52}"/>
            </a:ext>
          </a:extLst>
        </xdr:cNvPr>
        <xdr:cNvSpPr/>
      </xdr:nvSpPr>
      <xdr:spPr>
        <a:xfrm>
          <a:off x="1752146" y="1129167"/>
          <a:ext cx="2132807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28738</xdr:colOff>
      <xdr:row>0</xdr:row>
      <xdr:rowOff>68035</xdr:rowOff>
    </xdr:from>
    <xdr:to>
      <xdr:col>15</xdr:col>
      <xdr:colOff>2048491</xdr:colOff>
      <xdr:row>5</xdr:row>
      <xdr:rowOff>32092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BEF93001-C12F-44C5-8F17-6F09173333E6}"/>
            </a:ext>
          </a:extLst>
        </xdr:cNvPr>
        <xdr:cNvSpPr/>
      </xdr:nvSpPr>
      <xdr:spPr>
        <a:xfrm>
          <a:off x="1776856" y="68035"/>
          <a:ext cx="10917223" cy="916557"/>
        </a:xfrm>
        <a:prstGeom prst="roundRect">
          <a:avLst>
            <a:gd name="adj" fmla="val 7296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16057</xdr:colOff>
      <xdr:row>10</xdr:row>
      <xdr:rowOff>131082</xdr:rowOff>
    </xdr:from>
    <xdr:to>
      <xdr:col>12</xdr:col>
      <xdr:colOff>597536</xdr:colOff>
      <xdr:row>21</xdr:row>
      <xdr:rowOff>185511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A117B36C-1088-4C4B-BD65-8EC6551054E6}"/>
            </a:ext>
          </a:extLst>
        </xdr:cNvPr>
        <xdr:cNvSpPr/>
      </xdr:nvSpPr>
      <xdr:spPr>
        <a:xfrm>
          <a:off x="1764175" y="2036082"/>
          <a:ext cx="7663596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4</xdr:col>
      <xdr:colOff>576035</xdr:colOff>
      <xdr:row>5</xdr:row>
      <xdr:rowOff>176667</xdr:rowOff>
    </xdr:from>
    <xdr:to>
      <xdr:col>8</xdr:col>
      <xdr:colOff>171776</xdr:colOff>
      <xdr:row>10</xdr:row>
      <xdr:rowOff>4310</xdr:rowOff>
    </xdr:to>
    <xdr:sp macro="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EC9D8612-CFC4-4525-8DB0-01284B50A49E}"/>
            </a:ext>
          </a:extLst>
        </xdr:cNvPr>
        <xdr:cNvSpPr/>
      </xdr:nvSpPr>
      <xdr:spPr>
        <a:xfrm>
          <a:off x="3966935" y="1129167"/>
          <a:ext cx="2100816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8</xdr:col>
      <xdr:colOff>246288</xdr:colOff>
      <xdr:row>5</xdr:row>
      <xdr:rowOff>176667</xdr:rowOff>
    </xdr:from>
    <xdr:to>
      <xdr:col>11</xdr:col>
      <xdr:colOff>10856</xdr:colOff>
      <xdr:row>10</xdr:row>
      <xdr:rowOff>4310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FC8F2C31-DC9E-4B11-AF5B-9E609AA8CD8D}"/>
            </a:ext>
          </a:extLst>
        </xdr:cNvPr>
        <xdr:cNvSpPr/>
      </xdr:nvSpPr>
      <xdr:spPr>
        <a:xfrm>
          <a:off x="6142263" y="1129167"/>
          <a:ext cx="2098193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11</xdr:col>
      <xdr:colOff>105227</xdr:colOff>
      <xdr:row>5</xdr:row>
      <xdr:rowOff>176667</xdr:rowOff>
    </xdr:from>
    <xdr:to>
      <xdr:col>14</xdr:col>
      <xdr:colOff>409236</xdr:colOff>
      <xdr:row>10</xdr:row>
      <xdr:rowOff>4310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3BE2491A-E280-443B-BB5E-0037C62F21D5}"/>
            </a:ext>
          </a:extLst>
        </xdr:cNvPr>
        <xdr:cNvSpPr/>
      </xdr:nvSpPr>
      <xdr:spPr>
        <a:xfrm>
          <a:off x="8334827" y="1129167"/>
          <a:ext cx="2132809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14</xdr:col>
      <xdr:colOff>517416</xdr:colOff>
      <xdr:row>5</xdr:row>
      <xdr:rowOff>176667</xdr:rowOff>
    </xdr:from>
    <xdr:to>
      <xdr:col>15</xdr:col>
      <xdr:colOff>2048491</xdr:colOff>
      <xdr:row>10</xdr:row>
      <xdr:rowOff>4310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F1BBAD0A-FDCC-44D6-8265-1A5F55BE846D}"/>
            </a:ext>
          </a:extLst>
        </xdr:cNvPr>
        <xdr:cNvSpPr/>
      </xdr:nvSpPr>
      <xdr:spPr>
        <a:xfrm>
          <a:off x="10557887" y="1129167"/>
          <a:ext cx="2136192" cy="780143"/>
        </a:xfrm>
        <a:prstGeom prst="roundRect">
          <a:avLst>
            <a:gd name="adj" fmla="val 11789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115822</xdr:colOff>
      <xdr:row>10</xdr:row>
      <xdr:rowOff>131082</xdr:rowOff>
    </xdr:from>
    <xdr:to>
      <xdr:col>15</xdr:col>
      <xdr:colOff>2048491</xdr:colOff>
      <xdr:row>21</xdr:row>
      <xdr:rowOff>185511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A81B2A2-FAF4-40D2-844D-B8A84C16C0A9}"/>
            </a:ext>
          </a:extLst>
        </xdr:cNvPr>
        <xdr:cNvSpPr/>
      </xdr:nvSpPr>
      <xdr:spPr>
        <a:xfrm>
          <a:off x="9551175" y="2036082"/>
          <a:ext cx="3142904" cy="214992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2</xdr:col>
      <xdr:colOff>23090</xdr:colOff>
      <xdr:row>10</xdr:row>
      <xdr:rowOff>166543</xdr:rowOff>
    </xdr:from>
    <xdr:to>
      <xdr:col>12</xdr:col>
      <xdr:colOff>479703</xdr:colOff>
      <xdr:row>21</xdr:row>
      <xdr:rowOff>150050</xdr:rowOff>
    </xdr:to>
    <xdr:graphicFrame macro="">
      <xdr:nvGraphicFramePr>
        <xdr:cNvPr id="7" name="Grafico_VS">
          <a:extLst>
            <a:ext uri="{FF2B5EF4-FFF2-40B4-BE49-F238E27FC236}">
              <a16:creationId xmlns:a16="http://schemas.microsoft.com/office/drawing/2014/main" id="{878ADB69-AD54-B0BF-FE66-486F31170D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162381</xdr:colOff>
      <xdr:row>10</xdr:row>
      <xdr:rowOff>128237</xdr:rowOff>
    </xdr:from>
    <xdr:to>
      <xdr:col>15</xdr:col>
      <xdr:colOff>2034722</xdr:colOff>
      <xdr:row>21</xdr:row>
      <xdr:rowOff>188356</xdr:rowOff>
    </xdr:to>
    <xdr:graphicFrame macro="">
      <xdr:nvGraphicFramePr>
        <xdr:cNvPr id="3" name="GRafico_Gastos">
          <a:extLst>
            <a:ext uri="{FF2B5EF4-FFF2-40B4-BE49-F238E27FC236}">
              <a16:creationId xmlns:a16="http://schemas.microsoft.com/office/drawing/2014/main" id="{5F2DB185-6D58-3F05-FC88-3607C8E94B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431800</xdr:colOff>
      <xdr:row>6</xdr:row>
      <xdr:rowOff>17918</xdr:rowOff>
    </xdr:from>
    <xdr:to>
      <xdr:col>4</xdr:col>
      <xdr:colOff>427975</xdr:colOff>
      <xdr:row>9</xdr:row>
      <xdr:rowOff>163059</xdr:rowOff>
    </xdr:to>
    <xdr:sp macro="" textlink="">
      <xdr:nvSpPr>
        <xdr:cNvPr id="6" name="Shape_Ingresos">
          <a:extLst>
            <a:ext uri="{FF2B5EF4-FFF2-40B4-BE49-F238E27FC236}">
              <a16:creationId xmlns:a16="http://schemas.microsoft.com/office/drawing/2014/main" id="{9257DA2A-D0EB-F39C-75F5-FBF1045B84CD}"/>
            </a:ext>
          </a:extLst>
        </xdr:cNvPr>
        <xdr:cNvSpPr/>
      </xdr:nvSpPr>
      <xdr:spPr>
        <a:xfrm>
          <a:off x="2174875" y="1160918"/>
          <a:ext cx="1644000" cy="71664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Ingreso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361950</xdr:colOff>
      <xdr:row>5</xdr:row>
      <xdr:rowOff>172132</xdr:rowOff>
    </xdr:from>
    <xdr:to>
      <xdr:col>8</xdr:col>
      <xdr:colOff>109952</xdr:colOff>
      <xdr:row>10</xdr:row>
      <xdr:rowOff>8845</xdr:rowOff>
    </xdr:to>
    <xdr:sp macro="" textlink="">
      <xdr:nvSpPr>
        <xdr:cNvPr id="8" name="Shape_Gastos">
          <a:extLst>
            <a:ext uri="{FF2B5EF4-FFF2-40B4-BE49-F238E27FC236}">
              <a16:creationId xmlns:a16="http://schemas.microsoft.com/office/drawing/2014/main" id="{16788F36-2843-4CBF-8AD3-1EEEAE398891}"/>
            </a:ext>
          </a:extLst>
        </xdr:cNvPr>
        <xdr:cNvSpPr/>
      </xdr:nvSpPr>
      <xdr:spPr>
        <a:xfrm>
          <a:off x="4362450" y="1124632"/>
          <a:ext cx="1643477" cy="789213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Gasto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559706</xdr:colOff>
      <xdr:row>6</xdr:row>
      <xdr:rowOff>4310</xdr:rowOff>
    </xdr:from>
    <xdr:to>
      <xdr:col>10</xdr:col>
      <xdr:colOff>809591</xdr:colOff>
      <xdr:row>9</xdr:row>
      <xdr:rowOff>176666</xdr:rowOff>
    </xdr:to>
    <xdr:sp macro="" textlink="">
      <xdr:nvSpPr>
        <xdr:cNvPr id="9" name="Shape_Beneficio">
          <a:extLst>
            <a:ext uri="{FF2B5EF4-FFF2-40B4-BE49-F238E27FC236}">
              <a16:creationId xmlns:a16="http://schemas.microsoft.com/office/drawing/2014/main" id="{C9245087-9772-4EBA-900B-43A4FA7F8D89}"/>
            </a:ext>
          </a:extLst>
        </xdr:cNvPr>
        <xdr:cNvSpPr/>
      </xdr:nvSpPr>
      <xdr:spPr>
        <a:xfrm>
          <a:off x="6455681" y="1147310"/>
          <a:ext cx="1735785" cy="743856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Beneficio: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0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19050</xdr:colOff>
      <xdr:row>5</xdr:row>
      <xdr:rowOff>181203</xdr:rowOff>
    </xdr:from>
    <xdr:to>
      <xdr:col>14</xdr:col>
      <xdr:colOff>327420</xdr:colOff>
      <xdr:row>9</xdr:row>
      <xdr:rowOff>190274</xdr:rowOff>
    </xdr:to>
    <xdr:sp macro="" textlink="">
      <xdr:nvSpPr>
        <xdr:cNvPr id="10" name="Shape_Margen">
          <a:extLst>
            <a:ext uri="{FF2B5EF4-FFF2-40B4-BE49-F238E27FC236}">
              <a16:creationId xmlns:a16="http://schemas.microsoft.com/office/drawing/2014/main" id="{B01BE4B1-F116-4724-B249-B65306BB641F}"/>
            </a:ext>
          </a:extLst>
        </xdr:cNvPr>
        <xdr:cNvSpPr/>
      </xdr:nvSpPr>
      <xdr:spPr>
        <a:xfrm>
          <a:off x="8858250" y="1133703"/>
          <a:ext cx="1527570" cy="771071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Margen: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0 %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250825</xdr:colOff>
      <xdr:row>5</xdr:row>
      <xdr:rowOff>172131</xdr:rowOff>
    </xdr:from>
    <xdr:to>
      <xdr:col>15</xdr:col>
      <xdr:colOff>1928079</xdr:colOff>
      <xdr:row>10</xdr:row>
      <xdr:rowOff>8845</xdr:rowOff>
    </xdr:to>
    <xdr:sp macro="" textlink="">
      <xdr:nvSpPr>
        <xdr:cNvPr id="11" name="Shape_Fondo">
          <a:extLst>
            <a:ext uri="{FF2B5EF4-FFF2-40B4-BE49-F238E27FC236}">
              <a16:creationId xmlns:a16="http://schemas.microsoft.com/office/drawing/2014/main" id="{49942CD7-E6BD-4CA2-B31E-FA301491E402}"/>
            </a:ext>
          </a:extLst>
        </xdr:cNvPr>
        <xdr:cNvSpPr/>
      </xdr:nvSpPr>
      <xdr:spPr>
        <a:xfrm>
          <a:off x="10918825" y="1124631"/>
          <a:ext cx="1677254" cy="789214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Fondo Total: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CUP   1</a:t>
          </a:r>
          <a:endParaRPr lang="es-US" sz="9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625928</xdr:colOff>
      <xdr:row>0</xdr:row>
      <xdr:rowOff>178424</xdr:rowOff>
    </xdr:from>
    <xdr:to>
      <xdr:col>13</xdr:col>
      <xdr:colOff>244927</xdr:colOff>
      <xdr:row>4</xdr:row>
      <xdr:rowOff>103132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8B94F3CC-BE67-2422-A60D-029A243CC0F3}"/>
            </a:ext>
          </a:extLst>
        </xdr:cNvPr>
        <xdr:cNvSpPr txBox="1"/>
      </xdr:nvSpPr>
      <xdr:spPr>
        <a:xfrm>
          <a:off x="2454728" y="178424"/>
          <a:ext cx="7708899" cy="6613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s-US" sz="3200" b="1">
              <a:solidFill>
                <a:schemeClr val="bg1"/>
              </a:solidFill>
            </a:rPr>
            <a:t>Dashboard de Ventas, Gastos y Beneficios</a:t>
          </a:r>
        </a:p>
      </xdr:txBody>
    </xdr:sp>
    <xdr:clientData/>
  </xdr:twoCellAnchor>
  <xdr:twoCellAnchor>
    <xdr:from>
      <xdr:col>2</xdr:col>
      <xdr:colOff>47172</xdr:colOff>
      <xdr:row>6</xdr:row>
      <xdr:rowOff>139474</xdr:rowOff>
    </xdr:from>
    <xdr:to>
      <xdr:col>2</xdr:col>
      <xdr:colOff>501650</xdr:colOff>
      <xdr:row>9</xdr:row>
      <xdr:rowOff>41502</xdr:rowOff>
    </xdr:to>
    <xdr:pic>
      <xdr:nvPicPr>
        <xdr:cNvPr id="20" name="Gráfico 19" descr="Monedas con relleno sólido">
          <a:extLst>
            <a:ext uri="{FF2B5EF4-FFF2-40B4-BE49-F238E27FC236}">
              <a16:creationId xmlns:a16="http://schemas.microsoft.com/office/drawing/2014/main" id="{2A54BC41-AB61-68FE-3F96-7D97163D8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90247" y="1282474"/>
          <a:ext cx="454478" cy="473528"/>
        </a:xfrm>
        <a:prstGeom prst="rect">
          <a:avLst/>
        </a:prstGeom>
      </xdr:spPr>
    </xdr:pic>
    <xdr:clientData/>
  </xdr:twoCellAnchor>
  <xdr:twoCellAnchor>
    <xdr:from>
      <xdr:col>8</xdr:col>
      <xdr:colOff>303147</xdr:colOff>
      <xdr:row>6</xdr:row>
      <xdr:rowOff>167449</xdr:rowOff>
    </xdr:from>
    <xdr:to>
      <xdr:col>8</xdr:col>
      <xdr:colOff>666750</xdr:colOff>
      <xdr:row>9</xdr:row>
      <xdr:rowOff>13527</xdr:rowOff>
    </xdr:to>
    <xdr:pic>
      <xdr:nvPicPr>
        <xdr:cNvPr id="22" name="Gráfico 21" descr="Diamante con relleno sólido">
          <a:extLst>
            <a:ext uri="{FF2B5EF4-FFF2-40B4-BE49-F238E27FC236}">
              <a16:creationId xmlns:a16="http://schemas.microsoft.com/office/drawing/2014/main" id="{B22690E0-0B6D-C3E3-F3F2-0EFC69F6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99122" y="1310449"/>
          <a:ext cx="363603" cy="417578"/>
        </a:xfrm>
        <a:prstGeom prst="rect">
          <a:avLst/>
        </a:prstGeom>
      </xdr:spPr>
    </xdr:pic>
    <xdr:clientData/>
  </xdr:twoCellAnchor>
  <xdr:twoCellAnchor>
    <xdr:from>
      <xdr:col>5</xdr:col>
      <xdr:colOff>39650</xdr:colOff>
      <xdr:row>6</xdr:row>
      <xdr:rowOff>161375</xdr:rowOff>
    </xdr:from>
    <xdr:to>
      <xdr:col>5</xdr:col>
      <xdr:colOff>387350</xdr:colOff>
      <xdr:row>9</xdr:row>
      <xdr:rowOff>19602</xdr:rowOff>
    </xdr:to>
    <xdr:pic>
      <xdr:nvPicPr>
        <xdr:cNvPr id="25" name="Gráfico 24" descr="Dinero con relleno sólido">
          <a:extLst>
            <a:ext uri="{FF2B5EF4-FFF2-40B4-BE49-F238E27FC236}">
              <a16:creationId xmlns:a16="http://schemas.microsoft.com/office/drawing/2014/main" id="{1385170D-53D4-688B-94F1-F90F5EF2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40150" y="1304375"/>
          <a:ext cx="347700" cy="429727"/>
        </a:xfrm>
        <a:prstGeom prst="rect">
          <a:avLst/>
        </a:prstGeom>
      </xdr:spPr>
    </xdr:pic>
    <xdr:clientData/>
  </xdr:twoCellAnchor>
  <xdr:twoCellAnchor>
    <xdr:from>
      <xdr:col>14</xdr:col>
      <xdr:colOff>503125</xdr:colOff>
      <xdr:row>6</xdr:row>
      <xdr:rowOff>137263</xdr:rowOff>
    </xdr:from>
    <xdr:to>
      <xdr:col>15</xdr:col>
      <xdr:colOff>352425</xdr:colOff>
      <xdr:row>9</xdr:row>
      <xdr:rowOff>43713</xdr:rowOff>
    </xdr:to>
    <xdr:pic>
      <xdr:nvPicPr>
        <xdr:cNvPr id="37" name="Gráfico 36" descr="Hucha con relleno sólido">
          <a:extLst>
            <a:ext uri="{FF2B5EF4-FFF2-40B4-BE49-F238E27FC236}">
              <a16:creationId xmlns:a16="http://schemas.microsoft.com/office/drawing/2014/main" id="{997E0C30-E3B0-596E-6389-30EFA7FC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561525" y="1280263"/>
          <a:ext cx="458900" cy="477950"/>
        </a:xfrm>
        <a:prstGeom prst="rect">
          <a:avLst/>
        </a:prstGeom>
      </xdr:spPr>
    </xdr:pic>
    <xdr:clientData/>
  </xdr:twoCellAnchor>
  <xdr:twoCellAnchor>
    <xdr:from>
      <xdr:col>2</xdr:col>
      <xdr:colOff>90186</xdr:colOff>
      <xdr:row>1</xdr:row>
      <xdr:rowOff>48439</xdr:rowOff>
    </xdr:from>
    <xdr:to>
      <xdr:col>2</xdr:col>
      <xdr:colOff>643164</xdr:colOff>
      <xdr:row>4</xdr:row>
      <xdr:rowOff>51689</xdr:rowOff>
    </xdr:to>
    <xdr:pic>
      <xdr:nvPicPr>
        <xdr:cNvPr id="39" name="Gráfico 38" descr="Gráfico de barras con tendencia alcista con relleno sólido">
          <a:extLst>
            <a:ext uri="{FF2B5EF4-FFF2-40B4-BE49-F238E27FC236}">
              <a16:creationId xmlns:a16="http://schemas.microsoft.com/office/drawing/2014/main" id="{782CF33D-ACE8-72B5-FB7C-835BB1B45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18986" y="232589"/>
          <a:ext cx="552978" cy="555700"/>
        </a:xfrm>
        <a:prstGeom prst="rect">
          <a:avLst/>
        </a:prstGeom>
      </xdr:spPr>
    </xdr:pic>
    <xdr:clientData/>
  </xdr:twoCellAnchor>
  <xdr:twoCellAnchor>
    <xdr:from>
      <xdr:col>15</xdr:col>
      <xdr:colOff>1184273</xdr:colOff>
      <xdr:row>1</xdr:row>
      <xdr:rowOff>20496</xdr:rowOff>
    </xdr:from>
    <xdr:to>
      <xdr:col>15</xdr:col>
      <xdr:colOff>1757588</xdr:colOff>
      <xdr:row>4</xdr:row>
      <xdr:rowOff>73111</xdr:rowOff>
    </xdr:to>
    <xdr:pic>
      <xdr:nvPicPr>
        <xdr:cNvPr id="40" name="Gráfico 1" descr="Monitor con relleno sólido">
          <a:extLst>
            <a:ext uri="{FF2B5EF4-FFF2-40B4-BE49-F238E27FC236}">
              <a16:creationId xmlns:a16="http://schemas.microsoft.com/office/drawing/2014/main" id="{540B0099-FF67-3E10-08AD-8A210D213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1852273" y="210996"/>
          <a:ext cx="573315" cy="624115"/>
        </a:xfrm>
        <a:prstGeom prst="rect">
          <a:avLst/>
        </a:prstGeom>
      </xdr:spPr>
    </xdr:pic>
    <xdr:clientData/>
  </xdr:twoCellAnchor>
  <xdr:twoCellAnchor>
    <xdr:from>
      <xdr:col>15</xdr:col>
      <xdr:colOff>739944</xdr:colOff>
      <xdr:row>1</xdr:row>
      <xdr:rowOff>112656</xdr:rowOff>
    </xdr:from>
    <xdr:to>
      <xdr:col>15</xdr:col>
      <xdr:colOff>1144813</xdr:colOff>
      <xdr:row>3</xdr:row>
      <xdr:rowOff>149225</xdr:rowOff>
    </xdr:to>
    <xdr:pic macro="[0]!refresh_Dashboard">
      <xdr:nvPicPr>
        <xdr:cNvPr id="41" name="Gráfico 1" descr="Flecha circular con relleno sólido">
          <a:extLst>
            <a:ext uri="{FF2B5EF4-FFF2-40B4-BE49-F238E27FC236}">
              <a16:creationId xmlns:a16="http://schemas.microsoft.com/office/drawing/2014/main" id="{7C89F8AF-7FEE-AF57-FCB7-A449B3928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407944" y="303156"/>
          <a:ext cx="404869" cy="417569"/>
        </a:xfrm>
        <a:prstGeom prst="rect">
          <a:avLst/>
        </a:prstGeom>
      </xdr:spPr>
    </xdr:pic>
    <xdr:clientData/>
  </xdr:twoCellAnchor>
  <xdr:twoCellAnchor>
    <xdr:from>
      <xdr:col>11</xdr:col>
      <xdr:colOff>206828</xdr:colOff>
      <xdr:row>6</xdr:row>
      <xdr:rowOff>118198</xdr:rowOff>
    </xdr:from>
    <xdr:to>
      <xdr:col>12</xdr:col>
      <xdr:colOff>94259</xdr:colOff>
      <xdr:row>9</xdr:row>
      <xdr:rowOff>62779</xdr:rowOff>
    </xdr:to>
    <xdr:pic>
      <xdr:nvPicPr>
        <xdr:cNvPr id="42" name="Gráfico 1" descr="Presentación con gráfico de barras con relleno sólido">
          <a:extLst>
            <a:ext uri="{FF2B5EF4-FFF2-40B4-BE49-F238E27FC236}">
              <a16:creationId xmlns:a16="http://schemas.microsoft.com/office/drawing/2014/main" id="{0740C265-BF98-262E-F744-A50E88CE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436428" y="1261198"/>
          <a:ext cx="497031" cy="516081"/>
        </a:xfrm>
        <a:prstGeom prst="rect">
          <a:avLst/>
        </a:prstGeom>
      </xdr:spPr>
    </xdr:pic>
    <xdr:clientData/>
  </xdr:twoCellAnchor>
  <xdr:twoCellAnchor>
    <xdr:from>
      <xdr:col>1</xdr:col>
      <xdr:colOff>961571</xdr:colOff>
      <xdr:row>22</xdr:row>
      <xdr:rowOff>101539</xdr:rowOff>
    </xdr:from>
    <xdr:to>
      <xdr:col>7</xdr:col>
      <xdr:colOff>339977</xdr:colOff>
      <xdr:row>32</xdr:row>
      <xdr:rowOff>160338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BA74350-856F-4320-A6EF-74A27337DECD}"/>
            </a:ext>
          </a:extLst>
        </xdr:cNvPr>
        <xdr:cNvSpPr/>
      </xdr:nvSpPr>
      <xdr:spPr>
        <a:xfrm>
          <a:off x="1742621" y="4292539"/>
          <a:ext cx="3817056" cy="19637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7</xdr:col>
      <xdr:colOff>445610</xdr:colOff>
      <xdr:row>22</xdr:row>
      <xdr:rowOff>104714</xdr:rowOff>
    </xdr:from>
    <xdr:to>
      <xdr:col>12</xdr:col>
      <xdr:colOff>597536</xdr:colOff>
      <xdr:row>32</xdr:row>
      <xdr:rowOff>157163</xdr:rowOff>
    </xdr:to>
    <xdr:sp macro="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3AFD8A6D-CF55-4440-BDB3-A0AC0F32DBC8}"/>
            </a:ext>
          </a:extLst>
        </xdr:cNvPr>
        <xdr:cNvSpPr/>
      </xdr:nvSpPr>
      <xdr:spPr>
        <a:xfrm>
          <a:off x="5667551" y="4295714"/>
          <a:ext cx="3760220" cy="195744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13</xdr:col>
      <xdr:colOff>104774</xdr:colOff>
      <xdr:row>22</xdr:row>
      <xdr:rowOff>95189</xdr:rowOff>
    </xdr:from>
    <xdr:to>
      <xdr:col>15</xdr:col>
      <xdr:colOff>2048491</xdr:colOff>
      <xdr:row>32</xdr:row>
      <xdr:rowOff>166688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3F0C76FA-F55B-4A2F-9222-D08112B9731F}"/>
            </a:ext>
          </a:extLst>
        </xdr:cNvPr>
        <xdr:cNvSpPr/>
      </xdr:nvSpPr>
      <xdr:spPr>
        <a:xfrm>
          <a:off x="9540127" y="4286189"/>
          <a:ext cx="3153952" cy="1976499"/>
        </a:xfrm>
        <a:prstGeom prst="roundRect">
          <a:avLst>
            <a:gd name="adj" fmla="val 6464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1</xdr:col>
      <xdr:colOff>960662</xdr:colOff>
      <xdr:row>22</xdr:row>
      <xdr:rowOff>130681</xdr:rowOff>
    </xdr:from>
    <xdr:to>
      <xdr:col>7</xdr:col>
      <xdr:colOff>304799</xdr:colOff>
      <xdr:row>32</xdr:row>
      <xdr:rowOff>131196</xdr:rowOff>
    </xdr:to>
    <xdr:graphicFrame macro="">
      <xdr:nvGraphicFramePr>
        <xdr:cNvPr id="44" name="Grafico_top_vendidos">
          <a:extLst>
            <a:ext uri="{FF2B5EF4-FFF2-40B4-BE49-F238E27FC236}">
              <a16:creationId xmlns:a16="http://schemas.microsoft.com/office/drawing/2014/main" id="{1E4F55DE-CD1B-4D7C-9DF8-61547712C3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428625</xdr:colOff>
      <xdr:row>22</xdr:row>
      <xdr:rowOff>102363</xdr:rowOff>
    </xdr:from>
    <xdr:to>
      <xdr:col>13</xdr:col>
      <xdr:colOff>155141</xdr:colOff>
      <xdr:row>32</xdr:row>
      <xdr:rowOff>159513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782C467-0700-47C5-81E1-9FBC3D33F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113287</xdr:colOff>
      <xdr:row>22</xdr:row>
      <xdr:rowOff>104061</xdr:rowOff>
    </xdr:from>
    <xdr:to>
      <xdr:col>15</xdr:col>
      <xdr:colOff>2047875</xdr:colOff>
      <xdr:row>32</xdr:row>
      <xdr:rowOff>157815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22A28C58-BCF2-4012-AA7F-63BDDBB32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115208</xdr:colOff>
      <xdr:row>6</xdr:row>
      <xdr:rowOff>14513</xdr:rowOff>
    </xdr:from>
    <xdr:to>
      <xdr:col>1</xdr:col>
      <xdr:colOff>889000</xdr:colOff>
      <xdr:row>32</xdr:row>
      <xdr:rowOff>146050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C350437F-8DCF-480A-B8A6-B27A13EB7156}"/>
            </a:ext>
          </a:extLst>
        </xdr:cNvPr>
        <xdr:cNvSpPr/>
      </xdr:nvSpPr>
      <xdr:spPr>
        <a:xfrm>
          <a:off x="115208" y="1119413"/>
          <a:ext cx="1592942" cy="4919437"/>
        </a:xfrm>
        <a:prstGeom prst="roundRect">
          <a:avLst>
            <a:gd name="adj" fmla="val 6270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118835</xdr:colOff>
      <xdr:row>0</xdr:row>
      <xdr:rowOff>68035</xdr:rowOff>
    </xdr:from>
    <xdr:to>
      <xdr:col>1</xdr:col>
      <xdr:colOff>885372</xdr:colOff>
      <xdr:row>5</xdr:row>
      <xdr:rowOff>32092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F76E38F-32F5-3D82-986F-A4267A2E7187}"/>
            </a:ext>
          </a:extLst>
        </xdr:cNvPr>
        <xdr:cNvSpPr/>
      </xdr:nvSpPr>
      <xdr:spPr>
        <a:xfrm>
          <a:off x="118835" y="68035"/>
          <a:ext cx="1585687" cy="884807"/>
        </a:xfrm>
        <a:prstGeom prst="roundRect">
          <a:avLst>
            <a:gd name="adj" fmla="val 9378"/>
          </a:avLst>
        </a:prstGeom>
        <a:solidFill>
          <a:srgbClr val="0C769E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  <xdr:twoCellAnchor>
    <xdr:from>
      <xdr:col>0</xdr:col>
      <xdr:colOff>196149</xdr:colOff>
      <xdr:row>11</xdr:row>
      <xdr:rowOff>139906</xdr:rowOff>
    </xdr:from>
    <xdr:to>
      <xdr:col>1</xdr:col>
      <xdr:colOff>808058</xdr:colOff>
      <xdr:row>21</xdr:row>
      <xdr:rowOff>90714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echa (mes)">
              <a:extLst>
                <a:ext uri="{FF2B5EF4-FFF2-40B4-BE49-F238E27FC236}">
                  <a16:creationId xmlns:a16="http://schemas.microsoft.com/office/drawing/2014/main" id="{C875F19E-7335-601F-45A7-9D8E7AD195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me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149" y="2165556"/>
              <a:ext cx="1431059" cy="1792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189552</xdr:colOff>
      <xdr:row>6</xdr:row>
      <xdr:rowOff>59765</xdr:rowOff>
    </xdr:from>
    <xdr:to>
      <xdr:col>1</xdr:col>
      <xdr:colOff>814655</xdr:colOff>
      <xdr:row>12</xdr:row>
      <xdr:rowOff>4755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Fecha (año)">
              <a:extLst>
                <a:ext uri="{FF2B5EF4-FFF2-40B4-BE49-F238E27FC236}">
                  <a16:creationId xmlns:a16="http://schemas.microsoft.com/office/drawing/2014/main" id="{FDB97CFF-F038-ECDE-C66C-56F7E2565E7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(añ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52" y="1164665"/>
              <a:ext cx="1444253" cy="10498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475157</xdr:colOff>
      <xdr:row>0</xdr:row>
      <xdr:rowOff>122661</xdr:rowOff>
    </xdr:from>
    <xdr:to>
      <xdr:col>1</xdr:col>
      <xdr:colOff>526329</xdr:colOff>
      <xdr:row>3</xdr:row>
      <xdr:rowOff>159854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A5B0CAC0-DA3A-42BE-B1C3-25D613FC0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biLevel thresh="25000"/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10000" b="90000" l="10000" r="90000">
                      <a14:foregroundMark x1="29694" y1="36681" x2="29694" y2="36681"/>
                      <a14:foregroundMark x1="49782" y1="41485" x2="49782" y2="41485"/>
                      <a14:foregroundMark x1="43231" y1="75546" x2="43231" y2="75546"/>
                      <a14:foregroundMark x1="43231" y1="70306" x2="43231" y2="70306"/>
                      <a14:foregroundMark x1="18777" y1="74672" x2="18777" y2="74672"/>
                      <a14:foregroundMark x1="19214" y1="74236" x2="19214" y2="74236"/>
                      <a14:foregroundMark x1="28384" y1="72489" x2="28384" y2="72489"/>
                      <a14:foregroundMark x1="46288" y1="72926" x2="46288" y2="72926"/>
                      <a14:foregroundMark x1="52402" y1="73362" x2="52402" y2="73362"/>
                      <a14:foregroundMark x1="48035" y1="70742" x2="48035" y2="70742"/>
                      <a14:foregroundMark x1="61135" y1="72489" x2="61135" y2="72489"/>
                      <a14:foregroundMark x1="67686" y1="72489" x2="67686" y2="72489"/>
                      <a14:foregroundMark x1="70306" y1="75109" x2="70306" y2="75109"/>
                      <a14:foregroundMark x1="77293" y1="74236" x2="77293" y2="74236"/>
                      <a14:backgroundMark x1="13537" y1="75983" x2="13537" y2="75983"/>
                      <a14:backgroundMark x1="15721" y1="74236" x2="15721" y2="74236"/>
                      <a14:backgroundMark x1="17031" y1="74236" x2="17031" y2="74236"/>
                      <a14:backgroundMark x1="17467" y1="74236" x2="17467" y2="74236"/>
                      <a14:backgroundMark x1="18341" y1="74236" x2="18341" y2="74236"/>
                      <a14:backgroundMark x1="29694" y1="74236" x2="29694" y2="74236"/>
                      <a14:backgroundMark x1="47598" y1="75109" x2="47598" y2="75109"/>
                      <a14:backgroundMark x1="63755" y1="72926" x2="63755" y2="72926"/>
                      <a14:backgroundMark x1="27948" y1="72052" x2="27948" y2="72052"/>
                    </a14:backgroundRemoval>
                  </a14:imgEffect>
                  <a14:imgEffect>
                    <a14:brightnessContrast contrast="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b="32475"/>
        <a:stretch/>
      </xdr:blipFill>
      <xdr:spPr>
        <a:xfrm>
          <a:off x="475157" y="122661"/>
          <a:ext cx="870322" cy="589643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186500</xdr:colOff>
      <xdr:row>21</xdr:row>
      <xdr:rowOff>152069</xdr:rowOff>
    </xdr:from>
    <xdr:to>
      <xdr:col>1</xdr:col>
      <xdr:colOff>817707</xdr:colOff>
      <xdr:row>32</xdr:row>
      <xdr:rowOff>146050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6" name="Productos">
              <a:extLst>
                <a:ext uri="{FF2B5EF4-FFF2-40B4-BE49-F238E27FC236}">
                  <a16:creationId xmlns:a16="http://schemas.microsoft.com/office/drawing/2014/main" id="{EA17C905-0397-4AA5-98AB-125E7B700A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6500" y="4019219"/>
              <a:ext cx="1450357" cy="20196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552175</xdr:colOff>
      <xdr:row>3</xdr:row>
      <xdr:rowOff>127000</xdr:rowOff>
    </xdr:from>
    <xdr:to>
      <xdr:col>1</xdr:col>
      <xdr:colOff>491436</xdr:colOff>
      <xdr:row>4</xdr:row>
      <xdr:rowOff>121478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1987BB45-5196-4A5D-5D01-466772A3D559}"/>
            </a:ext>
          </a:extLst>
        </xdr:cNvPr>
        <xdr:cNvSpPr txBox="1"/>
      </xdr:nvSpPr>
      <xdr:spPr>
        <a:xfrm>
          <a:off x="552175" y="679450"/>
          <a:ext cx="758411" cy="1786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US" sz="800" b="1">
              <a:solidFill>
                <a:schemeClr val="bg1"/>
              </a:solidFill>
            </a:rPr>
            <a:t>Gestión</a:t>
          </a:r>
          <a:r>
            <a:rPr lang="es-US" sz="800" b="1" baseline="0">
              <a:solidFill>
                <a:schemeClr val="bg1"/>
              </a:solidFill>
            </a:rPr>
            <a:t> Plus</a:t>
          </a:r>
          <a:endParaRPr lang="es-US" sz="800" b="1">
            <a:solidFill>
              <a:schemeClr val="bg1"/>
            </a:solidFill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004632" backgroundQuery="1" createdVersion="8" refreshedVersion="8" minRefreshableVersion="3" recordCount="0" supportSubquery="1" supportAdvancedDrill="1" xr:uid="{11E4ACB3-09DE-48DC-8708-6AABB766A1A0}">
  <cacheSource type="external" connectionId="1"/>
  <cacheFields count="3">
    <cacheField name="[Gastos].[Categoría].[Categoría]" caption="Categoría" numFmtId="0" hierarchy="4" level="1">
      <sharedItems count="1">
        <s v="Inversión"/>
      </sharedItems>
    </cacheField>
    <cacheField name="[Measures].[Suma de Monto]" caption="Suma de Monto" numFmtId="0" hierarchy="61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2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0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39930556" backgroundQuery="1" createdVersion="8" refreshedVersion="8" minRefreshableVersion="3" recordCount="0" supportSubquery="1" supportAdvancedDrill="1" xr:uid="{E7539DF4-AFA7-4752-A03B-26B5C88467F6}">
  <cacheSource type="external" connectionId="1"/>
  <cacheFields count="4">
    <cacheField name="[ventas].[producto].[producto]" caption="producto" numFmtId="0" hierarchy="36" level="1">
      <sharedItems count="7">
        <s v="aceite"/>
        <s v="aji"/>
        <s v="cebolla"/>
        <s v="chicharo"/>
        <s v="consoladores"/>
        <s v="oro"/>
        <s v="tomate"/>
      </sharedItems>
    </cacheField>
    <cacheField name="[HISTORIALVENTAS].[Nombre del producto].[Nombre del producto]" caption="Nombre del producto" numFmtId="0" hierarchy="9" level="1">
      <sharedItems count="1">
        <s v="Cake"/>
      </sharedItems>
    </cacheField>
    <cacheField name="[Measures].[Suma de Cantidad Vendida 2]" caption="Suma de Cantidad Vendida 2" numFmtId="0" hierarchy="70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2" memberValueDatatype="130" unbalanced="0">
      <fieldsUsage count="2">
        <fieldUsage x="-1"/>
        <fieldUsage x="1"/>
      </fieldsUsage>
    </cacheHierarchy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0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2" memberValueDatatype="130" unbalanced="0">
      <fieldsUsage count="2">
        <fieldUsage x="-1"/>
        <fieldUsage x="0"/>
      </fieldsUsage>
    </cacheHierarchy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640277779" backgroundQuery="1" createdVersion="8" refreshedVersion="8" minRefreshableVersion="3" recordCount="0" supportSubquery="1" supportAdvancedDrill="1" xr:uid="{8974FC55-FACA-4421-8432-9D0E9563C68B}">
  <cacheSource type="external" connectionId="1"/>
  <cacheFields count="4">
    <cacheField name="[Productos_Unicos].[Productos].[Productos]" caption="Productos" numFmtId="0" hierarchy="28" level="1">
      <sharedItems count="1">
        <s v="Cake"/>
      </sharedItems>
    </cacheField>
    <cacheField name="[Gastos].[Categoría].[Categoría]" caption="Categoría" numFmtId="0" hierarchy="4" level="1">
      <sharedItems count="3">
        <s v="Fijo"/>
        <s v="Inversión"/>
        <s v="Variable"/>
      </sharedItems>
    </cacheField>
    <cacheField name="[Measures].[Beneficio Total]" caption="Beneficio Total" numFmtId="0" hierarchy="49" level="32767"/>
    <cacheField name="[fecha].[Fecha (mes)].[Fecha (mes)]" caption="Fecha (mes)" numFmtId="0" hierarchy="1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3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2" memberValueDatatype="130" unbalanced="0">
      <fieldsUsage count="2">
        <fieldUsage x="-1"/>
        <fieldUsage x="1"/>
      </fieldsUsage>
    </cacheHierarchy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0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 oneField="1">
      <fieldsUsage count="1">
        <fieldUsage x="2"/>
      </fieldsUsage>
    </cacheHierarchy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124998" backgroundQuery="1" createdVersion="8" refreshedVersion="8" minRefreshableVersion="3" recordCount="0" supportSubquery="1" supportAdvancedDrill="1" xr:uid="{D57FD841-26D1-48E6-8886-2669D2AF46EE}">
  <cacheSource type="external" connectionId="1"/>
  <cacheFields count="6">
    <cacheField name="[fecha].[Fecha (mes)].[Fecha (mes)]" caption="Fecha (mes)" numFmtId="0" hierarchy="1" level="1">
      <sharedItems count="1">
        <s v="ene"/>
      </sharedItems>
    </cacheField>
    <cacheField name="[fecha].[Fecha (año)].[Fecha (año)]" caption="Fecha (año)" numFmtId="0" hierarchy="2" level="1">
      <sharedItems count="1">
        <s v="2026"/>
      </sharedItems>
    </cacheField>
    <cacheField name="[Measures].[Suma de Monto]" caption="Suma de Monto" numFmtId="0" hierarchy="61" level="32767"/>
    <cacheField name="[Measures].[Beneficio]" caption="Beneficio" numFmtId="0" hierarchy="48" level="32767"/>
    <cacheField name="[Measures].[Suma de Total de Línea]" caption="Suma de Total de Línea" numFmtId="0" hierarchy="6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>
      <fieldsUsage count="2">
        <fieldUsage x="-1"/>
        <fieldUsage x="0"/>
      </fieldsUsage>
    </cacheHierarchy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>
      <fieldsUsage count="2">
        <fieldUsage x="-1"/>
        <fieldUsage x="1"/>
      </fieldsUsage>
    </cacheHierarchy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5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 oneField="1">
      <fieldsUsage count="1">
        <fieldUsage x="3"/>
      </fieldsUsage>
    </cacheHierarchy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240744" backgroundQuery="1" createdVersion="8" refreshedVersion="8" minRefreshableVersion="3" recordCount="0" supportSubquery="1" supportAdvancedDrill="1" xr:uid="{AF67D4BD-CF1C-49D9-9999-EBF69D2D6D78}">
  <cacheSource type="external" connectionId="1"/>
  <cacheFields count="2">
    <cacheField name="[Measures].[Suma de Fondo]" caption="Suma de Fondo" numFmtId="0" hierarchy="72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1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703703706" backgroundQuery="1" createdVersion="8" refreshedVersion="8" minRefreshableVersion="3" recordCount="0" supportSubquery="1" supportAdvancedDrill="1" xr:uid="{7AA274A6-963C-4C75-B307-A03B86CC3B67}">
  <cacheSource type="external" connectionId="1"/>
  <cacheFields count="3">
    <cacheField name="[Measures].[Suma de Transferencia]" caption="Suma de Transferencia" numFmtId="0" hierarchy="75" level="32767"/>
    <cacheField name="[Measures].[Suma de Efectivo ingresado]" caption="Suma de Efectivo ingresado" numFmtId="0" hierarchy="78" level="32767"/>
    <cacheField name="[Productos_Unicos].[Productos].[Productos]" caption="Productos" numFmtId="0" hierarchy="28" level="1">
      <sharedItems containsSemiMixedTypes="0" containsNonDate="0" containsString="0"/>
    </cacheField>
  </cacheFields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>
      <fieldsUsage count="2">
        <fieldUsage x="-1"/>
        <fieldUsage x="2"/>
      </fieldsUsage>
    </cacheHierarchy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dimensions count="10">
    <dimension name="fecha" uniqueName="[fecha]" caption="fecha"/>
    <dimension name="Gastos" uniqueName="[Gastos]" caption="Gastos"/>
    <dimension name="HISTORIALVENTAS" uniqueName="[HISTORIALVENTAS]" caption="HISTORIALVENTAS"/>
    <dimension name="HISTORIALVENTAS4" uniqueName="[HISTORIALVENTAS4]" caption="HISTORIALVENTAS4"/>
    <dimension name="INVENTARIO" uniqueName="[INVENTARIO]" caption="INVENTARIO"/>
    <dimension measure="1" name="Measures" uniqueName="[Measures]" caption="Measures"/>
    <dimension name="Productos_Unicos" uniqueName="[Productos_Unicos]" caption="Productos_Unicos"/>
    <dimension name="Quitar_Otros" uniqueName="[Quitar_Otros]" caption="Quitar_Otros"/>
    <dimension name="Rango" uniqueName="[Rango]" caption="Rango"/>
    <dimension name="ventas" uniqueName="[ventas]" caption="ventas"/>
  </dimensions>
  <measureGroups count="9">
    <measureGroup name="fecha" caption="fecha"/>
    <measureGroup name="Gastos" caption="Gastos"/>
    <measureGroup name="HISTORIALVENTAS" caption="HISTORIALVENTAS"/>
    <measureGroup name="HISTORIALVENTAS4" caption="HISTORIALVENTAS4"/>
    <measureGroup name="INVENTARIO" caption="INVENTARIO"/>
    <measureGroup name="Productos_Unicos" caption="Productos_Unicos"/>
    <measureGroup name="Quitar_Otros" caption="Quitar_Otros"/>
    <measureGroup name="Rango" caption="Rango"/>
    <measureGroup name="ventas" caption="ventas"/>
  </measureGroups>
  <maps count="18">
    <map measureGroup="0" dimension="0"/>
    <map measureGroup="1" dimension="0"/>
    <map measureGroup="1" dimension="1"/>
    <map measureGroup="1" dimension="6"/>
    <map measureGroup="2" dimension="0"/>
    <map measureGroup="2" dimension="2"/>
    <map measureGroup="2" dimension="3"/>
    <map measureGroup="2" dimension="6"/>
    <map measureGroup="3" dimension="0"/>
    <map measureGroup="3" dimension="3"/>
    <map measureGroup="4" dimension="4"/>
    <map measureGroup="4" dimension="6"/>
    <map measureGroup="5" dimension="6"/>
    <map measureGroup="6" dimension="7"/>
    <map measureGroup="7" dimension="0"/>
    <map measureGroup="7" dimension="6"/>
    <map measureGroup="7" dimension="8"/>
    <map measureGroup="8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uario de Windows" refreshedDate="46049.674382754631" backgroundQuery="1" createdVersion="3" refreshedVersion="8" minRefreshableVersion="3" recordCount="0" supportSubquery="1" supportAdvancedDrill="1" xr:uid="{0A7AD473-B7B6-4AF4-B25A-9FD1782AA1B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fecha].[Fecha]" caption="Fecha" attribute="1" time="1" defaultMemberUniqueName="[fecha].[Fecha].[All]" allUniqueName="[fecha].[Fecha].[All]" dimensionUniqueName="[fecha]" displayFolder="" count="0" memberValueDatatype="7" unbalanced="0"/>
    <cacheHierarchy uniqueName="[fecha].[Fecha (mes)]" caption="Fecha (mes)" attribute="1" defaultMemberUniqueName="[fecha].[Fecha (mes)].[All]" allUniqueName="[fecha].[Fecha (mes)].[All]" dimensionUniqueName="[fecha]" displayFolder="" count="2" memberValueDatatype="130" unbalanced="0"/>
    <cacheHierarchy uniqueName="[fecha].[Fecha (año)]" caption="Fecha (año)" attribute="1" defaultMemberUniqueName="[fecha].[Fecha (año)].[All]" allUniqueName="[fecha].[Fecha (año)].[All]" dimensionUniqueName="[fecha]" displayFolder="" count="2" memberValueDatatype="130" unbalanced="0"/>
    <cacheHierarchy uniqueName="[Gastos].[Fecha]" caption="Fecha" attribute="1" time="1" defaultMemberUniqueName="[Gastos].[Fecha].[All]" allUniqueName="[Gastos].[Fecha].[All]" dimensionUniqueName="[Gastos]" displayFolder="" count="0" memberValueDatatype="7" unbalanced="0"/>
    <cacheHierarchy uniqueName="[Gastos].[Categoría]" caption="Categoría" attribute="1" defaultMemberUniqueName="[Gastos].[Categoría].[All]" allUniqueName="[Gastos].[Categoría].[All]" dimensionUniqueName="[Gastos]" displayFolder="" count="0" memberValueDatatype="130" unbalanced="0"/>
    <cacheHierarchy uniqueName="[Gastos].[Descripción]" caption="Descripción" attribute="1" defaultMemberUniqueName="[Gastos].[Descripción].[All]" allUniqueName="[Gastos].[Descripción].[All]" dimensionUniqueName="[Gastos]" displayFolder="" count="0" memberValueDatatype="130" unbalanced="0"/>
    <cacheHierarchy uniqueName="[Gastos].[Monto]" caption="Monto" attribute="1" defaultMemberUniqueName="[Gastos].[Monto].[All]" allUniqueName="[Gastos].[Monto].[All]" dimensionUniqueName="[Gastos]" displayFolder="" count="0" memberValueDatatype="20" unbalanced="0"/>
    <cacheHierarchy uniqueName="[Gastos].[Fecha (mes)]" caption="Fecha (mes)" attribute="1" defaultMemberUniqueName="[Gastos].[Fecha (mes)].[All]" allUniqueName="[Gastos].[Fecha (mes)].[All]" dimensionUniqueName="[Gastos]" displayFolder="" count="0" memberValueDatatype="130" unbalanced="0"/>
    <cacheHierarchy uniqueName="[HISTORIALVENTAS].[Código]" caption="Código" attribute="1" defaultMemberUniqueName="[HISTORIALVENTAS].[Código].[All]" allUniqueName="[HISTORIALVENTAS].[Código].[All]" dimensionUniqueName="[HISTORIALVENTAS]" displayFolder="" count="0" memberValueDatatype="130" unbalanced="0"/>
    <cacheHierarchy uniqueName="[HISTORIALVENTAS].[Nombre del producto]" caption="Nombre del producto" attribute="1" defaultMemberUniqueName="[HISTORIALVENTAS].[Nombre del producto].[All]" allUniqueName="[HISTORIALVENTAS].[Nombre del producto].[All]" dimensionUniqueName="[HISTORIALVENTAS]" displayFolder="" count="0" memberValueDatatype="130" unbalanced="0"/>
    <cacheHierarchy uniqueName="[HISTORIALVENTAS].[Fecha de venta]" caption="Fecha de venta" attribute="1" time="1" defaultMemberUniqueName="[HISTORIALVENTAS].[Fecha de venta].[All]" allUniqueName="[HISTORIALVENTAS].[Fecha de venta].[All]" dimensionUniqueName="[HISTORIALVENTAS]" displayFolder="" count="0" memberValueDatatype="7" unbalanced="0"/>
    <cacheHierarchy uniqueName="[HISTORIALVENTAS].[Cantidad Vendida]" caption="Cantidad Vendida" attribute="1" defaultMemberUniqueName="[HISTORIALVENTAS].[Cantidad Vendida].[All]" allUniqueName="[HISTORIALVENTAS].[Cantidad Vendida].[All]" dimensionUniqueName="[HISTORIALVENTAS]" displayFolder="" count="0" memberValueDatatype="20" unbalanced="0"/>
    <cacheHierarchy uniqueName="[HISTORIALVENTAS].[Precio]" caption="Precio" attribute="1" defaultMemberUniqueName="[HISTORIALVENTAS].[Precio].[All]" allUniqueName="[HISTORIALVENTAS].[Precio].[All]" dimensionUniqueName="[HISTORIALVENTAS]" displayFolder="" count="0" memberValueDatatype="20" unbalanced="0"/>
    <cacheHierarchy uniqueName="[HISTORIALVENTAS].[Total de Línea]" caption="Total de Línea" attribute="1" defaultMemberUniqueName="[HISTORIALVENTAS].[Total de Línea].[All]" allUniqueName="[HISTORIALVENTAS].[Total de Línea].[All]" dimensionUniqueName="[HISTORIALVENTAS]" displayFolder="" count="0" memberValueDatatype="20" unbalanced="0"/>
    <cacheHierarchy uniqueName="[HISTORIALVENTAS].[Factura ID]" caption="Factura ID" attribute="1" defaultMemberUniqueName="[HISTORIALVENTAS].[Factura ID].[All]" allUniqueName="[HISTORIALVENTAS].[Factura ID].[All]" dimensionUniqueName="[HISTORIALVENTAS]" displayFolder="" count="0" memberValueDatatype="5" unbalanced="0"/>
    <cacheHierarchy uniqueName="[HISTORIALVENTAS4].[Factura ID]" caption="Factura ID" attribute="1" defaultMemberUniqueName="[HISTORIALVENTAS4].[Factura ID].[All]" allUniqueName="[HISTORIALVENTAS4].[Factura ID].[All]" dimensionUniqueName="[HISTORIALVENTAS4]" displayFolder="" count="0" memberValueDatatype="130" unbalanced="0"/>
    <cacheHierarchy uniqueName="[HISTORIALVENTAS4].[Fecha de venta]" caption="Fecha de venta" attribute="1" time="1" defaultMemberUniqueName="[HISTORIALVENTAS4].[Fecha de venta].[All]" allUniqueName="[HISTORIALVENTAS4].[Fecha de venta].[All]" dimensionUniqueName="[HISTORIALVENTAS4]" displayFolder="" count="0" memberValueDatatype="7" unbalanced="0"/>
    <cacheHierarchy uniqueName="[HISTORIALVENTAS4].[Total Vendido]" caption="Total Vendido" attribute="1" defaultMemberUniqueName="[HISTORIALVENTAS4].[Total Vendido].[All]" allUniqueName="[HISTORIALVENTAS4].[Total Vendido].[All]" dimensionUniqueName="[HISTORIALVENTAS4]" displayFolder="" count="0" memberValueDatatype="20" unbalanced="0"/>
    <cacheHierarchy uniqueName="[HISTORIALVENTAS4].[Efectivo ingresado]" caption="Efectivo ingresado" attribute="1" defaultMemberUniqueName="[HISTORIALVENTAS4].[Efectivo ingresado].[All]" allUniqueName="[HISTORIALVENTAS4].[Efectivo ingresado].[All]" dimensionUniqueName="[HISTORIALVENTAS4]" displayFolder="" count="0" memberValueDatatype="20" unbalanced="0"/>
    <cacheHierarchy uniqueName="[HISTORIALVENTAS4].[Transferencia]" caption="Transferencia" attribute="1" defaultMemberUniqueName="[HISTORIALVENTAS4].[Transferencia].[All]" allUniqueName="[HISTORIALVENTAS4].[Transferencia].[All]" dimensionUniqueName="[HISTORIALVENTAS4]" displayFolder="" count="0" memberValueDatatype="20" unbalanced="0"/>
    <cacheHierarchy uniqueName="[INVENTARIO].[Código]" caption="Código" attribute="1" defaultMemberUniqueName="[INVENTARIO].[Código].[All]" allUniqueName="[INVENTARIO].[Código].[All]" dimensionUniqueName="[INVENTARIO]" displayFolder="" count="0" memberValueDatatype="130" unbalanced="0"/>
    <cacheHierarchy uniqueName="[INVENTARIO].[Nombre del producto]" caption="Nombre del producto" attribute="1" defaultMemberUniqueName="[INVENTARIO].[Nombre del producto].[All]" allUniqueName="[INVENTARIO].[Nombre del producto].[All]" dimensionUniqueName="[INVENTARIO]" displayFolder="" count="0" memberValueDatatype="130" unbalanced="0"/>
    <cacheHierarchy uniqueName="[INVENTARIO].[Fecha de entrada]" caption="Fecha de entrada" attribute="1" time="1" defaultMemberUniqueName="[INVENTARIO].[Fecha de entrada].[All]" allUniqueName="[INVENTARIO].[Fecha de entrada].[All]" dimensionUniqueName="[INVENTARIO]" displayFolder="" count="0" memberValueDatatype="7" unbalanced="0"/>
    <cacheHierarchy uniqueName="[INVENTARIO].[Cantidad Inicial]" caption="Cantidad Inicial" attribute="1" defaultMemberUniqueName="[INVENTARIO].[Cantidad Inicial].[All]" allUniqueName="[INVENTARIO].[Cantidad Inicial].[All]" dimensionUniqueName="[INVENTARIO]" displayFolder="" count="0" memberValueDatatype="20" unbalanced="0"/>
    <cacheHierarchy uniqueName="[INVENTARIO].[Cantidad Actual]" caption="Cantidad Actual" attribute="1" defaultMemberUniqueName="[INVENTARIO].[Cantidad Actual].[All]" allUniqueName="[INVENTARIO].[Cantidad Actual].[All]" dimensionUniqueName="[INVENTARIO]" displayFolder="" count="0" memberValueDatatype="20" unbalanced="0"/>
    <cacheHierarchy uniqueName="[INVENTARIO].[Precio Venta]" caption="Precio Venta" attribute="1" defaultMemberUniqueName="[INVENTARIO].[Precio Venta].[All]" allUniqueName="[INVENTARIO].[Precio Venta].[All]" dimensionUniqueName="[INVENTARIO]" displayFolder="" count="0" memberValueDatatype="20" unbalanced="0"/>
    <cacheHierarchy uniqueName="[INVENTARIO].[Precio Costo]" caption="Precio Costo" attribute="1" defaultMemberUniqueName="[INVENTARIO].[Precio Costo].[All]" allUniqueName="[INVENTARIO].[Precio Costo].[All]" dimensionUniqueName="[INVENTARIO]" displayFolder="" count="0" memberValueDatatype="20" unbalanced="0"/>
    <cacheHierarchy uniqueName="[INVENTARIO].[Fondo]" caption="Fondo" attribute="1" defaultMemberUniqueName="[INVENTARIO].[Fondo].[All]" allUniqueName="[INVENTARIO].[Fondo].[All]" dimensionUniqueName="[INVENTARIO]" displayFolder="" count="0" memberValueDatatype="20" unbalanced="0"/>
    <cacheHierarchy uniqueName="[Productos_Unicos].[Productos]" caption="Productos" attribute="1" defaultMemberUniqueName="[Productos_Unicos].[Productos].[All]" allUniqueName="[Productos_Unicos].[Productos].[All]" dimensionUniqueName="[Productos_Unicos]" displayFolder="" count="2" memberValueDatatype="130" unbalanced="0"/>
    <cacheHierarchy uniqueName="[Quitar_Otros].[Categoria]" caption="Categoria" attribute="1" defaultMemberUniqueName="[Quitar_Otros].[Categoria].[All]" allUniqueName="[Quitar_Otros].[Categoria].[All]" dimensionUniqueName="[Quitar_Otros]" displayFolder="" count="0" memberValueDatatype="130" unbalanced="0"/>
    <cacheHierarchy uniqueName="[Quitar_Otros].[Relacion]" caption="Relacion" attribute="1" defaultMemberUniqueName="[Quitar_Otros].[Relacion].[All]" allUniqueName="[Quitar_Otros].[Relacion].[All]" dimensionUniqueName="[Quitar_Otros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ategoría]" caption="Categoría" attribute="1" defaultMemberUniqueName="[Rango].[Categoría].[All]" allUniqueName="[Rango].[Categoría].[All]" dimensionUniqueName="[Rango]" displayFolder="" count="0" memberValueDatatype="130" unbalanced="0"/>
    <cacheHierarchy uniqueName="[Rango].[Descripción]" caption="Descripción" attribute="1" defaultMemberUniqueName="[Rango].[Descripción].[All]" allUniqueName="[Rango].[Descripción].[All]" dimensionUniqueName="[Rango]" displayFolder="" count="0" memberValueDatatype="130" unbalanced="0"/>
    <cacheHierarchy uniqueName="[Rango].[Monto]" caption="Monto" attribute="1" defaultMemberUniqueName="[Rango].[Monto].[All]" allUniqueName="[Rango].[Monto].[All]" dimensionUniqueName="[Rango]" displayFolder="" count="0" memberValueDatatype="20" unbalanced="0"/>
    <cacheHierarchy uniqueName="[ventas].[codigo]" caption="codigo" attribute="1" defaultMemberUniqueName="[ventas].[codigo].[All]" allUniqueName="[ventas].[codigo].[All]" dimensionUniqueName="[ventas]" displayFolder="" count="0" memberValueDatatype="20" unbalanced="0"/>
    <cacheHierarchy uniqueName="[ventas].[producto]" caption="producto" attribute="1" defaultMemberUniqueName="[ventas].[producto].[All]" allUniqueName="[ventas].[producto].[All]" dimensionUniqueName="[ventas]" displayFolder="" count="0" memberValueDatatype="130" unbalanced="0"/>
    <cacheHierarchy uniqueName="[ventas].[Fecha]" caption="Fecha" attribute="1" time="1" defaultMemberUniqueName="[ventas].[Fecha].[All]" allUniqueName="[ventas].[Fecha].[All]" dimensionUniqueName="[ventas]" displayFolder="" count="0" memberValueDatatype="7" unbalanced="0"/>
    <cacheHierarchy uniqueName="[ventas].[cantidad vendida]" caption="cantidad vendida" attribute="1" defaultMemberUniqueName="[ventas].[cantidad vendida].[All]" allUniqueName="[ventas].[cantidad vendida].[All]" dimensionUniqueName="[ventas]" displayFolder="" count="0" memberValueDatatype="20" unbalanced="0"/>
    <cacheHierarchy uniqueName="[ventas].[precio]" caption="precio" attribute="1" defaultMemberUniqueName="[ventas].[precio].[All]" allUniqueName="[ventas].[precio].[All]" dimensionUniqueName="[ventas]" displayFolder="" count="0" memberValueDatatype="20" unbalanced="0"/>
    <cacheHierarchy uniqueName="[ventas].[total]" caption="total" attribute="1" defaultMemberUniqueName="[ventas].[total].[All]" allUniqueName="[ventas].[total].[All]" dimensionUniqueName="[ventas]" displayFolder="" count="0" memberValueDatatype="20" unbalanced="0"/>
    <cacheHierarchy uniqueName="[ventas].[Fecha (año)]" caption="Fecha (año)" attribute="1" defaultMemberUniqueName="[ventas].[Fecha (año)].[All]" allUniqueName="[ventas].[Fecha (año)].[All]" dimensionUniqueName="[ventas]" displayFolder="" count="0" memberValueDatatype="130" unbalanced="0"/>
    <cacheHierarchy uniqueName="[ventas].[Fecha (mes)]" caption="Fecha (mes)" attribute="1" defaultMemberUniqueName="[ventas].[Fecha (mes)].[All]" allUniqueName="[ventas].[Fecha (mes)].[All]" dimensionUniqueName="[ventas]" displayFolder="" count="0" memberValueDatatype="130" unbalanced="0"/>
    <cacheHierarchy uniqueName="[ventas].[Costo por producto]" caption="Costo por producto" attribute="1" defaultMemberUniqueName="[ventas].[Costo por producto].[All]" allUniqueName="[ventas].[Costo por producto].[All]" dimensionUniqueName="[ventas]" displayFolder="" count="0" memberValueDatatype="20" unbalanced="0"/>
    <cacheHierarchy uniqueName="[ventas].[Costo total]" caption="Costo total" attribute="1" defaultMemberUniqueName="[ventas].[Costo total].[All]" allUniqueName="[ventas].[Costo total].[All]" dimensionUniqueName="[ventas]" displayFolder="" count="0" memberValueDatatype="20" unbalanced="0"/>
    <cacheHierarchy uniqueName="[fecha].[Fecha (índice de meses)]" caption="Fecha (índice de meses)" attribute="1" defaultMemberUniqueName="[fecha].[Fecha (índice de meses)].[All]" allUniqueName="[fecha].[Fecha (índice de meses)].[All]" dimensionUniqueName="[fecha]" displayFolder="" count="0" memberValueDatatype="20" unbalanced="0" hidden="1"/>
    <cacheHierarchy uniqueName="[Gastos].[Fecha (índice de meses)]" caption="Fecha (índice de meses)" attribute="1" defaultMemberUniqueName="[Gastos].[Fecha (índice de meses)].[All]" allUniqueName="[Gastos].[Fecha (índice de meses)].[All]" dimensionUniqueName="[Gastos]" displayFolder="" count="0" memberValueDatatype="20" unbalanced="0" hidden="1"/>
    <cacheHierarchy uniqueName="[ventas].[Fecha (índice de meses)]" caption="Fecha (índice de meses)" attribute="1" defaultMemberUniqueName="[ventas].[Fecha (índice de meses)].[All]" allUniqueName="[ventas].[Fecha (índice de meses)].[All]" dimensionUniqueName="[ventas]" displayFolder="" count="0" memberValueDatatype="20" unbalanced="0" hidden="1"/>
    <cacheHierarchy uniqueName="[Measures].[Beneficio]" caption="Beneficio" measure="1" displayFolder="" measureGroup="fecha" count="0"/>
    <cacheHierarchy uniqueName="[Measures].[Beneficio Total]" caption="Beneficio Total" measure="1" displayFolder="" measureGroup="Productos_Unicos" count="0"/>
    <cacheHierarchy uniqueName="[Measures].[__XL_Count Gastos]" caption="__XL_Count Gastos" measure="1" displayFolder="" measureGroup="Gastos" count="0" hidden="1"/>
    <cacheHierarchy uniqueName="[Measures].[__XL_Count fecha]" caption="__XL_Count fecha" measure="1" displayFolder="" measureGroup="fecha" count="0" hidden="1"/>
    <cacheHierarchy uniqueName="[Measures].[__XL_Count ventas]" caption="__XL_Count ventas" measure="1" displayFolder="" measureGroup="ventas" count="0" hidden="1"/>
    <cacheHierarchy uniqueName="[Measures].[__XL_Count Productos_Unicos]" caption="__XL_Count Productos_Unicos" measure="1" displayFolder="" measureGroup="Productos_Unicos" count="0" hidden="1"/>
    <cacheHierarchy uniqueName="[Measures].[__XL_Count HISTORIALVENTAS]" caption="__XL_Count HISTORIALVENTAS" measure="1" displayFolder="" measureGroup="HISTORIALVENTAS" count="0" hidden="1"/>
    <cacheHierarchy uniqueName="[Measures].[__XL_Count HISTORIALVENTAS4]" caption="__XL_Count HISTORIALVENTAS4" measure="1" displayFolder="" measureGroup="HISTORIALVENTAS4" count="0" hidden="1"/>
    <cacheHierarchy uniqueName="[Measures].[__XL_Count INVENTARIO]" caption="__XL_Count INVENTARIO" measure="1" displayFolder="" measureGroup="INVENTARIO" count="0" hidden="1"/>
    <cacheHierarchy uniqueName="[Measures].[__XL_Count Quitar_Otros]" caption="__XL_Count Quitar_Otros" measure="1" displayFolder="" measureGroup="Quitar_Otros" count="0" hidden="1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Recuento de Fecha]" caption="Recuento de Fecha" measure="1" displayFolder="" measureGroup="Gast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]" caption="Suma de Monto" measure="1" displayFolder="" measureGroup="Gasto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Recuento de Fecha (mes)]" caption="Recuento de Fecha (mes)" measure="1" displayFolder="" measureGroup="Gasto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total]" caption="Suma de total" measure="1" displayFolder="" measureGroup="venta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a de cantidad vendida]" caption="Suma de cantidad vendida" measure="1" displayFolder="" measureGroup="venta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Recuento de producto]" caption="Recuento de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Suma de Costo total]" caption="Suma de Costo total" measure="1" displayFolder="" measureGroup="ventas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a de Costo por producto]" caption="Suma de Costo por producto" measure="1" displayFolder="" measureGroup="ventas" count="0" hidden="1">
      <extLst>
        <ext xmlns:x15="http://schemas.microsoft.com/office/spreadsheetml/2010/11/main" uri="{B97F6D7D-B522-45F9-BDA1-12C45D357490}">
          <x15:cacheHierarchy aggregatedColumn="43"/>
        </ext>
      </extLst>
    </cacheHierarchy>
    <cacheHierarchy uniqueName="[Measures].[Suma de Total de Línea]" caption="Suma de Total de Línea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Total Vendido]" caption="Suma de Total Vendi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a de Cantidad Vendida 2]" caption="Suma de Cantidad Vendida 2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a de Precio Costo]" caption="Suma de Precio Costo" measure="1" displayFolder="" measureGroup="INVENTARIO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a de Fondo]" caption="Suma de Fondo" measure="1" displayFolder="" measureGroup="INVENTARIO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Recuento de Nombre del producto]" caption="Recuento de Nombre del product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Código]" caption="Recuento de Código" measure="1" displayFolder="" measureGroup="HISTORIALVENTA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a de Transferencia]" caption="Suma de Transferencia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a de Monto 2]" caption="Suma de Monto 2" measure="1" displayFolder="" measureGroup="Rango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Recuento de Efectivo ingresado]" caption="Recuento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a de Efectivo ingresado]" caption="Suma de Efectivo ingresado" measure="1" displayFolder="" measureGroup="HISTORIALVENTAS4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47747988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D661D-2573-4CB7-8096-642BE3642764}" name="Fondo_Total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E2:AE3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Fondo en inventario" fld="0" baseField="0" baseItem="0" numFmtId="3"/>
  </dataFields>
  <formats count="6"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dataOnly="0" labelOnly="1" outline="0" axis="axisValues" fieldPosition="0"/>
    </format>
  </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Fondo en inventari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ARIO]"/>
        <x15:activeTabTopLevelEntity name="[Productos_Unic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52605-303C-46C4-ACB0-0564B9571B25}" name="Ingresos_Din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4" rowHeaderCaption="Fecha">
  <location ref="Q2:T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4" baseField="1" baseItem="0" numFmtId="3"/>
    <dataField name="Gastos " fld="2" baseField="1" baseItem="0" numFmtId="3"/>
    <dataField fld="3" subtotal="count" baseField="1" baseItem="0" numFmtId="3"/>
  </dataFields>
  <formats count="14"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1" type="button" dataOnly="0" labelOnly="1" outline="0" axis="axisRow" fieldPosition="0"/>
    </format>
    <format dxfId="21">
      <pivotArea dataOnly="0" labelOnly="1" fieldPosition="0">
        <references count="1">
          <reference field="1" count="0"/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2">
          <reference field="0" count="0"/>
          <reference field="1" count="0" selected="0"/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1" type="button" dataOnly="0" labelOnly="1" outline="0" axis="axisRow" fieldPosition="0"/>
    </format>
    <format dxfId="14">
      <pivotArea dataOnly="0" labelOnly="1" fieldPosition="0">
        <references count="1">
          <reference field="1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2">
          <reference field="0" count="0"/>
          <reference field="1" count="0" selected="0"/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6" format="3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3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3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s "/>
    <pivotHierarchy dragToData="1"/>
    <pivotHierarchy dragToData="1" caption="Ingresos Totales"/>
    <pivotHierarchy dragToData="1"/>
    <pivotHierarchy dragToData="1"/>
    <pivotHierarchy dragToData="1"/>
    <pivotHierarchy dragToData="1"/>
    <pivotHierarchy dragToData="1" caption="Ingresos"/>
    <pivotHierarchy dragToData="1" caption="Ingres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ventas]"/>
        <x15:activeTabTopLevelEntity name="[Gastos]"/>
        <x15:activeTabTopLevelEntity name="[Productos_Unicos]"/>
        <x15:activeTabTopLevelEntity name="[HISTORIALVENTAS]"/>
        <x15:activeTabTopLevelEntity name="[HISTORIALVENTAS4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A8EE3-2CE6-4602-853E-7D623DA73BD8}" name="TablaDinámica1" cacheId="5" dataOnRows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1">
  <location ref="AG2:AH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name="Transferencia" fld="0" baseField="0" baseItem="0"/>
    <dataField name="Efectivo" fld="1" baseField="0" baseItem="0"/>
  </dataFields>
  <formats count="10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-2" type="button" dataOnly="0" labelOnly="1" outline="0" axis="axisRow" fieldPosition="0"/>
    </format>
    <format dxfId="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0">
      <pivotArea dataOnly="0" labelOnly="1" grandCol="1" outline="0" axis="axisCol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-2" type="button" dataOnly="0" labelOnly="1" outline="0" axis="axisRow" fieldPosition="0"/>
    </format>
    <format dxfId="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">
      <pivotArea dataOnly="0" labelOnly="1" grandCol="1" outline="0" axis="axisCol" fieldPosition="0"/>
    </format>
  </formats>
  <chartFormats count="5"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ransferencia"/>
    <pivotHierarchy dragToData="1"/>
    <pivotHierarchy dragToData="1"/>
    <pivotHierarchy dragToData="1" caption="Efectivo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HISTORIALVENTAS4]"/>
        <x15:activeTabTopLevelEntity name="[Productos_Unicos]"/>
        <x15:activeTabTopLevelEntity name="[fech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59832-9B2E-4FBE-BCDA-5161748D1403}" name="Distribucion de Gastos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6" rowHeaderCaption="Categoria">
  <location ref="V2:W4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Monto" fld="1" baseField="0" baseItem="0" numFmtId="3"/>
  </dataFields>
  <formats count="12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chartFormats count="2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ont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echa]"/>
        <x15:activeTabTopLevelEntity name="[Gas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6D2E87-0D1A-4435-90CC-6DFE3D9EA6DF}" name="Top_Beneficios" cacheId="2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chartFormat="8" rowHeaderCaption="Productos">
  <location ref="AB2:AC3" firstHeaderRow="1" firstDataRow="1" firstDataCol="1"/>
  <pivotFields count="4"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measureFilter="1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">
    <i>
      <x/>
    </i>
  </rowItems>
  <colItems count="1">
    <i/>
  </colItems>
  <dataFields count="1">
    <dataField fld="2" subtotal="count" baseField="0" baseItem="5" numFmtId="3"/>
  </dataFields>
  <formats count="10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0" type="button" dataOnly="0" labelOnly="1" outline="0" axis="axisRow" fieldPosition="0"/>
    </format>
    <format dxfId="53">
      <pivotArea dataOnly="0" labelOnly="1" fieldPosition="0">
        <references count="1">
          <reference field="0" count="0"/>
        </references>
      </pivotArea>
    </format>
    <format dxfId="52">
      <pivotArea dataOnly="0" labelOnly="1" outline="0" axis="axisValues" fieldPosition="0"/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0" type="button" dataOnly="0" labelOnly="1" outline="0" axis="axisRow" fieldPosition="0"/>
    </format>
    <format dxfId="48">
      <pivotArea dataOnly="0" labelOnly="1" fieldPosition="0">
        <references count="1">
          <reference field="0" count="0"/>
        </references>
      </pivotArea>
    </format>
    <format dxfId="47">
      <pivotArea dataOnly="0" labelOnly="1" outline="0" axis="axisValues" fieldPosition="0"/>
    </format>
  </formats>
  <chartFormats count="2"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Gasto por producto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27" iMeasureHier="49">
      <autoFilter ref="A1">
        <filterColumn colId="0">
          <top10 val="7" filterVal="7"/>
        </filterColumn>
      </autoFilter>
    </filter>
    <filter fld="1" type="count" id="11" iMeasureHier="61">
      <autoFilter ref="A1">
        <filterColumn colId="0">
          <top10 val="7" filterVal="7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Gast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AB1F5-2BA5-4D93-B87C-D100BF5E4E67}" name="Top productos vendidos" cacheId="1" applyNumberFormats="0" applyBorderFormats="0" applyFontFormats="0" applyPatternFormats="0" applyAlignmentFormats="0" applyWidthHeightFormats="1" dataCaption="Valores" updatedVersion="8" minRefreshableVersion="3" useAutoFormatting="1" subtotalHiddenItems="1" rowGrandTotals="0" itemPrintTitles="1" createdVersion="8" indent="0" outline="1" outlineData="1" multipleFieldFilters="0" chartFormat="18" rowHeaderCaption="Producto">
  <location ref="Y2:Z3" firstHeaderRow="1" firstDataRow="1" firstDataCol="1"/>
  <pivotFields count="4">
    <pivotField allDrilled="1" subtotalTop="0" showAll="0" measureFilter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measureFilter="1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1"/>
  </rowFields>
  <rowItems count="1">
    <i>
      <x/>
    </i>
  </rowItems>
  <colItems count="1">
    <i/>
  </colItems>
  <dataFields count="1">
    <dataField name="Cantidad Vendida" fld="2" baseField="1" baseItem="2"/>
  </dataFields>
  <formats count="10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0"/>
        </references>
      </pivotArea>
    </format>
    <format dxfId="57">
      <pivotArea dataOnly="0" labelOnly="1" outline="0" axis="axisValues" fieldPosition="0"/>
    </format>
  </formats>
  <chartFormats count="2">
    <chartFormat chart="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79"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 caption="Cantidad Vendid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2">
    <filter fld="0" type="count" id="1" iMeasureHier="64">
      <autoFilter ref="A1">
        <filterColumn colId="0">
          <top10 val="7" filterVal="7"/>
        </filterColumn>
      </autoFilter>
    </filter>
    <filter fld="1" type="count" id="2" iMeasureHier="70">
      <autoFilter ref="A1">
        <filterColumn colId="0">
          <top10 val="7" filterVal="7"/>
        </filterColumn>
      </autoFilter>
    </filter>
  </filters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tas]"/>
        <x15:activeTabTopLevelEntity name="[fecha]"/>
        <x15:activeTabTopLevelEntity name="[Productos_Unicos]"/>
        <x15:activeTabTopLevelEntity name="[HISTORIAL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mes" xr10:uid="{3058AC0D-27F9-4978-861F-0BC0A43495E5}" sourceName="[fecha].[Fecha (mes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mes)].[(All)]" sourceCaption="(All)" count="0"/>
        <level uniqueName="[fecha].[Fecha (mes)].[Fecha (mes)]" sourceCaption="Fecha (mes)" count="2">
          <ranges>
            <range startItem="0">
              <i n="[fecha].[Fecha (mes)].&amp;[ene]" c="ene"/>
              <i n="[fecha].[Fecha (mes)].&amp;" c="(en blanco)"/>
            </range>
          </ranges>
        </level>
      </levels>
      <selections count="1">
        <selection n="[fecha].[Fecha (mes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mes)].[Fecha (mes)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__año" xr10:uid="{54F05CCF-0CDE-43D0-B2A3-92446AFEE8D6}" sourceName="[fecha].[Fecha (año)]">
  <pivotTables>
    <pivotTable tabId="6" name="Ingresos_Din"/>
    <pivotTable tabId="6" name="Distribucion de Gastos"/>
    <pivotTable tabId="6" name="Fondo_Total"/>
    <pivotTable tabId="6" name="TablaDinámica1"/>
    <pivotTable tabId="6" name="Top productos vendidos"/>
    <pivotTable tabId="6" name="Top_Beneficios"/>
  </pivotTables>
  <data>
    <olap pivotCacheId="477479882">
      <levels count="2">
        <level uniqueName="[fecha].[Fecha (año)].[(All)]" sourceCaption="(All)" count="0"/>
        <level uniqueName="[fecha].[Fecha (año)].[Fecha (año)]" sourceCaption="Fecha (año)" count="2">
          <ranges>
            <range startItem="0">
              <i n="[fecha].[Fecha (año)].&amp;[2026]" c="2026"/>
              <i n="[fecha].[Fecha (año)].&amp;" c="(en blanco)"/>
            </range>
          </ranges>
        </level>
      </levels>
      <selections count="1">
        <selection n="[fecha].[Fecha (año)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fecha].[Fecha (año)].[Fecha (año)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uctos" xr10:uid="{A3D88A56-503F-4217-8557-908A4C2DD742}" sourceName="[Productos_Unicos].[Productos]">
  <pivotTables>
    <pivotTable tabId="6" name="Ingresos_Din"/>
    <pivotTable tabId="6" name="Fondo_Total"/>
    <pivotTable tabId="6" name="TablaDinámica1"/>
  </pivotTables>
  <data>
    <olap pivotCacheId="477479882">
      <levels count="2">
        <level uniqueName="[Productos_Unicos].[Productos].[(All)]" sourceCaption="(All)" count="0"/>
        <level uniqueName="[Productos_Unicos].[Productos].[Productos]" sourceCaption="Productos" count="2">
          <ranges>
            <range startItem="0">
              <i n="[Productos_Unicos].[Productos].&amp;[Cake]" c="Cake"/>
              <i n="[Productos_Unicos].[Productos].&amp;" c="(en blanco)"/>
            </range>
          </ranges>
        </level>
      </levels>
      <selections count="1">
        <selection n="[Productos_Unicos].[Producto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(mes)" xr10:uid="{C5B9F5F6-746D-4175-AAA7-A52569200D46}" cache="SegmentaciónDeDatos_Fecha__mes" caption="Fecha (mes)" columnCount="2" level="1" style="Tema Azul " rowHeight="241300"/>
  <slicer name="Fecha (año)" xr10:uid="{4F1FC26E-7340-41C4-BD5C-A6D42A0D7E4A}" cache="SegmentaciónDeDatos_Fecha__año" caption="Fecha (año)" columnCount="2" level="1" style="Tema Azul " rowHeight="241300"/>
  <slicer name="Productos" xr10:uid="{AB5D3D02-8A1E-4960-AE18-50EF453720B8}" cache="SegmentaciónDeDatos_Productos" caption="Productos" level="1" style="Tema Azul 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F182FE-FC00-47B7-9431-56224DDC8BCE}" name="INVENTARIO" displayName="INVENTARIO" ref="B4:P5" totalsRowShown="0" headerRowDxfId="153" dataDxfId="152" tableBorderDxfId="151">
  <autoFilter ref="B4:P5" xr:uid="{64892252-CAAF-4420-8FB8-5D899149D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B5:P5">
    <sortCondition ref="C4:C5"/>
  </sortState>
  <tableColumns count="15">
    <tableColumn id="1" xr3:uid="{66D4EC1F-A43B-441F-BF8D-D27F84486331}" name="Código" dataDxfId="150"/>
    <tableColumn id="2" xr3:uid="{53F68848-7186-4777-AC9F-BB43C20638CF}" name="Nombre del producto" dataDxfId="149"/>
    <tableColumn id="3" xr3:uid="{BF5499D3-D7BE-48C0-A016-7AFB63E42E53}" name="Fecha de entrada" dataDxfId="148"/>
    <tableColumn id="4" xr3:uid="{4137A105-77A5-40A8-B78B-4D33EA27C38A}" name="Cant. Inicial" dataDxfId="147"/>
    <tableColumn id="5" xr3:uid="{0EA9C39D-D093-44B2-9753-87157ACFBA6D}" name="Cant. Actual" dataDxfId="146"/>
    <tableColumn id="6" xr3:uid="{87B4411A-F612-4424-82BD-513A15C62DDE}" name="Precio Venta" dataDxfId="145"/>
    <tableColumn id="12" xr3:uid="{F55A2741-46B5-4D42-B450-5B58CEFC22A8}" name="¤V" dataDxfId="144"/>
    <tableColumn id="8" xr3:uid="{CA06E4FA-0E6C-415D-B574-7EE704136A7D}" name="Precio Costo" dataDxfId="143"/>
    <tableColumn id="13" xr3:uid="{4D1687E8-305A-4C71-A22F-581D0A86C8DF}" name="¤C" dataDxfId="142"/>
    <tableColumn id="7" xr3:uid="{E0209FA0-801A-4699-902A-DFCE440423EF}" name="Fondo" dataDxfId="141"/>
    <tableColumn id="14" xr3:uid="{E336FC80-0947-471F-98D4-F00388437F39}" name="¤F" dataDxfId="140"/>
    <tableColumn id="9" xr3:uid="{46BA1721-C405-4913-A2C9-CCC5F3F2FF90}" name="Ingreso Esp." dataDxfId="139"/>
    <tableColumn id="15" xr3:uid="{57AB7962-1E7E-4DFB-9A91-527FB958B3F2}" name="¤I" dataDxfId="138"/>
    <tableColumn id="10" xr3:uid="{9A9F9914-CE5E-4285-802B-E14AE874147C}" name="Ganancia Esp." dataDxfId="137"/>
    <tableColumn id="16" xr3:uid="{C2531EBE-3960-4462-B960-8C61D12A6BEB}" name="¤G" dataDxfId="136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4D9928F-4FBF-4E4A-B027-E5CF93002D8B}" name="INGREDIENTES" displayName="INGREDIENTES" ref="B4:G5" insertRow="1" totalsRowShown="0" headerRowDxfId="135" dataDxfId="134">
  <autoFilter ref="B4:G5" xr:uid="{44D9928F-4FBF-4E4A-B027-E5CF93002D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14DE99-5EC7-44CF-9E1A-16706CC173D5}" name="Nombre del Ingrediente" dataDxfId="133"/>
    <tableColumn id="2" xr3:uid="{42D7ECC2-2733-430E-BFFF-0023740B73E0}" name="Cantidad referencia" dataDxfId="132"/>
    <tableColumn id="3" xr3:uid="{0769AE53-ACA5-4053-910D-9AA7515E9A89}" name="Cantidad Actual" dataDxfId="131"/>
    <tableColumn id="4" xr3:uid="{EAF6CCFA-7CE4-43EF-9B0F-4C853ADD8282}" name="Unidad Base" dataDxfId="130"/>
    <tableColumn id="5" xr3:uid="{54E6DC03-0B69-4709-A7D4-39E44D408B65}" name="Precio/U.Base" dataDxfId="129"/>
    <tableColumn id="6" xr3:uid="{2CF50E4F-7190-40BC-8683-88010B485CE7}" name="Fondo" dataDxfId="12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62721-7BA4-4E4D-97B5-9658C216260F}" name="Recetas" displayName="Recetas" ref="B4:I5" insertRow="1" totalsRowShown="0" headerRowDxfId="127" dataDxfId="125" headerRowBorderDxfId="126" tableBorderDxfId="124">
  <autoFilter ref="B4:I5" xr:uid="{63D62721-7BA4-4E4D-97B5-9658C21626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B5:I5">
    <sortCondition ref="B4"/>
  </sortState>
  <tableColumns count="8">
    <tableColumn id="1" xr3:uid="{B12F16AE-D0CE-40F9-8C66-A963BE926077}" name="Receta" dataDxfId="123"/>
    <tableColumn id="4" xr3:uid="{E9AEC241-CF81-4AE0-BA09-25B54F3AD6FA}" name="Lote" dataDxfId="122"/>
    <tableColumn id="2" xr3:uid="{C05ED785-5A9D-420E-BC17-DB2C2B338CC2}" name="Inversión/Lote" dataDxfId="121"/>
    <tableColumn id="5" xr3:uid="{52E6E00C-B22C-488C-A2F4-4202FC260FB0}" name="Precio/Lote" dataDxfId="120"/>
    <tableColumn id="8" xr3:uid="{1385C178-98B2-4059-AC11-E33CC0F4DEFF}" name="Ganancia/Lote" dataDxfId="119"/>
    <tableColumn id="6" xr3:uid="{57C4CF79-5EA0-4A7A-B30F-44487A859E1A}" name="Inversión/Unidad" dataDxfId="118"/>
    <tableColumn id="3" xr3:uid="{9B223A94-3532-44C1-82E5-B957409E8968}" name="Precio/Unidad" dataDxfId="117"/>
    <tableColumn id="7" xr3:uid="{F4F995FD-93CC-4B5D-9F12-8D0ACEEF2CCF}" name="Ganancia/Unidad" dataDxfId="11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C61110E-A7DC-4BA3-AD4C-B9D3D8D37455}" name="Ingredientes_Receta" displayName="Ingredientes_Receta" ref="B4:E5" insertRow="1" totalsRowShown="0" headerRowDxfId="115" dataDxfId="114">
  <autoFilter ref="B4:E5" xr:uid="{AC61110E-A7DC-4BA3-AD4C-B9D3D8D3745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ED9E5B3C-3200-4E25-8788-2F323A79D27F}" name="Receta" dataDxfId="113"/>
    <tableColumn id="2" xr3:uid="{E1F87AF5-322B-4945-9874-A1B192892E31}" name="Ingrediente" dataDxfId="112"/>
    <tableColumn id="3" xr3:uid="{D3848C66-4E46-4820-BC0B-A137742D8DBE}" name="Cantidad" dataDxfId="111"/>
    <tableColumn id="4" xr3:uid="{F2D1B6C3-D8B2-4B9D-B8E4-31EFAE15DF72}" name="Unidad" dataDxfId="11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824479-0743-441E-99FD-CEA4BD60ED0E}" name="HISTORIALVENTAS" displayName="HISTORIALVENTAS" ref="B4:J5" headerRowDxfId="109" dataDxfId="108">
  <autoFilter ref="B4:J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B5:J5">
    <sortCondition descending="1" ref="J4"/>
  </sortState>
  <tableColumns count="9">
    <tableColumn id="1" xr3:uid="{B0CC4171-0490-4619-8483-BB5147884BBB}" name="Código" totalsRowLabel="Total" dataDxfId="107" totalsRowDxfId="106"/>
    <tableColumn id="2" xr3:uid="{6D56D3AF-718B-4700-9805-55BCBD322465}" name="Nombre del producto" dataDxfId="105" totalsRowDxfId="104"/>
    <tableColumn id="3" xr3:uid="{2E183EB3-8ADB-4ECC-9A9E-8FBE40D5ACAF}" name="Fecha de venta" dataDxfId="103" totalsRowDxfId="102"/>
    <tableColumn id="4" xr3:uid="{DCFF683F-D8B0-47FA-8D2B-C5414C7EB499}" name="Cantidad Vendida" dataDxfId="101" totalsRowDxfId="100"/>
    <tableColumn id="5" xr3:uid="{1C102216-F37A-4D7F-BD5C-9C4F790F88FD}" name="Precio" dataDxfId="99" totalsRowDxfId="98"/>
    <tableColumn id="7" xr3:uid="{53FDD828-79AE-456A-9F32-6D5C0BA737C9}" name="¤P" dataDxfId="97" totalsRowDxfId="96"/>
    <tableColumn id="6" xr3:uid="{CD8B1C7B-D11E-4107-BE27-0FEEAD15924A}" name="Total de Línea" dataDxfId="95" totalsRowDxfId="94"/>
    <tableColumn id="9" xr3:uid="{4BC2643E-113E-41C6-9BBA-43C3777240B6}" name="¤T" dataDxfId="93" totalsRowDxfId="92"/>
    <tableColumn id="8" xr3:uid="{7C73CD9B-0D6A-4DA0-B8A9-1904E226C306}" name="Factura ID" totalsRowFunction="sum" dataDxfId="91" totalsRowDxfId="9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AA8C047-AF50-4A50-A301-6E03D9C96AE5}" name="HISTORIALVENTAS4" displayName="HISTORIALVENTAS4" ref="B4:F5" totalsRowShown="0" headerRowDxfId="89" dataDxfId="88">
  <autoFilter ref="B4:F5" xr:uid="{E5551B64-01C2-402B-A1EF-C104A0C44C7C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5">
    <sortCondition descending="1" ref="B4"/>
  </sortState>
  <tableColumns count="5">
    <tableColumn id="1" xr3:uid="{BDEAE7DF-3592-4F12-8ED4-7FD3DD034806}" name="Factura ID" dataDxfId="87"/>
    <tableColumn id="3" xr3:uid="{4B4ABB7A-2313-4DA4-A5B2-D9198B0B068F}" name="Fecha de venta" dataDxfId="86"/>
    <tableColumn id="6" xr3:uid="{4CFC5E78-B4BB-4D17-93ED-00F09A7BE9ED}" name="Efectivo MN" dataDxfId="85"/>
    <tableColumn id="8" xr3:uid="{F44C4BDA-DD50-48C4-8DE7-A9F234DD7244}" name="Transferencia MN" dataDxfId="84"/>
    <tableColumn id="2" xr3:uid="{C13CA0DD-7CCB-4AE1-9792-87D3B74F6CCA}" name="USD" dataDxfId="83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04E6B3-3063-4FCC-A894-AB26B0B864BE}" name="Gastos" displayName="Gastos" ref="B4:F5" headerRowDxfId="82" dataDxfId="81">
  <autoFilter ref="B4:F5" xr:uid="{0904E6B3-3063-4FCC-A894-AB26B0B864BE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B5:F5">
    <sortCondition descending="1" ref="B4"/>
  </sortState>
  <tableColumns count="5">
    <tableColumn id="1" xr3:uid="{A23803EE-553A-4783-AC00-63AAC7655FA0}" name="Fecha" totalsRowLabel="Total" dataDxfId="80" totalsRowDxfId="79"/>
    <tableColumn id="2" xr3:uid="{2B52D49E-7A34-4E6A-ABD8-A1B88985AD51}" name="Categoría" dataDxfId="78" totalsRowDxfId="77"/>
    <tableColumn id="4" xr3:uid="{D43EB8F7-50F8-45DE-94AA-79FE9589E22F}" name="Descripción" totalsRowFunction="count" dataDxfId="76" totalsRowDxfId="75"/>
    <tableColumn id="3" xr3:uid="{1DB8496F-FA14-4635-BBA8-D78289BF8FD5}" name="Monto" dataDxfId="74"/>
    <tableColumn id="5" xr3:uid="{57A15CA0-ACA8-4C36-A062-C5BFBE64654B}" name="¤" dataDxfId="73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684DD4-7058-4F73-96DA-940FB3D50B7A}" name="Trabajadores" displayName="Trabajadores" ref="B4:E5" insertRow="1" totalsRowShown="0" headerRowDxfId="72" dataDxfId="71">
  <autoFilter ref="B4:E5" xr:uid="{B1684DD4-7058-4F73-96DA-940FB3D50B7A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5:E5">
    <sortCondition ref="B4"/>
  </sortState>
  <tableColumns count="4">
    <tableColumn id="1" xr3:uid="{57C2C263-B1B4-4441-BF9F-B0493CEDAC26}" name="Nombre" dataDxfId="70"/>
    <tableColumn id="2" xr3:uid="{3BB0BCC3-5259-4640-8BED-FEE8178A1019}" name="Cargo" dataDxfId="69"/>
    <tableColumn id="3" xr3:uid="{0DFC97CA-3F7A-4F18-8CA1-C789D0F01792}" name="Salario %" dataDxfId="68" dataCellStyle="Porcentaje"/>
    <tableColumn id="4" xr3:uid="{A1A2CEF4-22D1-4E66-B1CD-78F130936678}" name="Salario Mínimo" dataDxfId="67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338A8-A6C2-4DB9-97F2-8AE640F1AB0C}" name="FechasUnicas" displayName="FechasUnicas" ref="A1:A9" totalsRowShown="0" headerRowDxfId="4" dataDxfId="3">
  <autoFilter ref="A1:A9" xr:uid="{CC2338A8-A6C2-4DB9-97F2-8AE640F1AB0C}"/>
  <sortState xmlns:xlrd2="http://schemas.microsoft.com/office/spreadsheetml/2017/richdata2" ref="A2:A9">
    <sortCondition descending="1" ref="A1:A2"/>
  </sortState>
  <tableColumns count="1">
    <tableColumn id="1" xr3:uid="{DB60A6D9-5748-456E-B73D-B1E8FF259184}" name="Fecha" dataDxfId="2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AA34EF-579F-439F-B880-7A46B996DB4E}" name="Productos_Unicos" displayName="Productos_Unicos" ref="C1:C17" totalsRowShown="0" dataDxfId="1">
  <autoFilter ref="C1:C17" xr:uid="{48AA34EF-579F-439F-B880-7A46B996DB4E}"/>
  <sortState xmlns:xlrd2="http://schemas.microsoft.com/office/spreadsheetml/2017/richdata2" ref="C2:C17">
    <sortCondition ref="C1"/>
  </sortState>
  <tableColumns count="1">
    <tableColumn id="1" xr3:uid="{7EDD823B-35FE-47EE-BA51-14B5680BD9BE}" name="Producto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8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A55A-817B-4D3B-AC60-1703A2ACE858}">
  <sheetPr codeName="Hoja4">
    <tabColor rgb="FF002060"/>
  </sheetPr>
  <dimension ref="B1:R9"/>
  <sheetViews>
    <sheetView showGridLines="0" showRowColHeaders="0" zoomScale="79" zoomScaleNormal="85" workbookViewId="0">
      <selection activeCell="K17" sqref="K17"/>
    </sheetView>
  </sheetViews>
  <sheetFormatPr baseColWidth="10" defaultColWidth="10.81640625" defaultRowHeight="20.149999999999999" customHeight="1" x14ac:dyDescent="0.35"/>
  <cols>
    <col min="1" max="1" width="4" style="20" customWidth="1"/>
    <col min="2" max="2" width="12.7265625" style="20" customWidth="1"/>
    <col min="3" max="3" width="23.7265625" style="20" customWidth="1"/>
    <col min="4" max="4" width="18.1796875" style="21" customWidth="1"/>
    <col min="5" max="5" width="14.26953125" style="20" customWidth="1"/>
    <col min="6" max="6" width="13.453125" style="20" customWidth="1"/>
    <col min="7" max="7" width="16.1796875" style="80" customWidth="1"/>
    <col min="8" max="8" width="5.54296875" style="22" bestFit="1" customWidth="1"/>
    <col min="9" max="9" width="16.1796875" style="80" customWidth="1"/>
    <col min="10" max="10" width="5.54296875" style="22" bestFit="1" customWidth="1"/>
    <col min="11" max="11" width="21" style="80" customWidth="1"/>
    <col min="12" max="12" width="5.54296875" style="22" bestFit="1" customWidth="1"/>
    <col min="13" max="13" width="21" style="80" customWidth="1"/>
    <col min="14" max="14" width="5.54296875" style="22" bestFit="1" customWidth="1"/>
    <col min="15" max="15" width="21" style="80" customWidth="1"/>
    <col min="16" max="16" width="5.54296875" style="22" bestFit="1" customWidth="1"/>
    <col min="17" max="17" width="7.26953125" style="20" customWidth="1"/>
    <col min="18" max="18" width="14.453125" style="20" bestFit="1" customWidth="1"/>
    <col min="19" max="16384" width="10.81640625" style="20"/>
  </cols>
  <sheetData>
    <row r="1" spans="2:18" ht="44.25" customHeight="1" x14ac:dyDescent="0.35">
      <c r="F1" s="70"/>
      <c r="I1" s="82"/>
      <c r="J1" s="71"/>
    </row>
    <row r="2" spans="2:18" ht="20.149999999999999" customHeight="1" x14ac:dyDescent="0.35">
      <c r="G2" s="29" t="s">
        <v>65</v>
      </c>
    </row>
    <row r="3" spans="2:18" ht="20.149999999999999" customHeight="1" x14ac:dyDescent="0.35">
      <c r="G3" s="72">
        <v>550</v>
      </c>
    </row>
    <row r="4" spans="2:18" s="23" customFormat="1" ht="20.149999999999999" customHeight="1" x14ac:dyDescent="0.35">
      <c r="B4" s="73" t="s">
        <v>13</v>
      </c>
      <c r="C4" s="74" t="s">
        <v>14</v>
      </c>
      <c r="D4" s="75" t="s">
        <v>15</v>
      </c>
      <c r="E4" s="74" t="s">
        <v>57</v>
      </c>
      <c r="F4" s="74" t="s">
        <v>58</v>
      </c>
      <c r="G4" s="85" t="s">
        <v>17</v>
      </c>
      <c r="H4" s="76" t="s">
        <v>66</v>
      </c>
      <c r="I4" s="85" t="s">
        <v>18</v>
      </c>
      <c r="J4" s="77" t="s">
        <v>67</v>
      </c>
      <c r="K4" s="85" t="s">
        <v>19</v>
      </c>
      <c r="L4" s="77" t="s">
        <v>68</v>
      </c>
      <c r="M4" s="85" t="s">
        <v>59</v>
      </c>
      <c r="N4" s="77" t="s">
        <v>69</v>
      </c>
      <c r="O4" s="85" t="s">
        <v>60</v>
      </c>
      <c r="P4" s="77" t="s">
        <v>70</v>
      </c>
      <c r="Q4" s="24"/>
      <c r="R4" s="29"/>
    </row>
    <row r="5" spans="2:18" ht="20.149999999999999" customHeight="1" x14ac:dyDescent="0.35">
      <c r="B5" s="36" t="s">
        <v>99</v>
      </c>
      <c r="C5" s="36" t="s">
        <v>100</v>
      </c>
      <c r="D5" s="78">
        <v>46169</v>
      </c>
      <c r="E5" s="36">
        <v>110</v>
      </c>
      <c r="F5" s="79">
        <v>101</v>
      </c>
      <c r="G5" s="86">
        <v>3</v>
      </c>
      <c r="H5" s="60" t="s">
        <v>72</v>
      </c>
      <c r="I5" s="86">
        <v>1000</v>
      </c>
      <c r="J5" s="60" t="s">
        <v>73</v>
      </c>
      <c r="K5" s="86">
        <v>101000</v>
      </c>
      <c r="L5" s="60" t="s">
        <v>73</v>
      </c>
      <c r="M5" s="86">
        <v>303</v>
      </c>
      <c r="N5" s="60" t="s">
        <v>72</v>
      </c>
      <c r="O5" s="86">
        <v>119.36363636363636</v>
      </c>
      <c r="P5" s="60" t="s">
        <v>72</v>
      </c>
    </row>
    <row r="6" spans="2:18" ht="20.149999999999999" customHeight="1" x14ac:dyDescent="0.35">
      <c r="C6" s="26"/>
    </row>
    <row r="9" spans="2:18" ht="20.149999999999999" customHeight="1" x14ac:dyDescent="0.35">
      <c r="K9" s="87"/>
      <c r="L9" s="25"/>
    </row>
  </sheetData>
  <sheetProtection algorithmName="SHA-512" hashValue="Ek0oAnUrAjnCgQ8Zpc21nSbMtYM882goyLUI5C46GhpKOSjjtJSquvb1pE/1DI23Y7yhbATcptNiWCDn7+raCg==" saltValue="4I+H4QHuCXj+LqV5nyH/rA==" spinCount="100000" sheet="1" objects="1" scenarios="1"/>
  <sortState xmlns:xlrd2="http://schemas.microsoft.com/office/spreadsheetml/2017/richdata2" ref="B4:P4">
    <sortCondition ref="C5"/>
    <sortCondition ref="D5"/>
  </sortState>
  <conditionalFormatting sqref="F5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044-3E2A-4966-849E-1D6A9DEEFF38}">
  <sheetPr codeName="Hoja10">
    <tabColor rgb="FFFFC000"/>
  </sheetPr>
  <dimension ref="B1:I1000"/>
  <sheetViews>
    <sheetView showGridLines="0" showRowColHeaders="0" workbookViewId="0">
      <selection activeCell="J8" sqref="J8"/>
    </sheetView>
  </sheetViews>
  <sheetFormatPr baseColWidth="10" defaultColWidth="22" defaultRowHeight="20.149999999999999" customHeight="1" x14ac:dyDescent="0.35"/>
  <cols>
    <col min="1" max="1" width="5.26953125" style="23" customWidth="1"/>
    <col min="2" max="2" width="22" style="23" customWidth="1"/>
    <col min="3" max="3" width="23.54296875" style="27" customWidth="1"/>
    <col min="4" max="4" width="18" style="27" customWidth="1"/>
    <col min="5" max="5" width="14.453125" style="23" customWidth="1"/>
    <col min="6" max="6" width="17.453125" style="24" customWidth="1"/>
    <col min="7" max="7" width="18.26953125" style="24" customWidth="1"/>
    <col min="8" max="8" width="6.1796875" style="23" customWidth="1"/>
    <col min="9" max="16384" width="22" style="23"/>
  </cols>
  <sheetData>
    <row r="1" spans="2:9" ht="44.15" customHeight="1" x14ac:dyDescent="0.35"/>
    <row r="4" spans="2:9" ht="20.149999999999999" customHeight="1" x14ac:dyDescent="0.35">
      <c r="B4" s="62" t="s">
        <v>39</v>
      </c>
      <c r="C4" s="63" t="s">
        <v>50</v>
      </c>
      <c r="D4" s="63" t="s">
        <v>16</v>
      </c>
      <c r="E4" s="62" t="s">
        <v>41</v>
      </c>
      <c r="F4" s="64" t="s">
        <v>40</v>
      </c>
      <c r="G4" s="64" t="s">
        <v>19</v>
      </c>
      <c r="I4" s="65" t="s">
        <v>51</v>
      </c>
    </row>
    <row r="5" spans="2:9" ht="20.149999999999999" customHeight="1" x14ac:dyDescent="0.35">
      <c r="B5" s="29"/>
      <c r="C5" s="30"/>
      <c r="D5" s="59"/>
      <c r="E5" s="29"/>
      <c r="F5" s="28"/>
      <c r="G5" s="28"/>
      <c r="I5" s="28">
        <f>SUM(INGREDIENTES[Fondo])</f>
        <v>0</v>
      </c>
    </row>
    <row r="6" spans="2:9" ht="20.149999999999999" customHeight="1" x14ac:dyDescent="0.35">
      <c r="D6" s="58"/>
    </row>
    <row r="7" spans="2:9" ht="20.149999999999999" customHeight="1" x14ac:dyDescent="0.35">
      <c r="D7" s="58"/>
    </row>
    <row r="8" spans="2:9" ht="20.149999999999999" customHeight="1" x14ac:dyDescent="0.35">
      <c r="D8" s="58"/>
    </row>
    <row r="9" spans="2:9" ht="20.149999999999999" customHeight="1" x14ac:dyDescent="0.35">
      <c r="D9" s="58"/>
    </row>
    <row r="10" spans="2:9" ht="20.149999999999999" customHeight="1" x14ac:dyDescent="0.35">
      <c r="D10" s="58"/>
    </row>
    <row r="11" spans="2:9" ht="20.149999999999999" customHeight="1" x14ac:dyDescent="0.35">
      <c r="D11" s="58"/>
    </row>
    <row r="12" spans="2:9" ht="20.149999999999999" customHeight="1" x14ac:dyDescent="0.35">
      <c r="D12" s="58"/>
    </row>
    <row r="13" spans="2:9" ht="20.149999999999999" customHeight="1" x14ac:dyDescent="0.35">
      <c r="D13" s="58"/>
    </row>
    <row r="14" spans="2:9" ht="20.149999999999999" customHeight="1" x14ac:dyDescent="0.35">
      <c r="D14" s="58"/>
    </row>
    <row r="15" spans="2:9" ht="20.149999999999999" customHeight="1" x14ac:dyDescent="0.35">
      <c r="D15" s="58"/>
    </row>
    <row r="16" spans="2:9" ht="20.149999999999999" customHeight="1" x14ac:dyDescent="0.35">
      <c r="D16" s="58"/>
    </row>
    <row r="17" spans="4:4" ht="20.149999999999999" customHeight="1" x14ac:dyDescent="0.35">
      <c r="D17" s="58"/>
    </row>
    <row r="18" spans="4:4" ht="20.149999999999999" customHeight="1" x14ac:dyDescent="0.35">
      <c r="D18" s="58"/>
    </row>
    <row r="19" spans="4:4" ht="20.149999999999999" customHeight="1" x14ac:dyDescent="0.35">
      <c r="D19" s="58"/>
    </row>
    <row r="20" spans="4:4" ht="20.149999999999999" customHeight="1" x14ac:dyDescent="0.35">
      <c r="D20" s="58"/>
    </row>
    <row r="21" spans="4:4" ht="20.149999999999999" customHeight="1" x14ac:dyDescent="0.35">
      <c r="D21" s="58"/>
    </row>
    <row r="22" spans="4:4" ht="20.149999999999999" customHeight="1" x14ac:dyDescent="0.35">
      <c r="D22" s="58"/>
    </row>
    <row r="23" spans="4:4" ht="20.149999999999999" customHeight="1" x14ac:dyDescent="0.35">
      <c r="D23" s="58"/>
    </row>
    <row r="24" spans="4:4" ht="20.149999999999999" customHeight="1" x14ac:dyDescent="0.35">
      <c r="D24" s="58"/>
    </row>
    <row r="25" spans="4:4" ht="20.149999999999999" customHeight="1" x14ac:dyDescent="0.35">
      <c r="D25" s="58"/>
    </row>
    <row r="26" spans="4:4" ht="20.149999999999999" customHeight="1" x14ac:dyDescent="0.35">
      <c r="D26" s="58"/>
    </row>
    <row r="27" spans="4:4" ht="20.149999999999999" customHeight="1" x14ac:dyDescent="0.35">
      <c r="D27" s="58"/>
    </row>
    <row r="28" spans="4:4" ht="20.149999999999999" customHeight="1" x14ac:dyDescent="0.35">
      <c r="D28" s="58"/>
    </row>
    <row r="29" spans="4:4" ht="20.149999999999999" customHeight="1" x14ac:dyDescent="0.35">
      <c r="D29" s="58"/>
    </row>
    <row r="30" spans="4:4" ht="20.149999999999999" customHeight="1" x14ac:dyDescent="0.35">
      <c r="D30" s="58"/>
    </row>
    <row r="31" spans="4:4" ht="20.149999999999999" customHeight="1" x14ac:dyDescent="0.35">
      <c r="D31" s="58"/>
    </row>
    <row r="32" spans="4:4" ht="20.149999999999999" customHeight="1" x14ac:dyDescent="0.35">
      <c r="D32" s="58"/>
    </row>
    <row r="33" spans="4:4" ht="20.149999999999999" customHeight="1" x14ac:dyDescent="0.35">
      <c r="D33" s="58"/>
    </row>
    <row r="34" spans="4:4" ht="20.149999999999999" customHeight="1" x14ac:dyDescent="0.35">
      <c r="D34" s="58"/>
    </row>
    <row r="35" spans="4:4" ht="20.149999999999999" customHeight="1" x14ac:dyDescent="0.35">
      <c r="D35" s="58"/>
    </row>
    <row r="36" spans="4:4" ht="20.149999999999999" customHeight="1" x14ac:dyDescent="0.35">
      <c r="D36" s="58"/>
    </row>
    <row r="37" spans="4:4" ht="20.149999999999999" customHeight="1" x14ac:dyDescent="0.35">
      <c r="D37" s="58"/>
    </row>
    <row r="38" spans="4:4" ht="20.149999999999999" customHeight="1" x14ac:dyDescent="0.35">
      <c r="D38" s="58"/>
    </row>
    <row r="39" spans="4:4" ht="20.149999999999999" customHeight="1" x14ac:dyDescent="0.35">
      <c r="D39" s="58"/>
    </row>
    <row r="40" spans="4:4" ht="20.149999999999999" customHeight="1" x14ac:dyDescent="0.35">
      <c r="D40" s="58"/>
    </row>
    <row r="41" spans="4:4" ht="20.149999999999999" customHeight="1" x14ac:dyDescent="0.35">
      <c r="D41" s="58"/>
    </row>
    <row r="42" spans="4:4" ht="20.149999999999999" customHeight="1" x14ac:dyDescent="0.35">
      <c r="D42" s="58"/>
    </row>
    <row r="43" spans="4:4" ht="20.149999999999999" customHeight="1" x14ac:dyDescent="0.35">
      <c r="D43" s="58"/>
    </row>
    <row r="44" spans="4:4" ht="20.149999999999999" customHeight="1" x14ac:dyDescent="0.35">
      <c r="D44" s="58"/>
    </row>
    <row r="45" spans="4:4" ht="20.149999999999999" customHeight="1" x14ac:dyDescent="0.35">
      <c r="D45" s="58"/>
    </row>
    <row r="46" spans="4:4" ht="20.149999999999999" customHeight="1" x14ac:dyDescent="0.35">
      <c r="D46" s="58"/>
    </row>
    <row r="47" spans="4:4" ht="20.149999999999999" customHeight="1" x14ac:dyDescent="0.35">
      <c r="D47" s="58"/>
    </row>
    <row r="48" spans="4:4" ht="20.149999999999999" customHeight="1" x14ac:dyDescent="0.35">
      <c r="D48" s="58"/>
    </row>
    <row r="49" spans="4:4" ht="20.149999999999999" customHeight="1" x14ac:dyDescent="0.35">
      <c r="D49" s="58"/>
    </row>
    <row r="50" spans="4:4" ht="20.149999999999999" customHeight="1" x14ac:dyDescent="0.35">
      <c r="D50" s="58"/>
    </row>
    <row r="51" spans="4:4" ht="20.149999999999999" customHeight="1" x14ac:dyDescent="0.35">
      <c r="D51" s="58"/>
    </row>
    <row r="52" spans="4:4" ht="20.149999999999999" customHeight="1" x14ac:dyDescent="0.35">
      <c r="D52" s="58"/>
    </row>
    <row r="53" spans="4:4" ht="20.149999999999999" customHeight="1" x14ac:dyDescent="0.35">
      <c r="D53" s="58"/>
    </row>
    <row r="54" spans="4:4" ht="20.149999999999999" customHeight="1" x14ac:dyDescent="0.35">
      <c r="D54" s="58"/>
    </row>
    <row r="55" spans="4:4" ht="20.149999999999999" customHeight="1" x14ac:dyDescent="0.35">
      <c r="D55" s="58"/>
    </row>
    <row r="56" spans="4:4" ht="20.149999999999999" customHeight="1" x14ac:dyDescent="0.35">
      <c r="D56" s="58"/>
    </row>
    <row r="57" spans="4:4" ht="20.149999999999999" customHeight="1" x14ac:dyDescent="0.35">
      <c r="D57" s="58"/>
    </row>
    <row r="58" spans="4:4" ht="20.149999999999999" customHeight="1" x14ac:dyDescent="0.35">
      <c r="D58" s="58"/>
    </row>
    <row r="59" spans="4:4" ht="20.149999999999999" customHeight="1" x14ac:dyDescent="0.35">
      <c r="D59" s="58"/>
    </row>
    <row r="60" spans="4:4" ht="20.149999999999999" customHeight="1" x14ac:dyDescent="0.35">
      <c r="D60" s="58"/>
    </row>
    <row r="61" spans="4:4" ht="20.149999999999999" customHeight="1" x14ac:dyDescent="0.35">
      <c r="D61" s="58"/>
    </row>
    <row r="62" spans="4:4" ht="20.149999999999999" customHeight="1" x14ac:dyDescent="0.35">
      <c r="D62" s="58"/>
    </row>
    <row r="63" spans="4:4" ht="20.149999999999999" customHeight="1" x14ac:dyDescent="0.35">
      <c r="D63" s="58"/>
    </row>
    <row r="64" spans="4:4" ht="20.149999999999999" customHeight="1" x14ac:dyDescent="0.35">
      <c r="D64" s="58"/>
    </row>
    <row r="65" spans="4:4" ht="20.149999999999999" customHeight="1" x14ac:dyDescent="0.35">
      <c r="D65" s="58"/>
    </row>
    <row r="66" spans="4:4" ht="20.149999999999999" customHeight="1" x14ac:dyDescent="0.35">
      <c r="D66" s="58"/>
    </row>
    <row r="67" spans="4:4" ht="20.149999999999999" customHeight="1" x14ac:dyDescent="0.35">
      <c r="D67" s="58"/>
    </row>
    <row r="68" spans="4:4" ht="20.149999999999999" customHeight="1" x14ac:dyDescent="0.35">
      <c r="D68" s="58"/>
    </row>
    <row r="69" spans="4:4" ht="20.149999999999999" customHeight="1" x14ac:dyDescent="0.35">
      <c r="D69" s="58"/>
    </row>
    <row r="70" spans="4:4" ht="20.149999999999999" customHeight="1" x14ac:dyDescent="0.35">
      <c r="D70" s="58"/>
    </row>
    <row r="71" spans="4:4" ht="20.149999999999999" customHeight="1" x14ac:dyDescent="0.35">
      <c r="D71" s="58"/>
    </row>
    <row r="72" spans="4:4" ht="20.149999999999999" customHeight="1" x14ac:dyDescent="0.35">
      <c r="D72" s="58"/>
    </row>
    <row r="73" spans="4:4" ht="20.149999999999999" customHeight="1" x14ac:dyDescent="0.35">
      <c r="D73" s="58"/>
    </row>
    <row r="74" spans="4:4" ht="20.149999999999999" customHeight="1" x14ac:dyDescent="0.35">
      <c r="D74" s="58"/>
    </row>
    <row r="75" spans="4:4" ht="20.149999999999999" customHeight="1" x14ac:dyDescent="0.35">
      <c r="D75" s="58"/>
    </row>
    <row r="76" spans="4:4" ht="20.149999999999999" customHeight="1" x14ac:dyDescent="0.35">
      <c r="D76" s="58"/>
    </row>
    <row r="77" spans="4:4" ht="20.149999999999999" customHeight="1" x14ac:dyDescent="0.35">
      <c r="D77" s="58"/>
    </row>
    <row r="78" spans="4:4" ht="20.149999999999999" customHeight="1" x14ac:dyDescent="0.35">
      <c r="D78" s="58"/>
    </row>
    <row r="79" spans="4:4" ht="20.149999999999999" customHeight="1" x14ac:dyDescent="0.35">
      <c r="D79" s="58"/>
    </row>
    <row r="80" spans="4:4" ht="20.149999999999999" customHeight="1" x14ac:dyDescent="0.35">
      <c r="D80" s="58"/>
    </row>
    <row r="81" spans="4:4" ht="20.149999999999999" customHeight="1" x14ac:dyDescent="0.35">
      <c r="D81" s="58"/>
    </row>
    <row r="82" spans="4:4" ht="20.149999999999999" customHeight="1" x14ac:dyDescent="0.35">
      <c r="D82" s="58"/>
    </row>
    <row r="83" spans="4:4" ht="20.149999999999999" customHeight="1" x14ac:dyDescent="0.35">
      <c r="D83" s="58"/>
    </row>
    <row r="84" spans="4:4" ht="20.149999999999999" customHeight="1" x14ac:dyDescent="0.35">
      <c r="D84" s="58"/>
    </row>
    <row r="85" spans="4:4" ht="20.149999999999999" customHeight="1" x14ac:dyDescent="0.35">
      <c r="D85" s="58"/>
    </row>
    <row r="86" spans="4:4" ht="20.149999999999999" customHeight="1" x14ac:dyDescent="0.35">
      <c r="D86" s="58"/>
    </row>
    <row r="87" spans="4:4" ht="20.149999999999999" customHeight="1" x14ac:dyDescent="0.35">
      <c r="D87" s="58"/>
    </row>
    <row r="88" spans="4:4" ht="20.149999999999999" customHeight="1" x14ac:dyDescent="0.35">
      <c r="D88" s="58"/>
    </row>
    <row r="89" spans="4:4" ht="20.149999999999999" customHeight="1" x14ac:dyDescent="0.35">
      <c r="D89" s="58"/>
    </row>
    <row r="90" spans="4:4" ht="20.149999999999999" customHeight="1" x14ac:dyDescent="0.35">
      <c r="D90" s="58"/>
    </row>
    <row r="91" spans="4:4" ht="20.149999999999999" customHeight="1" x14ac:dyDescent="0.35">
      <c r="D91" s="58"/>
    </row>
    <row r="92" spans="4:4" ht="20.149999999999999" customHeight="1" x14ac:dyDescent="0.35">
      <c r="D92" s="58"/>
    </row>
    <row r="93" spans="4:4" ht="20.149999999999999" customHeight="1" x14ac:dyDescent="0.35">
      <c r="D93" s="58"/>
    </row>
    <row r="94" spans="4:4" ht="20.149999999999999" customHeight="1" x14ac:dyDescent="0.35">
      <c r="D94" s="58"/>
    </row>
    <row r="95" spans="4:4" ht="20.149999999999999" customHeight="1" x14ac:dyDescent="0.35">
      <c r="D95" s="58"/>
    </row>
    <row r="96" spans="4:4" ht="20.149999999999999" customHeight="1" x14ac:dyDescent="0.35">
      <c r="D96" s="58"/>
    </row>
    <row r="97" spans="4:4" ht="20.149999999999999" customHeight="1" x14ac:dyDescent="0.35">
      <c r="D97" s="58"/>
    </row>
    <row r="98" spans="4:4" ht="20.149999999999999" customHeight="1" x14ac:dyDescent="0.35">
      <c r="D98" s="58"/>
    </row>
    <row r="99" spans="4:4" ht="20.149999999999999" customHeight="1" x14ac:dyDescent="0.35">
      <c r="D99" s="58"/>
    </row>
    <row r="100" spans="4:4" ht="20.149999999999999" customHeight="1" x14ac:dyDescent="0.35">
      <c r="D100" s="58"/>
    </row>
    <row r="101" spans="4:4" ht="20.149999999999999" customHeight="1" x14ac:dyDescent="0.35">
      <c r="D101" s="58"/>
    </row>
    <row r="102" spans="4:4" ht="20.149999999999999" customHeight="1" x14ac:dyDescent="0.35">
      <c r="D102" s="58"/>
    </row>
    <row r="103" spans="4:4" ht="20.149999999999999" customHeight="1" x14ac:dyDescent="0.35">
      <c r="D103" s="58"/>
    </row>
    <row r="104" spans="4:4" ht="20.149999999999999" customHeight="1" x14ac:dyDescent="0.35">
      <c r="D104" s="58"/>
    </row>
    <row r="105" spans="4:4" ht="20.149999999999999" customHeight="1" x14ac:dyDescent="0.35">
      <c r="D105" s="58"/>
    </row>
    <row r="106" spans="4:4" ht="20.149999999999999" customHeight="1" x14ac:dyDescent="0.35">
      <c r="D106" s="58"/>
    </row>
    <row r="107" spans="4:4" ht="20.149999999999999" customHeight="1" x14ac:dyDescent="0.35">
      <c r="D107" s="58"/>
    </row>
    <row r="108" spans="4:4" ht="20.149999999999999" customHeight="1" x14ac:dyDescent="0.35">
      <c r="D108" s="58"/>
    </row>
    <row r="109" spans="4:4" ht="20.149999999999999" customHeight="1" x14ac:dyDescent="0.35">
      <c r="D109" s="58"/>
    </row>
    <row r="110" spans="4:4" ht="20.149999999999999" customHeight="1" x14ac:dyDescent="0.35">
      <c r="D110" s="58"/>
    </row>
    <row r="111" spans="4:4" ht="20.149999999999999" customHeight="1" x14ac:dyDescent="0.35">
      <c r="D111" s="58"/>
    </row>
    <row r="112" spans="4:4" ht="20.149999999999999" customHeight="1" x14ac:dyDescent="0.35">
      <c r="D112" s="58"/>
    </row>
    <row r="113" spans="4:4" ht="20.149999999999999" customHeight="1" x14ac:dyDescent="0.35">
      <c r="D113" s="58"/>
    </row>
    <row r="114" spans="4:4" ht="20.149999999999999" customHeight="1" x14ac:dyDescent="0.35">
      <c r="D114" s="58"/>
    </row>
    <row r="115" spans="4:4" ht="20.149999999999999" customHeight="1" x14ac:dyDescent="0.35">
      <c r="D115" s="58"/>
    </row>
    <row r="116" spans="4:4" ht="20.149999999999999" customHeight="1" x14ac:dyDescent="0.35">
      <c r="D116" s="58"/>
    </row>
    <row r="117" spans="4:4" ht="20.149999999999999" customHeight="1" x14ac:dyDescent="0.35">
      <c r="D117" s="58"/>
    </row>
    <row r="118" spans="4:4" ht="20.149999999999999" customHeight="1" x14ac:dyDescent="0.35">
      <c r="D118" s="58"/>
    </row>
    <row r="119" spans="4:4" ht="20.149999999999999" customHeight="1" x14ac:dyDescent="0.35">
      <c r="D119" s="58"/>
    </row>
    <row r="120" spans="4:4" ht="20.149999999999999" customHeight="1" x14ac:dyDescent="0.35">
      <c r="D120" s="58"/>
    </row>
    <row r="121" spans="4:4" ht="20.149999999999999" customHeight="1" x14ac:dyDescent="0.35">
      <c r="D121" s="58"/>
    </row>
    <row r="122" spans="4:4" ht="20.149999999999999" customHeight="1" x14ac:dyDescent="0.35">
      <c r="D122" s="58"/>
    </row>
    <row r="123" spans="4:4" ht="20.149999999999999" customHeight="1" x14ac:dyDescent="0.35">
      <c r="D123" s="58"/>
    </row>
    <row r="124" spans="4:4" ht="20.149999999999999" customHeight="1" x14ac:dyDescent="0.35">
      <c r="D124" s="58"/>
    </row>
    <row r="125" spans="4:4" ht="20.149999999999999" customHeight="1" x14ac:dyDescent="0.35">
      <c r="D125" s="58"/>
    </row>
    <row r="126" spans="4:4" ht="20.149999999999999" customHeight="1" x14ac:dyDescent="0.35">
      <c r="D126" s="58"/>
    </row>
    <row r="127" spans="4:4" ht="20.149999999999999" customHeight="1" x14ac:dyDescent="0.35">
      <c r="D127" s="58"/>
    </row>
    <row r="128" spans="4:4" ht="20.149999999999999" customHeight="1" x14ac:dyDescent="0.35">
      <c r="D128" s="58"/>
    </row>
    <row r="129" spans="4:4" ht="20.149999999999999" customHeight="1" x14ac:dyDescent="0.35">
      <c r="D129" s="58"/>
    </row>
    <row r="130" spans="4:4" ht="20.149999999999999" customHeight="1" x14ac:dyDescent="0.35">
      <c r="D130" s="58"/>
    </row>
    <row r="131" spans="4:4" ht="20.149999999999999" customHeight="1" x14ac:dyDescent="0.35">
      <c r="D131" s="58"/>
    </row>
    <row r="132" spans="4:4" ht="20.149999999999999" customHeight="1" x14ac:dyDescent="0.35">
      <c r="D132" s="58"/>
    </row>
    <row r="133" spans="4:4" ht="20.149999999999999" customHeight="1" x14ac:dyDescent="0.35">
      <c r="D133" s="58"/>
    </row>
    <row r="134" spans="4:4" ht="20.149999999999999" customHeight="1" x14ac:dyDescent="0.35">
      <c r="D134" s="58"/>
    </row>
    <row r="135" spans="4:4" ht="20.149999999999999" customHeight="1" x14ac:dyDescent="0.35">
      <c r="D135" s="58"/>
    </row>
    <row r="136" spans="4:4" ht="20.149999999999999" customHeight="1" x14ac:dyDescent="0.35">
      <c r="D136" s="58"/>
    </row>
    <row r="137" spans="4:4" ht="20.149999999999999" customHeight="1" x14ac:dyDescent="0.35">
      <c r="D137" s="58"/>
    </row>
    <row r="138" spans="4:4" ht="20.149999999999999" customHeight="1" x14ac:dyDescent="0.35">
      <c r="D138" s="58"/>
    </row>
    <row r="139" spans="4:4" ht="20.149999999999999" customHeight="1" x14ac:dyDescent="0.35">
      <c r="D139" s="58"/>
    </row>
    <row r="140" spans="4:4" ht="20.149999999999999" customHeight="1" x14ac:dyDescent="0.35">
      <c r="D140" s="58"/>
    </row>
    <row r="141" spans="4:4" ht="20.149999999999999" customHeight="1" x14ac:dyDescent="0.35">
      <c r="D141" s="58"/>
    </row>
    <row r="142" spans="4:4" ht="20.149999999999999" customHeight="1" x14ac:dyDescent="0.35">
      <c r="D142" s="58"/>
    </row>
    <row r="143" spans="4:4" ht="20.149999999999999" customHeight="1" x14ac:dyDescent="0.35">
      <c r="D143" s="58"/>
    </row>
    <row r="144" spans="4:4" ht="20.149999999999999" customHeight="1" x14ac:dyDescent="0.35">
      <c r="D144" s="58"/>
    </row>
    <row r="145" spans="4:4" ht="20.149999999999999" customHeight="1" x14ac:dyDescent="0.35">
      <c r="D145" s="58"/>
    </row>
    <row r="146" spans="4:4" ht="20.149999999999999" customHeight="1" x14ac:dyDescent="0.35">
      <c r="D146" s="58"/>
    </row>
    <row r="147" spans="4:4" ht="20.149999999999999" customHeight="1" x14ac:dyDescent="0.35">
      <c r="D147" s="58"/>
    </row>
    <row r="148" spans="4:4" ht="20.149999999999999" customHeight="1" x14ac:dyDescent="0.35">
      <c r="D148" s="58"/>
    </row>
    <row r="149" spans="4:4" ht="20.149999999999999" customHeight="1" x14ac:dyDescent="0.35">
      <c r="D149" s="58"/>
    </row>
    <row r="150" spans="4:4" ht="20.149999999999999" customHeight="1" x14ac:dyDescent="0.35">
      <c r="D150" s="58"/>
    </row>
    <row r="151" spans="4:4" ht="20.149999999999999" customHeight="1" x14ac:dyDescent="0.35">
      <c r="D151" s="58"/>
    </row>
    <row r="152" spans="4:4" ht="20.149999999999999" customHeight="1" x14ac:dyDescent="0.35">
      <c r="D152" s="58"/>
    </row>
    <row r="153" spans="4:4" ht="20.149999999999999" customHeight="1" x14ac:dyDescent="0.35">
      <c r="D153" s="58"/>
    </row>
    <row r="154" spans="4:4" ht="20.149999999999999" customHeight="1" x14ac:dyDescent="0.35">
      <c r="D154" s="58"/>
    </row>
    <row r="155" spans="4:4" ht="20.149999999999999" customHeight="1" x14ac:dyDescent="0.35">
      <c r="D155" s="58"/>
    </row>
    <row r="156" spans="4:4" ht="20.149999999999999" customHeight="1" x14ac:dyDescent="0.35">
      <c r="D156" s="58"/>
    </row>
    <row r="157" spans="4:4" ht="20.149999999999999" customHeight="1" x14ac:dyDescent="0.35">
      <c r="D157" s="58"/>
    </row>
    <row r="158" spans="4:4" ht="20.149999999999999" customHeight="1" x14ac:dyDescent="0.35">
      <c r="D158" s="58"/>
    </row>
    <row r="159" spans="4:4" ht="20.149999999999999" customHeight="1" x14ac:dyDescent="0.35">
      <c r="D159" s="58"/>
    </row>
    <row r="160" spans="4:4" ht="20.149999999999999" customHeight="1" x14ac:dyDescent="0.35">
      <c r="D160" s="58"/>
    </row>
    <row r="161" spans="4:4" ht="20.149999999999999" customHeight="1" x14ac:dyDescent="0.35">
      <c r="D161" s="58"/>
    </row>
    <row r="162" spans="4:4" ht="20.149999999999999" customHeight="1" x14ac:dyDescent="0.35">
      <c r="D162" s="58"/>
    </row>
    <row r="163" spans="4:4" ht="20.149999999999999" customHeight="1" x14ac:dyDescent="0.35">
      <c r="D163" s="58"/>
    </row>
    <row r="164" spans="4:4" ht="20.149999999999999" customHeight="1" x14ac:dyDescent="0.35">
      <c r="D164" s="58"/>
    </row>
    <row r="165" spans="4:4" ht="20.149999999999999" customHeight="1" x14ac:dyDescent="0.35">
      <c r="D165" s="58"/>
    </row>
    <row r="166" spans="4:4" ht="20.149999999999999" customHeight="1" x14ac:dyDescent="0.35">
      <c r="D166" s="58"/>
    </row>
    <row r="167" spans="4:4" ht="20.149999999999999" customHeight="1" x14ac:dyDescent="0.35">
      <c r="D167" s="58"/>
    </row>
    <row r="168" spans="4:4" ht="20.149999999999999" customHeight="1" x14ac:dyDescent="0.35">
      <c r="D168" s="58"/>
    </row>
    <row r="169" spans="4:4" ht="20.149999999999999" customHeight="1" x14ac:dyDescent="0.35">
      <c r="D169" s="58"/>
    </row>
    <row r="170" spans="4:4" ht="20.149999999999999" customHeight="1" x14ac:dyDescent="0.35">
      <c r="D170" s="58"/>
    </row>
    <row r="171" spans="4:4" ht="20.149999999999999" customHeight="1" x14ac:dyDescent="0.35">
      <c r="D171" s="58"/>
    </row>
    <row r="172" spans="4:4" ht="20.149999999999999" customHeight="1" x14ac:dyDescent="0.35">
      <c r="D172" s="58"/>
    </row>
    <row r="173" spans="4:4" ht="20.149999999999999" customHeight="1" x14ac:dyDescent="0.35">
      <c r="D173" s="58"/>
    </row>
    <row r="174" spans="4:4" ht="20.149999999999999" customHeight="1" x14ac:dyDescent="0.35">
      <c r="D174" s="58"/>
    </row>
    <row r="175" spans="4:4" ht="20.149999999999999" customHeight="1" x14ac:dyDescent="0.35">
      <c r="D175" s="58"/>
    </row>
    <row r="176" spans="4:4" ht="20.149999999999999" customHeight="1" x14ac:dyDescent="0.35">
      <c r="D176" s="58"/>
    </row>
    <row r="177" spans="4:4" ht="20.149999999999999" customHeight="1" x14ac:dyDescent="0.35">
      <c r="D177" s="58"/>
    </row>
    <row r="178" spans="4:4" ht="20.149999999999999" customHeight="1" x14ac:dyDescent="0.35">
      <c r="D178" s="58"/>
    </row>
    <row r="179" spans="4:4" ht="20.149999999999999" customHeight="1" x14ac:dyDescent="0.35">
      <c r="D179" s="58"/>
    </row>
    <row r="180" spans="4:4" ht="20.149999999999999" customHeight="1" x14ac:dyDescent="0.35">
      <c r="D180" s="58"/>
    </row>
    <row r="181" spans="4:4" ht="20.149999999999999" customHeight="1" x14ac:dyDescent="0.35">
      <c r="D181" s="58"/>
    </row>
    <row r="182" spans="4:4" ht="20.149999999999999" customHeight="1" x14ac:dyDescent="0.35">
      <c r="D182" s="58"/>
    </row>
    <row r="183" spans="4:4" ht="20.149999999999999" customHeight="1" x14ac:dyDescent="0.35">
      <c r="D183" s="58"/>
    </row>
    <row r="184" spans="4:4" ht="20.149999999999999" customHeight="1" x14ac:dyDescent="0.35">
      <c r="D184" s="58"/>
    </row>
    <row r="185" spans="4:4" ht="20.149999999999999" customHeight="1" x14ac:dyDescent="0.35">
      <c r="D185" s="58"/>
    </row>
    <row r="186" spans="4:4" ht="20.149999999999999" customHeight="1" x14ac:dyDescent="0.35">
      <c r="D186" s="58"/>
    </row>
    <row r="187" spans="4:4" ht="20.149999999999999" customHeight="1" x14ac:dyDescent="0.35">
      <c r="D187" s="58"/>
    </row>
    <row r="188" spans="4:4" ht="20.149999999999999" customHeight="1" x14ac:dyDescent="0.35">
      <c r="D188" s="58"/>
    </row>
    <row r="189" spans="4:4" ht="20.149999999999999" customHeight="1" x14ac:dyDescent="0.35">
      <c r="D189" s="58"/>
    </row>
    <row r="190" spans="4:4" ht="20.149999999999999" customHeight="1" x14ac:dyDescent="0.35">
      <c r="D190" s="58"/>
    </row>
    <row r="191" spans="4:4" ht="20.149999999999999" customHeight="1" x14ac:dyDescent="0.35">
      <c r="D191" s="58"/>
    </row>
    <row r="192" spans="4:4" ht="20.149999999999999" customHeight="1" x14ac:dyDescent="0.35">
      <c r="D192" s="58"/>
    </row>
    <row r="193" spans="4:4" ht="20.149999999999999" customHeight="1" x14ac:dyDescent="0.35">
      <c r="D193" s="58"/>
    </row>
    <row r="194" spans="4:4" ht="20.149999999999999" customHeight="1" x14ac:dyDescent="0.35">
      <c r="D194" s="58"/>
    </row>
    <row r="195" spans="4:4" ht="20.149999999999999" customHeight="1" x14ac:dyDescent="0.35">
      <c r="D195" s="58"/>
    </row>
    <row r="196" spans="4:4" ht="20.149999999999999" customHeight="1" x14ac:dyDescent="0.35">
      <c r="D196" s="58"/>
    </row>
    <row r="197" spans="4:4" ht="20.149999999999999" customHeight="1" x14ac:dyDescent="0.35">
      <c r="D197" s="58"/>
    </row>
    <row r="198" spans="4:4" ht="20.149999999999999" customHeight="1" x14ac:dyDescent="0.35">
      <c r="D198" s="58"/>
    </row>
    <row r="199" spans="4:4" ht="20.149999999999999" customHeight="1" x14ac:dyDescent="0.35">
      <c r="D199" s="58"/>
    </row>
    <row r="200" spans="4:4" ht="20.149999999999999" customHeight="1" x14ac:dyDescent="0.35">
      <c r="D200" s="58"/>
    </row>
    <row r="201" spans="4:4" ht="20.149999999999999" customHeight="1" x14ac:dyDescent="0.35">
      <c r="D201" s="58"/>
    </row>
    <row r="202" spans="4:4" ht="20.149999999999999" customHeight="1" x14ac:dyDescent="0.35">
      <c r="D202" s="58"/>
    </row>
    <row r="203" spans="4:4" ht="20.149999999999999" customHeight="1" x14ac:dyDescent="0.35">
      <c r="D203" s="58"/>
    </row>
    <row r="204" spans="4:4" ht="20.149999999999999" customHeight="1" x14ac:dyDescent="0.35">
      <c r="D204" s="58"/>
    </row>
    <row r="205" spans="4:4" ht="20.149999999999999" customHeight="1" x14ac:dyDescent="0.35">
      <c r="D205" s="58"/>
    </row>
    <row r="206" spans="4:4" ht="20.149999999999999" customHeight="1" x14ac:dyDescent="0.35">
      <c r="D206" s="58"/>
    </row>
    <row r="207" spans="4:4" ht="20.149999999999999" customHeight="1" x14ac:dyDescent="0.35">
      <c r="D207" s="58"/>
    </row>
    <row r="208" spans="4:4" ht="20.149999999999999" customHeight="1" x14ac:dyDescent="0.35">
      <c r="D208" s="58"/>
    </row>
    <row r="209" spans="4:4" ht="20.149999999999999" customHeight="1" x14ac:dyDescent="0.35">
      <c r="D209" s="58"/>
    </row>
    <row r="210" spans="4:4" ht="20.149999999999999" customHeight="1" x14ac:dyDescent="0.35">
      <c r="D210" s="58"/>
    </row>
    <row r="211" spans="4:4" ht="20.149999999999999" customHeight="1" x14ac:dyDescent="0.35">
      <c r="D211" s="58"/>
    </row>
    <row r="212" spans="4:4" ht="20.149999999999999" customHeight="1" x14ac:dyDescent="0.35">
      <c r="D212" s="58"/>
    </row>
    <row r="213" spans="4:4" ht="20.149999999999999" customHeight="1" x14ac:dyDescent="0.35">
      <c r="D213" s="58"/>
    </row>
    <row r="214" spans="4:4" ht="20.149999999999999" customHeight="1" x14ac:dyDescent="0.35">
      <c r="D214" s="58"/>
    </row>
    <row r="215" spans="4:4" ht="20.149999999999999" customHeight="1" x14ac:dyDescent="0.35">
      <c r="D215" s="58"/>
    </row>
    <row r="216" spans="4:4" ht="20.149999999999999" customHeight="1" x14ac:dyDescent="0.35">
      <c r="D216" s="58"/>
    </row>
    <row r="217" spans="4:4" ht="20.149999999999999" customHeight="1" x14ac:dyDescent="0.35">
      <c r="D217" s="58"/>
    </row>
    <row r="218" spans="4:4" ht="20.149999999999999" customHeight="1" x14ac:dyDescent="0.35">
      <c r="D218" s="58"/>
    </row>
    <row r="219" spans="4:4" ht="20.149999999999999" customHeight="1" x14ac:dyDescent="0.35">
      <c r="D219" s="58"/>
    </row>
    <row r="220" spans="4:4" ht="20.149999999999999" customHeight="1" x14ac:dyDescent="0.35">
      <c r="D220" s="58"/>
    </row>
    <row r="221" spans="4:4" ht="20.149999999999999" customHeight="1" x14ac:dyDescent="0.35">
      <c r="D221" s="58"/>
    </row>
    <row r="222" spans="4:4" ht="20.149999999999999" customHeight="1" x14ac:dyDescent="0.35">
      <c r="D222" s="58"/>
    </row>
    <row r="223" spans="4:4" ht="20.149999999999999" customHeight="1" x14ac:dyDescent="0.35">
      <c r="D223" s="58"/>
    </row>
    <row r="224" spans="4:4" ht="20.149999999999999" customHeight="1" x14ac:dyDescent="0.35">
      <c r="D224" s="58"/>
    </row>
    <row r="225" spans="4:4" ht="20.149999999999999" customHeight="1" x14ac:dyDescent="0.35">
      <c r="D225" s="58"/>
    </row>
    <row r="226" spans="4:4" ht="20.149999999999999" customHeight="1" x14ac:dyDescent="0.35">
      <c r="D226" s="58"/>
    </row>
    <row r="227" spans="4:4" ht="20.149999999999999" customHeight="1" x14ac:dyDescent="0.35">
      <c r="D227" s="58"/>
    </row>
    <row r="228" spans="4:4" ht="20.149999999999999" customHeight="1" x14ac:dyDescent="0.35">
      <c r="D228" s="58"/>
    </row>
    <row r="229" spans="4:4" ht="20.149999999999999" customHeight="1" x14ac:dyDescent="0.35">
      <c r="D229" s="58"/>
    </row>
    <row r="230" spans="4:4" ht="20.149999999999999" customHeight="1" x14ac:dyDescent="0.35">
      <c r="D230" s="58"/>
    </row>
    <row r="231" spans="4:4" ht="20.149999999999999" customHeight="1" x14ac:dyDescent="0.35">
      <c r="D231" s="58"/>
    </row>
    <row r="232" spans="4:4" ht="20.149999999999999" customHeight="1" x14ac:dyDescent="0.35">
      <c r="D232" s="58"/>
    </row>
    <row r="233" spans="4:4" ht="20.149999999999999" customHeight="1" x14ac:dyDescent="0.35">
      <c r="D233" s="58"/>
    </row>
    <row r="234" spans="4:4" ht="20.149999999999999" customHeight="1" x14ac:dyDescent="0.35">
      <c r="D234" s="58"/>
    </row>
    <row r="235" spans="4:4" ht="20.149999999999999" customHeight="1" x14ac:dyDescent="0.35">
      <c r="D235" s="58"/>
    </row>
    <row r="236" spans="4:4" ht="20.149999999999999" customHeight="1" x14ac:dyDescent="0.35">
      <c r="D236" s="58"/>
    </row>
    <row r="237" spans="4:4" ht="20.149999999999999" customHeight="1" x14ac:dyDescent="0.35">
      <c r="D237" s="58"/>
    </row>
    <row r="238" spans="4:4" ht="20.149999999999999" customHeight="1" x14ac:dyDescent="0.35">
      <c r="D238" s="58"/>
    </row>
    <row r="239" spans="4:4" ht="20.149999999999999" customHeight="1" x14ac:dyDescent="0.35">
      <c r="D239" s="58"/>
    </row>
    <row r="240" spans="4:4" ht="20.149999999999999" customHeight="1" x14ac:dyDescent="0.35">
      <c r="D240" s="58"/>
    </row>
    <row r="241" spans="4:4" ht="20.149999999999999" customHeight="1" x14ac:dyDescent="0.35">
      <c r="D241" s="58"/>
    </row>
    <row r="242" spans="4:4" ht="20.149999999999999" customHeight="1" x14ac:dyDescent="0.35">
      <c r="D242" s="58"/>
    </row>
    <row r="243" spans="4:4" ht="20.149999999999999" customHeight="1" x14ac:dyDescent="0.35">
      <c r="D243" s="58"/>
    </row>
    <row r="244" spans="4:4" ht="20.149999999999999" customHeight="1" x14ac:dyDescent="0.35">
      <c r="D244" s="58"/>
    </row>
    <row r="245" spans="4:4" ht="20.149999999999999" customHeight="1" x14ac:dyDescent="0.35">
      <c r="D245" s="58"/>
    </row>
    <row r="246" spans="4:4" ht="20.149999999999999" customHeight="1" x14ac:dyDescent="0.35">
      <c r="D246" s="58"/>
    </row>
    <row r="247" spans="4:4" ht="20.149999999999999" customHeight="1" x14ac:dyDescent="0.35">
      <c r="D247" s="58"/>
    </row>
    <row r="248" spans="4:4" ht="20.149999999999999" customHeight="1" x14ac:dyDescent="0.35">
      <c r="D248" s="58"/>
    </row>
    <row r="249" spans="4:4" ht="20.149999999999999" customHeight="1" x14ac:dyDescent="0.35">
      <c r="D249" s="58"/>
    </row>
    <row r="250" spans="4:4" ht="20.149999999999999" customHeight="1" x14ac:dyDescent="0.35">
      <c r="D250" s="58"/>
    </row>
    <row r="251" spans="4:4" ht="20.149999999999999" customHeight="1" x14ac:dyDescent="0.35">
      <c r="D251" s="58"/>
    </row>
    <row r="252" spans="4:4" ht="20.149999999999999" customHeight="1" x14ac:dyDescent="0.35">
      <c r="D252" s="58"/>
    </row>
    <row r="253" spans="4:4" ht="20.149999999999999" customHeight="1" x14ac:dyDescent="0.35">
      <c r="D253" s="58"/>
    </row>
    <row r="254" spans="4:4" ht="20.149999999999999" customHeight="1" x14ac:dyDescent="0.35">
      <c r="D254" s="58"/>
    </row>
    <row r="255" spans="4:4" ht="20.149999999999999" customHeight="1" x14ac:dyDescent="0.35">
      <c r="D255" s="58"/>
    </row>
    <row r="256" spans="4:4" ht="20.149999999999999" customHeight="1" x14ac:dyDescent="0.35">
      <c r="D256" s="58"/>
    </row>
    <row r="257" spans="4:4" ht="20.149999999999999" customHeight="1" x14ac:dyDescent="0.35">
      <c r="D257" s="58"/>
    </row>
    <row r="258" spans="4:4" ht="20.149999999999999" customHeight="1" x14ac:dyDescent="0.35">
      <c r="D258" s="58"/>
    </row>
    <row r="259" spans="4:4" ht="20.149999999999999" customHeight="1" x14ac:dyDescent="0.35">
      <c r="D259" s="58"/>
    </row>
    <row r="260" spans="4:4" ht="20.149999999999999" customHeight="1" x14ac:dyDescent="0.35">
      <c r="D260" s="58"/>
    </row>
    <row r="261" spans="4:4" ht="20.149999999999999" customHeight="1" x14ac:dyDescent="0.35">
      <c r="D261" s="58"/>
    </row>
    <row r="262" spans="4:4" ht="20.149999999999999" customHeight="1" x14ac:dyDescent="0.35">
      <c r="D262" s="58"/>
    </row>
    <row r="263" spans="4:4" ht="20.149999999999999" customHeight="1" x14ac:dyDescent="0.35">
      <c r="D263" s="58"/>
    </row>
    <row r="264" spans="4:4" ht="20.149999999999999" customHeight="1" x14ac:dyDescent="0.35">
      <c r="D264" s="58"/>
    </row>
    <row r="265" spans="4:4" ht="20.149999999999999" customHeight="1" x14ac:dyDescent="0.35">
      <c r="D265" s="58"/>
    </row>
    <row r="266" spans="4:4" ht="20.149999999999999" customHeight="1" x14ac:dyDescent="0.35">
      <c r="D266" s="58"/>
    </row>
    <row r="267" spans="4:4" ht="20.149999999999999" customHeight="1" x14ac:dyDescent="0.35">
      <c r="D267" s="58"/>
    </row>
    <row r="268" spans="4:4" ht="20.149999999999999" customHeight="1" x14ac:dyDescent="0.35">
      <c r="D268" s="58"/>
    </row>
    <row r="269" spans="4:4" ht="20.149999999999999" customHeight="1" x14ac:dyDescent="0.35">
      <c r="D269" s="58"/>
    </row>
    <row r="270" spans="4:4" ht="20.149999999999999" customHeight="1" x14ac:dyDescent="0.35">
      <c r="D270" s="58"/>
    </row>
    <row r="271" spans="4:4" ht="20.149999999999999" customHeight="1" x14ac:dyDescent="0.35">
      <c r="D271" s="58"/>
    </row>
    <row r="272" spans="4:4" ht="20.149999999999999" customHeight="1" x14ac:dyDescent="0.35">
      <c r="D272" s="58"/>
    </row>
    <row r="273" spans="4:4" ht="20.149999999999999" customHeight="1" x14ac:dyDescent="0.35">
      <c r="D273" s="58"/>
    </row>
    <row r="274" spans="4:4" ht="20.149999999999999" customHeight="1" x14ac:dyDescent="0.35">
      <c r="D274" s="58"/>
    </row>
    <row r="275" spans="4:4" ht="20.149999999999999" customHeight="1" x14ac:dyDescent="0.35">
      <c r="D275" s="58"/>
    </row>
    <row r="276" spans="4:4" ht="20.149999999999999" customHeight="1" x14ac:dyDescent="0.35">
      <c r="D276" s="58"/>
    </row>
    <row r="277" spans="4:4" ht="20.149999999999999" customHeight="1" x14ac:dyDescent="0.35">
      <c r="D277" s="58"/>
    </row>
    <row r="278" spans="4:4" ht="20.149999999999999" customHeight="1" x14ac:dyDescent="0.35">
      <c r="D278" s="58"/>
    </row>
    <row r="279" spans="4:4" ht="20.149999999999999" customHeight="1" x14ac:dyDescent="0.35">
      <c r="D279" s="58"/>
    </row>
    <row r="280" spans="4:4" ht="20.149999999999999" customHeight="1" x14ac:dyDescent="0.35">
      <c r="D280" s="58"/>
    </row>
    <row r="281" spans="4:4" ht="20.149999999999999" customHeight="1" x14ac:dyDescent="0.35">
      <c r="D281" s="58"/>
    </row>
    <row r="282" spans="4:4" ht="20.149999999999999" customHeight="1" x14ac:dyDescent="0.35">
      <c r="D282" s="58"/>
    </row>
    <row r="283" spans="4:4" ht="20.149999999999999" customHeight="1" x14ac:dyDescent="0.35">
      <c r="D283" s="58"/>
    </row>
    <row r="284" spans="4:4" ht="20.149999999999999" customHeight="1" x14ac:dyDescent="0.35">
      <c r="D284" s="58"/>
    </row>
    <row r="285" spans="4:4" ht="20.149999999999999" customHeight="1" x14ac:dyDescent="0.35">
      <c r="D285" s="58"/>
    </row>
    <row r="286" spans="4:4" ht="20.149999999999999" customHeight="1" x14ac:dyDescent="0.35">
      <c r="D286" s="58"/>
    </row>
    <row r="287" spans="4:4" ht="20.149999999999999" customHeight="1" x14ac:dyDescent="0.35">
      <c r="D287" s="58"/>
    </row>
    <row r="288" spans="4:4" ht="20.149999999999999" customHeight="1" x14ac:dyDescent="0.35">
      <c r="D288" s="58"/>
    </row>
    <row r="289" spans="4:4" ht="20.149999999999999" customHeight="1" x14ac:dyDescent="0.35">
      <c r="D289" s="58"/>
    </row>
    <row r="290" spans="4:4" ht="20.149999999999999" customHeight="1" x14ac:dyDescent="0.35">
      <c r="D290" s="58"/>
    </row>
    <row r="291" spans="4:4" ht="20.149999999999999" customHeight="1" x14ac:dyDescent="0.35">
      <c r="D291" s="58"/>
    </row>
    <row r="292" spans="4:4" ht="20.149999999999999" customHeight="1" x14ac:dyDescent="0.35">
      <c r="D292" s="58"/>
    </row>
    <row r="293" spans="4:4" ht="20.149999999999999" customHeight="1" x14ac:dyDescent="0.35">
      <c r="D293" s="58"/>
    </row>
    <row r="294" spans="4:4" ht="20.149999999999999" customHeight="1" x14ac:dyDescent="0.35">
      <c r="D294" s="58"/>
    </row>
    <row r="295" spans="4:4" ht="20.149999999999999" customHeight="1" x14ac:dyDescent="0.35">
      <c r="D295" s="58"/>
    </row>
    <row r="296" spans="4:4" ht="20.149999999999999" customHeight="1" x14ac:dyDescent="0.35">
      <c r="D296" s="58"/>
    </row>
    <row r="297" spans="4:4" ht="20.149999999999999" customHeight="1" x14ac:dyDescent="0.35">
      <c r="D297" s="58"/>
    </row>
    <row r="298" spans="4:4" ht="20.149999999999999" customHeight="1" x14ac:dyDescent="0.35">
      <c r="D298" s="58"/>
    </row>
    <row r="299" spans="4:4" ht="20.149999999999999" customHeight="1" x14ac:dyDescent="0.35">
      <c r="D299" s="58"/>
    </row>
    <row r="300" spans="4:4" ht="20.149999999999999" customHeight="1" x14ac:dyDescent="0.35">
      <c r="D300" s="58"/>
    </row>
    <row r="301" spans="4:4" ht="20.149999999999999" customHeight="1" x14ac:dyDescent="0.35">
      <c r="D301" s="58"/>
    </row>
    <row r="302" spans="4:4" ht="20.149999999999999" customHeight="1" x14ac:dyDescent="0.35">
      <c r="D302" s="58"/>
    </row>
    <row r="303" spans="4:4" ht="20.149999999999999" customHeight="1" x14ac:dyDescent="0.35">
      <c r="D303" s="58"/>
    </row>
    <row r="304" spans="4:4" ht="20.149999999999999" customHeight="1" x14ac:dyDescent="0.35">
      <c r="D304" s="58"/>
    </row>
    <row r="305" spans="4:4" ht="20.149999999999999" customHeight="1" x14ac:dyDescent="0.35">
      <c r="D305" s="58"/>
    </row>
    <row r="306" spans="4:4" ht="20.149999999999999" customHeight="1" x14ac:dyDescent="0.35">
      <c r="D306" s="58"/>
    </row>
    <row r="307" spans="4:4" ht="20.149999999999999" customHeight="1" x14ac:dyDescent="0.35">
      <c r="D307" s="58"/>
    </row>
    <row r="308" spans="4:4" ht="20.149999999999999" customHeight="1" x14ac:dyDescent="0.35">
      <c r="D308" s="58"/>
    </row>
    <row r="309" spans="4:4" ht="20.149999999999999" customHeight="1" x14ac:dyDescent="0.35">
      <c r="D309" s="58"/>
    </row>
    <row r="310" spans="4:4" ht="20.149999999999999" customHeight="1" x14ac:dyDescent="0.35">
      <c r="D310" s="58"/>
    </row>
    <row r="311" spans="4:4" ht="20.149999999999999" customHeight="1" x14ac:dyDescent="0.35">
      <c r="D311" s="58"/>
    </row>
    <row r="312" spans="4:4" ht="20.149999999999999" customHeight="1" x14ac:dyDescent="0.35">
      <c r="D312" s="58"/>
    </row>
    <row r="313" spans="4:4" ht="20.149999999999999" customHeight="1" x14ac:dyDescent="0.35">
      <c r="D313" s="58"/>
    </row>
    <row r="314" spans="4:4" ht="20.149999999999999" customHeight="1" x14ac:dyDescent="0.35">
      <c r="D314" s="58"/>
    </row>
    <row r="315" spans="4:4" ht="20.149999999999999" customHeight="1" x14ac:dyDescent="0.35">
      <c r="D315" s="58"/>
    </row>
    <row r="316" spans="4:4" ht="20.149999999999999" customHeight="1" x14ac:dyDescent="0.35">
      <c r="D316" s="58"/>
    </row>
    <row r="317" spans="4:4" ht="20.149999999999999" customHeight="1" x14ac:dyDescent="0.35">
      <c r="D317" s="58"/>
    </row>
    <row r="318" spans="4:4" ht="20.149999999999999" customHeight="1" x14ac:dyDescent="0.35">
      <c r="D318" s="58"/>
    </row>
    <row r="319" spans="4:4" ht="20.149999999999999" customHeight="1" x14ac:dyDescent="0.35">
      <c r="D319" s="58"/>
    </row>
    <row r="320" spans="4:4" ht="20.149999999999999" customHeight="1" x14ac:dyDescent="0.35">
      <c r="D320" s="58"/>
    </row>
    <row r="321" spans="4:4" ht="20.149999999999999" customHeight="1" x14ac:dyDescent="0.35">
      <c r="D321" s="58"/>
    </row>
    <row r="322" spans="4:4" ht="20.149999999999999" customHeight="1" x14ac:dyDescent="0.35">
      <c r="D322" s="58"/>
    </row>
    <row r="323" spans="4:4" ht="20.149999999999999" customHeight="1" x14ac:dyDescent="0.35">
      <c r="D323" s="58"/>
    </row>
    <row r="324" spans="4:4" ht="20.149999999999999" customHeight="1" x14ac:dyDescent="0.35">
      <c r="D324" s="58"/>
    </row>
    <row r="325" spans="4:4" ht="20.149999999999999" customHeight="1" x14ac:dyDescent="0.35">
      <c r="D325" s="58"/>
    </row>
    <row r="326" spans="4:4" ht="20.149999999999999" customHeight="1" x14ac:dyDescent="0.35">
      <c r="D326" s="58"/>
    </row>
    <row r="327" spans="4:4" ht="20.149999999999999" customHeight="1" x14ac:dyDescent="0.35">
      <c r="D327" s="58"/>
    </row>
    <row r="328" spans="4:4" ht="20.149999999999999" customHeight="1" x14ac:dyDescent="0.35">
      <c r="D328" s="58"/>
    </row>
    <row r="329" spans="4:4" ht="20.149999999999999" customHeight="1" x14ac:dyDescent="0.35">
      <c r="D329" s="58"/>
    </row>
    <row r="330" spans="4:4" ht="20.149999999999999" customHeight="1" x14ac:dyDescent="0.35">
      <c r="D330" s="58"/>
    </row>
    <row r="331" spans="4:4" ht="20.149999999999999" customHeight="1" x14ac:dyDescent="0.35">
      <c r="D331" s="58"/>
    </row>
    <row r="332" spans="4:4" ht="20.149999999999999" customHeight="1" x14ac:dyDescent="0.35">
      <c r="D332" s="58"/>
    </row>
    <row r="333" spans="4:4" ht="20.149999999999999" customHeight="1" x14ac:dyDescent="0.35">
      <c r="D333" s="58"/>
    </row>
    <row r="334" spans="4:4" ht="20.149999999999999" customHeight="1" x14ac:dyDescent="0.35">
      <c r="D334" s="58"/>
    </row>
    <row r="335" spans="4:4" ht="20.149999999999999" customHeight="1" x14ac:dyDescent="0.35">
      <c r="D335" s="58"/>
    </row>
    <row r="336" spans="4:4" ht="20.149999999999999" customHeight="1" x14ac:dyDescent="0.35">
      <c r="D336" s="58"/>
    </row>
    <row r="337" spans="4:4" ht="20.149999999999999" customHeight="1" x14ac:dyDescent="0.35">
      <c r="D337" s="58"/>
    </row>
    <row r="338" spans="4:4" ht="20.149999999999999" customHeight="1" x14ac:dyDescent="0.35">
      <c r="D338" s="58"/>
    </row>
    <row r="339" spans="4:4" ht="20.149999999999999" customHeight="1" x14ac:dyDescent="0.35">
      <c r="D339" s="58"/>
    </row>
    <row r="340" spans="4:4" ht="20.149999999999999" customHeight="1" x14ac:dyDescent="0.35">
      <c r="D340" s="58"/>
    </row>
    <row r="341" spans="4:4" ht="20.149999999999999" customHeight="1" x14ac:dyDescent="0.35">
      <c r="D341" s="58"/>
    </row>
    <row r="342" spans="4:4" ht="20.149999999999999" customHeight="1" x14ac:dyDescent="0.35">
      <c r="D342" s="58"/>
    </row>
    <row r="343" spans="4:4" ht="20.149999999999999" customHeight="1" x14ac:dyDescent="0.35">
      <c r="D343" s="58"/>
    </row>
    <row r="344" spans="4:4" ht="20.149999999999999" customHeight="1" x14ac:dyDescent="0.35">
      <c r="D344" s="58"/>
    </row>
    <row r="345" spans="4:4" ht="20.149999999999999" customHeight="1" x14ac:dyDescent="0.35">
      <c r="D345" s="58"/>
    </row>
    <row r="346" spans="4:4" ht="20.149999999999999" customHeight="1" x14ac:dyDescent="0.35">
      <c r="D346" s="58"/>
    </row>
    <row r="347" spans="4:4" ht="20.149999999999999" customHeight="1" x14ac:dyDescent="0.35">
      <c r="D347" s="58"/>
    </row>
    <row r="348" spans="4:4" ht="20.149999999999999" customHeight="1" x14ac:dyDescent="0.35">
      <c r="D348" s="58"/>
    </row>
    <row r="349" spans="4:4" ht="20.149999999999999" customHeight="1" x14ac:dyDescent="0.35">
      <c r="D349" s="58"/>
    </row>
    <row r="350" spans="4:4" ht="20.149999999999999" customHeight="1" x14ac:dyDescent="0.35">
      <c r="D350" s="58"/>
    </row>
    <row r="351" spans="4:4" ht="20.149999999999999" customHeight="1" x14ac:dyDescent="0.35">
      <c r="D351" s="58"/>
    </row>
    <row r="352" spans="4:4" ht="20.149999999999999" customHeight="1" x14ac:dyDescent="0.35">
      <c r="D352" s="58"/>
    </row>
    <row r="353" spans="4:4" ht="20.149999999999999" customHeight="1" x14ac:dyDescent="0.35">
      <c r="D353" s="58"/>
    </row>
    <row r="354" spans="4:4" ht="20.149999999999999" customHeight="1" x14ac:dyDescent="0.35">
      <c r="D354" s="58"/>
    </row>
    <row r="355" spans="4:4" ht="20.149999999999999" customHeight="1" x14ac:dyDescent="0.35">
      <c r="D355" s="58"/>
    </row>
    <row r="356" spans="4:4" ht="20.149999999999999" customHeight="1" x14ac:dyDescent="0.35">
      <c r="D356" s="58"/>
    </row>
    <row r="357" spans="4:4" ht="20.149999999999999" customHeight="1" x14ac:dyDescent="0.35">
      <c r="D357" s="58"/>
    </row>
    <row r="358" spans="4:4" ht="20.149999999999999" customHeight="1" x14ac:dyDescent="0.35">
      <c r="D358" s="58"/>
    </row>
    <row r="359" spans="4:4" ht="20.149999999999999" customHeight="1" x14ac:dyDescent="0.35">
      <c r="D359" s="58"/>
    </row>
    <row r="360" spans="4:4" ht="20.149999999999999" customHeight="1" x14ac:dyDescent="0.35">
      <c r="D360" s="58"/>
    </row>
    <row r="361" spans="4:4" ht="20.149999999999999" customHeight="1" x14ac:dyDescent="0.35">
      <c r="D361" s="58"/>
    </row>
    <row r="362" spans="4:4" ht="20.149999999999999" customHeight="1" x14ac:dyDescent="0.35">
      <c r="D362" s="58"/>
    </row>
    <row r="363" spans="4:4" ht="20.149999999999999" customHeight="1" x14ac:dyDescent="0.35">
      <c r="D363" s="58"/>
    </row>
    <row r="364" spans="4:4" ht="20.149999999999999" customHeight="1" x14ac:dyDescent="0.35">
      <c r="D364" s="58"/>
    </row>
    <row r="365" spans="4:4" ht="20.149999999999999" customHeight="1" x14ac:dyDescent="0.35">
      <c r="D365" s="58"/>
    </row>
    <row r="366" spans="4:4" ht="20.149999999999999" customHeight="1" x14ac:dyDescent="0.35">
      <c r="D366" s="58"/>
    </row>
    <row r="367" spans="4:4" ht="20.149999999999999" customHeight="1" x14ac:dyDescent="0.35">
      <c r="D367" s="58"/>
    </row>
    <row r="368" spans="4:4" ht="20.149999999999999" customHeight="1" x14ac:dyDescent="0.35">
      <c r="D368" s="58"/>
    </row>
    <row r="369" spans="4:4" ht="20.149999999999999" customHeight="1" x14ac:dyDescent="0.35">
      <c r="D369" s="58"/>
    </row>
    <row r="370" spans="4:4" ht="20.149999999999999" customHeight="1" x14ac:dyDescent="0.35">
      <c r="D370" s="58"/>
    </row>
    <row r="371" spans="4:4" ht="20.149999999999999" customHeight="1" x14ac:dyDescent="0.35">
      <c r="D371" s="58"/>
    </row>
    <row r="372" spans="4:4" ht="20.149999999999999" customHeight="1" x14ac:dyDescent="0.35">
      <c r="D372" s="58"/>
    </row>
    <row r="373" spans="4:4" ht="20.149999999999999" customHeight="1" x14ac:dyDescent="0.35">
      <c r="D373" s="58"/>
    </row>
    <row r="374" spans="4:4" ht="20.149999999999999" customHeight="1" x14ac:dyDescent="0.35">
      <c r="D374" s="58"/>
    </row>
    <row r="375" spans="4:4" ht="20.149999999999999" customHeight="1" x14ac:dyDescent="0.35">
      <c r="D375" s="58"/>
    </row>
    <row r="376" spans="4:4" ht="20.149999999999999" customHeight="1" x14ac:dyDescent="0.35">
      <c r="D376" s="58"/>
    </row>
    <row r="377" spans="4:4" ht="20.149999999999999" customHeight="1" x14ac:dyDescent="0.35">
      <c r="D377" s="58"/>
    </row>
    <row r="378" spans="4:4" ht="20.149999999999999" customHeight="1" x14ac:dyDescent="0.35">
      <c r="D378" s="58"/>
    </row>
    <row r="379" spans="4:4" ht="20.149999999999999" customHeight="1" x14ac:dyDescent="0.35">
      <c r="D379" s="58"/>
    </row>
    <row r="380" spans="4:4" ht="20.149999999999999" customHeight="1" x14ac:dyDescent="0.35">
      <c r="D380" s="58"/>
    </row>
    <row r="381" spans="4:4" ht="20.149999999999999" customHeight="1" x14ac:dyDescent="0.35">
      <c r="D381" s="58"/>
    </row>
    <row r="382" spans="4:4" ht="20.149999999999999" customHeight="1" x14ac:dyDescent="0.35">
      <c r="D382" s="58"/>
    </row>
    <row r="383" spans="4:4" ht="20.149999999999999" customHeight="1" x14ac:dyDescent="0.35">
      <c r="D383" s="58"/>
    </row>
    <row r="384" spans="4:4" ht="20.149999999999999" customHeight="1" x14ac:dyDescent="0.35">
      <c r="D384" s="58"/>
    </row>
    <row r="385" spans="4:4" ht="20.149999999999999" customHeight="1" x14ac:dyDescent="0.35">
      <c r="D385" s="58"/>
    </row>
    <row r="386" spans="4:4" ht="20.149999999999999" customHeight="1" x14ac:dyDescent="0.35">
      <c r="D386" s="58"/>
    </row>
    <row r="387" spans="4:4" ht="20.149999999999999" customHeight="1" x14ac:dyDescent="0.35">
      <c r="D387" s="58"/>
    </row>
    <row r="388" spans="4:4" ht="20.149999999999999" customHeight="1" x14ac:dyDescent="0.35">
      <c r="D388" s="58"/>
    </row>
    <row r="389" spans="4:4" ht="20.149999999999999" customHeight="1" x14ac:dyDescent="0.35">
      <c r="D389" s="58"/>
    </row>
    <row r="390" spans="4:4" ht="20.149999999999999" customHeight="1" x14ac:dyDescent="0.35">
      <c r="D390" s="58"/>
    </row>
    <row r="391" spans="4:4" ht="20.149999999999999" customHeight="1" x14ac:dyDescent="0.35">
      <c r="D391" s="58"/>
    </row>
    <row r="392" spans="4:4" ht="20.149999999999999" customHeight="1" x14ac:dyDescent="0.35">
      <c r="D392" s="58"/>
    </row>
    <row r="393" spans="4:4" ht="20.149999999999999" customHeight="1" x14ac:dyDescent="0.35">
      <c r="D393" s="58"/>
    </row>
    <row r="394" spans="4:4" ht="20.149999999999999" customHeight="1" x14ac:dyDescent="0.35">
      <c r="D394" s="58"/>
    </row>
    <row r="395" spans="4:4" ht="20.149999999999999" customHeight="1" x14ac:dyDescent="0.35">
      <c r="D395" s="58"/>
    </row>
    <row r="396" spans="4:4" ht="20.149999999999999" customHeight="1" x14ac:dyDescent="0.35">
      <c r="D396" s="58"/>
    </row>
    <row r="397" spans="4:4" ht="20.149999999999999" customHeight="1" x14ac:dyDescent="0.35">
      <c r="D397" s="58"/>
    </row>
    <row r="398" spans="4:4" ht="20.149999999999999" customHeight="1" x14ac:dyDescent="0.35">
      <c r="D398" s="58"/>
    </row>
    <row r="399" spans="4:4" ht="20.149999999999999" customHeight="1" x14ac:dyDescent="0.35">
      <c r="D399" s="58"/>
    </row>
    <row r="400" spans="4:4" ht="20.149999999999999" customHeight="1" x14ac:dyDescent="0.35">
      <c r="D400" s="58"/>
    </row>
    <row r="401" spans="4:4" ht="20.149999999999999" customHeight="1" x14ac:dyDescent="0.35">
      <c r="D401" s="58"/>
    </row>
    <row r="402" spans="4:4" ht="20.149999999999999" customHeight="1" x14ac:dyDescent="0.35">
      <c r="D402" s="58"/>
    </row>
    <row r="403" spans="4:4" ht="20.149999999999999" customHeight="1" x14ac:dyDescent="0.35">
      <c r="D403" s="58"/>
    </row>
    <row r="404" spans="4:4" ht="20.149999999999999" customHeight="1" x14ac:dyDescent="0.35">
      <c r="D404" s="58"/>
    </row>
    <row r="405" spans="4:4" ht="20.149999999999999" customHeight="1" x14ac:dyDescent="0.35">
      <c r="D405" s="58"/>
    </row>
    <row r="406" spans="4:4" ht="20.149999999999999" customHeight="1" x14ac:dyDescent="0.35">
      <c r="D406" s="58"/>
    </row>
    <row r="407" spans="4:4" ht="20.149999999999999" customHeight="1" x14ac:dyDescent="0.35">
      <c r="D407" s="58"/>
    </row>
    <row r="408" spans="4:4" ht="20.149999999999999" customHeight="1" x14ac:dyDescent="0.35">
      <c r="D408" s="58"/>
    </row>
    <row r="409" spans="4:4" ht="20.149999999999999" customHeight="1" x14ac:dyDescent="0.35">
      <c r="D409" s="58"/>
    </row>
    <row r="410" spans="4:4" ht="20.149999999999999" customHeight="1" x14ac:dyDescent="0.35">
      <c r="D410" s="58"/>
    </row>
    <row r="411" spans="4:4" ht="20.149999999999999" customHeight="1" x14ac:dyDescent="0.35">
      <c r="D411" s="58"/>
    </row>
    <row r="412" spans="4:4" ht="20.149999999999999" customHeight="1" x14ac:dyDescent="0.35">
      <c r="D412" s="58"/>
    </row>
    <row r="413" spans="4:4" ht="20.149999999999999" customHeight="1" x14ac:dyDescent="0.35">
      <c r="D413" s="58"/>
    </row>
    <row r="414" spans="4:4" ht="20.149999999999999" customHeight="1" x14ac:dyDescent="0.35">
      <c r="D414" s="58"/>
    </row>
    <row r="415" spans="4:4" ht="20.149999999999999" customHeight="1" x14ac:dyDescent="0.35">
      <c r="D415" s="58"/>
    </row>
    <row r="416" spans="4:4" ht="20.149999999999999" customHeight="1" x14ac:dyDescent="0.35">
      <c r="D416" s="58"/>
    </row>
    <row r="417" spans="4:4" ht="20.149999999999999" customHeight="1" x14ac:dyDescent="0.35">
      <c r="D417" s="58"/>
    </row>
    <row r="418" spans="4:4" ht="20.149999999999999" customHeight="1" x14ac:dyDescent="0.35">
      <c r="D418" s="58"/>
    </row>
    <row r="419" spans="4:4" ht="20.149999999999999" customHeight="1" x14ac:dyDescent="0.35">
      <c r="D419" s="58"/>
    </row>
    <row r="420" spans="4:4" ht="20.149999999999999" customHeight="1" x14ac:dyDescent="0.35">
      <c r="D420" s="58"/>
    </row>
    <row r="421" spans="4:4" ht="20.149999999999999" customHeight="1" x14ac:dyDescent="0.35">
      <c r="D421" s="58"/>
    </row>
    <row r="422" spans="4:4" ht="20.149999999999999" customHeight="1" x14ac:dyDescent="0.35">
      <c r="D422" s="58"/>
    </row>
    <row r="423" spans="4:4" ht="20.149999999999999" customHeight="1" x14ac:dyDescent="0.35">
      <c r="D423" s="58"/>
    </row>
    <row r="424" spans="4:4" ht="20.149999999999999" customHeight="1" x14ac:dyDescent="0.35">
      <c r="D424" s="58"/>
    </row>
    <row r="425" spans="4:4" ht="20.149999999999999" customHeight="1" x14ac:dyDescent="0.35">
      <c r="D425" s="58"/>
    </row>
    <row r="426" spans="4:4" ht="20.149999999999999" customHeight="1" x14ac:dyDescent="0.35">
      <c r="D426" s="58"/>
    </row>
    <row r="427" spans="4:4" ht="20.149999999999999" customHeight="1" x14ac:dyDescent="0.35">
      <c r="D427" s="58"/>
    </row>
    <row r="428" spans="4:4" ht="20.149999999999999" customHeight="1" x14ac:dyDescent="0.35">
      <c r="D428" s="58"/>
    </row>
    <row r="429" spans="4:4" ht="20.149999999999999" customHeight="1" x14ac:dyDescent="0.35">
      <c r="D429" s="58"/>
    </row>
    <row r="430" spans="4:4" ht="20.149999999999999" customHeight="1" x14ac:dyDescent="0.35">
      <c r="D430" s="58"/>
    </row>
    <row r="431" spans="4:4" ht="20.149999999999999" customHeight="1" x14ac:dyDescent="0.35">
      <c r="D431" s="58"/>
    </row>
    <row r="432" spans="4:4" ht="20.149999999999999" customHeight="1" x14ac:dyDescent="0.35">
      <c r="D432" s="58"/>
    </row>
    <row r="433" spans="4:4" ht="20.149999999999999" customHeight="1" x14ac:dyDescent="0.35">
      <c r="D433" s="58"/>
    </row>
    <row r="434" spans="4:4" ht="20.149999999999999" customHeight="1" x14ac:dyDescent="0.35">
      <c r="D434" s="58"/>
    </row>
    <row r="435" spans="4:4" ht="20.149999999999999" customHeight="1" x14ac:dyDescent="0.35">
      <c r="D435" s="58"/>
    </row>
    <row r="436" spans="4:4" ht="20.149999999999999" customHeight="1" x14ac:dyDescent="0.35">
      <c r="D436" s="58"/>
    </row>
    <row r="437" spans="4:4" ht="20.149999999999999" customHeight="1" x14ac:dyDescent="0.35">
      <c r="D437" s="58"/>
    </row>
    <row r="438" spans="4:4" ht="20.149999999999999" customHeight="1" x14ac:dyDescent="0.35">
      <c r="D438" s="58"/>
    </row>
    <row r="439" spans="4:4" ht="20.149999999999999" customHeight="1" x14ac:dyDescent="0.35">
      <c r="D439" s="58"/>
    </row>
    <row r="440" spans="4:4" ht="20.149999999999999" customHeight="1" x14ac:dyDescent="0.35">
      <c r="D440" s="58"/>
    </row>
    <row r="441" spans="4:4" ht="20.149999999999999" customHeight="1" x14ac:dyDescent="0.35">
      <c r="D441" s="58"/>
    </row>
    <row r="442" spans="4:4" ht="20.149999999999999" customHeight="1" x14ac:dyDescent="0.35">
      <c r="D442" s="58"/>
    </row>
    <row r="443" spans="4:4" ht="20.149999999999999" customHeight="1" x14ac:dyDescent="0.35">
      <c r="D443" s="58"/>
    </row>
    <row r="444" spans="4:4" ht="20.149999999999999" customHeight="1" x14ac:dyDescent="0.35">
      <c r="D444" s="58"/>
    </row>
    <row r="445" spans="4:4" ht="20.149999999999999" customHeight="1" x14ac:dyDescent="0.35">
      <c r="D445" s="58"/>
    </row>
    <row r="446" spans="4:4" ht="20.149999999999999" customHeight="1" x14ac:dyDescent="0.35">
      <c r="D446" s="58"/>
    </row>
    <row r="447" spans="4:4" ht="20.149999999999999" customHeight="1" x14ac:dyDescent="0.35">
      <c r="D447" s="58"/>
    </row>
    <row r="448" spans="4:4" ht="20.149999999999999" customHeight="1" x14ac:dyDescent="0.35">
      <c r="D448" s="58"/>
    </row>
    <row r="449" spans="4:4" ht="20.149999999999999" customHeight="1" x14ac:dyDescent="0.35">
      <c r="D449" s="58"/>
    </row>
    <row r="450" spans="4:4" ht="20.149999999999999" customHeight="1" x14ac:dyDescent="0.35">
      <c r="D450" s="58"/>
    </row>
    <row r="451" spans="4:4" ht="20.149999999999999" customHeight="1" x14ac:dyDescent="0.35">
      <c r="D451" s="58"/>
    </row>
    <row r="452" spans="4:4" ht="20.149999999999999" customHeight="1" x14ac:dyDescent="0.35">
      <c r="D452" s="58"/>
    </row>
    <row r="453" spans="4:4" ht="20.149999999999999" customHeight="1" x14ac:dyDescent="0.35">
      <c r="D453" s="58"/>
    </row>
    <row r="454" spans="4:4" ht="20.149999999999999" customHeight="1" x14ac:dyDescent="0.35">
      <c r="D454" s="58"/>
    </row>
    <row r="455" spans="4:4" ht="20.149999999999999" customHeight="1" x14ac:dyDescent="0.35">
      <c r="D455" s="58"/>
    </row>
    <row r="456" spans="4:4" ht="20.149999999999999" customHeight="1" x14ac:dyDescent="0.35">
      <c r="D456" s="58"/>
    </row>
    <row r="457" spans="4:4" ht="20.149999999999999" customHeight="1" x14ac:dyDescent="0.35">
      <c r="D457" s="58"/>
    </row>
    <row r="458" spans="4:4" ht="20.149999999999999" customHeight="1" x14ac:dyDescent="0.35">
      <c r="D458" s="58"/>
    </row>
    <row r="459" spans="4:4" ht="20.149999999999999" customHeight="1" x14ac:dyDescent="0.35">
      <c r="D459" s="58"/>
    </row>
    <row r="460" spans="4:4" ht="20.149999999999999" customHeight="1" x14ac:dyDescent="0.35">
      <c r="D460" s="58"/>
    </row>
    <row r="461" spans="4:4" ht="20.149999999999999" customHeight="1" x14ac:dyDescent="0.35">
      <c r="D461" s="58"/>
    </row>
    <row r="462" spans="4:4" ht="20.149999999999999" customHeight="1" x14ac:dyDescent="0.35">
      <c r="D462" s="58"/>
    </row>
    <row r="463" spans="4:4" ht="20.149999999999999" customHeight="1" x14ac:dyDescent="0.35">
      <c r="D463" s="58"/>
    </row>
    <row r="464" spans="4:4" ht="20.149999999999999" customHeight="1" x14ac:dyDescent="0.35">
      <c r="D464" s="58"/>
    </row>
    <row r="465" spans="4:4" ht="20.149999999999999" customHeight="1" x14ac:dyDescent="0.35">
      <c r="D465" s="58"/>
    </row>
    <row r="466" spans="4:4" ht="20.149999999999999" customHeight="1" x14ac:dyDescent="0.35">
      <c r="D466" s="58"/>
    </row>
    <row r="467" spans="4:4" ht="20.149999999999999" customHeight="1" x14ac:dyDescent="0.35">
      <c r="D467" s="58"/>
    </row>
    <row r="468" spans="4:4" ht="20.149999999999999" customHeight="1" x14ac:dyDescent="0.35">
      <c r="D468" s="58"/>
    </row>
    <row r="469" spans="4:4" ht="20.149999999999999" customHeight="1" x14ac:dyDescent="0.35">
      <c r="D469" s="58"/>
    </row>
    <row r="470" spans="4:4" ht="20.149999999999999" customHeight="1" x14ac:dyDescent="0.35">
      <c r="D470" s="58"/>
    </row>
    <row r="471" spans="4:4" ht="20.149999999999999" customHeight="1" x14ac:dyDescent="0.35">
      <c r="D471" s="58"/>
    </row>
    <row r="472" spans="4:4" ht="20.149999999999999" customHeight="1" x14ac:dyDescent="0.35">
      <c r="D472" s="58"/>
    </row>
    <row r="473" spans="4:4" ht="20.149999999999999" customHeight="1" x14ac:dyDescent="0.35">
      <c r="D473" s="58"/>
    </row>
    <row r="474" spans="4:4" ht="20.149999999999999" customHeight="1" x14ac:dyDescent="0.35">
      <c r="D474" s="58"/>
    </row>
    <row r="475" spans="4:4" ht="20.149999999999999" customHeight="1" x14ac:dyDescent="0.35">
      <c r="D475" s="58"/>
    </row>
    <row r="476" spans="4:4" ht="20.149999999999999" customHeight="1" x14ac:dyDescent="0.35">
      <c r="D476" s="58"/>
    </row>
    <row r="477" spans="4:4" ht="20.149999999999999" customHeight="1" x14ac:dyDescent="0.35">
      <c r="D477" s="58"/>
    </row>
    <row r="478" spans="4:4" ht="20.149999999999999" customHeight="1" x14ac:dyDescent="0.35">
      <c r="D478" s="58"/>
    </row>
    <row r="479" spans="4:4" ht="20.149999999999999" customHeight="1" x14ac:dyDescent="0.35">
      <c r="D479" s="58"/>
    </row>
    <row r="480" spans="4:4" ht="20.149999999999999" customHeight="1" x14ac:dyDescent="0.35">
      <c r="D480" s="58"/>
    </row>
    <row r="481" spans="4:4" ht="20.149999999999999" customHeight="1" x14ac:dyDescent="0.35">
      <c r="D481" s="58"/>
    </row>
    <row r="482" spans="4:4" ht="20.149999999999999" customHeight="1" x14ac:dyDescent="0.35">
      <c r="D482" s="58"/>
    </row>
    <row r="483" spans="4:4" ht="20.149999999999999" customHeight="1" x14ac:dyDescent="0.35">
      <c r="D483" s="58"/>
    </row>
    <row r="484" spans="4:4" ht="20.149999999999999" customHeight="1" x14ac:dyDescent="0.35">
      <c r="D484" s="58"/>
    </row>
    <row r="485" spans="4:4" ht="20.149999999999999" customHeight="1" x14ac:dyDescent="0.35">
      <c r="D485" s="58"/>
    </row>
    <row r="486" spans="4:4" ht="20.149999999999999" customHeight="1" x14ac:dyDescent="0.35">
      <c r="D486" s="58"/>
    </row>
    <row r="487" spans="4:4" ht="20.149999999999999" customHeight="1" x14ac:dyDescent="0.35">
      <c r="D487" s="58"/>
    </row>
    <row r="488" spans="4:4" ht="20.149999999999999" customHeight="1" x14ac:dyDescent="0.35">
      <c r="D488" s="58"/>
    </row>
    <row r="489" spans="4:4" ht="20.149999999999999" customHeight="1" x14ac:dyDescent="0.35">
      <c r="D489" s="58"/>
    </row>
    <row r="490" spans="4:4" ht="20.149999999999999" customHeight="1" x14ac:dyDescent="0.35">
      <c r="D490" s="58"/>
    </row>
    <row r="491" spans="4:4" ht="20.149999999999999" customHeight="1" x14ac:dyDescent="0.35">
      <c r="D491" s="58"/>
    </row>
    <row r="492" spans="4:4" ht="20.149999999999999" customHeight="1" x14ac:dyDescent="0.35">
      <c r="D492" s="58"/>
    </row>
    <row r="493" spans="4:4" ht="20.149999999999999" customHeight="1" x14ac:dyDescent="0.35">
      <c r="D493" s="58"/>
    </row>
    <row r="494" spans="4:4" ht="20.149999999999999" customHeight="1" x14ac:dyDescent="0.35">
      <c r="D494" s="58"/>
    </row>
    <row r="495" spans="4:4" ht="20.149999999999999" customHeight="1" x14ac:dyDescent="0.35">
      <c r="D495" s="58"/>
    </row>
    <row r="496" spans="4:4" ht="20.149999999999999" customHeight="1" x14ac:dyDescent="0.35">
      <c r="D496" s="58"/>
    </row>
    <row r="497" spans="4:4" ht="20.149999999999999" customHeight="1" x14ac:dyDescent="0.35">
      <c r="D497" s="58"/>
    </row>
    <row r="498" spans="4:4" ht="20.149999999999999" customHeight="1" x14ac:dyDescent="0.35">
      <c r="D498" s="58"/>
    </row>
    <row r="499" spans="4:4" ht="20.149999999999999" customHeight="1" x14ac:dyDescent="0.35">
      <c r="D499" s="58"/>
    </row>
    <row r="500" spans="4:4" ht="20.149999999999999" customHeight="1" x14ac:dyDescent="0.35">
      <c r="D500" s="58"/>
    </row>
    <row r="501" spans="4:4" ht="20.149999999999999" customHeight="1" x14ac:dyDescent="0.35">
      <c r="D501" s="58"/>
    </row>
    <row r="502" spans="4:4" ht="20.149999999999999" customHeight="1" x14ac:dyDescent="0.35">
      <c r="D502" s="58"/>
    </row>
    <row r="503" spans="4:4" ht="20.149999999999999" customHeight="1" x14ac:dyDescent="0.35">
      <c r="D503" s="58"/>
    </row>
    <row r="504" spans="4:4" ht="20.149999999999999" customHeight="1" x14ac:dyDescent="0.35">
      <c r="D504" s="58"/>
    </row>
    <row r="505" spans="4:4" ht="20.149999999999999" customHeight="1" x14ac:dyDescent="0.35">
      <c r="D505" s="58"/>
    </row>
    <row r="506" spans="4:4" ht="20.149999999999999" customHeight="1" x14ac:dyDescent="0.35">
      <c r="D506" s="58"/>
    </row>
    <row r="507" spans="4:4" ht="20.149999999999999" customHeight="1" x14ac:dyDescent="0.35">
      <c r="D507" s="58"/>
    </row>
    <row r="508" spans="4:4" ht="20.149999999999999" customHeight="1" x14ac:dyDescent="0.35">
      <c r="D508" s="58"/>
    </row>
    <row r="509" spans="4:4" ht="20.149999999999999" customHeight="1" x14ac:dyDescent="0.35">
      <c r="D509" s="58"/>
    </row>
    <row r="510" spans="4:4" ht="20.149999999999999" customHeight="1" x14ac:dyDescent="0.35">
      <c r="D510" s="58"/>
    </row>
    <row r="511" spans="4:4" ht="20.149999999999999" customHeight="1" x14ac:dyDescent="0.35">
      <c r="D511" s="58"/>
    </row>
    <row r="512" spans="4:4" ht="20.149999999999999" customHeight="1" x14ac:dyDescent="0.35">
      <c r="D512" s="58"/>
    </row>
    <row r="513" spans="4:4" ht="20.149999999999999" customHeight="1" x14ac:dyDescent="0.35">
      <c r="D513" s="58"/>
    </row>
    <row r="514" spans="4:4" ht="20.149999999999999" customHeight="1" x14ac:dyDescent="0.35">
      <c r="D514" s="58"/>
    </row>
    <row r="515" spans="4:4" ht="20.149999999999999" customHeight="1" x14ac:dyDescent="0.35">
      <c r="D515" s="58"/>
    </row>
    <row r="516" spans="4:4" ht="20.149999999999999" customHeight="1" x14ac:dyDescent="0.35">
      <c r="D516" s="58"/>
    </row>
    <row r="517" spans="4:4" ht="20.149999999999999" customHeight="1" x14ac:dyDescent="0.35">
      <c r="D517" s="58"/>
    </row>
    <row r="518" spans="4:4" ht="20.149999999999999" customHeight="1" x14ac:dyDescent="0.35">
      <c r="D518" s="58"/>
    </row>
    <row r="519" spans="4:4" ht="20.149999999999999" customHeight="1" x14ac:dyDescent="0.35">
      <c r="D519" s="58"/>
    </row>
    <row r="520" spans="4:4" ht="20.149999999999999" customHeight="1" x14ac:dyDescent="0.35">
      <c r="D520" s="58"/>
    </row>
    <row r="521" spans="4:4" ht="20.149999999999999" customHeight="1" x14ac:dyDescent="0.35">
      <c r="D521" s="58"/>
    </row>
    <row r="522" spans="4:4" ht="20.149999999999999" customHeight="1" x14ac:dyDescent="0.35">
      <c r="D522" s="58"/>
    </row>
    <row r="523" spans="4:4" ht="20.149999999999999" customHeight="1" x14ac:dyDescent="0.35">
      <c r="D523" s="58"/>
    </row>
    <row r="524" spans="4:4" ht="20.149999999999999" customHeight="1" x14ac:dyDescent="0.35">
      <c r="D524" s="58"/>
    </row>
    <row r="525" spans="4:4" ht="20.149999999999999" customHeight="1" x14ac:dyDescent="0.35">
      <c r="D525" s="58"/>
    </row>
    <row r="526" spans="4:4" ht="20.149999999999999" customHeight="1" x14ac:dyDescent="0.35">
      <c r="D526" s="58"/>
    </row>
    <row r="527" spans="4:4" ht="20.149999999999999" customHeight="1" x14ac:dyDescent="0.35">
      <c r="D527" s="58"/>
    </row>
    <row r="528" spans="4:4" ht="20.149999999999999" customHeight="1" x14ac:dyDescent="0.35">
      <c r="D528" s="58"/>
    </row>
    <row r="529" spans="4:4" ht="20.149999999999999" customHeight="1" x14ac:dyDescent="0.35">
      <c r="D529" s="58"/>
    </row>
    <row r="530" spans="4:4" ht="20.149999999999999" customHeight="1" x14ac:dyDescent="0.35">
      <c r="D530" s="58"/>
    </row>
    <row r="531" spans="4:4" ht="20.149999999999999" customHeight="1" x14ac:dyDescent="0.35">
      <c r="D531" s="58"/>
    </row>
    <row r="532" spans="4:4" ht="20.149999999999999" customHeight="1" x14ac:dyDescent="0.35">
      <c r="D532" s="58"/>
    </row>
    <row r="533" spans="4:4" ht="20.149999999999999" customHeight="1" x14ac:dyDescent="0.35">
      <c r="D533" s="58"/>
    </row>
    <row r="534" spans="4:4" ht="20.149999999999999" customHeight="1" x14ac:dyDescent="0.35">
      <c r="D534" s="58"/>
    </row>
    <row r="535" spans="4:4" ht="20.149999999999999" customHeight="1" x14ac:dyDescent="0.35">
      <c r="D535" s="58"/>
    </row>
    <row r="536" spans="4:4" ht="20.149999999999999" customHeight="1" x14ac:dyDescent="0.35">
      <c r="D536" s="58"/>
    </row>
    <row r="537" spans="4:4" ht="20.149999999999999" customHeight="1" x14ac:dyDescent="0.35">
      <c r="D537" s="58"/>
    </row>
    <row r="538" spans="4:4" ht="20.149999999999999" customHeight="1" x14ac:dyDescent="0.35">
      <c r="D538" s="58"/>
    </row>
    <row r="539" spans="4:4" ht="20.149999999999999" customHeight="1" x14ac:dyDescent="0.35">
      <c r="D539" s="58"/>
    </row>
    <row r="540" spans="4:4" ht="20.149999999999999" customHeight="1" x14ac:dyDescent="0.35">
      <c r="D540" s="58"/>
    </row>
    <row r="541" spans="4:4" ht="20.149999999999999" customHeight="1" x14ac:dyDescent="0.35">
      <c r="D541" s="58"/>
    </row>
    <row r="542" spans="4:4" ht="20.149999999999999" customHeight="1" x14ac:dyDescent="0.35">
      <c r="D542" s="58"/>
    </row>
    <row r="543" spans="4:4" ht="20.149999999999999" customHeight="1" x14ac:dyDescent="0.35">
      <c r="D543" s="58"/>
    </row>
    <row r="544" spans="4:4" ht="20.149999999999999" customHeight="1" x14ac:dyDescent="0.35">
      <c r="D544" s="58"/>
    </row>
    <row r="545" spans="4:4" ht="20.149999999999999" customHeight="1" x14ac:dyDescent="0.35">
      <c r="D545" s="58"/>
    </row>
    <row r="546" spans="4:4" ht="20.149999999999999" customHeight="1" x14ac:dyDescent="0.35">
      <c r="D546" s="58"/>
    </row>
    <row r="547" spans="4:4" ht="20.149999999999999" customHeight="1" x14ac:dyDescent="0.35">
      <c r="D547" s="58"/>
    </row>
    <row r="548" spans="4:4" ht="20.149999999999999" customHeight="1" x14ac:dyDescent="0.35">
      <c r="D548" s="58"/>
    </row>
    <row r="549" spans="4:4" ht="20.149999999999999" customHeight="1" x14ac:dyDescent="0.35">
      <c r="D549" s="58"/>
    </row>
    <row r="550" spans="4:4" ht="20.149999999999999" customHeight="1" x14ac:dyDescent="0.35">
      <c r="D550" s="58"/>
    </row>
    <row r="551" spans="4:4" ht="20.149999999999999" customHeight="1" x14ac:dyDescent="0.35">
      <c r="D551" s="58"/>
    </row>
    <row r="552" spans="4:4" ht="20.149999999999999" customHeight="1" x14ac:dyDescent="0.35">
      <c r="D552" s="58"/>
    </row>
    <row r="553" spans="4:4" ht="20.149999999999999" customHeight="1" x14ac:dyDescent="0.35">
      <c r="D553" s="58"/>
    </row>
    <row r="554" spans="4:4" ht="20.149999999999999" customHeight="1" x14ac:dyDescent="0.35">
      <c r="D554" s="58"/>
    </row>
    <row r="555" spans="4:4" ht="20.149999999999999" customHeight="1" x14ac:dyDescent="0.35">
      <c r="D555" s="58"/>
    </row>
    <row r="556" spans="4:4" ht="20.149999999999999" customHeight="1" x14ac:dyDescent="0.35">
      <c r="D556" s="58"/>
    </row>
    <row r="557" spans="4:4" ht="20.149999999999999" customHeight="1" x14ac:dyDescent="0.35">
      <c r="D557" s="58"/>
    </row>
    <row r="558" spans="4:4" ht="20.149999999999999" customHeight="1" x14ac:dyDescent="0.35">
      <c r="D558" s="58"/>
    </row>
    <row r="559" spans="4:4" ht="20.149999999999999" customHeight="1" x14ac:dyDescent="0.35">
      <c r="D559" s="58"/>
    </row>
    <row r="560" spans="4:4" ht="20.149999999999999" customHeight="1" x14ac:dyDescent="0.35">
      <c r="D560" s="58"/>
    </row>
    <row r="561" spans="4:4" ht="20.149999999999999" customHeight="1" x14ac:dyDescent="0.35">
      <c r="D561" s="58"/>
    </row>
    <row r="562" spans="4:4" ht="20.149999999999999" customHeight="1" x14ac:dyDescent="0.35">
      <c r="D562" s="58"/>
    </row>
    <row r="563" spans="4:4" ht="20.149999999999999" customHeight="1" x14ac:dyDescent="0.35">
      <c r="D563" s="58"/>
    </row>
    <row r="564" spans="4:4" ht="20.149999999999999" customHeight="1" x14ac:dyDescent="0.35">
      <c r="D564" s="58"/>
    </row>
    <row r="565" spans="4:4" ht="20.149999999999999" customHeight="1" x14ac:dyDescent="0.35">
      <c r="D565" s="58"/>
    </row>
    <row r="566" spans="4:4" ht="20.149999999999999" customHeight="1" x14ac:dyDescent="0.35">
      <c r="D566" s="58"/>
    </row>
    <row r="567" spans="4:4" ht="20.149999999999999" customHeight="1" x14ac:dyDescent="0.35">
      <c r="D567" s="58"/>
    </row>
    <row r="568" spans="4:4" ht="20.149999999999999" customHeight="1" x14ac:dyDescent="0.35">
      <c r="D568" s="58"/>
    </row>
    <row r="569" spans="4:4" ht="20.149999999999999" customHeight="1" x14ac:dyDescent="0.35">
      <c r="D569" s="58"/>
    </row>
    <row r="570" spans="4:4" ht="20.149999999999999" customHeight="1" x14ac:dyDescent="0.35">
      <c r="D570" s="58"/>
    </row>
    <row r="571" spans="4:4" ht="20.149999999999999" customHeight="1" x14ac:dyDescent="0.35">
      <c r="D571" s="58"/>
    </row>
    <row r="572" spans="4:4" ht="20.149999999999999" customHeight="1" x14ac:dyDescent="0.35">
      <c r="D572" s="58"/>
    </row>
    <row r="573" spans="4:4" ht="20.149999999999999" customHeight="1" x14ac:dyDescent="0.35">
      <c r="D573" s="58"/>
    </row>
    <row r="574" spans="4:4" ht="20.149999999999999" customHeight="1" x14ac:dyDescent="0.35">
      <c r="D574" s="58"/>
    </row>
    <row r="575" spans="4:4" ht="20.149999999999999" customHeight="1" x14ac:dyDescent="0.35">
      <c r="D575" s="58"/>
    </row>
    <row r="576" spans="4:4" ht="20.149999999999999" customHeight="1" x14ac:dyDescent="0.35">
      <c r="D576" s="58"/>
    </row>
    <row r="577" spans="4:4" ht="20.149999999999999" customHeight="1" x14ac:dyDescent="0.35">
      <c r="D577" s="58"/>
    </row>
    <row r="578" spans="4:4" ht="20.149999999999999" customHeight="1" x14ac:dyDescent="0.35">
      <c r="D578" s="58"/>
    </row>
    <row r="579" spans="4:4" ht="20.149999999999999" customHeight="1" x14ac:dyDescent="0.35">
      <c r="D579" s="58"/>
    </row>
    <row r="580" spans="4:4" ht="20.149999999999999" customHeight="1" x14ac:dyDescent="0.35">
      <c r="D580" s="58"/>
    </row>
    <row r="581" spans="4:4" ht="20.149999999999999" customHeight="1" x14ac:dyDescent="0.35">
      <c r="D581" s="58"/>
    </row>
    <row r="582" spans="4:4" ht="20.149999999999999" customHeight="1" x14ac:dyDescent="0.35">
      <c r="D582" s="58"/>
    </row>
    <row r="583" spans="4:4" ht="20.149999999999999" customHeight="1" x14ac:dyDescent="0.35">
      <c r="D583" s="58"/>
    </row>
    <row r="584" spans="4:4" ht="20.149999999999999" customHeight="1" x14ac:dyDescent="0.35">
      <c r="D584" s="58"/>
    </row>
    <row r="585" spans="4:4" ht="20.149999999999999" customHeight="1" x14ac:dyDescent="0.35">
      <c r="D585" s="58"/>
    </row>
    <row r="586" spans="4:4" ht="20.149999999999999" customHeight="1" x14ac:dyDescent="0.35">
      <c r="D586" s="58"/>
    </row>
    <row r="587" spans="4:4" ht="20.149999999999999" customHeight="1" x14ac:dyDescent="0.35">
      <c r="D587" s="58"/>
    </row>
    <row r="588" spans="4:4" ht="20.149999999999999" customHeight="1" x14ac:dyDescent="0.35">
      <c r="D588" s="58"/>
    </row>
    <row r="589" spans="4:4" ht="20.149999999999999" customHeight="1" x14ac:dyDescent="0.35">
      <c r="D589" s="58"/>
    </row>
    <row r="590" spans="4:4" ht="20.149999999999999" customHeight="1" x14ac:dyDescent="0.35">
      <c r="D590" s="58"/>
    </row>
    <row r="591" spans="4:4" ht="20.149999999999999" customHeight="1" x14ac:dyDescent="0.35">
      <c r="D591" s="58"/>
    </row>
    <row r="592" spans="4:4" ht="20.149999999999999" customHeight="1" x14ac:dyDescent="0.35">
      <c r="D592" s="58"/>
    </row>
    <row r="593" spans="4:4" ht="20.149999999999999" customHeight="1" x14ac:dyDescent="0.35">
      <c r="D593" s="58"/>
    </row>
    <row r="594" spans="4:4" ht="20.149999999999999" customHeight="1" x14ac:dyDescent="0.35">
      <c r="D594" s="58"/>
    </row>
    <row r="595" spans="4:4" ht="20.149999999999999" customHeight="1" x14ac:dyDescent="0.35">
      <c r="D595" s="58"/>
    </row>
    <row r="596" spans="4:4" ht="20.149999999999999" customHeight="1" x14ac:dyDescent="0.35">
      <c r="D596" s="58"/>
    </row>
    <row r="597" spans="4:4" ht="20.149999999999999" customHeight="1" x14ac:dyDescent="0.35">
      <c r="D597" s="58"/>
    </row>
    <row r="598" spans="4:4" ht="20.149999999999999" customHeight="1" x14ac:dyDescent="0.35">
      <c r="D598" s="58"/>
    </row>
    <row r="599" spans="4:4" ht="20.149999999999999" customHeight="1" x14ac:dyDescent="0.35">
      <c r="D599" s="58"/>
    </row>
    <row r="600" spans="4:4" ht="20.149999999999999" customHeight="1" x14ac:dyDescent="0.35">
      <c r="D600" s="58"/>
    </row>
    <row r="601" spans="4:4" ht="20.149999999999999" customHeight="1" x14ac:dyDescent="0.35">
      <c r="D601" s="58"/>
    </row>
    <row r="602" spans="4:4" ht="20.149999999999999" customHeight="1" x14ac:dyDescent="0.35">
      <c r="D602" s="58"/>
    </row>
    <row r="603" spans="4:4" ht="20.149999999999999" customHeight="1" x14ac:dyDescent="0.35">
      <c r="D603" s="58"/>
    </row>
    <row r="604" spans="4:4" ht="20.149999999999999" customHeight="1" x14ac:dyDescent="0.35">
      <c r="D604" s="58"/>
    </row>
    <row r="605" spans="4:4" ht="20.149999999999999" customHeight="1" x14ac:dyDescent="0.35">
      <c r="D605" s="58"/>
    </row>
    <row r="606" spans="4:4" ht="20.149999999999999" customHeight="1" x14ac:dyDescent="0.35">
      <c r="D606" s="58"/>
    </row>
    <row r="607" spans="4:4" ht="20.149999999999999" customHeight="1" x14ac:dyDescent="0.35">
      <c r="D607" s="58"/>
    </row>
    <row r="608" spans="4:4" ht="20.149999999999999" customHeight="1" x14ac:dyDescent="0.35">
      <c r="D608" s="58"/>
    </row>
    <row r="609" spans="4:4" ht="20.149999999999999" customHeight="1" x14ac:dyDescent="0.35">
      <c r="D609" s="58"/>
    </row>
    <row r="610" spans="4:4" ht="20.149999999999999" customHeight="1" x14ac:dyDescent="0.35">
      <c r="D610" s="58"/>
    </row>
    <row r="611" spans="4:4" ht="20.149999999999999" customHeight="1" x14ac:dyDescent="0.35">
      <c r="D611" s="58"/>
    </row>
    <row r="612" spans="4:4" ht="20.149999999999999" customHeight="1" x14ac:dyDescent="0.35">
      <c r="D612" s="58"/>
    </row>
    <row r="613" spans="4:4" ht="20.149999999999999" customHeight="1" x14ac:dyDescent="0.35">
      <c r="D613" s="58"/>
    </row>
    <row r="614" spans="4:4" ht="20.149999999999999" customHeight="1" x14ac:dyDescent="0.35">
      <c r="D614" s="58"/>
    </row>
    <row r="615" spans="4:4" ht="20.149999999999999" customHeight="1" x14ac:dyDescent="0.35">
      <c r="D615" s="58"/>
    </row>
    <row r="616" spans="4:4" ht="20.149999999999999" customHeight="1" x14ac:dyDescent="0.35">
      <c r="D616" s="58"/>
    </row>
    <row r="617" spans="4:4" ht="20.149999999999999" customHeight="1" x14ac:dyDescent="0.35">
      <c r="D617" s="58"/>
    </row>
    <row r="618" spans="4:4" ht="20.149999999999999" customHeight="1" x14ac:dyDescent="0.35">
      <c r="D618" s="58"/>
    </row>
    <row r="619" spans="4:4" ht="20.149999999999999" customHeight="1" x14ac:dyDescent="0.35">
      <c r="D619" s="58"/>
    </row>
    <row r="620" spans="4:4" ht="20.149999999999999" customHeight="1" x14ac:dyDescent="0.35">
      <c r="D620" s="58"/>
    </row>
    <row r="621" spans="4:4" ht="20.149999999999999" customHeight="1" x14ac:dyDescent="0.35">
      <c r="D621" s="58"/>
    </row>
    <row r="622" spans="4:4" ht="20.149999999999999" customHeight="1" x14ac:dyDescent="0.35">
      <c r="D622" s="58"/>
    </row>
    <row r="623" spans="4:4" ht="20.149999999999999" customHeight="1" x14ac:dyDescent="0.35">
      <c r="D623" s="58"/>
    </row>
    <row r="624" spans="4:4" ht="20.149999999999999" customHeight="1" x14ac:dyDescent="0.35">
      <c r="D624" s="58"/>
    </row>
    <row r="625" spans="4:4" ht="20.149999999999999" customHeight="1" x14ac:dyDescent="0.35">
      <c r="D625" s="58"/>
    </row>
    <row r="626" spans="4:4" ht="20.149999999999999" customHeight="1" x14ac:dyDescent="0.35">
      <c r="D626" s="58"/>
    </row>
    <row r="627" spans="4:4" ht="20.149999999999999" customHeight="1" x14ac:dyDescent="0.35">
      <c r="D627" s="58"/>
    </row>
    <row r="628" spans="4:4" ht="20.149999999999999" customHeight="1" x14ac:dyDescent="0.35">
      <c r="D628" s="58"/>
    </row>
    <row r="629" spans="4:4" ht="20.149999999999999" customHeight="1" x14ac:dyDescent="0.35">
      <c r="D629" s="58"/>
    </row>
    <row r="630" spans="4:4" ht="20.149999999999999" customHeight="1" x14ac:dyDescent="0.35">
      <c r="D630" s="58"/>
    </row>
    <row r="631" spans="4:4" ht="20.149999999999999" customHeight="1" x14ac:dyDescent="0.35">
      <c r="D631" s="58"/>
    </row>
    <row r="632" spans="4:4" ht="20.149999999999999" customHeight="1" x14ac:dyDescent="0.35">
      <c r="D632" s="58"/>
    </row>
    <row r="633" spans="4:4" ht="20.149999999999999" customHeight="1" x14ac:dyDescent="0.35">
      <c r="D633" s="58"/>
    </row>
    <row r="634" spans="4:4" ht="20.149999999999999" customHeight="1" x14ac:dyDescent="0.35">
      <c r="D634" s="58"/>
    </row>
    <row r="635" spans="4:4" ht="20.149999999999999" customHeight="1" x14ac:dyDescent="0.35">
      <c r="D635" s="58"/>
    </row>
    <row r="636" spans="4:4" ht="20.149999999999999" customHeight="1" x14ac:dyDescent="0.35">
      <c r="D636" s="58"/>
    </row>
    <row r="637" spans="4:4" ht="20.149999999999999" customHeight="1" x14ac:dyDescent="0.35">
      <c r="D637" s="58"/>
    </row>
    <row r="638" spans="4:4" ht="20.149999999999999" customHeight="1" x14ac:dyDescent="0.35">
      <c r="D638" s="58"/>
    </row>
    <row r="639" spans="4:4" ht="20.149999999999999" customHeight="1" x14ac:dyDescent="0.35">
      <c r="D639" s="58"/>
    </row>
    <row r="640" spans="4:4" ht="20.149999999999999" customHeight="1" x14ac:dyDescent="0.35">
      <c r="D640" s="58"/>
    </row>
    <row r="641" spans="4:4" ht="20.149999999999999" customHeight="1" x14ac:dyDescent="0.35">
      <c r="D641" s="58"/>
    </row>
    <row r="642" spans="4:4" ht="20.149999999999999" customHeight="1" x14ac:dyDescent="0.35">
      <c r="D642" s="58"/>
    </row>
    <row r="643" spans="4:4" ht="20.149999999999999" customHeight="1" x14ac:dyDescent="0.35">
      <c r="D643" s="58"/>
    </row>
    <row r="644" spans="4:4" ht="20.149999999999999" customHeight="1" x14ac:dyDescent="0.35">
      <c r="D644" s="58"/>
    </row>
    <row r="645" spans="4:4" ht="20.149999999999999" customHeight="1" x14ac:dyDescent="0.35">
      <c r="D645" s="58"/>
    </row>
    <row r="646" spans="4:4" ht="20.149999999999999" customHeight="1" x14ac:dyDescent="0.35">
      <c r="D646" s="58"/>
    </row>
    <row r="647" spans="4:4" ht="20.149999999999999" customHeight="1" x14ac:dyDescent="0.35">
      <c r="D647" s="58"/>
    </row>
    <row r="648" spans="4:4" ht="20.149999999999999" customHeight="1" x14ac:dyDescent="0.35">
      <c r="D648" s="58"/>
    </row>
    <row r="649" spans="4:4" ht="20.149999999999999" customHeight="1" x14ac:dyDescent="0.35">
      <c r="D649" s="58"/>
    </row>
    <row r="650" spans="4:4" ht="20.149999999999999" customHeight="1" x14ac:dyDescent="0.35">
      <c r="D650" s="58"/>
    </row>
    <row r="651" spans="4:4" ht="20.149999999999999" customHeight="1" x14ac:dyDescent="0.35">
      <c r="D651" s="58"/>
    </row>
    <row r="652" spans="4:4" ht="20.149999999999999" customHeight="1" x14ac:dyDescent="0.35">
      <c r="D652" s="58"/>
    </row>
    <row r="653" spans="4:4" ht="20.149999999999999" customHeight="1" x14ac:dyDescent="0.35">
      <c r="D653" s="58"/>
    </row>
    <row r="654" spans="4:4" ht="20.149999999999999" customHeight="1" x14ac:dyDescent="0.35">
      <c r="D654" s="58"/>
    </row>
    <row r="655" spans="4:4" ht="20.149999999999999" customHeight="1" x14ac:dyDescent="0.35">
      <c r="D655" s="58"/>
    </row>
    <row r="656" spans="4:4" ht="20.149999999999999" customHeight="1" x14ac:dyDescent="0.35">
      <c r="D656" s="58"/>
    </row>
    <row r="657" spans="4:4" ht="20.149999999999999" customHeight="1" x14ac:dyDescent="0.35">
      <c r="D657" s="58"/>
    </row>
    <row r="658" spans="4:4" ht="20.149999999999999" customHeight="1" x14ac:dyDescent="0.35">
      <c r="D658" s="58"/>
    </row>
    <row r="659" spans="4:4" ht="20.149999999999999" customHeight="1" x14ac:dyDescent="0.35">
      <c r="D659" s="58"/>
    </row>
    <row r="660" spans="4:4" ht="20.149999999999999" customHeight="1" x14ac:dyDescent="0.35">
      <c r="D660" s="58"/>
    </row>
    <row r="661" spans="4:4" ht="20.149999999999999" customHeight="1" x14ac:dyDescent="0.35">
      <c r="D661" s="58"/>
    </row>
    <row r="662" spans="4:4" ht="20.149999999999999" customHeight="1" x14ac:dyDescent="0.35">
      <c r="D662" s="58"/>
    </row>
    <row r="663" spans="4:4" ht="20.149999999999999" customHeight="1" x14ac:dyDescent="0.35">
      <c r="D663" s="58"/>
    </row>
    <row r="664" spans="4:4" ht="20.149999999999999" customHeight="1" x14ac:dyDescent="0.35">
      <c r="D664" s="58"/>
    </row>
    <row r="665" spans="4:4" ht="20.149999999999999" customHeight="1" x14ac:dyDescent="0.35">
      <c r="D665" s="58"/>
    </row>
    <row r="666" spans="4:4" ht="20.149999999999999" customHeight="1" x14ac:dyDescent="0.35">
      <c r="D666" s="58"/>
    </row>
    <row r="667" spans="4:4" ht="20.149999999999999" customHeight="1" x14ac:dyDescent="0.35">
      <c r="D667" s="58"/>
    </row>
    <row r="668" spans="4:4" ht="20.149999999999999" customHeight="1" x14ac:dyDescent="0.35">
      <c r="D668" s="58"/>
    </row>
    <row r="669" spans="4:4" ht="20.149999999999999" customHeight="1" x14ac:dyDescent="0.35">
      <c r="D669" s="58"/>
    </row>
    <row r="670" spans="4:4" ht="20.149999999999999" customHeight="1" x14ac:dyDescent="0.35">
      <c r="D670" s="58"/>
    </row>
    <row r="671" spans="4:4" ht="20.149999999999999" customHeight="1" x14ac:dyDescent="0.35">
      <c r="D671" s="58"/>
    </row>
    <row r="672" spans="4:4" ht="20.149999999999999" customHeight="1" x14ac:dyDescent="0.35">
      <c r="D672" s="58"/>
    </row>
    <row r="673" spans="4:4" ht="20.149999999999999" customHeight="1" x14ac:dyDescent="0.35">
      <c r="D673" s="58"/>
    </row>
    <row r="674" spans="4:4" ht="20.149999999999999" customHeight="1" x14ac:dyDescent="0.35">
      <c r="D674" s="58"/>
    </row>
    <row r="675" spans="4:4" ht="20.149999999999999" customHeight="1" x14ac:dyDescent="0.35">
      <c r="D675" s="58"/>
    </row>
    <row r="676" spans="4:4" ht="20.149999999999999" customHeight="1" x14ac:dyDescent="0.35">
      <c r="D676" s="58"/>
    </row>
    <row r="677" spans="4:4" ht="20.149999999999999" customHeight="1" x14ac:dyDescent="0.35">
      <c r="D677" s="58"/>
    </row>
    <row r="678" spans="4:4" ht="20.149999999999999" customHeight="1" x14ac:dyDescent="0.35">
      <c r="D678" s="58"/>
    </row>
    <row r="679" spans="4:4" ht="20.149999999999999" customHeight="1" x14ac:dyDescent="0.35">
      <c r="D679" s="58"/>
    </row>
    <row r="680" spans="4:4" ht="20.149999999999999" customHeight="1" x14ac:dyDescent="0.35">
      <c r="D680" s="58"/>
    </row>
    <row r="681" spans="4:4" ht="20.149999999999999" customHeight="1" x14ac:dyDescent="0.35">
      <c r="D681" s="58"/>
    </row>
    <row r="682" spans="4:4" ht="20.149999999999999" customHeight="1" x14ac:dyDescent="0.35">
      <c r="D682" s="58"/>
    </row>
    <row r="683" spans="4:4" ht="20.149999999999999" customHeight="1" x14ac:dyDescent="0.35">
      <c r="D683" s="58"/>
    </row>
    <row r="684" spans="4:4" ht="20.149999999999999" customHeight="1" x14ac:dyDescent="0.35">
      <c r="D684" s="58"/>
    </row>
    <row r="685" spans="4:4" ht="20.149999999999999" customHeight="1" x14ac:dyDescent="0.35">
      <c r="D685" s="58"/>
    </row>
    <row r="686" spans="4:4" ht="20.149999999999999" customHeight="1" x14ac:dyDescent="0.35">
      <c r="D686" s="58"/>
    </row>
    <row r="687" spans="4:4" ht="20.149999999999999" customHeight="1" x14ac:dyDescent="0.35">
      <c r="D687" s="58"/>
    </row>
    <row r="688" spans="4:4" ht="20.149999999999999" customHeight="1" x14ac:dyDescent="0.35">
      <c r="D688" s="58"/>
    </row>
    <row r="689" spans="4:4" ht="20.149999999999999" customHeight="1" x14ac:dyDescent="0.35">
      <c r="D689" s="58"/>
    </row>
    <row r="690" spans="4:4" ht="20.149999999999999" customHeight="1" x14ac:dyDescent="0.35">
      <c r="D690" s="58"/>
    </row>
    <row r="691" spans="4:4" ht="20.149999999999999" customHeight="1" x14ac:dyDescent="0.35">
      <c r="D691" s="58"/>
    </row>
    <row r="692" spans="4:4" ht="20.149999999999999" customHeight="1" x14ac:dyDescent="0.35">
      <c r="D692" s="58"/>
    </row>
    <row r="693" spans="4:4" ht="20.149999999999999" customHeight="1" x14ac:dyDescent="0.35">
      <c r="D693" s="58"/>
    </row>
    <row r="694" spans="4:4" ht="20.149999999999999" customHeight="1" x14ac:dyDescent="0.35">
      <c r="D694" s="58"/>
    </row>
    <row r="695" spans="4:4" ht="20.149999999999999" customHeight="1" x14ac:dyDescent="0.35">
      <c r="D695" s="58"/>
    </row>
    <row r="696" spans="4:4" ht="20.149999999999999" customHeight="1" x14ac:dyDescent="0.35">
      <c r="D696" s="58"/>
    </row>
    <row r="697" spans="4:4" ht="20.149999999999999" customHeight="1" x14ac:dyDescent="0.35">
      <c r="D697" s="58"/>
    </row>
    <row r="698" spans="4:4" ht="20.149999999999999" customHeight="1" x14ac:dyDescent="0.35">
      <c r="D698" s="58"/>
    </row>
    <row r="699" spans="4:4" ht="20.149999999999999" customHeight="1" x14ac:dyDescent="0.35">
      <c r="D699" s="58"/>
    </row>
    <row r="700" spans="4:4" ht="20.149999999999999" customHeight="1" x14ac:dyDescent="0.35">
      <c r="D700" s="58"/>
    </row>
    <row r="701" spans="4:4" ht="20.149999999999999" customHeight="1" x14ac:dyDescent="0.35">
      <c r="D701" s="58"/>
    </row>
    <row r="702" spans="4:4" ht="20.149999999999999" customHeight="1" x14ac:dyDescent="0.35">
      <c r="D702" s="58"/>
    </row>
    <row r="703" spans="4:4" ht="20.149999999999999" customHeight="1" x14ac:dyDescent="0.35">
      <c r="D703" s="58"/>
    </row>
    <row r="704" spans="4:4" ht="20.149999999999999" customHeight="1" x14ac:dyDescent="0.35">
      <c r="D704" s="58"/>
    </row>
    <row r="705" spans="4:4" ht="20.149999999999999" customHeight="1" x14ac:dyDescent="0.35">
      <c r="D705" s="58"/>
    </row>
    <row r="706" spans="4:4" ht="20.149999999999999" customHeight="1" x14ac:dyDescent="0.35">
      <c r="D706" s="58"/>
    </row>
    <row r="707" spans="4:4" ht="20.149999999999999" customHeight="1" x14ac:dyDescent="0.35">
      <c r="D707" s="58"/>
    </row>
    <row r="708" spans="4:4" ht="20.149999999999999" customHeight="1" x14ac:dyDescent="0.35">
      <c r="D708" s="58"/>
    </row>
    <row r="709" spans="4:4" ht="20.149999999999999" customHeight="1" x14ac:dyDescent="0.35">
      <c r="D709" s="58"/>
    </row>
    <row r="710" spans="4:4" ht="20.149999999999999" customHeight="1" x14ac:dyDescent="0.35">
      <c r="D710" s="58"/>
    </row>
    <row r="711" spans="4:4" ht="20.149999999999999" customHeight="1" x14ac:dyDescent="0.35">
      <c r="D711" s="58"/>
    </row>
    <row r="712" spans="4:4" ht="20.149999999999999" customHeight="1" x14ac:dyDescent="0.35">
      <c r="D712" s="58"/>
    </row>
    <row r="713" spans="4:4" ht="20.149999999999999" customHeight="1" x14ac:dyDescent="0.35">
      <c r="D713" s="58"/>
    </row>
    <row r="714" spans="4:4" ht="20.149999999999999" customHeight="1" x14ac:dyDescent="0.35">
      <c r="D714" s="58"/>
    </row>
    <row r="715" spans="4:4" ht="20.149999999999999" customHeight="1" x14ac:dyDescent="0.35">
      <c r="D715" s="58"/>
    </row>
    <row r="716" spans="4:4" ht="20.149999999999999" customHeight="1" x14ac:dyDescent="0.35">
      <c r="D716" s="58"/>
    </row>
    <row r="717" spans="4:4" ht="20.149999999999999" customHeight="1" x14ac:dyDescent="0.35">
      <c r="D717" s="58"/>
    </row>
    <row r="718" spans="4:4" ht="20.149999999999999" customHeight="1" x14ac:dyDescent="0.35">
      <c r="D718" s="58"/>
    </row>
    <row r="719" spans="4:4" ht="20.149999999999999" customHeight="1" x14ac:dyDescent="0.35">
      <c r="D719" s="58"/>
    </row>
    <row r="720" spans="4:4" ht="20.149999999999999" customHeight="1" x14ac:dyDescent="0.35">
      <c r="D720" s="58"/>
    </row>
    <row r="721" spans="4:4" ht="20.149999999999999" customHeight="1" x14ac:dyDescent="0.35">
      <c r="D721" s="58"/>
    </row>
    <row r="722" spans="4:4" ht="20.149999999999999" customHeight="1" x14ac:dyDescent="0.35">
      <c r="D722" s="58"/>
    </row>
    <row r="723" spans="4:4" ht="20.149999999999999" customHeight="1" x14ac:dyDescent="0.35">
      <c r="D723" s="58"/>
    </row>
    <row r="724" spans="4:4" ht="20.149999999999999" customHeight="1" x14ac:dyDescent="0.35">
      <c r="D724" s="58"/>
    </row>
    <row r="725" spans="4:4" ht="20.149999999999999" customHeight="1" x14ac:dyDescent="0.35">
      <c r="D725" s="58"/>
    </row>
    <row r="726" spans="4:4" ht="20.149999999999999" customHeight="1" x14ac:dyDescent="0.35">
      <c r="D726" s="58"/>
    </row>
    <row r="727" spans="4:4" ht="20.149999999999999" customHeight="1" x14ac:dyDescent="0.35">
      <c r="D727" s="58"/>
    </row>
    <row r="728" spans="4:4" ht="20.149999999999999" customHeight="1" x14ac:dyDescent="0.35">
      <c r="D728" s="58"/>
    </row>
    <row r="729" spans="4:4" ht="20.149999999999999" customHeight="1" x14ac:dyDescent="0.35">
      <c r="D729" s="58"/>
    </row>
    <row r="730" spans="4:4" ht="20.149999999999999" customHeight="1" x14ac:dyDescent="0.35">
      <c r="D730" s="58"/>
    </row>
    <row r="731" spans="4:4" ht="20.149999999999999" customHeight="1" x14ac:dyDescent="0.35">
      <c r="D731" s="58"/>
    </row>
    <row r="732" spans="4:4" ht="20.149999999999999" customHeight="1" x14ac:dyDescent="0.35">
      <c r="D732" s="58"/>
    </row>
    <row r="733" spans="4:4" ht="20.149999999999999" customHeight="1" x14ac:dyDescent="0.35">
      <c r="D733" s="58"/>
    </row>
    <row r="734" spans="4:4" ht="20.149999999999999" customHeight="1" x14ac:dyDescent="0.35">
      <c r="D734" s="58"/>
    </row>
    <row r="735" spans="4:4" ht="20.149999999999999" customHeight="1" x14ac:dyDescent="0.35">
      <c r="D735" s="58"/>
    </row>
    <row r="736" spans="4:4" ht="20.149999999999999" customHeight="1" x14ac:dyDescent="0.35">
      <c r="D736" s="58"/>
    </row>
    <row r="737" spans="4:4" ht="20.149999999999999" customHeight="1" x14ac:dyDescent="0.35">
      <c r="D737" s="58"/>
    </row>
    <row r="738" spans="4:4" ht="20.149999999999999" customHeight="1" x14ac:dyDescent="0.35">
      <c r="D738" s="58"/>
    </row>
    <row r="739" spans="4:4" ht="20.149999999999999" customHeight="1" x14ac:dyDescent="0.35">
      <c r="D739" s="58"/>
    </row>
    <row r="740" spans="4:4" ht="20.149999999999999" customHeight="1" x14ac:dyDescent="0.35">
      <c r="D740" s="58"/>
    </row>
    <row r="741" spans="4:4" ht="20.149999999999999" customHeight="1" x14ac:dyDescent="0.35">
      <c r="D741" s="58"/>
    </row>
    <row r="742" spans="4:4" ht="20.149999999999999" customHeight="1" x14ac:dyDescent="0.35">
      <c r="D742" s="58"/>
    </row>
    <row r="743" spans="4:4" ht="20.149999999999999" customHeight="1" x14ac:dyDescent="0.35">
      <c r="D743" s="58"/>
    </row>
    <row r="744" spans="4:4" ht="20.149999999999999" customHeight="1" x14ac:dyDescent="0.35">
      <c r="D744" s="58"/>
    </row>
    <row r="745" spans="4:4" ht="20.149999999999999" customHeight="1" x14ac:dyDescent="0.35">
      <c r="D745" s="58"/>
    </row>
    <row r="746" spans="4:4" ht="20.149999999999999" customHeight="1" x14ac:dyDescent="0.35">
      <c r="D746" s="58"/>
    </row>
    <row r="747" spans="4:4" ht="20.149999999999999" customHeight="1" x14ac:dyDescent="0.35">
      <c r="D747" s="58"/>
    </row>
    <row r="748" spans="4:4" ht="20.149999999999999" customHeight="1" x14ac:dyDescent="0.35">
      <c r="D748" s="58"/>
    </row>
    <row r="749" spans="4:4" ht="20.149999999999999" customHeight="1" x14ac:dyDescent="0.35">
      <c r="D749" s="58"/>
    </row>
    <row r="750" spans="4:4" ht="20.149999999999999" customHeight="1" x14ac:dyDescent="0.35">
      <c r="D750" s="58"/>
    </row>
    <row r="751" spans="4:4" ht="20.149999999999999" customHeight="1" x14ac:dyDescent="0.35">
      <c r="D751" s="58"/>
    </row>
    <row r="752" spans="4:4" ht="20.149999999999999" customHeight="1" x14ac:dyDescent="0.35">
      <c r="D752" s="58"/>
    </row>
    <row r="753" spans="4:4" ht="20.149999999999999" customHeight="1" x14ac:dyDescent="0.35">
      <c r="D753" s="58"/>
    </row>
    <row r="754" spans="4:4" ht="20.149999999999999" customHeight="1" x14ac:dyDescent="0.35">
      <c r="D754" s="58"/>
    </row>
    <row r="755" spans="4:4" ht="20.149999999999999" customHeight="1" x14ac:dyDescent="0.35">
      <c r="D755" s="58"/>
    </row>
    <row r="756" spans="4:4" ht="20.149999999999999" customHeight="1" x14ac:dyDescent="0.35">
      <c r="D756" s="58"/>
    </row>
    <row r="757" spans="4:4" ht="20.149999999999999" customHeight="1" x14ac:dyDescent="0.35">
      <c r="D757" s="58"/>
    </row>
    <row r="758" spans="4:4" ht="20.149999999999999" customHeight="1" x14ac:dyDescent="0.35">
      <c r="D758" s="58"/>
    </row>
    <row r="759" spans="4:4" ht="20.149999999999999" customHeight="1" x14ac:dyDescent="0.35">
      <c r="D759" s="58"/>
    </row>
    <row r="760" spans="4:4" ht="20.149999999999999" customHeight="1" x14ac:dyDescent="0.35">
      <c r="D760" s="58"/>
    </row>
    <row r="761" spans="4:4" ht="20.149999999999999" customHeight="1" x14ac:dyDescent="0.35">
      <c r="D761" s="58"/>
    </row>
    <row r="762" spans="4:4" ht="20.149999999999999" customHeight="1" x14ac:dyDescent="0.35">
      <c r="D762" s="58"/>
    </row>
    <row r="763" spans="4:4" ht="20.149999999999999" customHeight="1" x14ac:dyDescent="0.35">
      <c r="D763" s="58"/>
    </row>
    <row r="764" spans="4:4" ht="20.149999999999999" customHeight="1" x14ac:dyDescent="0.35">
      <c r="D764" s="58"/>
    </row>
    <row r="765" spans="4:4" ht="20.149999999999999" customHeight="1" x14ac:dyDescent="0.35">
      <c r="D765" s="58"/>
    </row>
    <row r="766" spans="4:4" ht="20.149999999999999" customHeight="1" x14ac:dyDescent="0.35">
      <c r="D766" s="58"/>
    </row>
    <row r="767" spans="4:4" ht="20.149999999999999" customHeight="1" x14ac:dyDescent="0.35">
      <c r="D767" s="58"/>
    </row>
    <row r="768" spans="4:4" ht="20.149999999999999" customHeight="1" x14ac:dyDescent="0.35">
      <c r="D768" s="58"/>
    </row>
    <row r="769" spans="4:4" ht="20.149999999999999" customHeight="1" x14ac:dyDescent="0.35">
      <c r="D769" s="58"/>
    </row>
    <row r="770" spans="4:4" ht="20.149999999999999" customHeight="1" x14ac:dyDescent="0.35">
      <c r="D770" s="58"/>
    </row>
    <row r="771" spans="4:4" ht="20.149999999999999" customHeight="1" x14ac:dyDescent="0.35">
      <c r="D771" s="58"/>
    </row>
    <row r="772" spans="4:4" ht="20.149999999999999" customHeight="1" x14ac:dyDescent="0.35">
      <c r="D772" s="58"/>
    </row>
    <row r="773" spans="4:4" ht="20.149999999999999" customHeight="1" x14ac:dyDescent="0.35">
      <c r="D773" s="58"/>
    </row>
    <row r="774" spans="4:4" ht="20.149999999999999" customHeight="1" x14ac:dyDescent="0.35">
      <c r="D774" s="58"/>
    </row>
    <row r="775" spans="4:4" ht="20.149999999999999" customHeight="1" x14ac:dyDescent="0.35">
      <c r="D775" s="58"/>
    </row>
    <row r="776" spans="4:4" ht="20.149999999999999" customHeight="1" x14ac:dyDescent="0.35">
      <c r="D776" s="58"/>
    </row>
    <row r="777" spans="4:4" ht="20.149999999999999" customHeight="1" x14ac:dyDescent="0.35">
      <c r="D777" s="58"/>
    </row>
    <row r="778" spans="4:4" ht="20.149999999999999" customHeight="1" x14ac:dyDescent="0.35">
      <c r="D778" s="58"/>
    </row>
    <row r="779" spans="4:4" ht="20.149999999999999" customHeight="1" x14ac:dyDescent="0.35">
      <c r="D779" s="58"/>
    </row>
    <row r="780" spans="4:4" ht="20.149999999999999" customHeight="1" x14ac:dyDescent="0.35">
      <c r="D780" s="58"/>
    </row>
    <row r="781" spans="4:4" ht="20.149999999999999" customHeight="1" x14ac:dyDescent="0.35">
      <c r="D781" s="58"/>
    </row>
    <row r="782" spans="4:4" ht="20.149999999999999" customHeight="1" x14ac:dyDescent="0.35">
      <c r="D782" s="58"/>
    </row>
    <row r="783" spans="4:4" ht="20.149999999999999" customHeight="1" x14ac:dyDescent="0.35">
      <c r="D783" s="58"/>
    </row>
    <row r="784" spans="4:4" ht="20.149999999999999" customHeight="1" x14ac:dyDescent="0.35">
      <c r="D784" s="58"/>
    </row>
    <row r="785" spans="4:4" ht="20.149999999999999" customHeight="1" x14ac:dyDescent="0.35">
      <c r="D785" s="58"/>
    </row>
    <row r="786" spans="4:4" ht="20.149999999999999" customHeight="1" x14ac:dyDescent="0.35">
      <c r="D786" s="58"/>
    </row>
    <row r="787" spans="4:4" ht="20.149999999999999" customHeight="1" x14ac:dyDescent="0.35">
      <c r="D787" s="58"/>
    </row>
    <row r="788" spans="4:4" ht="20.149999999999999" customHeight="1" x14ac:dyDescent="0.35">
      <c r="D788" s="58"/>
    </row>
    <row r="789" spans="4:4" ht="20.149999999999999" customHeight="1" x14ac:dyDescent="0.35">
      <c r="D789" s="58"/>
    </row>
    <row r="790" spans="4:4" ht="20.149999999999999" customHeight="1" x14ac:dyDescent="0.35">
      <c r="D790" s="58"/>
    </row>
    <row r="791" spans="4:4" ht="20.149999999999999" customHeight="1" x14ac:dyDescent="0.35">
      <c r="D791" s="58"/>
    </row>
    <row r="792" spans="4:4" ht="20.149999999999999" customHeight="1" x14ac:dyDescent="0.35">
      <c r="D792" s="58"/>
    </row>
    <row r="793" spans="4:4" ht="20.149999999999999" customHeight="1" x14ac:dyDescent="0.35">
      <c r="D793" s="58"/>
    </row>
    <row r="794" spans="4:4" ht="20.149999999999999" customHeight="1" x14ac:dyDescent="0.35">
      <c r="D794" s="58"/>
    </row>
    <row r="795" spans="4:4" ht="20.149999999999999" customHeight="1" x14ac:dyDescent="0.35">
      <c r="D795" s="58"/>
    </row>
    <row r="796" spans="4:4" ht="20.149999999999999" customHeight="1" x14ac:dyDescent="0.35">
      <c r="D796" s="58"/>
    </row>
    <row r="797" spans="4:4" ht="20.149999999999999" customHeight="1" x14ac:dyDescent="0.35">
      <c r="D797" s="58"/>
    </row>
    <row r="798" spans="4:4" ht="20.149999999999999" customHeight="1" x14ac:dyDescent="0.35">
      <c r="D798" s="58"/>
    </row>
    <row r="799" spans="4:4" ht="20.149999999999999" customHeight="1" x14ac:dyDescent="0.35">
      <c r="D799" s="58"/>
    </row>
    <row r="800" spans="4:4" ht="20.149999999999999" customHeight="1" x14ac:dyDescent="0.35">
      <c r="D800" s="58"/>
    </row>
    <row r="801" spans="4:4" ht="20.149999999999999" customHeight="1" x14ac:dyDescent="0.35">
      <c r="D801" s="58"/>
    </row>
    <row r="802" spans="4:4" ht="20.149999999999999" customHeight="1" x14ac:dyDescent="0.35">
      <c r="D802" s="58"/>
    </row>
    <row r="803" spans="4:4" ht="20.149999999999999" customHeight="1" x14ac:dyDescent="0.35">
      <c r="D803" s="58"/>
    </row>
    <row r="804" spans="4:4" ht="20.149999999999999" customHeight="1" x14ac:dyDescent="0.35">
      <c r="D804" s="58"/>
    </row>
    <row r="805" spans="4:4" ht="20.149999999999999" customHeight="1" x14ac:dyDescent="0.35">
      <c r="D805" s="58"/>
    </row>
    <row r="806" spans="4:4" ht="20.149999999999999" customHeight="1" x14ac:dyDescent="0.35">
      <c r="D806" s="58"/>
    </row>
    <row r="807" spans="4:4" ht="20.149999999999999" customHeight="1" x14ac:dyDescent="0.35">
      <c r="D807" s="58"/>
    </row>
    <row r="808" spans="4:4" ht="20.149999999999999" customHeight="1" x14ac:dyDescent="0.35">
      <c r="D808" s="58"/>
    </row>
    <row r="809" spans="4:4" ht="20.149999999999999" customHeight="1" x14ac:dyDescent="0.35">
      <c r="D809" s="58"/>
    </row>
    <row r="810" spans="4:4" ht="20.149999999999999" customHeight="1" x14ac:dyDescent="0.35">
      <c r="D810" s="58"/>
    </row>
    <row r="811" spans="4:4" ht="20.149999999999999" customHeight="1" x14ac:dyDescent="0.35">
      <c r="D811" s="58"/>
    </row>
    <row r="812" spans="4:4" ht="20.149999999999999" customHeight="1" x14ac:dyDescent="0.35">
      <c r="D812" s="58"/>
    </row>
    <row r="813" spans="4:4" ht="20.149999999999999" customHeight="1" x14ac:dyDescent="0.35">
      <c r="D813" s="58"/>
    </row>
    <row r="814" spans="4:4" ht="20.149999999999999" customHeight="1" x14ac:dyDescent="0.35">
      <c r="D814" s="58"/>
    </row>
    <row r="815" spans="4:4" ht="20.149999999999999" customHeight="1" x14ac:dyDescent="0.35">
      <c r="D815" s="58"/>
    </row>
    <row r="816" spans="4:4" ht="20.149999999999999" customHeight="1" x14ac:dyDescent="0.35">
      <c r="D816" s="58"/>
    </row>
    <row r="817" spans="4:4" ht="20.149999999999999" customHeight="1" x14ac:dyDescent="0.35">
      <c r="D817" s="58"/>
    </row>
    <row r="818" spans="4:4" ht="20.149999999999999" customHeight="1" x14ac:dyDescent="0.35">
      <c r="D818" s="58"/>
    </row>
    <row r="819" spans="4:4" ht="20.149999999999999" customHeight="1" x14ac:dyDescent="0.35">
      <c r="D819" s="58"/>
    </row>
    <row r="820" spans="4:4" ht="20.149999999999999" customHeight="1" x14ac:dyDescent="0.35">
      <c r="D820" s="58"/>
    </row>
    <row r="821" spans="4:4" ht="20.149999999999999" customHeight="1" x14ac:dyDescent="0.35">
      <c r="D821" s="58"/>
    </row>
    <row r="822" spans="4:4" ht="20.149999999999999" customHeight="1" x14ac:dyDescent="0.35">
      <c r="D822" s="58"/>
    </row>
    <row r="823" spans="4:4" ht="20.149999999999999" customHeight="1" x14ac:dyDescent="0.35">
      <c r="D823" s="58"/>
    </row>
    <row r="824" spans="4:4" ht="20.149999999999999" customHeight="1" x14ac:dyDescent="0.35">
      <c r="D824" s="58"/>
    </row>
    <row r="825" spans="4:4" ht="20.149999999999999" customHeight="1" x14ac:dyDescent="0.35">
      <c r="D825" s="58"/>
    </row>
    <row r="826" spans="4:4" ht="20.149999999999999" customHeight="1" x14ac:dyDescent="0.35">
      <c r="D826" s="58"/>
    </row>
    <row r="827" spans="4:4" ht="20.149999999999999" customHeight="1" x14ac:dyDescent="0.35">
      <c r="D827" s="58"/>
    </row>
    <row r="828" spans="4:4" ht="20.149999999999999" customHeight="1" x14ac:dyDescent="0.35">
      <c r="D828" s="58"/>
    </row>
    <row r="829" spans="4:4" ht="20.149999999999999" customHeight="1" x14ac:dyDescent="0.35">
      <c r="D829" s="58"/>
    </row>
    <row r="830" spans="4:4" ht="20.149999999999999" customHeight="1" x14ac:dyDescent="0.35">
      <c r="D830" s="58"/>
    </row>
    <row r="831" spans="4:4" ht="20.149999999999999" customHeight="1" x14ac:dyDescent="0.35">
      <c r="D831" s="58"/>
    </row>
    <row r="832" spans="4:4" ht="20.149999999999999" customHeight="1" x14ac:dyDescent="0.35">
      <c r="D832" s="58"/>
    </row>
    <row r="833" spans="4:4" ht="20.149999999999999" customHeight="1" x14ac:dyDescent="0.35">
      <c r="D833" s="58"/>
    </row>
    <row r="834" spans="4:4" ht="20.149999999999999" customHeight="1" x14ac:dyDescent="0.35">
      <c r="D834" s="58"/>
    </row>
    <row r="835" spans="4:4" ht="20.149999999999999" customHeight="1" x14ac:dyDescent="0.35">
      <c r="D835" s="58"/>
    </row>
    <row r="836" spans="4:4" ht="20.149999999999999" customHeight="1" x14ac:dyDescent="0.35">
      <c r="D836" s="58"/>
    </row>
    <row r="837" spans="4:4" ht="20.149999999999999" customHeight="1" x14ac:dyDescent="0.35">
      <c r="D837" s="58"/>
    </row>
    <row r="838" spans="4:4" ht="20.149999999999999" customHeight="1" x14ac:dyDescent="0.35">
      <c r="D838" s="58"/>
    </row>
    <row r="839" spans="4:4" ht="20.149999999999999" customHeight="1" x14ac:dyDescent="0.35">
      <c r="D839" s="58"/>
    </row>
    <row r="840" spans="4:4" ht="20.149999999999999" customHeight="1" x14ac:dyDescent="0.35">
      <c r="D840" s="58"/>
    </row>
    <row r="841" spans="4:4" ht="20.149999999999999" customHeight="1" x14ac:dyDescent="0.35">
      <c r="D841" s="58"/>
    </row>
    <row r="842" spans="4:4" ht="20.149999999999999" customHeight="1" x14ac:dyDescent="0.35">
      <c r="D842" s="58"/>
    </row>
    <row r="843" spans="4:4" ht="20.149999999999999" customHeight="1" x14ac:dyDescent="0.35">
      <c r="D843" s="58"/>
    </row>
    <row r="844" spans="4:4" ht="20.149999999999999" customHeight="1" x14ac:dyDescent="0.35">
      <c r="D844" s="58"/>
    </row>
    <row r="845" spans="4:4" ht="20.149999999999999" customHeight="1" x14ac:dyDescent="0.35">
      <c r="D845" s="58"/>
    </row>
    <row r="846" spans="4:4" ht="20.149999999999999" customHeight="1" x14ac:dyDescent="0.35">
      <c r="D846" s="58"/>
    </row>
    <row r="847" spans="4:4" ht="20.149999999999999" customHeight="1" x14ac:dyDescent="0.35">
      <c r="D847" s="58"/>
    </row>
    <row r="848" spans="4:4" ht="20.149999999999999" customHeight="1" x14ac:dyDescent="0.35">
      <c r="D848" s="58"/>
    </row>
    <row r="849" spans="4:4" ht="20.149999999999999" customHeight="1" x14ac:dyDescent="0.35">
      <c r="D849" s="58"/>
    </row>
    <row r="850" spans="4:4" ht="20.149999999999999" customHeight="1" x14ac:dyDescent="0.35">
      <c r="D850" s="58"/>
    </row>
    <row r="851" spans="4:4" ht="20.149999999999999" customHeight="1" x14ac:dyDescent="0.35">
      <c r="D851" s="58"/>
    </row>
    <row r="852" spans="4:4" ht="20.149999999999999" customHeight="1" x14ac:dyDescent="0.35">
      <c r="D852" s="58"/>
    </row>
    <row r="853" spans="4:4" ht="20.149999999999999" customHeight="1" x14ac:dyDescent="0.35">
      <c r="D853" s="58"/>
    </row>
    <row r="854" spans="4:4" ht="20.149999999999999" customHeight="1" x14ac:dyDescent="0.35">
      <c r="D854" s="58"/>
    </row>
    <row r="855" spans="4:4" ht="20.149999999999999" customHeight="1" x14ac:dyDescent="0.35">
      <c r="D855" s="58"/>
    </row>
    <row r="856" spans="4:4" ht="20.149999999999999" customHeight="1" x14ac:dyDescent="0.35">
      <c r="D856" s="58"/>
    </row>
    <row r="857" spans="4:4" ht="20.149999999999999" customHeight="1" x14ac:dyDescent="0.35">
      <c r="D857" s="58"/>
    </row>
    <row r="858" spans="4:4" ht="20.149999999999999" customHeight="1" x14ac:dyDescent="0.35">
      <c r="D858" s="58"/>
    </row>
    <row r="859" spans="4:4" ht="20.149999999999999" customHeight="1" x14ac:dyDescent="0.35">
      <c r="D859" s="58"/>
    </row>
    <row r="860" spans="4:4" ht="20.149999999999999" customHeight="1" x14ac:dyDescent="0.35">
      <c r="D860" s="58"/>
    </row>
    <row r="861" spans="4:4" ht="20.149999999999999" customHeight="1" x14ac:dyDescent="0.35">
      <c r="D861" s="58"/>
    </row>
    <row r="862" spans="4:4" ht="20.149999999999999" customHeight="1" x14ac:dyDescent="0.35">
      <c r="D862" s="58"/>
    </row>
    <row r="863" spans="4:4" ht="20.149999999999999" customHeight="1" x14ac:dyDescent="0.35">
      <c r="D863" s="58"/>
    </row>
    <row r="864" spans="4:4" ht="20.149999999999999" customHeight="1" x14ac:dyDescent="0.35">
      <c r="D864" s="58"/>
    </row>
    <row r="865" spans="4:4" ht="20.149999999999999" customHeight="1" x14ac:dyDescent="0.35">
      <c r="D865" s="58"/>
    </row>
    <row r="866" spans="4:4" ht="20.149999999999999" customHeight="1" x14ac:dyDescent="0.35">
      <c r="D866" s="58"/>
    </row>
    <row r="867" spans="4:4" ht="20.149999999999999" customHeight="1" x14ac:dyDescent="0.35">
      <c r="D867" s="58"/>
    </row>
    <row r="868" spans="4:4" ht="20.149999999999999" customHeight="1" x14ac:dyDescent="0.35">
      <c r="D868" s="58"/>
    </row>
    <row r="869" spans="4:4" ht="20.149999999999999" customHeight="1" x14ac:dyDescent="0.35">
      <c r="D869" s="58"/>
    </row>
    <row r="870" spans="4:4" ht="20.149999999999999" customHeight="1" x14ac:dyDescent="0.35">
      <c r="D870" s="58"/>
    </row>
    <row r="871" spans="4:4" ht="20.149999999999999" customHeight="1" x14ac:dyDescent="0.35">
      <c r="D871" s="58"/>
    </row>
    <row r="872" spans="4:4" ht="20.149999999999999" customHeight="1" x14ac:dyDescent="0.35">
      <c r="D872" s="58"/>
    </row>
    <row r="873" spans="4:4" ht="20.149999999999999" customHeight="1" x14ac:dyDescent="0.35">
      <c r="D873" s="58"/>
    </row>
    <row r="874" spans="4:4" ht="20.149999999999999" customHeight="1" x14ac:dyDescent="0.35">
      <c r="D874" s="58"/>
    </row>
    <row r="875" spans="4:4" ht="20.149999999999999" customHeight="1" x14ac:dyDescent="0.35">
      <c r="D875" s="58"/>
    </row>
    <row r="876" spans="4:4" ht="20.149999999999999" customHeight="1" x14ac:dyDescent="0.35">
      <c r="D876" s="58"/>
    </row>
    <row r="877" spans="4:4" ht="20.149999999999999" customHeight="1" x14ac:dyDescent="0.35">
      <c r="D877" s="58"/>
    </row>
    <row r="878" spans="4:4" ht="20.149999999999999" customHeight="1" x14ac:dyDescent="0.35">
      <c r="D878" s="58"/>
    </row>
    <row r="879" spans="4:4" ht="20.149999999999999" customHeight="1" x14ac:dyDescent="0.35">
      <c r="D879" s="58"/>
    </row>
    <row r="880" spans="4:4" ht="20.149999999999999" customHeight="1" x14ac:dyDescent="0.35">
      <c r="D880" s="58"/>
    </row>
    <row r="881" spans="4:4" ht="20.149999999999999" customHeight="1" x14ac:dyDescent="0.35">
      <c r="D881" s="58"/>
    </row>
    <row r="882" spans="4:4" ht="20.149999999999999" customHeight="1" x14ac:dyDescent="0.35">
      <c r="D882" s="58"/>
    </row>
    <row r="883" spans="4:4" ht="20.149999999999999" customHeight="1" x14ac:dyDescent="0.35">
      <c r="D883" s="58"/>
    </row>
    <row r="884" spans="4:4" ht="20.149999999999999" customHeight="1" x14ac:dyDescent="0.35">
      <c r="D884" s="58"/>
    </row>
    <row r="885" spans="4:4" ht="20.149999999999999" customHeight="1" x14ac:dyDescent="0.35">
      <c r="D885" s="58"/>
    </row>
    <row r="886" spans="4:4" ht="20.149999999999999" customHeight="1" x14ac:dyDescent="0.35">
      <c r="D886" s="58"/>
    </row>
    <row r="887" spans="4:4" ht="20.149999999999999" customHeight="1" x14ac:dyDescent="0.35">
      <c r="D887" s="58"/>
    </row>
    <row r="888" spans="4:4" ht="20.149999999999999" customHeight="1" x14ac:dyDescent="0.35">
      <c r="D888" s="58"/>
    </row>
    <row r="889" spans="4:4" ht="20.149999999999999" customHeight="1" x14ac:dyDescent="0.35">
      <c r="D889" s="58"/>
    </row>
    <row r="890" spans="4:4" ht="20.149999999999999" customHeight="1" x14ac:dyDescent="0.35">
      <c r="D890" s="58"/>
    </row>
    <row r="891" spans="4:4" ht="20.149999999999999" customHeight="1" x14ac:dyDescent="0.35">
      <c r="D891" s="58"/>
    </row>
    <row r="892" spans="4:4" ht="20.149999999999999" customHeight="1" x14ac:dyDescent="0.35">
      <c r="D892" s="58"/>
    </row>
    <row r="893" spans="4:4" ht="20.149999999999999" customHeight="1" x14ac:dyDescent="0.35">
      <c r="D893" s="58"/>
    </row>
    <row r="894" spans="4:4" ht="20.149999999999999" customHeight="1" x14ac:dyDescent="0.35">
      <c r="D894" s="58"/>
    </row>
    <row r="895" spans="4:4" ht="20.149999999999999" customHeight="1" x14ac:dyDescent="0.35">
      <c r="D895" s="58"/>
    </row>
    <row r="896" spans="4:4" ht="20.149999999999999" customHeight="1" x14ac:dyDescent="0.35">
      <c r="D896" s="58"/>
    </row>
    <row r="897" spans="4:4" ht="20.149999999999999" customHeight="1" x14ac:dyDescent="0.35">
      <c r="D897" s="58"/>
    </row>
    <row r="898" spans="4:4" ht="20.149999999999999" customHeight="1" x14ac:dyDescent="0.35">
      <c r="D898" s="58"/>
    </row>
    <row r="899" spans="4:4" ht="20.149999999999999" customHeight="1" x14ac:dyDescent="0.35">
      <c r="D899" s="58"/>
    </row>
    <row r="900" spans="4:4" ht="20.149999999999999" customHeight="1" x14ac:dyDescent="0.35">
      <c r="D900" s="58"/>
    </row>
    <row r="901" spans="4:4" ht="20.149999999999999" customHeight="1" x14ac:dyDescent="0.35">
      <c r="D901" s="58"/>
    </row>
    <row r="902" spans="4:4" ht="20.149999999999999" customHeight="1" x14ac:dyDescent="0.35">
      <c r="D902" s="58"/>
    </row>
    <row r="903" spans="4:4" ht="20.149999999999999" customHeight="1" x14ac:dyDescent="0.35">
      <c r="D903" s="58"/>
    </row>
    <row r="904" spans="4:4" ht="20.149999999999999" customHeight="1" x14ac:dyDescent="0.35">
      <c r="D904" s="58"/>
    </row>
    <row r="905" spans="4:4" ht="20.149999999999999" customHeight="1" x14ac:dyDescent="0.35">
      <c r="D905" s="58"/>
    </row>
    <row r="906" spans="4:4" ht="20.149999999999999" customHeight="1" x14ac:dyDescent="0.35">
      <c r="D906" s="58"/>
    </row>
    <row r="907" spans="4:4" ht="20.149999999999999" customHeight="1" x14ac:dyDescent="0.35">
      <c r="D907" s="58"/>
    </row>
    <row r="908" spans="4:4" ht="20.149999999999999" customHeight="1" x14ac:dyDescent="0.35">
      <c r="D908" s="58"/>
    </row>
    <row r="909" spans="4:4" ht="20.149999999999999" customHeight="1" x14ac:dyDescent="0.35">
      <c r="D909" s="58"/>
    </row>
    <row r="910" spans="4:4" ht="20.149999999999999" customHeight="1" x14ac:dyDescent="0.35">
      <c r="D910" s="58"/>
    </row>
    <row r="911" spans="4:4" ht="20.149999999999999" customHeight="1" x14ac:dyDescent="0.35">
      <c r="D911" s="58"/>
    </row>
    <row r="912" spans="4:4" ht="20.149999999999999" customHeight="1" x14ac:dyDescent="0.35">
      <c r="D912" s="58"/>
    </row>
    <row r="913" spans="4:4" ht="20.149999999999999" customHeight="1" x14ac:dyDescent="0.35">
      <c r="D913" s="58"/>
    </row>
    <row r="914" spans="4:4" ht="20.149999999999999" customHeight="1" x14ac:dyDescent="0.35">
      <c r="D914" s="58"/>
    </row>
    <row r="915" spans="4:4" ht="20.149999999999999" customHeight="1" x14ac:dyDescent="0.35">
      <c r="D915" s="58"/>
    </row>
    <row r="916" spans="4:4" ht="20.149999999999999" customHeight="1" x14ac:dyDescent="0.35">
      <c r="D916" s="58"/>
    </row>
    <row r="917" spans="4:4" ht="20.149999999999999" customHeight="1" x14ac:dyDescent="0.35">
      <c r="D917" s="58"/>
    </row>
    <row r="918" spans="4:4" ht="20.149999999999999" customHeight="1" x14ac:dyDescent="0.35">
      <c r="D918" s="58"/>
    </row>
    <row r="919" spans="4:4" ht="20.149999999999999" customHeight="1" x14ac:dyDescent="0.35">
      <c r="D919" s="58"/>
    </row>
    <row r="920" spans="4:4" ht="20.149999999999999" customHeight="1" x14ac:dyDescent="0.35">
      <c r="D920" s="58"/>
    </row>
    <row r="921" spans="4:4" ht="20.149999999999999" customHeight="1" x14ac:dyDescent="0.35">
      <c r="D921" s="58"/>
    </row>
    <row r="922" spans="4:4" ht="20.149999999999999" customHeight="1" x14ac:dyDescent="0.35">
      <c r="D922" s="58"/>
    </row>
    <row r="923" spans="4:4" ht="20.149999999999999" customHeight="1" x14ac:dyDescent="0.35">
      <c r="D923" s="58"/>
    </row>
    <row r="924" spans="4:4" ht="20.149999999999999" customHeight="1" x14ac:dyDescent="0.35">
      <c r="D924" s="58"/>
    </row>
    <row r="925" spans="4:4" ht="20.149999999999999" customHeight="1" x14ac:dyDescent="0.35">
      <c r="D925" s="58"/>
    </row>
    <row r="926" spans="4:4" ht="20.149999999999999" customHeight="1" x14ac:dyDescent="0.35">
      <c r="D926" s="58"/>
    </row>
    <row r="927" spans="4:4" ht="20.149999999999999" customHeight="1" x14ac:dyDescent="0.35">
      <c r="D927" s="58"/>
    </row>
    <row r="928" spans="4:4" ht="20.149999999999999" customHeight="1" x14ac:dyDescent="0.35">
      <c r="D928" s="58"/>
    </row>
    <row r="929" spans="4:4" ht="20.149999999999999" customHeight="1" x14ac:dyDescent="0.35">
      <c r="D929" s="58"/>
    </row>
    <row r="930" spans="4:4" ht="20.149999999999999" customHeight="1" x14ac:dyDescent="0.35">
      <c r="D930" s="58"/>
    </row>
    <row r="931" spans="4:4" ht="20.149999999999999" customHeight="1" x14ac:dyDescent="0.35">
      <c r="D931" s="58"/>
    </row>
    <row r="932" spans="4:4" ht="20.149999999999999" customHeight="1" x14ac:dyDescent="0.35">
      <c r="D932" s="58"/>
    </row>
    <row r="933" spans="4:4" ht="20.149999999999999" customHeight="1" x14ac:dyDescent="0.35">
      <c r="D933" s="58"/>
    </row>
    <row r="934" spans="4:4" ht="20.149999999999999" customHeight="1" x14ac:dyDescent="0.35">
      <c r="D934" s="58"/>
    </row>
    <row r="935" spans="4:4" ht="20.149999999999999" customHeight="1" x14ac:dyDescent="0.35">
      <c r="D935" s="58"/>
    </row>
    <row r="936" spans="4:4" ht="20.149999999999999" customHeight="1" x14ac:dyDescent="0.35">
      <c r="D936" s="58"/>
    </row>
    <row r="937" spans="4:4" ht="20.149999999999999" customHeight="1" x14ac:dyDescent="0.35">
      <c r="D937" s="58"/>
    </row>
    <row r="938" spans="4:4" ht="20.149999999999999" customHeight="1" x14ac:dyDescent="0.35">
      <c r="D938" s="58"/>
    </row>
    <row r="939" spans="4:4" ht="20.149999999999999" customHeight="1" x14ac:dyDescent="0.35">
      <c r="D939" s="58"/>
    </row>
    <row r="940" spans="4:4" ht="20.149999999999999" customHeight="1" x14ac:dyDescent="0.35">
      <c r="D940" s="58"/>
    </row>
    <row r="941" spans="4:4" ht="20.149999999999999" customHeight="1" x14ac:dyDescent="0.35">
      <c r="D941" s="58"/>
    </row>
    <row r="942" spans="4:4" ht="20.149999999999999" customHeight="1" x14ac:dyDescent="0.35">
      <c r="D942" s="58"/>
    </row>
    <row r="943" spans="4:4" ht="20.149999999999999" customHeight="1" x14ac:dyDescent="0.35">
      <c r="D943" s="58"/>
    </row>
    <row r="944" spans="4:4" ht="20.149999999999999" customHeight="1" x14ac:dyDescent="0.35">
      <c r="D944" s="58"/>
    </row>
    <row r="945" spans="4:4" ht="20.149999999999999" customHeight="1" x14ac:dyDescent="0.35">
      <c r="D945" s="58"/>
    </row>
    <row r="946" spans="4:4" ht="20.149999999999999" customHeight="1" x14ac:dyDescent="0.35">
      <c r="D946" s="58"/>
    </row>
    <row r="947" spans="4:4" ht="20.149999999999999" customHeight="1" x14ac:dyDescent="0.35">
      <c r="D947" s="58"/>
    </row>
    <row r="948" spans="4:4" ht="20.149999999999999" customHeight="1" x14ac:dyDescent="0.35">
      <c r="D948" s="58"/>
    </row>
    <row r="949" spans="4:4" ht="20.149999999999999" customHeight="1" x14ac:dyDescent="0.35">
      <c r="D949" s="58"/>
    </row>
    <row r="950" spans="4:4" ht="20.149999999999999" customHeight="1" x14ac:dyDescent="0.35">
      <c r="D950" s="58"/>
    </row>
    <row r="951" spans="4:4" ht="20.149999999999999" customHeight="1" x14ac:dyDescent="0.35">
      <c r="D951" s="58"/>
    </row>
    <row r="952" spans="4:4" ht="20.149999999999999" customHeight="1" x14ac:dyDescent="0.35">
      <c r="D952" s="58"/>
    </row>
    <row r="953" spans="4:4" ht="20.149999999999999" customHeight="1" x14ac:dyDescent="0.35">
      <c r="D953" s="58"/>
    </row>
    <row r="954" spans="4:4" ht="20.149999999999999" customHeight="1" x14ac:dyDescent="0.35">
      <c r="D954" s="58"/>
    </row>
    <row r="955" spans="4:4" ht="20.149999999999999" customHeight="1" x14ac:dyDescent="0.35">
      <c r="D955" s="58"/>
    </row>
    <row r="956" spans="4:4" ht="20.149999999999999" customHeight="1" x14ac:dyDescent="0.35">
      <c r="D956" s="58"/>
    </row>
    <row r="957" spans="4:4" ht="20.149999999999999" customHeight="1" x14ac:dyDescent="0.35">
      <c r="D957" s="58"/>
    </row>
    <row r="958" spans="4:4" ht="20.149999999999999" customHeight="1" x14ac:dyDescent="0.35">
      <c r="D958" s="58"/>
    </row>
    <row r="959" spans="4:4" ht="20.149999999999999" customHeight="1" x14ac:dyDescent="0.35">
      <c r="D959" s="58"/>
    </row>
    <row r="960" spans="4:4" ht="20.149999999999999" customHeight="1" x14ac:dyDescent="0.35">
      <c r="D960" s="58"/>
    </row>
    <row r="961" spans="4:4" ht="20.149999999999999" customHeight="1" x14ac:dyDescent="0.35">
      <c r="D961" s="58"/>
    </row>
    <row r="962" spans="4:4" ht="20.149999999999999" customHeight="1" x14ac:dyDescent="0.35">
      <c r="D962" s="58"/>
    </row>
    <row r="963" spans="4:4" ht="20.149999999999999" customHeight="1" x14ac:dyDescent="0.35">
      <c r="D963" s="58"/>
    </row>
    <row r="964" spans="4:4" ht="20.149999999999999" customHeight="1" x14ac:dyDescent="0.35">
      <c r="D964" s="58"/>
    </row>
    <row r="965" spans="4:4" ht="20.149999999999999" customHeight="1" x14ac:dyDescent="0.35">
      <c r="D965" s="58"/>
    </row>
    <row r="966" spans="4:4" ht="20.149999999999999" customHeight="1" x14ac:dyDescent="0.35">
      <c r="D966" s="58"/>
    </row>
    <row r="967" spans="4:4" ht="20.149999999999999" customHeight="1" x14ac:dyDescent="0.35">
      <c r="D967" s="58"/>
    </row>
    <row r="968" spans="4:4" ht="20.149999999999999" customHeight="1" x14ac:dyDescent="0.35">
      <c r="D968" s="58"/>
    </row>
    <row r="969" spans="4:4" ht="20.149999999999999" customHeight="1" x14ac:dyDescent="0.35">
      <c r="D969" s="58"/>
    </row>
    <row r="970" spans="4:4" ht="20.149999999999999" customHeight="1" x14ac:dyDescent="0.35">
      <c r="D970" s="58"/>
    </row>
    <row r="971" spans="4:4" ht="20.149999999999999" customHeight="1" x14ac:dyDescent="0.35">
      <c r="D971" s="58"/>
    </row>
    <row r="972" spans="4:4" ht="20.149999999999999" customHeight="1" x14ac:dyDescent="0.35">
      <c r="D972" s="58"/>
    </row>
    <row r="973" spans="4:4" ht="20.149999999999999" customHeight="1" x14ac:dyDescent="0.35">
      <c r="D973" s="58"/>
    </row>
    <row r="974" spans="4:4" ht="20.149999999999999" customHeight="1" x14ac:dyDescent="0.35">
      <c r="D974" s="58"/>
    </row>
    <row r="975" spans="4:4" ht="20.149999999999999" customHeight="1" x14ac:dyDescent="0.35">
      <c r="D975" s="58"/>
    </row>
    <row r="976" spans="4:4" ht="20.149999999999999" customHeight="1" x14ac:dyDescent="0.35">
      <c r="D976" s="58"/>
    </row>
    <row r="977" spans="4:4" ht="20.149999999999999" customHeight="1" x14ac:dyDescent="0.35">
      <c r="D977" s="58"/>
    </row>
    <row r="978" spans="4:4" ht="20.149999999999999" customHeight="1" x14ac:dyDescent="0.35">
      <c r="D978" s="58"/>
    </row>
    <row r="979" spans="4:4" ht="20.149999999999999" customHeight="1" x14ac:dyDescent="0.35">
      <c r="D979" s="58"/>
    </row>
    <row r="980" spans="4:4" ht="20.149999999999999" customHeight="1" x14ac:dyDescent="0.35">
      <c r="D980" s="58"/>
    </row>
    <row r="981" spans="4:4" ht="20.149999999999999" customHeight="1" x14ac:dyDescent="0.35">
      <c r="D981" s="58"/>
    </row>
    <row r="982" spans="4:4" ht="20.149999999999999" customHeight="1" x14ac:dyDescent="0.35">
      <c r="D982" s="58"/>
    </row>
    <row r="983" spans="4:4" ht="20.149999999999999" customHeight="1" x14ac:dyDescent="0.35">
      <c r="D983" s="58"/>
    </row>
    <row r="984" spans="4:4" ht="20.149999999999999" customHeight="1" x14ac:dyDescent="0.35">
      <c r="D984" s="58"/>
    </row>
    <row r="985" spans="4:4" ht="20.149999999999999" customHeight="1" x14ac:dyDescent="0.35">
      <c r="D985" s="58"/>
    </row>
    <row r="986" spans="4:4" ht="20.149999999999999" customHeight="1" x14ac:dyDescent="0.35">
      <c r="D986" s="58"/>
    </row>
    <row r="987" spans="4:4" ht="20.149999999999999" customHeight="1" x14ac:dyDescent="0.35">
      <c r="D987" s="58"/>
    </row>
    <row r="988" spans="4:4" ht="20.149999999999999" customHeight="1" x14ac:dyDescent="0.35">
      <c r="D988" s="58"/>
    </row>
    <row r="989" spans="4:4" ht="20.149999999999999" customHeight="1" x14ac:dyDescent="0.35">
      <c r="D989" s="58"/>
    </row>
    <row r="990" spans="4:4" ht="20.149999999999999" customHeight="1" x14ac:dyDescent="0.35">
      <c r="D990" s="58"/>
    </row>
    <row r="991" spans="4:4" ht="20.149999999999999" customHeight="1" x14ac:dyDescent="0.35">
      <c r="D991" s="58"/>
    </row>
    <row r="992" spans="4:4" ht="20.149999999999999" customHeight="1" x14ac:dyDescent="0.35">
      <c r="D992" s="58"/>
    </row>
    <row r="993" spans="4:4" ht="20.149999999999999" customHeight="1" x14ac:dyDescent="0.35">
      <c r="D993" s="58"/>
    </row>
    <row r="994" spans="4:4" ht="20.149999999999999" customHeight="1" x14ac:dyDescent="0.35">
      <c r="D994" s="58"/>
    </row>
    <row r="995" spans="4:4" ht="20.149999999999999" customHeight="1" x14ac:dyDescent="0.35">
      <c r="D995" s="58"/>
    </row>
    <row r="996" spans="4:4" ht="20.149999999999999" customHeight="1" x14ac:dyDescent="0.35">
      <c r="D996" s="58"/>
    </row>
    <row r="997" spans="4:4" ht="20.149999999999999" customHeight="1" x14ac:dyDescent="0.35">
      <c r="D997" s="58"/>
    </row>
    <row r="998" spans="4:4" ht="20.149999999999999" customHeight="1" x14ac:dyDescent="0.35">
      <c r="D998" s="58"/>
    </row>
    <row r="999" spans="4:4" ht="20.149999999999999" customHeight="1" x14ac:dyDescent="0.35">
      <c r="D999" s="58"/>
    </row>
    <row r="1000" spans="4:4" ht="20.149999999999999" customHeight="1" x14ac:dyDescent="0.35">
      <c r="D1000" s="58"/>
    </row>
  </sheetData>
  <sheetProtection algorithmName="SHA-512" hashValue="GgEeu+vP8gdoQoG+kHGD6FdRoYCUowYch9hx922rSjXrrrUZwUCfNJKBUghh+TLXJ2/bWq0iXSt9D8CBSAN2yA==" saltValue="dcLit8joIZeD+Uioi/Ci5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181C2-9B81-4FC6-B517-3AA3BEC5F2C3}">
  <sheetPr codeName="Hoja11">
    <tabColor rgb="FF0C769E"/>
  </sheetPr>
  <dimension ref="B1:M19"/>
  <sheetViews>
    <sheetView showGridLines="0" showRowColHeaders="0" workbookViewId="0">
      <selection activeCell="H5" sqref="H5"/>
    </sheetView>
  </sheetViews>
  <sheetFormatPr baseColWidth="10" defaultColWidth="10.81640625" defaultRowHeight="20.149999999999999" customHeight="1" x14ac:dyDescent="0.35"/>
  <cols>
    <col min="1" max="1" width="5.26953125" style="23" customWidth="1"/>
    <col min="2" max="2" width="15.26953125" style="23" customWidth="1"/>
    <col min="3" max="3" width="7.453125" style="31" customWidth="1"/>
    <col min="4" max="4" width="16.1796875" style="24" customWidth="1"/>
    <col min="5" max="5" width="16" style="24" customWidth="1"/>
    <col min="6" max="6" width="15.1796875" style="23" customWidth="1"/>
    <col min="7" max="7" width="16.7265625" style="23" bestFit="1" customWidth="1"/>
    <col min="8" max="8" width="15.453125" style="23" customWidth="1"/>
    <col min="9" max="9" width="16.7265625" style="23" bestFit="1" customWidth="1"/>
    <col min="10" max="10" width="3.54296875" style="23" customWidth="1"/>
    <col min="11" max="16384" width="10.81640625" style="23"/>
  </cols>
  <sheetData>
    <row r="1" spans="2:13" ht="44.15" customHeight="1" x14ac:dyDescent="0.35"/>
    <row r="3" spans="2:13" ht="20.149999999999999" customHeight="1" x14ac:dyDescent="0.35">
      <c r="B3" s="32"/>
      <c r="C3" s="33"/>
      <c r="D3" s="34"/>
      <c r="E3" s="34"/>
      <c r="F3" s="32"/>
      <c r="G3" s="32"/>
      <c r="H3" s="32"/>
      <c r="I3" s="32"/>
      <c r="J3" s="32"/>
      <c r="K3" s="18" t="s">
        <v>37</v>
      </c>
      <c r="L3" s="18" t="s">
        <v>64</v>
      </c>
      <c r="M3" s="32"/>
    </row>
    <row r="4" spans="2:13" ht="20.149999999999999" customHeight="1" x14ac:dyDescent="0.35">
      <c r="B4" s="56" t="s">
        <v>36</v>
      </c>
      <c r="C4" s="16" t="s">
        <v>49</v>
      </c>
      <c r="D4" s="17" t="s">
        <v>45</v>
      </c>
      <c r="E4" s="17" t="s">
        <v>44</v>
      </c>
      <c r="F4" s="17" t="s">
        <v>48</v>
      </c>
      <c r="G4" s="56" t="s">
        <v>46</v>
      </c>
      <c r="H4" s="56" t="s">
        <v>43</v>
      </c>
      <c r="I4" s="57" t="s">
        <v>47</v>
      </c>
      <c r="J4" s="37"/>
      <c r="K4" s="19" t="s">
        <v>38</v>
      </c>
      <c r="L4" s="19" t="s">
        <v>30</v>
      </c>
      <c r="M4" s="19" t="s">
        <v>42</v>
      </c>
    </row>
    <row r="5" spans="2:13" ht="20.149999999999999" customHeight="1" x14ac:dyDescent="0.35">
      <c r="B5" s="60"/>
      <c r="C5" s="61"/>
      <c r="D5" s="35"/>
      <c r="E5" s="35"/>
      <c r="F5" s="35"/>
      <c r="G5" s="60"/>
      <c r="H5" s="60"/>
      <c r="I5" s="60"/>
      <c r="K5" s="36" t="str" cm="1">
        <f t="array" ref="K5">IFERROR(_xlfn._xlws.FILTER(Ingredientes_Receta[[#All],[Ingrediente]:[Unidad]],Ingredientes_Receta[[#All],[Receta]]='Elaboración de Productos'!L3),"")</f>
        <v/>
      </c>
      <c r="L5" s="36"/>
      <c r="M5" s="36"/>
    </row>
    <row r="6" spans="2:13" ht="20.149999999999999" customHeight="1" x14ac:dyDescent="0.35">
      <c r="K6" s="36"/>
      <c r="L6" s="36"/>
      <c r="M6" s="36"/>
    </row>
    <row r="7" spans="2:13" ht="20.149999999999999" customHeight="1" x14ac:dyDescent="0.35">
      <c r="K7" s="36"/>
      <c r="L7" s="36"/>
      <c r="M7" s="36"/>
    </row>
    <row r="8" spans="2:13" ht="20.149999999999999" customHeight="1" x14ac:dyDescent="0.35">
      <c r="K8" s="29"/>
      <c r="L8" s="29"/>
      <c r="M8" s="29"/>
    </row>
    <row r="9" spans="2:13" ht="20.149999999999999" customHeight="1" x14ac:dyDescent="0.35">
      <c r="K9" s="29"/>
      <c r="L9" s="29"/>
      <c r="M9" s="29"/>
    </row>
    <row r="10" spans="2:13" ht="20.149999999999999" customHeight="1" x14ac:dyDescent="0.35">
      <c r="K10" s="29"/>
      <c r="L10" s="29"/>
      <c r="M10" s="29"/>
    </row>
    <row r="11" spans="2:13" ht="20.149999999999999" customHeight="1" x14ac:dyDescent="0.35">
      <c r="K11" s="29"/>
      <c r="L11" s="29"/>
      <c r="M11" s="29"/>
    </row>
    <row r="12" spans="2:13" ht="20.149999999999999" customHeight="1" x14ac:dyDescent="0.35">
      <c r="K12" s="29"/>
      <c r="L12" s="29"/>
      <c r="M12" s="29"/>
    </row>
    <row r="13" spans="2:13" ht="20.149999999999999" customHeight="1" x14ac:dyDescent="0.35">
      <c r="K13" s="29"/>
      <c r="L13" s="29"/>
      <c r="M13" s="29"/>
    </row>
    <row r="14" spans="2:13" ht="20.149999999999999" customHeight="1" x14ac:dyDescent="0.35">
      <c r="K14" s="29"/>
      <c r="L14" s="29"/>
      <c r="M14" s="29"/>
    </row>
    <row r="15" spans="2:13" ht="20.149999999999999" customHeight="1" x14ac:dyDescent="0.35">
      <c r="K15" s="29"/>
      <c r="L15" s="29"/>
      <c r="M15" s="29"/>
    </row>
    <row r="16" spans="2:13" ht="20.149999999999999" customHeight="1" x14ac:dyDescent="0.35">
      <c r="K16" s="29"/>
      <c r="L16" s="29"/>
      <c r="M16" s="29"/>
    </row>
    <row r="17" spans="11:13" ht="20.149999999999999" customHeight="1" x14ac:dyDescent="0.35">
      <c r="K17" s="29"/>
      <c r="L17" s="29"/>
      <c r="M17" s="29"/>
    </row>
    <row r="18" spans="11:13" ht="20.149999999999999" customHeight="1" x14ac:dyDescent="0.35">
      <c r="K18" s="29"/>
      <c r="L18" s="29"/>
      <c r="M18" s="29"/>
    </row>
    <row r="19" spans="11:13" ht="20.149999999999999" customHeight="1" x14ac:dyDescent="0.35">
      <c r="K19" s="29"/>
      <c r="L19" s="29"/>
      <c r="M19" s="29"/>
    </row>
  </sheetData>
  <sheetProtection algorithmName="SHA-512" hashValue="de/innpTk6d/Pu/M/prt7zyLGZMtOyhqYbKx8DM3HVN1IE2s8O1R1zXJZz1rX7EETeYCuiHBEhg2JK2uUcuHJA==" saltValue="F/+wzA0tq3VuwukF4495XQ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93FF0-DCE6-4700-A1F0-A42FD75A0316}">
  <sheetPr codeName="Hoja12"/>
  <dimension ref="B4:E4"/>
  <sheetViews>
    <sheetView showGridLines="0" showRowColHeaders="0" workbookViewId="0">
      <selection activeCell="B5" sqref="B5:E5"/>
    </sheetView>
  </sheetViews>
  <sheetFormatPr baseColWidth="10" defaultColWidth="10.81640625" defaultRowHeight="20.149999999999999" customHeight="1" x14ac:dyDescent="0.35"/>
  <cols>
    <col min="1" max="1" width="10.81640625" style="4"/>
    <col min="2" max="2" width="20.453125" style="4" customWidth="1"/>
    <col min="3" max="3" width="19.453125" style="4" customWidth="1"/>
    <col min="4" max="4" width="14.1796875" style="4" customWidth="1"/>
    <col min="5" max="5" width="13.1796875" style="4" customWidth="1"/>
    <col min="6" max="16384" width="10.81640625" style="4"/>
  </cols>
  <sheetData>
    <row r="4" spans="2:5" ht="20.149999999999999" customHeight="1" x14ac:dyDescent="0.35">
      <c r="B4" s="4" t="s">
        <v>36</v>
      </c>
      <c r="C4" s="4" t="s">
        <v>38</v>
      </c>
      <c r="D4" s="4" t="s">
        <v>30</v>
      </c>
      <c r="E4" s="4" t="s">
        <v>42</v>
      </c>
    </row>
  </sheetData>
  <sheetProtection algorithmName="SHA-512" hashValue="Q3oO0KJZ6RgwgIAckBfOFoQ4WHYVmjsAPCC4S98m3YWygrVEX21Y23VY6eKaamGdbTlCLiWIbGySxKBGT3Pr/w==" saltValue="ZDDu2jwhKESrz0jeinFxqA==" spinCount="100000" sheet="1" objects="1" scenario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83556-E630-4492-89DC-107EBFA8250D}">
  <sheetPr codeName="Hoja8">
    <tabColor rgb="FF00B050"/>
  </sheetPr>
  <dimension ref="B1:O19"/>
  <sheetViews>
    <sheetView showGridLines="0" showRowColHeaders="0" zoomScale="85" zoomScaleNormal="85" workbookViewId="0">
      <selection activeCell="G17" sqref="G17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4" style="38" customWidth="1"/>
    <col min="3" max="3" width="24.81640625" style="38" customWidth="1"/>
    <col min="4" max="4" width="19.7265625" style="39" customWidth="1"/>
    <col min="5" max="5" width="17.7265625" style="38" customWidth="1"/>
    <col min="6" max="6" width="17.26953125" style="80" customWidth="1"/>
    <col min="7" max="7" width="5.7265625" style="22" bestFit="1" customWidth="1"/>
    <col min="8" max="8" width="16.81640625" style="80" customWidth="1"/>
    <col min="9" max="9" width="5.7265625" style="22" bestFit="1" customWidth="1"/>
    <col min="10" max="10" width="22.453125" style="38" bestFit="1" customWidth="1"/>
    <col min="11" max="11" width="6.54296875" style="38" customWidth="1"/>
    <col min="12" max="12" width="20" style="38" customWidth="1"/>
    <col min="13" max="13" width="3.81640625" style="38" customWidth="1"/>
    <col min="14" max="14" width="20" style="38" customWidth="1"/>
    <col min="15" max="16384" width="11.453125" style="38"/>
  </cols>
  <sheetData>
    <row r="1" spans="2:15" ht="44.25" customHeight="1" x14ac:dyDescent="0.35">
      <c r="L1" s="99"/>
    </row>
    <row r="2" spans="2:15" ht="23.5" x14ac:dyDescent="0.55000000000000004">
      <c r="L2" s="112" t="s">
        <v>90</v>
      </c>
      <c r="M2" s="113"/>
      <c r="N2" s="113"/>
      <c r="O2" s="99"/>
    </row>
    <row r="3" spans="2:15" ht="28" customHeight="1" x14ac:dyDescent="0.35">
      <c r="L3" s="100" t="s">
        <v>73</v>
      </c>
      <c r="M3" s="99"/>
      <c r="N3" s="100" t="s">
        <v>72</v>
      </c>
    </row>
    <row r="4" spans="2:15" s="23" customFormat="1" ht="20.149999999999999" customHeight="1" x14ac:dyDescent="0.35">
      <c r="B4" s="4" t="s">
        <v>13</v>
      </c>
      <c r="C4" s="4" t="s">
        <v>14</v>
      </c>
      <c r="D4" s="5" t="s">
        <v>20</v>
      </c>
      <c r="E4" s="4" t="s">
        <v>12</v>
      </c>
      <c r="F4" s="81" t="s">
        <v>21</v>
      </c>
      <c r="G4" s="6" t="s">
        <v>86</v>
      </c>
      <c r="H4" s="110" t="s">
        <v>22</v>
      </c>
      <c r="I4" s="6" t="s">
        <v>85</v>
      </c>
      <c r="J4" s="111" t="s">
        <v>23</v>
      </c>
      <c r="L4" s="97" t="s">
        <v>88</v>
      </c>
      <c r="N4" s="97" t="s">
        <v>88</v>
      </c>
    </row>
    <row r="5" spans="2:15" ht="20.149999999999999" customHeight="1" x14ac:dyDescent="0.35">
      <c r="B5" s="29" t="s">
        <v>99</v>
      </c>
      <c r="C5" s="29" t="s">
        <v>100</v>
      </c>
      <c r="D5" s="40">
        <v>46169</v>
      </c>
      <c r="E5" s="29">
        <v>9</v>
      </c>
      <c r="F5" s="84">
        <v>3</v>
      </c>
      <c r="G5" s="109" t="s">
        <v>72</v>
      </c>
      <c r="H5" s="101">
        <v>27</v>
      </c>
      <c r="I5" s="109" t="s">
        <v>72</v>
      </c>
      <c r="J5" s="79">
        <v>4616900001</v>
      </c>
      <c r="L5" s="96" cm="1">
        <f t="array" aca="1" ref="L5" ca="1">IFERROR(
    SUM(
        IF(HISTORIALVENTAS[¤T]="USD",
           HISTORIALVENTAS[Total de Línea] * 'Gestión de Almacén'!G3,
           HISTORIALVENTAS[Total de Línea]
        ) * (HISTORIALVENTAS[Fecha de venta]=TODAY())
    ),
    0
)</f>
        <v>14850</v>
      </c>
      <c r="N5" s="96" cm="1">
        <f t="array" aca="1" ref="N5" ca="1">IFERROR(
    SUM(
        IF(HISTORIALVENTAS[¤T]="MN",
           HISTORIALVENTAS[Total de Línea] / 'Gestión de Almacén'!G3,
           HISTORIALVENTAS[Total de Línea]
        ) * (HISTORIALVENTAS[Fecha de venta]=TODAY())
    ),
    0
)</f>
        <v>27</v>
      </c>
    </row>
    <row r="6" spans="2:15" ht="20.149999999999999" customHeight="1" x14ac:dyDescent="0.35">
      <c r="L6" s="98"/>
      <c r="N6" s="98"/>
    </row>
    <row r="7" spans="2:15" ht="20.149999999999999" customHeight="1" x14ac:dyDescent="0.35">
      <c r="L7" s="97" t="s">
        <v>87</v>
      </c>
      <c r="N7" s="97" t="s">
        <v>87</v>
      </c>
    </row>
    <row r="8" spans="2:15" ht="20.149999999999999" customHeight="1" x14ac:dyDescent="0.35">
      <c r="L8" s="96" cm="1">
        <f t="array" aca="1" ref="L8" ca="1">IFERROR(
    SUM(
        IF(Gastos[¤]="USD",
           Gastos[Monto] * 'Gestión de Almacén'!G3,
           Gastos[Monto]
        ) * (Gastos[Fecha]=TODAY())
    ),
    0
)</f>
        <v>9000</v>
      </c>
      <c r="N8" s="96" cm="1">
        <f t="array" aca="1" ref="N8" ca="1">IFERROR(
    SUM(
        IF(Gastos[¤]="MN",
           Gastos[Monto] / 'Gestión de Almacén'!G3,
           Gastos[Monto]
        ) * (Gastos[Fecha]=TODAY())
    ),
    0
)</f>
        <v>16.363636363636363</v>
      </c>
    </row>
    <row r="9" spans="2:15" ht="20.149999999999999" customHeight="1" x14ac:dyDescent="0.35">
      <c r="L9" s="98"/>
      <c r="N9" s="98"/>
    </row>
    <row r="10" spans="2:15" ht="20.149999999999999" customHeight="1" x14ac:dyDescent="0.35">
      <c r="L10" s="97" t="s">
        <v>89</v>
      </c>
      <c r="N10" s="97" t="s">
        <v>89</v>
      </c>
    </row>
    <row r="11" spans="2:15" ht="20.149999999999999" customHeight="1" x14ac:dyDescent="0.35">
      <c r="L11" s="96">
        <f ca="1">L5-L8</f>
        <v>5850</v>
      </c>
      <c r="N11" s="96">
        <f ca="1">N5-N8</f>
        <v>10.636363636363637</v>
      </c>
    </row>
    <row r="13" spans="2:15" ht="20.149999999999999" customHeight="1" x14ac:dyDescent="0.5">
      <c r="L13" s="114" t="s">
        <v>91</v>
      </c>
      <c r="M13" s="115"/>
      <c r="N13" s="115"/>
    </row>
    <row r="14" spans="2:15" ht="20.149999999999999" customHeight="1" thickBot="1" x14ac:dyDescent="0.4">
      <c r="O14" s="99"/>
    </row>
    <row r="15" spans="2:15" ht="20.149999999999999" customHeight="1" thickTop="1" x14ac:dyDescent="0.35">
      <c r="L15" s="119" t="s">
        <v>92</v>
      </c>
      <c r="M15" s="119"/>
      <c r="N15" s="120"/>
    </row>
    <row r="16" spans="2:15" ht="20.149999999999999" customHeight="1" x14ac:dyDescent="0.35">
      <c r="L16" s="116" cm="1">
        <f t="array" aca="1" ref="L16" ca="1">IFERROR(SUM(HISTORIALVENTAS4[USD] * (HISTORIALVENTAS4[Fecha de venta]=TODAY())),0)</f>
        <v>27</v>
      </c>
      <c r="M16" s="117"/>
      <c r="N16" s="118"/>
    </row>
    <row r="17" spans="11:14" ht="20.149999999999999" customHeight="1" x14ac:dyDescent="0.35">
      <c r="K17" s="38" t="s">
        <v>61</v>
      </c>
    </row>
    <row r="18" spans="11:14" ht="20.149999999999999" customHeight="1" x14ac:dyDescent="0.35">
      <c r="L18" s="102" t="s">
        <v>62</v>
      </c>
      <c r="N18" s="102" t="s">
        <v>63</v>
      </c>
    </row>
    <row r="19" spans="11:14" ht="20.149999999999999" customHeight="1" x14ac:dyDescent="0.35">
      <c r="L19" s="96" cm="1">
        <f t="array" aca="1" ref="L19" ca="1">IFERROR(SUM(HISTORIALVENTAS4[Transferencia MN] * (HISTORIALVENTAS4[Fecha de venta]=TODAY())),0)</f>
        <v>0</v>
      </c>
      <c r="N19" s="96" cm="1">
        <f t="array" aca="1" ref="N19" ca="1">IFERROR(SUM(HISTORIALVENTAS4[Efectivo MN] * (HISTORIALVENTAS4[Fecha de venta]=TODAY())),0)</f>
        <v>0</v>
      </c>
    </row>
  </sheetData>
  <sheetProtection algorithmName="SHA-512" hashValue="F/uUcX50Y4w5WlxFp6CdNSWB+x8ipE6bNhQHC+c/KxUL2S3aFO41mPlKZJJPwBt7EvjtPLd94O4CiXjG8x8f9w==" saltValue="dUin60Oba65n5mt/beVzow==" spinCount="100000" sheet="1" objects="1" scenarios="1"/>
  <mergeCells count="4">
    <mergeCell ref="L2:N2"/>
    <mergeCell ref="L13:N13"/>
    <mergeCell ref="L16:N16"/>
    <mergeCell ref="L15:N15"/>
  </mergeCells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EE5-5A02-4AA6-A0FA-5E4406F9A415}">
  <sheetPr codeName="Hoja9">
    <tabColor rgb="FFFF5B5B"/>
  </sheetPr>
  <dimension ref="B1:AEZ19"/>
  <sheetViews>
    <sheetView showGridLines="0" showRowColHeaders="0" zoomScale="85" zoomScaleNormal="85" workbookViewId="0">
      <selection activeCell="B5" sqref="B5:F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13.453125" style="42" customWidth="1"/>
    <col min="3" max="3" width="20.7265625" style="39" customWidth="1"/>
    <col min="4" max="4" width="19.81640625" style="80" customWidth="1"/>
    <col min="5" max="6" width="20" style="80" customWidth="1"/>
    <col min="7" max="7" width="5.1796875" style="38" customWidth="1"/>
    <col min="8" max="8" width="18.81640625" style="38" bestFit="1" customWidth="1"/>
    <col min="9" max="9" width="11" style="23" bestFit="1" customWidth="1"/>
    <col min="10" max="10" width="17.54296875" style="80" customWidth="1"/>
    <col min="11" max="11" width="5.7265625" style="104" bestFit="1" customWidth="1"/>
    <col min="12" max="12" width="17.36328125" style="82" customWidth="1"/>
    <col min="13" max="13" width="4.453125" style="70" bestFit="1" customWidth="1"/>
    <col min="14" max="21" width="3.81640625" style="38" bestFit="1" customWidth="1"/>
    <col min="22" max="293" width="4.81640625" style="38" bestFit="1" customWidth="1"/>
    <col min="294" max="814" width="5.81640625" style="38" bestFit="1" customWidth="1"/>
    <col min="815" max="821" width="6.81640625" style="38" bestFit="1" customWidth="1"/>
    <col min="822" max="827" width="7.81640625" style="38" bestFit="1" customWidth="1"/>
    <col min="828" max="828" width="11.7265625" style="38" bestFit="1" customWidth="1"/>
    <col min="829" max="831" width="10.54296875" style="38" bestFit="1" customWidth="1"/>
    <col min="832" max="832" width="11.7265625" style="38" bestFit="1" customWidth="1"/>
    <col min="833" max="16384" width="11.453125" style="38"/>
  </cols>
  <sheetData>
    <row r="1" spans="2:832" ht="44.25" customHeight="1" x14ac:dyDescent="0.35"/>
    <row r="3" spans="2:832" ht="20.149999999999999" customHeight="1" x14ac:dyDescent="0.35">
      <c r="H3" s="45" t="s">
        <v>32</v>
      </c>
      <c r="I3" s="46">
        <v>4616900001</v>
      </c>
    </row>
    <row r="4" spans="2:832" s="23" customFormat="1" ht="20.149999999999999" customHeight="1" x14ac:dyDescent="0.35">
      <c r="B4" s="7" t="s">
        <v>23</v>
      </c>
      <c r="C4" s="5" t="s">
        <v>20</v>
      </c>
      <c r="D4" s="94" t="s">
        <v>83</v>
      </c>
      <c r="E4" s="94" t="s">
        <v>84</v>
      </c>
      <c r="F4" s="94" t="s">
        <v>72</v>
      </c>
      <c r="H4" s="9" t="s">
        <v>29</v>
      </c>
      <c r="I4" s="10" t="s">
        <v>30</v>
      </c>
      <c r="J4" s="103" t="s">
        <v>31</v>
      </c>
      <c r="K4" s="105" t="s">
        <v>86</v>
      </c>
      <c r="L4" s="108" t="s">
        <v>93</v>
      </c>
      <c r="M4" s="107" t="s">
        <v>85</v>
      </c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  <c r="ED4" s="38"/>
      <c r="EE4" s="38"/>
      <c r="EF4" s="38"/>
      <c r="EG4" s="38"/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38"/>
      <c r="FU4" s="38"/>
      <c r="FV4" s="38"/>
      <c r="FW4" s="38"/>
      <c r="FX4" s="38"/>
      <c r="FY4" s="38"/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38"/>
      <c r="HM4" s="38"/>
      <c r="HN4" s="38"/>
      <c r="HO4" s="38"/>
      <c r="HP4" s="38"/>
      <c r="HQ4" s="38"/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38"/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38"/>
      <c r="JE4" s="38"/>
      <c r="JF4" s="38"/>
      <c r="JG4" s="38"/>
      <c r="JH4" s="38"/>
      <c r="JI4" s="38"/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38"/>
      <c r="KE4" s="38"/>
      <c r="KF4" s="38"/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38"/>
      <c r="KW4" s="38"/>
      <c r="KX4" s="38"/>
      <c r="KY4" s="38"/>
      <c r="KZ4" s="38"/>
      <c r="LA4" s="38"/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38"/>
      <c r="LU4" s="38"/>
      <c r="LV4" s="38"/>
      <c r="LW4" s="38"/>
      <c r="LX4" s="38"/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38"/>
      <c r="MO4" s="38"/>
      <c r="MP4" s="38"/>
      <c r="MQ4" s="38"/>
      <c r="MR4" s="38"/>
      <c r="MS4" s="38"/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38"/>
      <c r="NJ4" s="38"/>
      <c r="NK4" s="38"/>
      <c r="NL4" s="38"/>
      <c r="NM4" s="38"/>
      <c r="NN4" s="38"/>
      <c r="NO4" s="38"/>
      <c r="NP4" s="38"/>
      <c r="NQ4" s="38"/>
      <c r="NR4" s="38"/>
      <c r="NS4" s="38"/>
      <c r="NT4" s="38"/>
      <c r="NU4" s="38"/>
      <c r="NV4" s="38"/>
      <c r="NW4" s="38"/>
      <c r="NX4" s="38"/>
      <c r="NY4" s="38"/>
      <c r="NZ4" s="38"/>
      <c r="OA4" s="38"/>
      <c r="OB4" s="38"/>
      <c r="OC4" s="38"/>
      <c r="OD4" s="38"/>
      <c r="OE4" s="38"/>
      <c r="OF4" s="38"/>
      <c r="OG4" s="38"/>
      <c r="OH4" s="38"/>
      <c r="OI4" s="38"/>
      <c r="OJ4" s="38"/>
      <c r="OK4" s="38"/>
      <c r="OL4" s="38"/>
      <c r="OM4" s="38"/>
      <c r="ON4" s="38"/>
      <c r="OO4" s="38"/>
      <c r="OP4" s="38"/>
      <c r="OQ4" s="38"/>
      <c r="OR4" s="38"/>
      <c r="OS4" s="38"/>
      <c r="OT4" s="38"/>
      <c r="OU4" s="38"/>
      <c r="OV4" s="38"/>
      <c r="OW4" s="38"/>
      <c r="OX4" s="38"/>
      <c r="OY4" s="38"/>
      <c r="OZ4" s="38"/>
      <c r="PA4" s="38"/>
      <c r="PB4" s="38"/>
      <c r="PC4" s="38"/>
      <c r="PD4" s="38"/>
      <c r="PE4" s="38"/>
      <c r="PF4" s="38"/>
      <c r="PG4" s="38"/>
      <c r="PH4" s="38"/>
      <c r="PI4" s="38"/>
      <c r="PJ4" s="38"/>
      <c r="PK4" s="38"/>
      <c r="PL4" s="38"/>
      <c r="PM4" s="38"/>
      <c r="PN4" s="38"/>
      <c r="PO4" s="38"/>
      <c r="PP4" s="38"/>
      <c r="PQ4" s="38"/>
      <c r="PR4" s="38"/>
      <c r="PS4" s="38"/>
      <c r="PT4" s="38"/>
      <c r="PU4" s="38"/>
      <c r="PV4" s="38"/>
      <c r="PW4" s="38"/>
      <c r="PX4" s="38"/>
      <c r="PY4" s="38"/>
      <c r="PZ4" s="38"/>
      <c r="QA4" s="38"/>
      <c r="QB4" s="38"/>
      <c r="QC4" s="38"/>
      <c r="QD4" s="38"/>
      <c r="QE4" s="38"/>
      <c r="QF4" s="38"/>
      <c r="QG4" s="38"/>
      <c r="QH4" s="38"/>
      <c r="QI4" s="38"/>
      <c r="QJ4" s="38"/>
      <c r="QK4" s="38"/>
      <c r="QL4" s="38"/>
      <c r="QM4" s="38"/>
      <c r="QN4" s="38"/>
      <c r="QO4" s="38"/>
      <c r="QP4" s="38"/>
      <c r="QQ4" s="38"/>
      <c r="QR4" s="38"/>
      <c r="QS4" s="38"/>
      <c r="QT4" s="38"/>
      <c r="QU4" s="38"/>
      <c r="QV4" s="38"/>
      <c r="QW4" s="38"/>
      <c r="QX4" s="38"/>
      <c r="QY4" s="38"/>
      <c r="QZ4" s="38"/>
      <c r="RA4" s="38"/>
      <c r="RB4" s="38"/>
      <c r="RC4" s="38"/>
      <c r="RD4" s="38"/>
      <c r="RE4" s="38"/>
      <c r="RF4" s="38"/>
      <c r="RG4" s="38"/>
      <c r="RH4" s="38"/>
      <c r="RI4" s="38"/>
      <c r="RJ4" s="38"/>
      <c r="RK4" s="38"/>
      <c r="RL4" s="38"/>
      <c r="RM4" s="38"/>
      <c r="RN4" s="38"/>
      <c r="RO4" s="38"/>
      <c r="RP4" s="38"/>
      <c r="RQ4" s="38"/>
      <c r="RR4" s="38"/>
      <c r="RS4" s="38"/>
      <c r="RT4" s="38"/>
      <c r="RU4" s="38"/>
      <c r="RV4" s="38"/>
      <c r="RW4" s="38"/>
      <c r="RX4" s="38"/>
      <c r="RY4" s="38"/>
      <c r="RZ4" s="38"/>
      <c r="SA4" s="38"/>
      <c r="SB4" s="38"/>
      <c r="SC4" s="38"/>
      <c r="SD4" s="38"/>
      <c r="SE4" s="38"/>
      <c r="SF4" s="38"/>
      <c r="SG4" s="38"/>
      <c r="SH4" s="38"/>
      <c r="SI4" s="38"/>
      <c r="SJ4" s="38"/>
      <c r="SK4" s="38"/>
      <c r="SL4" s="38"/>
      <c r="SM4" s="38"/>
      <c r="SN4" s="38"/>
      <c r="SO4" s="38"/>
      <c r="SP4" s="38"/>
      <c r="SQ4" s="38"/>
      <c r="SR4" s="38"/>
      <c r="SS4" s="38"/>
      <c r="ST4" s="38"/>
      <c r="SU4" s="38"/>
      <c r="SV4" s="38"/>
      <c r="SW4" s="38"/>
      <c r="SX4" s="38"/>
      <c r="SY4" s="38"/>
      <c r="SZ4" s="38"/>
      <c r="TA4" s="38"/>
      <c r="TB4" s="38"/>
      <c r="TC4" s="38"/>
      <c r="TD4" s="38"/>
      <c r="TE4" s="38"/>
      <c r="TF4" s="38"/>
      <c r="TG4" s="38"/>
      <c r="TH4" s="38"/>
      <c r="TI4" s="38"/>
      <c r="TJ4" s="38"/>
      <c r="TK4" s="38"/>
      <c r="TL4" s="38"/>
      <c r="TM4" s="38"/>
      <c r="TN4" s="38"/>
      <c r="TO4" s="38"/>
      <c r="TP4" s="38"/>
      <c r="TQ4" s="38"/>
      <c r="TR4" s="38"/>
      <c r="TS4" s="38"/>
      <c r="TT4" s="38"/>
      <c r="TU4" s="38"/>
      <c r="TV4" s="38"/>
      <c r="TW4" s="38"/>
      <c r="TX4" s="38"/>
      <c r="TY4" s="38"/>
      <c r="TZ4" s="38"/>
      <c r="UA4" s="38"/>
      <c r="UB4" s="38"/>
      <c r="UC4" s="38"/>
      <c r="UD4" s="38"/>
      <c r="UE4" s="38"/>
      <c r="UF4" s="38"/>
      <c r="UG4" s="38"/>
      <c r="UH4" s="38"/>
      <c r="UI4" s="38"/>
      <c r="UJ4" s="38"/>
      <c r="UK4" s="38"/>
      <c r="UL4" s="38"/>
      <c r="UM4" s="38"/>
      <c r="UN4" s="38"/>
      <c r="UO4" s="38"/>
      <c r="UP4" s="38"/>
      <c r="UQ4" s="38"/>
      <c r="UR4" s="38"/>
      <c r="US4" s="38"/>
      <c r="UT4" s="38"/>
      <c r="UU4" s="38"/>
      <c r="UV4" s="38"/>
      <c r="UW4" s="38"/>
      <c r="UX4" s="38"/>
      <c r="UY4" s="38"/>
      <c r="UZ4" s="38"/>
      <c r="VA4" s="38"/>
      <c r="VB4" s="38"/>
      <c r="VC4" s="38"/>
      <c r="VD4" s="38"/>
      <c r="VE4" s="38"/>
      <c r="VF4" s="38"/>
      <c r="VG4" s="38"/>
      <c r="VH4" s="38"/>
      <c r="VI4" s="38"/>
      <c r="VJ4" s="38"/>
      <c r="VK4" s="38"/>
      <c r="VL4" s="38"/>
      <c r="VM4" s="38"/>
      <c r="VN4" s="38"/>
      <c r="VO4" s="38"/>
      <c r="VP4" s="38"/>
      <c r="VQ4" s="38"/>
      <c r="VR4" s="38"/>
      <c r="VS4" s="38"/>
      <c r="VT4" s="38"/>
      <c r="VU4" s="38"/>
      <c r="VV4" s="38"/>
      <c r="VW4" s="38"/>
      <c r="VX4" s="38"/>
      <c r="VY4" s="38"/>
      <c r="VZ4" s="38"/>
      <c r="WA4" s="38"/>
      <c r="WB4" s="38"/>
      <c r="WC4" s="38"/>
      <c r="WD4" s="38"/>
      <c r="WE4" s="38"/>
      <c r="WF4" s="38"/>
      <c r="WG4" s="38"/>
      <c r="WH4" s="38"/>
      <c r="WI4" s="38"/>
      <c r="WJ4" s="38"/>
      <c r="WK4" s="38"/>
      <c r="WL4" s="38"/>
      <c r="WM4" s="38"/>
      <c r="WN4" s="38"/>
      <c r="WO4" s="38"/>
      <c r="WP4" s="38"/>
      <c r="WQ4" s="38"/>
      <c r="WR4" s="38"/>
      <c r="WS4" s="38"/>
      <c r="WT4" s="38"/>
      <c r="WU4" s="38"/>
      <c r="WV4" s="38"/>
      <c r="WW4" s="38"/>
      <c r="WX4" s="38"/>
      <c r="WY4" s="38"/>
      <c r="WZ4" s="38"/>
      <c r="XA4" s="38"/>
      <c r="XB4" s="38"/>
      <c r="XC4" s="38"/>
      <c r="XD4" s="38"/>
      <c r="XE4" s="38"/>
      <c r="XF4" s="38"/>
      <c r="XG4" s="38"/>
      <c r="XH4" s="38"/>
      <c r="XI4" s="38"/>
      <c r="XJ4" s="38"/>
      <c r="XK4" s="38"/>
      <c r="XL4" s="38"/>
      <c r="XM4" s="38"/>
      <c r="XN4" s="38"/>
      <c r="XO4" s="38"/>
      <c r="XP4" s="38"/>
      <c r="XQ4" s="38"/>
      <c r="XR4" s="38"/>
      <c r="XS4" s="38"/>
      <c r="XT4" s="38"/>
      <c r="XU4" s="38"/>
      <c r="XV4" s="38"/>
      <c r="XW4" s="38"/>
      <c r="XX4" s="38"/>
      <c r="XY4" s="38"/>
      <c r="XZ4" s="38"/>
      <c r="YA4" s="38"/>
      <c r="YB4" s="38"/>
      <c r="YC4" s="38"/>
      <c r="YD4" s="38"/>
      <c r="YE4" s="38"/>
      <c r="YF4" s="38"/>
      <c r="YG4" s="38"/>
      <c r="YH4" s="38"/>
      <c r="YI4" s="38"/>
      <c r="YJ4" s="38"/>
      <c r="YK4" s="38"/>
      <c r="YL4" s="38"/>
      <c r="YM4" s="38"/>
      <c r="YN4" s="38"/>
      <c r="YO4" s="38"/>
      <c r="YP4" s="38"/>
      <c r="YQ4" s="38"/>
      <c r="YR4" s="38"/>
      <c r="YS4" s="38"/>
      <c r="YT4" s="38"/>
      <c r="YU4" s="38"/>
      <c r="YV4" s="38"/>
      <c r="YW4" s="38"/>
      <c r="YX4" s="38"/>
      <c r="YY4" s="38"/>
      <c r="YZ4" s="38"/>
      <c r="ZA4" s="38"/>
      <c r="ZB4" s="38"/>
      <c r="ZC4" s="38"/>
      <c r="ZD4" s="38"/>
      <c r="ZE4" s="38"/>
      <c r="ZF4" s="38"/>
      <c r="ZG4" s="38"/>
      <c r="ZH4" s="38"/>
      <c r="ZI4" s="38"/>
      <c r="ZJ4" s="38"/>
      <c r="ZK4" s="38"/>
      <c r="ZL4" s="38"/>
      <c r="ZM4" s="38"/>
      <c r="ZN4" s="38"/>
      <c r="ZO4" s="38"/>
      <c r="ZP4" s="38"/>
      <c r="ZQ4" s="38"/>
      <c r="ZR4" s="38"/>
      <c r="ZS4" s="38"/>
      <c r="ZT4" s="38"/>
      <c r="ZU4" s="38"/>
      <c r="ZV4" s="38"/>
      <c r="ZW4" s="38"/>
      <c r="ZX4" s="38"/>
      <c r="ZY4" s="38"/>
      <c r="ZZ4" s="38"/>
      <c r="AAA4" s="38"/>
      <c r="AAB4" s="38"/>
      <c r="AAC4" s="38"/>
      <c r="AAD4" s="38"/>
      <c r="AAE4" s="38"/>
      <c r="AAF4" s="38"/>
      <c r="AAG4" s="38"/>
      <c r="AAH4" s="38"/>
      <c r="AAI4" s="38"/>
      <c r="AAJ4" s="38"/>
      <c r="AAK4" s="38"/>
      <c r="AAL4" s="38"/>
      <c r="AAM4" s="38"/>
      <c r="AAN4" s="38"/>
      <c r="AAO4" s="38"/>
      <c r="AAP4" s="38"/>
      <c r="AAQ4" s="38"/>
      <c r="AAR4" s="38"/>
      <c r="AAS4" s="38"/>
      <c r="AAT4" s="38"/>
      <c r="AAU4" s="38"/>
      <c r="AAV4" s="38"/>
      <c r="AAW4" s="38"/>
      <c r="AAX4" s="38"/>
      <c r="AAY4" s="38"/>
      <c r="AAZ4" s="38"/>
      <c r="ABA4" s="38"/>
      <c r="ABB4" s="38"/>
      <c r="ABC4" s="38"/>
      <c r="ABD4" s="38"/>
      <c r="ABE4" s="38"/>
      <c r="ABF4" s="38"/>
      <c r="ABG4" s="38"/>
      <c r="ABH4" s="38"/>
      <c r="ABI4" s="38"/>
      <c r="ABJ4" s="38"/>
      <c r="ABK4" s="38"/>
      <c r="ABL4" s="38"/>
      <c r="ABM4" s="38"/>
      <c r="ABN4" s="38"/>
      <c r="ABO4" s="38"/>
      <c r="ABP4" s="38"/>
      <c r="ABQ4" s="38"/>
      <c r="ABR4" s="38"/>
      <c r="ABS4" s="38"/>
      <c r="ABT4" s="38"/>
      <c r="ABU4" s="38"/>
      <c r="ABV4" s="38"/>
      <c r="ABW4" s="38"/>
      <c r="ABX4" s="38"/>
      <c r="ABY4" s="38"/>
      <c r="ABZ4" s="38"/>
      <c r="ACA4" s="38"/>
      <c r="ACB4" s="38"/>
      <c r="ACC4" s="38"/>
      <c r="ACD4" s="38"/>
      <c r="ACE4" s="38"/>
      <c r="ACF4" s="38"/>
      <c r="ACG4" s="38"/>
      <c r="ACH4" s="38"/>
      <c r="ACI4" s="38"/>
      <c r="ACJ4" s="38"/>
      <c r="ACK4" s="38"/>
      <c r="ACL4" s="38"/>
      <c r="ACM4" s="38"/>
      <c r="ACN4" s="38"/>
      <c r="ACO4" s="38"/>
      <c r="ACP4" s="38"/>
      <c r="ACQ4" s="38"/>
      <c r="ACR4" s="38"/>
      <c r="ACS4" s="38"/>
      <c r="ACT4" s="38"/>
      <c r="ACU4" s="38"/>
      <c r="ACV4" s="38"/>
      <c r="ACW4" s="38"/>
      <c r="ACX4" s="38"/>
      <c r="ACY4" s="38"/>
      <c r="ACZ4" s="38"/>
      <c r="ADA4" s="38"/>
      <c r="ADB4" s="38"/>
      <c r="ADC4" s="38"/>
      <c r="ADD4" s="38"/>
      <c r="ADE4" s="38"/>
      <c r="ADF4" s="38"/>
      <c r="ADG4" s="38"/>
      <c r="ADH4" s="38"/>
      <c r="ADI4" s="38"/>
      <c r="ADJ4" s="38"/>
      <c r="ADK4" s="38"/>
      <c r="ADL4" s="38"/>
      <c r="ADM4" s="38"/>
      <c r="ADN4" s="38"/>
      <c r="ADO4" s="38"/>
      <c r="ADP4" s="38"/>
      <c r="ADQ4" s="38"/>
      <c r="ADR4" s="38"/>
      <c r="ADS4" s="38"/>
      <c r="ADT4" s="38"/>
      <c r="ADU4" s="38"/>
      <c r="ADV4" s="38"/>
      <c r="ADW4" s="38"/>
      <c r="ADX4" s="38"/>
      <c r="ADY4" s="38"/>
      <c r="ADZ4" s="38"/>
      <c r="AEA4" s="38"/>
      <c r="AEB4" s="38"/>
      <c r="AEC4" s="38"/>
      <c r="AED4" s="38"/>
      <c r="AEE4" s="38"/>
      <c r="AEF4" s="38"/>
      <c r="AEG4" s="38"/>
      <c r="AEH4" s="38"/>
      <c r="AEI4" s="38"/>
      <c r="AEJ4" s="38"/>
      <c r="AEK4" s="38"/>
      <c r="AEL4" s="38"/>
      <c r="AEM4" s="38"/>
      <c r="AEN4" s="38"/>
      <c r="AEO4" s="38"/>
      <c r="AEP4" s="38"/>
      <c r="AEQ4" s="38"/>
      <c r="AER4" s="38"/>
      <c r="AES4" s="38"/>
      <c r="AET4" s="38"/>
      <c r="AEU4" s="38"/>
      <c r="AEV4" s="38"/>
      <c r="AEW4" s="38"/>
      <c r="AEX4" s="38"/>
      <c r="AEY4" s="38"/>
      <c r="AEZ4" s="38"/>
    </row>
    <row r="5" spans="2:832" ht="20.149999999999999" customHeight="1" x14ac:dyDescent="0.35">
      <c r="B5" s="47" t="s">
        <v>101</v>
      </c>
      <c r="C5" s="40">
        <v>46169</v>
      </c>
      <c r="D5" s="95">
        <v>0</v>
      </c>
      <c r="E5" s="95">
        <v>0</v>
      </c>
      <c r="F5" s="95">
        <v>27</v>
      </c>
      <c r="H5" s="41" t="str" cm="1">
        <f t="array" ref="H5">IFERROR(_xlfn._xlws.FILTER(HISTORIALVENTAS[[#All],[Nombre del producto]],HISTORIALVENTAS[[#All],[Factura ID]]='Registro de facturas'!I3),"")</f>
        <v>Cable</v>
      </c>
      <c r="I5" s="29" cm="1">
        <f t="array" ref="I5:M5">IFERROR(_xlfn._xlws.FILTER(HISTORIALVENTAS[[#All],[Cantidad Vendida]:[¤T]],HISTORIALVENTAS[[#All],[Factura ID]]='Registro de facturas'!I3),"")</f>
        <v>9</v>
      </c>
      <c r="J5" s="101">
        <v>3</v>
      </c>
      <c r="K5" s="60" t="str">
        <v>USD</v>
      </c>
      <c r="L5" s="82">
        <v>27</v>
      </c>
      <c r="M5" s="70" t="str">
        <v>USD</v>
      </c>
    </row>
    <row r="6" spans="2:832" ht="20.149999999999999" customHeight="1" x14ac:dyDescent="0.35">
      <c r="H6" s="43"/>
      <c r="I6" s="29"/>
      <c r="J6" s="101"/>
      <c r="K6" s="60"/>
    </row>
    <row r="7" spans="2:832" ht="20.149999999999999" customHeight="1" x14ac:dyDescent="0.35">
      <c r="H7" s="43"/>
      <c r="I7" s="29"/>
      <c r="J7" s="101"/>
      <c r="K7" s="60"/>
    </row>
    <row r="8" spans="2:832" ht="20.149999999999999" customHeight="1" x14ac:dyDescent="0.35">
      <c r="H8" s="43"/>
      <c r="I8" s="29"/>
      <c r="J8" s="101"/>
      <c r="K8" s="60"/>
    </row>
    <row r="9" spans="2:832" ht="20.149999999999999" customHeight="1" x14ac:dyDescent="0.35">
      <c r="H9" s="43"/>
      <c r="I9" s="29"/>
      <c r="J9" s="82"/>
      <c r="K9" s="106"/>
    </row>
    <row r="10" spans="2:832" ht="20.149999999999999" customHeight="1" x14ac:dyDescent="0.35">
      <c r="H10" s="43"/>
      <c r="I10" s="29"/>
      <c r="J10" s="82"/>
      <c r="K10" s="106"/>
    </row>
    <row r="11" spans="2:832" ht="20.149999999999999" customHeight="1" x14ac:dyDescent="0.35">
      <c r="H11" s="43"/>
      <c r="I11" s="29"/>
      <c r="J11" s="82"/>
      <c r="K11" s="106"/>
    </row>
    <row r="12" spans="2:832" ht="20.149999999999999" customHeight="1" x14ac:dyDescent="0.35">
      <c r="H12" s="43"/>
      <c r="I12" s="29"/>
      <c r="J12" s="82"/>
      <c r="K12" s="106"/>
    </row>
    <row r="13" spans="2:832" ht="20.149999999999999" customHeight="1" x14ac:dyDescent="0.35">
      <c r="H13" s="43"/>
      <c r="I13" s="29"/>
      <c r="J13" s="82"/>
      <c r="K13" s="106"/>
    </row>
    <row r="14" spans="2:832" ht="20.149999999999999" customHeight="1" x14ac:dyDescent="0.35">
      <c r="H14" s="43"/>
      <c r="I14" s="29"/>
      <c r="J14" s="82"/>
      <c r="K14" s="106"/>
    </row>
    <row r="15" spans="2:832" ht="20.149999999999999" customHeight="1" x14ac:dyDescent="0.35">
      <c r="H15" s="43"/>
      <c r="I15" s="29"/>
      <c r="J15" s="82"/>
      <c r="K15" s="106"/>
    </row>
    <row r="16" spans="2:832" ht="20.149999999999999" customHeight="1" x14ac:dyDescent="0.35">
      <c r="H16" s="43"/>
      <c r="I16" s="29"/>
      <c r="J16" s="82"/>
      <c r="K16" s="106"/>
    </row>
    <row r="17" spans="8:11" ht="20.149999999999999" customHeight="1" x14ac:dyDescent="0.35">
      <c r="H17" s="83"/>
      <c r="I17" s="29"/>
      <c r="J17" s="82"/>
      <c r="K17" s="106"/>
    </row>
    <row r="18" spans="8:11" ht="20.149999999999999" customHeight="1" x14ac:dyDescent="0.35">
      <c r="H18" s="43"/>
      <c r="I18" s="29"/>
      <c r="J18" s="82"/>
      <c r="K18" s="106"/>
    </row>
    <row r="19" spans="8:11" ht="20.149999999999999" customHeight="1" x14ac:dyDescent="0.35">
      <c r="H19" s="43"/>
      <c r="I19" s="29"/>
      <c r="J19" s="82"/>
      <c r="K19" s="106"/>
    </row>
  </sheetData>
  <sheetProtection algorithmName="SHA-512" hashValue="szr6jpMVyDCLt+QjBWwbv0GocVRN7PUX0HrsWRcUALEJzInZpBH5WwiU9mP0BI/n/qsszhkGD3nQnSvXVnJ7zg==" saltValue="f/HbFLNiN0uMKS1wc4k0D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0.499984740745262"/>
  </sheetPr>
  <dimension ref="B1:J5"/>
  <sheetViews>
    <sheetView showGridLines="0" showRowColHeaders="0" zoomScaleNormal="100" workbookViewId="0">
      <selection activeCell="B5" sqref="B5:F5"/>
    </sheetView>
  </sheetViews>
  <sheetFormatPr baseColWidth="10" defaultColWidth="8.7265625" defaultRowHeight="20.149999999999999" customHeight="1" x14ac:dyDescent="0.35"/>
  <cols>
    <col min="1" max="1" width="5.26953125" style="38" customWidth="1"/>
    <col min="2" max="2" width="22.7265625" style="39" customWidth="1"/>
    <col min="3" max="3" width="18.1796875" style="90" customWidth="1"/>
    <col min="4" max="4" width="31.81640625" style="20" customWidth="1"/>
    <col min="5" max="5" width="22.7265625" style="80" customWidth="1"/>
    <col min="6" max="6" width="4.26953125" style="38" bestFit="1" customWidth="1"/>
    <col min="7" max="8" width="18.1796875" style="38" customWidth="1"/>
    <col min="9" max="9" width="10.54296875" style="48" customWidth="1"/>
    <col min="10" max="10" width="16.453125" style="44" bestFit="1" customWidth="1"/>
    <col min="11" max="11" width="15" style="38" customWidth="1"/>
    <col min="12" max="16384" width="8.7265625" style="38"/>
  </cols>
  <sheetData>
    <row r="1" spans="2:6" ht="44.25" customHeight="1" x14ac:dyDescent="0.35"/>
    <row r="2" spans="2:6" ht="20.149999999999999" customHeight="1" x14ac:dyDescent="0.55000000000000004">
      <c r="B2" s="50"/>
      <c r="C2" s="91"/>
      <c r="D2" s="88"/>
    </row>
    <row r="3" spans="2:6" ht="20.149999999999999" customHeight="1" x14ac:dyDescent="0.55000000000000004">
      <c r="B3" s="121"/>
      <c r="C3" s="121"/>
      <c r="D3" s="88"/>
    </row>
    <row r="4" spans="2:6" ht="20.149999999999999" customHeight="1" x14ac:dyDescent="0.35">
      <c r="B4" s="5" t="s">
        <v>0</v>
      </c>
      <c r="C4" s="7" t="s">
        <v>1</v>
      </c>
      <c r="D4" s="5" t="s">
        <v>7</v>
      </c>
      <c r="E4" s="92" t="s">
        <v>2</v>
      </c>
      <c r="F4" s="5" t="s">
        <v>78</v>
      </c>
    </row>
    <row r="5" spans="2:6" ht="20.149999999999999" customHeight="1" x14ac:dyDescent="0.35">
      <c r="B5" s="51">
        <v>46169</v>
      </c>
      <c r="C5" s="89" t="s">
        <v>34</v>
      </c>
      <c r="D5" s="89" t="s">
        <v>100</v>
      </c>
      <c r="E5" s="93">
        <v>9000</v>
      </c>
      <c r="F5" s="40" t="s">
        <v>73</v>
      </c>
    </row>
  </sheetData>
  <sheetProtection algorithmName="SHA-512" hashValue="Q2vuXEKE2WZhoMTKihne7xAhvRMVXK5UUCC1XwiwLRYXp1oWnTt97gz75P9dhFFu9/9lRQrwX1Eli+fm3O9z7A==" saltValue="SyeztUavolYMAQ6aENqTHA==" spinCount="100000" sheet="1" objects="1" scenarios="1"/>
  <sortState xmlns:xlrd2="http://schemas.microsoft.com/office/spreadsheetml/2017/richdata2" ref="B2">
    <sortCondition ref="B2"/>
  </sortState>
  <mergeCells count="1">
    <mergeCell ref="B3:C3"/>
  </mergeCells>
  <phoneticPr fontId="3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2A1B5-8EB8-45E8-8CC6-A6E0CB535319}">
  <sheetPr codeName="Hoja2">
    <tabColor rgb="FFFFC000"/>
  </sheetPr>
  <dimension ref="B1:E9"/>
  <sheetViews>
    <sheetView showGridLines="0" showRowColHeaders="0" workbookViewId="0">
      <selection activeCell="G15" sqref="G15"/>
    </sheetView>
  </sheetViews>
  <sheetFormatPr baseColWidth="10" defaultColWidth="11.453125" defaultRowHeight="20.149999999999999" customHeight="1" x14ac:dyDescent="0.35"/>
  <cols>
    <col min="1" max="1" width="5.26953125" style="38" customWidth="1"/>
    <col min="2" max="2" width="27.26953125" style="38" customWidth="1"/>
    <col min="3" max="3" width="22.7265625" style="38" customWidth="1"/>
    <col min="4" max="4" width="13.54296875" style="54" customWidth="1"/>
    <col min="5" max="5" width="18.1796875" style="53" customWidth="1"/>
    <col min="6" max="16384" width="11.453125" style="38"/>
  </cols>
  <sheetData>
    <row r="1" spans="2:5" ht="44.25" customHeight="1" x14ac:dyDescent="0.35">
      <c r="D1" s="52"/>
    </row>
    <row r="2" spans="2:5" ht="20.149999999999999" customHeight="1" x14ac:dyDescent="0.35">
      <c r="D2" s="52"/>
    </row>
    <row r="3" spans="2:5" ht="20.149999999999999" customHeight="1" x14ac:dyDescent="0.55000000000000004">
      <c r="B3" s="121"/>
      <c r="C3" s="121"/>
      <c r="D3" s="121"/>
    </row>
    <row r="4" spans="2:5" ht="20.149999999999999" customHeight="1" x14ac:dyDescent="0.35">
      <c r="B4" s="66" t="s">
        <v>3</v>
      </c>
      <c r="C4" s="66" t="s">
        <v>4</v>
      </c>
      <c r="D4" s="66" t="s">
        <v>5</v>
      </c>
      <c r="E4" s="66" t="s">
        <v>6</v>
      </c>
    </row>
    <row r="5" spans="2:5" ht="20.149999999999999" customHeight="1" x14ac:dyDescent="0.35">
      <c r="B5" s="40"/>
      <c r="C5" s="40"/>
      <c r="D5" s="55"/>
      <c r="E5" s="28"/>
    </row>
    <row r="6" spans="2:5" ht="20.149999999999999" customHeight="1" x14ac:dyDescent="0.35">
      <c r="D6" s="52"/>
    </row>
    <row r="7" spans="2:5" ht="20.149999999999999" customHeight="1" x14ac:dyDescent="0.35">
      <c r="D7" s="52"/>
    </row>
    <row r="8" spans="2:5" ht="20.149999999999999" customHeight="1" x14ac:dyDescent="0.35">
      <c r="D8" s="52"/>
    </row>
    <row r="9" spans="2:5" ht="20.149999999999999" customHeight="1" x14ac:dyDescent="0.35">
      <c r="D9" s="52"/>
    </row>
  </sheetData>
  <sheetProtection algorithmName="SHA-512" hashValue="PgNUztcT//4y/bT/GEt89Wv09LFYCRCPzeax/sycouTslXcJ/4WcfdO116KsLcOrkFTOvuaTyxCkVUPCjK98jg==" saltValue="h/PRl2QmtypS1cch2NdISA==" spinCount="100000" sheet="1" objects="1" scenarios="1"/>
  <mergeCells count="1">
    <mergeCell ref="B3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619F-1105-4904-8A23-36ECBEC5900F}">
  <sheetPr codeName="Hoja6">
    <tabColor rgb="FF002060"/>
  </sheetPr>
  <dimension ref="B2:AH1048576"/>
  <sheetViews>
    <sheetView showGridLines="0" showRowColHeaders="0" zoomScaleNormal="100" workbookViewId="0">
      <selection activeCell="K36" sqref="K36"/>
    </sheetView>
  </sheetViews>
  <sheetFormatPr baseColWidth="10" defaultColWidth="10.81640625" defaultRowHeight="14.5" x14ac:dyDescent="0.35"/>
  <cols>
    <col min="1" max="1" width="11.7265625" style="38" bestFit="1" customWidth="1"/>
    <col min="2" max="2" width="14.453125" style="38" bestFit="1" customWidth="1"/>
    <col min="3" max="3" width="12.81640625" style="38" bestFit="1" customWidth="1"/>
    <col min="4" max="4" width="11.81640625" style="38" bestFit="1" customWidth="1"/>
    <col min="5" max="7" width="9.1796875" style="38" bestFit="1" customWidth="1"/>
    <col min="8" max="9" width="10.1796875" style="38" bestFit="1" customWidth="1"/>
    <col min="10" max="10" width="12.1796875" style="38" bestFit="1" customWidth="1"/>
    <col min="11" max="11" width="12.7265625" style="38" bestFit="1" customWidth="1"/>
    <col min="12" max="13" width="9.1796875" style="38" bestFit="1" customWidth="1"/>
    <col min="14" max="14" width="9.1796875" style="38" customWidth="1"/>
    <col min="15" max="15" width="9.1796875" style="38" bestFit="1" customWidth="1"/>
    <col min="16" max="16" width="31.81640625" style="38" customWidth="1"/>
    <col min="17" max="17" width="11.7265625" style="38" hidden="1" customWidth="1"/>
    <col min="18" max="18" width="7.81640625" style="38" hidden="1" customWidth="1"/>
    <col min="19" max="19" width="7" style="38" hidden="1" customWidth="1"/>
    <col min="20" max="20" width="8.453125" style="38" hidden="1" customWidth="1"/>
    <col min="21" max="21" width="1.54296875" style="38" hidden="1" customWidth="1"/>
    <col min="22" max="22" width="11.7265625" style="38" hidden="1" customWidth="1"/>
    <col min="23" max="23" width="6.54296875" style="38" hidden="1" customWidth="1"/>
    <col min="24" max="24" width="3.1796875" style="38" hidden="1" customWidth="1"/>
    <col min="25" max="25" width="10.81640625" style="38" hidden="1" customWidth="1"/>
    <col min="26" max="26" width="15.7265625" style="38" hidden="1" customWidth="1"/>
    <col min="27" max="27" width="3.54296875" style="38" hidden="1" customWidth="1"/>
    <col min="28" max="28" width="11.54296875" style="38" hidden="1" customWidth="1"/>
    <col min="29" max="29" width="13.1796875" style="38" hidden="1" customWidth="1"/>
    <col min="30" max="30" width="3.7265625" style="38" hidden="1" customWidth="1"/>
    <col min="31" max="31" width="17.7265625" style="38" hidden="1" customWidth="1"/>
    <col min="32" max="32" width="9.26953125" style="38" hidden="1" customWidth="1"/>
    <col min="33" max="33" width="12.1796875" style="38" hidden="1" customWidth="1"/>
    <col min="34" max="34" width="1.81640625" style="38" hidden="1" customWidth="1"/>
    <col min="35" max="35" width="4.81640625" style="38" bestFit="1" customWidth="1"/>
    <col min="36" max="36" width="11.7265625" style="38" bestFit="1" customWidth="1"/>
    <col min="37" max="45" width="10.1796875" style="38" bestFit="1" customWidth="1"/>
    <col min="46" max="67" width="11.1796875" style="38" bestFit="1" customWidth="1"/>
    <col min="68" max="76" width="10.1796875" style="38" bestFit="1" customWidth="1"/>
    <col min="77" max="97" width="11.1796875" style="38" bestFit="1" customWidth="1"/>
    <col min="98" max="101" width="10.1796875" style="38" bestFit="1" customWidth="1"/>
    <col min="102" max="102" width="11.1796875" style="38" bestFit="1" customWidth="1"/>
    <col min="103" max="103" width="9.1796875" style="38" bestFit="1" customWidth="1"/>
    <col min="104" max="104" width="12.1796875" style="38" bestFit="1" customWidth="1"/>
    <col min="105" max="105" width="9" style="38" bestFit="1" customWidth="1"/>
    <col min="106" max="106" width="12.54296875" style="38" bestFit="1" customWidth="1"/>
    <col min="107" max="107" width="14.26953125" style="38" bestFit="1" customWidth="1"/>
    <col min="108" max="108" width="9" style="38" bestFit="1" customWidth="1"/>
    <col min="109" max="109" width="12.54296875" style="38" bestFit="1" customWidth="1"/>
    <col min="110" max="110" width="14.26953125" style="38" bestFit="1" customWidth="1"/>
    <col min="111" max="111" width="9" style="38" bestFit="1" customWidth="1"/>
    <col min="112" max="112" width="12.54296875" style="38" bestFit="1" customWidth="1"/>
    <col min="113" max="113" width="14.26953125" style="38" bestFit="1" customWidth="1"/>
    <col min="114" max="114" width="9" style="38" bestFit="1" customWidth="1"/>
    <col min="115" max="115" width="12.54296875" style="38" bestFit="1" customWidth="1"/>
    <col min="116" max="116" width="14.26953125" style="38" bestFit="1" customWidth="1"/>
    <col min="117" max="117" width="9" style="38" bestFit="1" customWidth="1"/>
    <col min="118" max="118" width="12.54296875" style="38" bestFit="1" customWidth="1"/>
    <col min="119" max="119" width="14.26953125" style="38" bestFit="1" customWidth="1"/>
    <col min="120" max="120" width="9" style="38" bestFit="1" customWidth="1"/>
    <col min="121" max="121" width="12.54296875" style="38" bestFit="1" customWidth="1"/>
    <col min="122" max="122" width="14.26953125" style="38" bestFit="1" customWidth="1"/>
    <col min="123" max="123" width="9" style="38" bestFit="1" customWidth="1"/>
    <col min="124" max="124" width="12.54296875" style="38" bestFit="1" customWidth="1"/>
    <col min="125" max="125" width="14.26953125" style="38" bestFit="1" customWidth="1"/>
    <col min="126" max="126" width="9" style="38" bestFit="1" customWidth="1"/>
    <col min="127" max="127" width="12.54296875" style="38" bestFit="1" customWidth="1"/>
    <col min="128" max="128" width="14.26953125" style="38" bestFit="1" customWidth="1"/>
    <col min="129" max="129" width="9" style="38" bestFit="1" customWidth="1"/>
    <col min="130" max="130" width="12.54296875" style="38" bestFit="1" customWidth="1"/>
    <col min="131" max="131" width="14.26953125" style="38" bestFit="1" customWidth="1"/>
    <col min="132" max="132" width="9" style="38" bestFit="1" customWidth="1"/>
    <col min="133" max="133" width="12.54296875" style="38" bestFit="1" customWidth="1"/>
    <col min="134" max="134" width="14.26953125" style="38" bestFit="1" customWidth="1"/>
    <col min="135" max="135" width="9" style="38" bestFit="1" customWidth="1"/>
    <col min="136" max="136" width="12.54296875" style="38" bestFit="1" customWidth="1"/>
    <col min="137" max="137" width="14.26953125" style="38" bestFit="1" customWidth="1"/>
    <col min="138" max="138" width="9" style="38" bestFit="1" customWidth="1"/>
    <col min="139" max="139" width="12.54296875" style="38" bestFit="1" customWidth="1"/>
    <col min="140" max="140" width="14.26953125" style="38" bestFit="1" customWidth="1"/>
    <col min="141" max="141" width="9" style="38" bestFit="1" customWidth="1"/>
    <col min="142" max="142" width="12.54296875" style="38" bestFit="1" customWidth="1"/>
    <col min="143" max="143" width="14.26953125" style="38" bestFit="1" customWidth="1"/>
    <col min="144" max="144" width="9" style="38" bestFit="1" customWidth="1"/>
    <col min="145" max="145" width="12.54296875" style="38" bestFit="1" customWidth="1"/>
    <col min="146" max="146" width="14.26953125" style="38" bestFit="1" customWidth="1"/>
    <col min="147" max="147" width="9" style="38" bestFit="1" customWidth="1"/>
    <col min="148" max="148" width="12.54296875" style="38" bestFit="1" customWidth="1"/>
    <col min="149" max="149" width="14.26953125" style="38" bestFit="1" customWidth="1"/>
    <col min="150" max="150" width="9" style="38" bestFit="1" customWidth="1"/>
    <col min="151" max="151" width="12.54296875" style="38" bestFit="1" customWidth="1"/>
    <col min="152" max="152" width="14.26953125" style="38" bestFit="1" customWidth="1"/>
    <col min="153" max="153" width="9" style="38" bestFit="1" customWidth="1"/>
    <col min="154" max="154" width="12.54296875" style="38" bestFit="1" customWidth="1"/>
    <col min="155" max="155" width="14.26953125" style="38" bestFit="1" customWidth="1"/>
    <col min="156" max="156" width="9" style="38" bestFit="1" customWidth="1"/>
    <col min="157" max="157" width="12.54296875" style="38" bestFit="1" customWidth="1"/>
    <col min="158" max="158" width="14.26953125" style="38" bestFit="1" customWidth="1"/>
    <col min="159" max="159" width="9" style="38" bestFit="1" customWidth="1"/>
    <col min="160" max="160" width="12.54296875" style="38" bestFit="1" customWidth="1"/>
    <col min="161" max="161" width="14.26953125" style="38" bestFit="1" customWidth="1"/>
    <col min="162" max="162" width="9" style="38" bestFit="1" customWidth="1"/>
    <col min="163" max="163" width="12.54296875" style="38" bestFit="1" customWidth="1"/>
    <col min="164" max="164" width="14.26953125" style="38" bestFit="1" customWidth="1"/>
    <col min="165" max="165" width="9" style="38" bestFit="1" customWidth="1"/>
    <col min="166" max="166" width="12.54296875" style="38" bestFit="1" customWidth="1"/>
    <col min="167" max="167" width="14.26953125" style="38" bestFit="1" customWidth="1"/>
    <col min="168" max="168" width="9" style="38" bestFit="1" customWidth="1"/>
    <col min="169" max="169" width="12.54296875" style="38" bestFit="1" customWidth="1"/>
    <col min="170" max="170" width="14.26953125" style="38" bestFit="1" customWidth="1"/>
    <col min="171" max="171" width="9" style="38" bestFit="1" customWidth="1"/>
    <col min="172" max="172" width="12.54296875" style="38" bestFit="1" customWidth="1"/>
    <col min="173" max="173" width="14.26953125" style="38" bestFit="1" customWidth="1"/>
    <col min="174" max="174" width="9" style="38" bestFit="1" customWidth="1"/>
    <col min="175" max="175" width="12.54296875" style="38" bestFit="1" customWidth="1"/>
    <col min="176" max="176" width="14.26953125" style="38" bestFit="1" customWidth="1"/>
    <col min="177" max="177" width="9" style="38" bestFit="1" customWidth="1"/>
    <col min="178" max="178" width="12.54296875" style="38" bestFit="1" customWidth="1"/>
    <col min="179" max="179" width="14.26953125" style="38" bestFit="1" customWidth="1"/>
    <col min="180" max="180" width="9" style="38" bestFit="1" customWidth="1"/>
    <col min="181" max="181" width="12.54296875" style="38" bestFit="1" customWidth="1"/>
    <col min="182" max="182" width="14.26953125" style="38" bestFit="1" customWidth="1"/>
    <col min="183" max="183" width="9" style="38" bestFit="1" customWidth="1"/>
    <col min="184" max="184" width="12.54296875" style="38" bestFit="1" customWidth="1"/>
    <col min="185" max="185" width="14.26953125" style="38" bestFit="1" customWidth="1"/>
    <col min="186" max="186" width="9" style="38" bestFit="1" customWidth="1"/>
    <col min="187" max="187" width="12.54296875" style="38" bestFit="1" customWidth="1"/>
    <col min="188" max="188" width="14.26953125" style="38" bestFit="1" customWidth="1"/>
    <col min="189" max="189" width="9" style="38" bestFit="1" customWidth="1"/>
    <col min="190" max="190" width="12.54296875" style="38" bestFit="1" customWidth="1"/>
    <col min="191" max="191" width="14.26953125" style="38" bestFit="1" customWidth="1"/>
    <col min="192" max="192" width="9" style="38" bestFit="1" customWidth="1"/>
    <col min="193" max="193" width="12.54296875" style="38" bestFit="1" customWidth="1"/>
    <col min="194" max="194" width="19.1796875" style="38" bestFit="1" customWidth="1"/>
    <col min="195" max="195" width="13.54296875" style="38" bestFit="1" customWidth="1"/>
    <col min="196" max="196" width="17.453125" style="38" bestFit="1" customWidth="1"/>
    <col min="197" max="213" width="10.1796875" style="38" bestFit="1" customWidth="1"/>
    <col min="214" max="222" width="9.1796875" style="38" bestFit="1" customWidth="1"/>
    <col min="223" max="244" width="10.1796875" style="38" bestFit="1" customWidth="1"/>
    <col min="245" max="253" width="9.1796875" style="38" bestFit="1" customWidth="1"/>
    <col min="254" max="283" width="10.1796875" style="38" bestFit="1" customWidth="1"/>
    <col min="284" max="305" width="11.1796875" style="38" bestFit="1" customWidth="1"/>
    <col min="306" max="314" width="10.1796875" style="38" bestFit="1" customWidth="1"/>
    <col min="315" max="335" width="11.1796875" style="38" bestFit="1" customWidth="1"/>
    <col min="336" max="344" width="10.1796875" style="38" bestFit="1" customWidth="1"/>
    <col min="345" max="366" width="11.1796875" style="38" bestFit="1" customWidth="1"/>
    <col min="367" max="367" width="12.1796875" style="38" bestFit="1" customWidth="1"/>
    <col min="368" max="16384" width="10.81640625" style="38"/>
  </cols>
  <sheetData>
    <row r="2" spans="17:34" x14ac:dyDescent="0.35">
      <c r="Q2" s="38" t="s">
        <v>0</v>
      </c>
      <c r="R2" s="38" t="s">
        <v>25</v>
      </c>
      <c r="S2" s="38" t="s">
        <v>28</v>
      </c>
      <c r="T2" s="38" t="s">
        <v>9</v>
      </c>
      <c r="V2" s="38" t="s">
        <v>8</v>
      </c>
      <c r="W2" s="38" t="s">
        <v>2</v>
      </c>
      <c r="Y2" s="38" t="s">
        <v>10</v>
      </c>
      <c r="Z2" s="38" t="s">
        <v>12</v>
      </c>
      <c r="AB2" s="38" t="s">
        <v>11</v>
      </c>
      <c r="AC2" s="38" t="s">
        <v>26</v>
      </c>
      <c r="AE2" s="38" t="s">
        <v>27</v>
      </c>
      <c r="AG2" s="38" t="s">
        <v>55</v>
      </c>
    </row>
    <row r="3" spans="17:34" x14ac:dyDescent="0.35">
      <c r="Q3" s="49" t="s">
        <v>53</v>
      </c>
      <c r="R3" s="67"/>
      <c r="S3" s="67"/>
      <c r="T3" s="67"/>
      <c r="V3" s="49" t="s">
        <v>34</v>
      </c>
      <c r="W3" s="67">
        <v>1</v>
      </c>
      <c r="Y3" s="49" t="s">
        <v>52</v>
      </c>
      <c r="Z3" s="68">
        <v>1</v>
      </c>
      <c r="AB3" s="49" t="s">
        <v>52</v>
      </c>
      <c r="AC3" s="67">
        <v>0</v>
      </c>
      <c r="AE3" s="67">
        <v>1</v>
      </c>
      <c r="AG3" s="49" t="s">
        <v>24</v>
      </c>
      <c r="AH3" s="68">
        <v>0</v>
      </c>
    </row>
    <row r="4" spans="17:34" x14ac:dyDescent="0.35">
      <c r="Q4" s="69" t="s">
        <v>54</v>
      </c>
      <c r="R4" s="67">
        <v>1</v>
      </c>
      <c r="S4" s="67">
        <v>1</v>
      </c>
      <c r="T4" s="67">
        <v>0</v>
      </c>
      <c r="V4" s="49" t="s">
        <v>35</v>
      </c>
      <c r="W4" s="67">
        <v>1</v>
      </c>
      <c r="AG4" s="49" t="s">
        <v>56</v>
      </c>
      <c r="AH4" s="68">
        <v>1</v>
      </c>
    </row>
    <row r="5" spans="17:34" x14ac:dyDescent="0.35">
      <c r="Q5" s="49" t="s">
        <v>35</v>
      </c>
      <c r="R5" s="67">
        <v>1</v>
      </c>
      <c r="S5" s="67">
        <v>1</v>
      </c>
      <c r="T5" s="67">
        <v>0</v>
      </c>
    </row>
    <row r="1048576" spans="2:4" x14ac:dyDescent="0.35">
      <c r="B1048576" s="38">
        <f>SUM(B5:B1048575)</f>
        <v>0</v>
      </c>
      <c r="C1048576" s="38">
        <f>SUM(C5:C1048575)</f>
        <v>0</v>
      </c>
      <c r="D1048576" s="38">
        <f>SUM(D5:D1048575)</f>
        <v>0</v>
      </c>
    </row>
  </sheetData>
  <sheetProtection algorithmName="SHA-512" hashValue="zySRFlvWFNvfr7hu/fnKIxTi/FUfnYQH0oO8eORygxm12LKJ3HsY7EvIftFmmweqCPfRocs75CxkPifgrrkGVg==" saltValue="nwZwe43Q1smJuTyTiVi37A==" spinCount="100000" sheet="1" objects="1" scenarios="1" sort="0" autoFilter="0" pivotTables="0"/>
  <pageMargins left="0.7" right="0.7" top="0.75" bottom="0.75" header="0.3" footer="0.3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2CBA8-0570-4DD5-9A4B-CF487316D584}">
  <sheetPr codeName="Hoja5"/>
  <dimension ref="A1"/>
  <sheetViews>
    <sheetView showGridLines="0" tabSelected="1" workbookViewId="0">
      <selection activeCell="E21" sqref="E21"/>
    </sheetView>
  </sheetViews>
  <sheetFormatPr baseColWidth="10" defaultRowHeight="14.5" x14ac:dyDescent="0.35"/>
  <sheetData/>
  <sheetProtection algorithmName="SHA-512" hashValue="RE91TujrCh9DSxLOYii96E4jVLAUhVUGWCAVr1W3o+AabPkVG2UdqOVBwLrglDx9qtq8HKuMdJnDLBALM7ktAA==" saltValue="miJicrtBgfJhnW5nKwKk0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00F7-6DCD-417E-B745-52BCA819831D}">
  <sheetPr codeName="Hoja7"/>
  <dimension ref="A1:I17"/>
  <sheetViews>
    <sheetView showRowColHeaders="0" workbookViewId="0">
      <selection activeCell="A2" sqref="A2:A9"/>
    </sheetView>
  </sheetViews>
  <sheetFormatPr baseColWidth="10" defaultRowHeight="14.5" x14ac:dyDescent="0.35"/>
  <cols>
    <col min="1" max="1" width="11.54296875" style="1" bestFit="1" customWidth="1"/>
    <col min="3" max="3" width="11.81640625" bestFit="1" customWidth="1"/>
    <col min="5" max="5" width="18.453125" style="2" customWidth="1"/>
    <col min="6" max="6" width="19.26953125" style="2" bestFit="1" customWidth="1"/>
    <col min="7" max="7" width="12.1796875" bestFit="1" customWidth="1"/>
    <col min="9" max="9" width="12.1796875" style="8" bestFit="1" customWidth="1"/>
    <col min="10" max="10" width="16.54296875" bestFit="1" customWidth="1"/>
    <col min="11" max="11" width="13.1796875" bestFit="1" customWidth="1"/>
    <col min="12" max="12" width="14.1796875" bestFit="1" customWidth="1"/>
    <col min="13" max="13" width="20.1796875" bestFit="1" customWidth="1"/>
  </cols>
  <sheetData>
    <row r="1" spans="1:9" x14ac:dyDescent="0.35">
      <c r="A1" s="1" t="s">
        <v>0</v>
      </c>
      <c r="C1" t="s">
        <v>11</v>
      </c>
      <c r="E1" s="11" t="s">
        <v>0</v>
      </c>
      <c r="F1" s="12" t="s">
        <v>1</v>
      </c>
      <c r="G1" s="13" t="s">
        <v>7</v>
      </c>
      <c r="H1" s="14" t="s">
        <v>2</v>
      </c>
    </row>
    <row r="2" spans="1:9" x14ac:dyDescent="0.35">
      <c r="A2" s="1">
        <v>46169</v>
      </c>
      <c r="C2" s="3" t="s">
        <v>74</v>
      </c>
      <c r="E2" s="2" cm="1">
        <f t="array" ref="E2:I2">_xlfn._xlws.FILTER(Gastos[],Gastos[Categoría] = "Inversión")</f>
        <v>46169</v>
      </c>
      <c r="F2" s="2" t="str">
        <v>Inversión</v>
      </c>
      <c r="G2" s="8" t="str">
        <v>Cable</v>
      </c>
      <c r="H2">
        <v>9000</v>
      </c>
      <c r="I2" s="8" t="str">
        <v>MN</v>
      </c>
    </row>
    <row r="3" spans="1:9" x14ac:dyDescent="0.35">
      <c r="A3" s="1">
        <v>46168</v>
      </c>
      <c r="C3" s="3" t="s">
        <v>96</v>
      </c>
    </row>
    <row r="4" spans="1:9" x14ac:dyDescent="0.35">
      <c r="A4" s="1">
        <v>46127</v>
      </c>
      <c r="C4" s="3" t="s">
        <v>76</v>
      </c>
    </row>
    <row r="5" spans="1:9" x14ac:dyDescent="0.35">
      <c r="A5" s="1">
        <v>46112</v>
      </c>
      <c r="C5" s="3" t="s">
        <v>97</v>
      </c>
    </row>
    <row r="6" spans="1:9" x14ac:dyDescent="0.35">
      <c r="A6" s="1">
        <v>46109</v>
      </c>
      <c r="C6" s="3" t="s">
        <v>98</v>
      </c>
    </row>
    <row r="7" spans="1:9" x14ac:dyDescent="0.35">
      <c r="A7" s="1">
        <v>46108</v>
      </c>
      <c r="C7" s="3" t="s">
        <v>100</v>
      </c>
    </row>
    <row r="8" spans="1:9" x14ac:dyDescent="0.35">
      <c r="A8" s="1">
        <v>46049</v>
      </c>
      <c r="C8" s="3" t="s">
        <v>95</v>
      </c>
    </row>
    <row r="9" spans="1:9" x14ac:dyDescent="0.35">
      <c r="A9" s="1">
        <v>46034</v>
      </c>
      <c r="C9" s="3" t="s">
        <v>75</v>
      </c>
    </row>
    <row r="10" spans="1:9" x14ac:dyDescent="0.35">
      <c r="C10" s="3" t="s">
        <v>52</v>
      </c>
    </row>
    <row r="11" spans="1:9" x14ac:dyDescent="0.35">
      <c r="C11" s="3" t="s">
        <v>94</v>
      </c>
    </row>
    <row r="12" spans="1:9" x14ac:dyDescent="0.35">
      <c r="C12" s="3" t="s">
        <v>79</v>
      </c>
    </row>
    <row r="13" spans="1:9" x14ac:dyDescent="0.35">
      <c r="C13" s="3" t="s">
        <v>71</v>
      </c>
    </row>
    <row r="14" spans="1:9" x14ac:dyDescent="0.35">
      <c r="C14" s="3" t="s">
        <v>80</v>
      </c>
    </row>
    <row r="15" spans="1:9" x14ac:dyDescent="0.35">
      <c r="C15" s="3" t="s">
        <v>82</v>
      </c>
    </row>
    <row r="16" spans="1:9" x14ac:dyDescent="0.35">
      <c r="C16" s="3" t="s">
        <v>81</v>
      </c>
    </row>
    <row r="17" spans="3:3" x14ac:dyDescent="0.35">
      <c r="C17" s="3" t="s">
        <v>77</v>
      </c>
    </row>
  </sheetData>
  <sheetProtection algorithmName="SHA-512" hashValue="hjTVCdnczZAaLgvsCZYNBDw3fFrW5F8wwRx+rNK1aDc4VXrDPcpmDG8PCgQW9muGo76iM6i3Md4ezmqtpYfSkQ==" saltValue="hBMkxCD7Cn3k3Fy0RuW6GQ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7B21E-4223-47D0-B0B1-D3F073604392}">
  <sheetPr codeName="Hoja3"/>
  <dimension ref="A1:A4"/>
  <sheetViews>
    <sheetView showRowColHeaders="0" workbookViewId="0"/>
  </sheetViews>
  <sheetFormatPr baseColWidth="10" defaultRowHeight="14.5" x14ac:dyDescent="0.35"/>
  <sheetData>
    <row r="1" spans="1:1" x14ac:dyDescent="0.35">
      <c r="A1" s="2">
        <v>46161</v>
      </c>
    </row>
    <row r="2" spans="1:1" x14ac:dyDescent="0.35">
      <c r="A2" s="2">
        <v>46169</v>
      </c>
    </row>
    <row r="4" spans="1:1" x14ac:dyDescent="0.35">
      <c r="A4" s="15" t="s">
        <v>33</v>
      </c>
    </row>
  </sheetData>
  <sheetProtection algorithmName="SHA-512" hashValue="LZc2jv105LBrKM6mifkts9Ov6dlcDy5mcuzM1qpiBVU39u71KSw9Dan8bC7PuGcsMQhOyBBSTCryR362Z1yetg==" saltValue="FPu5Cuf6xa0KXhzx5CQD9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5CC2F9-22AB-4A76-9539-ED664A641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Usuario de Windows</cp:lastModifiedBy>
  <dcterms:created xsi:type="dcterms:W3CDTF">2015-06-05T18:19:34Z</dcterms:created>
  <dcterms:modified xsi:type="dcterms:W3CDTF">2026-05-27T14:01:00Z</dcterms:modified>
</cp:coreProperties>
</file>