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 Win7\Documents\PAPÁ\PAPA\UNA 2025-2\222 Economia P Ingenieros\2025-2\"/>
    </mc:Choice>
  </mc:AlternateContent>
  <bookViews>
    <workbookView xWindow="0" yWindow="0" windowWidth="20400" windowHeight="7605" activeTab="1"/>
  </bookViews>
  <sheets>
    <sheet name="TIR Y VPN" sheetId="2" r:id="rId1"/>
    <sheet name="GRAFICO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4" l="1"/>
  <c r="E3" i="4"/>
  <c r="E4" i="4" s="1"/>
  <c r="E5" i="4" s="1"/>
  <c r="E6" i="4" s="1"/>
  <c r="D5" i="4"/>
  <c r="D6" i="4"/>
  <c r="D4" i="4"/>
  <c r="D3" i="4"/>
  <c r="E2" i="4"/>
  <c r="D2" i="4"/>
  <c r="C6" i="4"/>
  <c r="C5" i="4"/>
  <c r="C4" i="4"/>
  <c r="D9" i="2"/>
  <c r="C9" i="2" l="1"/>
</calcChain>
</file>

<file path=xl/sharedStrings.xml><?xml version="1.0" encoding="utf-8"?>
<sst xmlns="http://schemas.openxmlformats.org/spreadsheetml/2006/main" count="25" uniqueCount="23">
  <si>
    <t>flujo de caja</t>
  </si>
  <si>
    <t>AÑO</t>
  </si>
  <si>
    <t>CONCEPTO</t>
  </si>
  <si>
    <t>INVERSION INICIAL</t>
  </si>
  <si>
    <t>FLUJO CAJA NETO AÑO 2020</t>
  </si>
  <si>
    <t>FLUJO CAJA NETO AÑO 2021</t>
  </si>
  <si>
    <t>FLUJO CAJA NETO AÑO 2022</t>
  </si>
  <si>
    <t>FLUJO CAJA NETO AÑO 2023</t>
  </si>
  <si>
    <t>TIR</t>
  </si>
  <si>
    <t>VPN</t>
  </si>
  <si>
    <t>cedula V79299916</t>
  </si>
  <si>
    <t>Carrera: COD 236</t>
  </si>
  <si>
    <t>CLM (caracas)</t>
  </si>
  <si>
    <t>2025_2</t>
  </si>
  <si>
    <t>Ejercicio_9_TP-222_Jose_Tineo</t>
  </si>
  <si>
    <t>FLUJO DE CAJA BS</t>
  </si>
  <si>
    <t>FACTOR DCTO</t>
  </si>
  <si>
    <t>VALOR PRESENTE</t>
  </si>
  <si>
    <t>VPN ACUMULADO</t>
  </si>
  <si>
    <t>El proyecto parte de una pérdida (-173M) y se recupera gradualmente hasta llegar a VPN =0</t>
  </si>
  <si>
    <t>a partir del 4to año, confirmando que la TIR es aproximadamente -27,36,</t>
  </si>
  <si>
    <t xml:space="preserve">Los valores presentes descontados, muestran el efecto del descuento temporal </t>
  </si>
  <si>
    <t>de la evaluación financiera a partir del año 4, barra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</si>
</sst>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Bs. F.&quot;\ #,##0.00;[Red]&quot;Bs. F.&quot;\ \-#,##0.00"/>
    <numFmt numFmtId="164" formatCode="0.00000000%"/>
    <numFmt numFmtId="165" formatCode="0.0000000000"/>
    <numFmt numFmtId="166" formatCode="0.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494949"/>
      <name val="Var(--ds-font-family-code)"/>
    </font>
    <font>
      <sz val="12"/>
      <color theme="1"/>
      <name val="Arial Black"/>
      <family val="2"/>
    </font>
    <font>
      <sz val="12"/>
      <color rgb="FFC5504B"/>
      <name val="Arial Black"/>
      <family val="2"/>
    </font>
    <font>
      <sz val="12"/>
      <color rgb="FF70AD47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2" fillId="0" borderId="0" xfId="0" applyNumberFormat="1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8" fontId="4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" fillId="4" borderId="0" xfId="0" applyFont="1" applyFill="1"/>
    <xf numFmtId="0" fontId="5" fillId="0" borderId="0" xfId="0" applyFont="1" applyAlignment="1">
      <alignment horizontal="center"/>
    </xf>
    <xf numFmtId="2" fontId="7" fillId="0" borderId="0" xfId="0" applyNumberFormat="1" applyFont="1"/>
    <xf numFmtId="2" fontId="6" fillId="0" borderId="0" xfId="0" applyNumberFormat="1" applyFont="1"/>
    <xf numFmtId="165" fontId="5" fillId="0" borderId="0" xfId="0" applyNumberFormat="1" applyFont="1"/>
    <xf numFmtId="0" fontId="0" fillId="4" borderId="0" xfId="0" applyFill="1" applyAlignment="1">
      <alignment horizontal="center"/>
    </xf>
    <xf numFmtId="166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sz="1400" b="1" i="0" u="none" strike="noStrike" baseline="0"/>
              <a:t>Verificación TIR - VPN Acumulado vs Años</a:t>
            </a:r>
            <a:endParaRPr lang="es-VE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GRAFICO!$A$1</c:f>
              <c:strCache>
                <c:ptCount val="1"/>
                <c:pt idx="0">
                  <c:v>AÑO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GRAFICO!$A$2:$A$6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2-4995-86E0-860F6C253E5B}"/>
            </c:ext>
          </c:extLst>
        </c:ser>
        <c:ser>
          <c:idx val="1"/>
          <c:order val="1"/>
          <c:tx>
            <c:strRef>
              <c:f>GRAFICO!$E$1</c:f>
              <c:strCache>
                <c:ptCount val="1"/>
                <c:pt idx="0">
                  <c:v>VPN ACUMULADO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GRAFICO!$E$2:$E$6</c:f>
              <c:numCache>
                <c:formatCode>0.00</c:formatCode>
                <c:ptCount val="5"/>
                <c:pt idx="0">
                  <c:v>-173489240.5</c:v>
                </c:pt>
                <c:pt idx="1">
                  <c:v>-172525694.42565802</c:v>
                </c:pt>
                <c:pt idx="2">
                  <c:v>-171388576.59710622</c:v>
                </c:pt>
                <c:pt idx="3">
                  <c:v>-167989681.55747563</c:v>
                </c:pt>
                <c:pt idx="4">
                  <c:v>-839.26708182692528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2-4995-86E0-860F6C253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39216"/>
        <c:axId val="406340856"/>
      </c:lineChart>
      <c:catAx>
        <c:axId val="40633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06340856"/>
        <c:crosses val="autoZero"/>
        <c:auto val="1"/>
        <c:lblAlgn val="ctr"/>
        <c:lblOffset val="100"/>
        <c:noMultiLvlLbl val="0"/>
      </c:catAx>
      <c:valAx>
        <c:axId val="4063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0633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 sz="1400" b="1" i="0" u="none" strike="noStrike" baseline="0"/>
              <a:t>Gráfico de Barras para Flujos de Caja vs Valor Presente</a:t>
            </a:r>
            <a:endParaRPr lang="es-VE" b="1"/>
          </a:p>
        </c:rich>
      </c:tx>
      <c:layout>
        <c:manualLayout>
          <c:xMode val="edge"/>
          <c:yMode val="edge"/>
          <c:x val="0.129791557305336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GRAFICO!$A$1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GRAFICO!$F$16</c:f>
              <c:numCache>
                <c:formatCode>General</c:formatCode>
                <c:ptCount val="1"/>
              </c:numCache>
            </c:numRef>
          </c:cat>
          <c:val>
            <c:numRef>
              <c:f>GRAFICO!$B$1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0-4D38-88F6-585CF333FBC2}"/>
            </c:ext>
          </c:extLst>
        </c:ser>
        <c:ser>
          <c:idx val="1"/>
          <c:order val="1"/>
          <c:tx>
            <c:strRef>
              <c:f>GRAFICO!$A$2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GRAFICO!$F$16</c:f>
              <c:numCache>
                <c:formatCode>General</c:formatCode>
                <c:ptCount val="1"/>
              </c:numCache>
            </c:numRef>
          </c:cat>
          <c:val>
            <c:numRef>
              <c:f>GRAFICO!$B$2</c:f>
              <c:numCache>
                <c:formatCode>0.00</c:formatCode>
                <c:ptCount val="1"/>
                <c:pt idx="0">
                  <c:v>-173489240.5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0-4D38-88F6-585CF333FBC2}"/>
            </c:ext>
          </c:extLst>
        </c:ser>
        <c:ser>
          <c:idx val="2"/>
          <c:order val="2"/>
          <c:tx>
            <c:strRef>
              <c:f>GRAFICO!$A$3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GRAFICO!$F$16</c:f>
              <c:numCache>
                <c:formatCode>General</c:formatCode>
                <c:ptCount val="1"/>
              </c:numCache>
            </c:numRef>
          </c:cat>
          <c:val>
            <c:numRef>
              <c:f>GRAFICO!$B$3</c:f>
              <c:numCache>
                <c:formatCode>0.00</c:formatCode>
                <c:ptCount val="1"/>
                <c:pt idx="0">
                  <c:v>699892.9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80-4D38-88F6-585CF333FBC2}"/>
            </c:ext>
          </c:extLst>
        </c:ser>
        <c:ser>
          <c:idx val="3"/>
          <c:order val="3"/>
          <c:tx>
            <c:strRef>
              <c:f>GRAFICO!$A$4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GRAFICO!$F$16</c:f>
              <c:numCache>
                <c:formatCode>General</c:formatCode>
                <c:ptCount val="1"/>
              </c:numCache>
            </c:numRef>
          </c:cat>
          <c:val>
            <c:numRef>
              <c:f>GRAFICO!$B$4</c:f>
              <c:numCache>
                <c:formatCode>0.00</c:formatCode>
                <c:ptCount val="1"/>
                <c:pt idx="0">
                  <c:v>599961.9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80-4D38-88F6-585CF333FBC2}"/>
            </c:ext>
          </c:extLst>
        </c:ser>
        <c:ser>
          <c:idx val="4"/>
          <c:order val="4"/>
          <c:tx>
            <c:strRef>
              <c:f>GRAFICO!$A$5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GRAFICO!$F$16</c:f>
              <c:numCache>
                <c:formatCode>General</c:formatCode>
                <c:ptCount val="1"/>
              </c:numCache>
            </c:numRef>
          </c:cat>
          <c:val>
            <c:numRef>
              <c:f>GRAFICO!$B$5</c:f>
              <c:numCache>
                <c:formatCode>0.00</c:formatCode>
                <c:ptCount val="1"/>
                <c:pt idx="0">
                  <c:v>1302611.95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80-4D38-88F6-585CF333FBC2}"/>
            </c:ext>
          </c:extLst>
        </c:ser>
        <c:ser>
          <c:idx val="5"/>
          <c:order val="5"/>
          <c:tx>
            <c:strRef>
              <c:f>GRAFICO!$A$6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GRAFICO!$F$16</c:f>
              <c:numCache>
                <c:formatCode>General</c:formatCode>
                <c:ptCount val="1"/>
              </c:numCache>
            </c:numRef>
          </c:cat>
          <c:val>
            <c:numRef>
              <c:f>GRAFICO!$B$6</c:f>
              <c:numCache>
                <c:formatCode>0.00</c:formatCode>
                <c:ptCount val="1"/>
                <c:pt idx="0">
                  <c:v>46764559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80-4D38-88F6-585CF333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340528"/>
        <c:axId val="406338232"/>
      </c:barChart>
      <c:catAx>
        <c:axId val="4063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06338232"/>
        <c:crosses val="autoZero"/>
        <c:auto val="1"/>
        <c:lblAlgn val="ctr"/>
        <c:lblOffset val="100"/>
        <c:noMultiLvlLbl val="0"/>
      </c:catAx>
      <c:valAx>
        <c:axId val="40633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VE"/>
          </a:p>
        </c:txPr>
        <c:crossAx val="4063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V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V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6</xdr:row>
      <xdr:rowOff>185737</xdr:rowOff>
    </xdr:from>
    <xdr:to>
      <xdr:col>4</xdr:col>
      <xdr:colOff>1314450</xdr:colOff>
      <xdr:row>18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12</xdr:col>
      <xdr:colOff>9525</xdr:colOff>
      <xdr:row>12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0" sqref="D10"/>
    </sheetView>
  </sheetViews>
  <sheetFormatPr baseColWidth="10" defaultRowHeight="15"/>
  <cols>
    <col min="2" max="2" width="28.5703125" bestFit="1" customWidth="1"/>
    <col min="3" max="3" width="19.85546875" bestFit="1" customWidth="1"/>
    <col min="4" max="4" width="20.140625" bestFit="1" customWidth="1"/>
  </cols>
  <sheetData>
    <row r="1" spans="1:4" ht="18.75">
      <c r="A1" s="4" t="s">
        <v>1</v>
      </c>
      <c r="B1" s="4" t="s">
        <v>2</v>
      </c>
      <c r="C1" s="2" t="s">
        <v>0</v>
      </c>
    </row>
    <row r="2" spans="1:4" ht="18.75">
      <c r="A2" s="3">
        <v>0</v>
      </c>
      <c r="B2" s="5" t="s">
        <v>3</v>
      </c>
      <c r="C2" s="1">
        <v>-173489240.5</v>
      </c>
    </row>
    <row r="3" spans="1:4" ht="18.75">
      <c r="A3" s="3">
        <v>1</v>
      </c>
      <c r="B3" s="5" t="s">
        <v>4</v>
      </c>
      <c r="C3" s="1">
        <v>699892.9</v>
      </c>
    </row>
    <row r="4" spans="1:4" ht="18.75">
      <c r="A4" s="3">
        <v>2</v>
      </c>
      <c r="B4" s="5" t="s">
        <v>5</v>
      </c>
      <c r="C4" s="1">
        <v>599961.9</v>
      </c>
    </row>
    <row r="5" spans="1:4" ht="18.75">
      <c r="A5" s="3">
        <v>3</v>
      </c>
      <c r="B5" s="5" t="s">
        <v>6</v>
      </c>
      <c r="C5" s="1">
        <v>1302611.95</v>
      </c>
    </row>
    <row r="6" spans="1:4" ht="18.75">
      <c r="A6" s="3">
        <v>4</v>
      </c>
      <c r="B6" s="5" t="s">
        <v>7</v>
      </c>
      <c r="C6" s="1">
        <v>46764792.630000003</v>
      </c>
    </row>
    <row r="8" spans="1:4">
      <c r="C8" s="7" t="s">
        <v>9</v>
      </c>
      <c r="D8" s="6" t="s">
        <v>8</v>
      </c>
    </row>
    <row r="9" spans="1:4">
      <c r="C9" s="8">
        <f>C2+NPV(-0.2736279887,C3:C6)</f>
        <v>-1.5433579683303833E-2</v>
      </c>
      <c r="D9" s="9">
        <f>IRR(C2:C6)</f>
        <v>-0.2736279887163563</v>
      </c>
    </row>
    <row r="11" spans="1:4">
      <c r="B11" s="10" t="s">
        <v>14</v>
      </c>
    </row>
    <row r="12" spans="1:4">
      <c r="B12" s="10" t="s">
        <v>10</v>
      </c>
    </row>
    <row r="13" spans="1:4">
      <c r="B13" s="10" t="s">
        <v>11</v>
      </c>
    </row>
    <row r="14" spans="1:4">
      <c r="B14" s="10" t="s">
        <v>12</v>
      </c>
    </row>
    <row r="15" spans="1:4">
      <c r="B15" s="10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5" workbookViewId="0">
      <selection activeCell="B20" sqref="B20:E21"/>
    </sheetView>
  </sheetViews>
  <sheetFormatPr baseColWidth="10" defaultRowHeight="15"/>
  <cols>
    <col min="2" max="2" width="20.140625" bestFit="1" customWidth="1"/>
    <col min="3" max="3" width="19.42578125" bestFit="1" customWidth="1"/>
    <col min="4" max="4" width="25.85546875" bestFit="1" customWidth="1"/>
    <col min="5" max="5" width="20.140625" bestFit="1" customWidth="1"/>
    <col min="6" max="6" width="18.140625" customWidth="1"/>
  </cols>
  <sheetData>
    <row r="1" spans="1:7" s="3" customFormat="1">
      <c r="A1" s="15" t="s">
        <v>1</v>
      </c>
      <c r="B1" s="15" t="s">
        <v>15</v>
      </c>
      <c r="C1" s="15" t="s">
        <v>16</v>
      </c>
      <c r="D1" s="15" t="s">
        <v>17</v>
      </c>
      <c r="E1" s="15" t="s">
        <v>18</v>
      </c>
    </row>
    <row r="2" spans="1:7" ht="19.5">
      <c r="A2" s="11">
        <v>0</v>
      </c>
      <c r="B2" s="13">
        <v>-173489240.5</v>
      </c>
      <c r="C2" s="14">
        <v>1</v>
      </c>
      <c r="D2" s="13">
        <f>B2*C2</f>
        <v>-173489240.5</v>
      </c>
      <c r="E2" s="13">
        <f>D2</f>
        <v>-173489240.5</v>
      </c>
    </row>
    <row r="3" spans="1:7" ht="19.5">
      <c r="A3" s="11">
        <v>1</v>
      </c>
      <c r="B3" s="12">
        <v>699892.9</v>
      </c>
      <c r="C3" s="14">
        <v>0.72637201129999995</v>
      </c>
      <c r="D3" s="12">
        <f>B3/C3</f>
        <v>963546.0743419755</v>
      </c>
      <c r="E3" s="13">
        <f>E2+D3</f>
        <v>-172525694.42565802</v>
      </c>
    </row>
    <row r="4" spans="1:7" ht="19.5">
      <c r="A4" s="11">
        <v>2</v>
      </c>
      <c r="B4" s="12">
        <v>599961.9</v>
      </c>
      <c r="C4" s="14">
        <f>C3^2</f>
        <v>0.52761629880000727</v>
      </c>
      <c r="D4" s="12">
        <f>B4/C4</f>
        <v>1137117.8285517963</v>
      </c>
      <c r="E4" s="13">
        <f t="shared" ref="E4:E6" si="0">E3+D4</f>
        <v>-171388576.59710622</v>
      </c>
    </row>
    <row r="5" spans="1:7" ht="19.5">
      <c r="A5" s="11">
        <v>3</v>
      </c>
      <c r="B5" s="12">
        <v>1302611.95</v>
      </c>
      <c r="C5" s="14">
        <f>C3^3</f>
        <v>0.38324571215402303</v>
      </c>
      <c r="D5" s="12">
        <f>B5/C5</f>
        <v>3398895.0396305854</v>
      </c>
      <c r="E5" s="13">
        <f t="shared" si="0"/>
        <v>-167989681.55747563</v>
      </c>
    </row>
    <row r="6" spans="1:7" ht="19.5">
      <c r="A6" s="11">
        <v>4</v>
      </c>
      <c r="B6" s="12">
        <v>46764559</v>
      </c>
      <c r="C6" s="14">
        <f>C3^4</f>
        <v>0.27837895875941854</v>
      </c>
      <c r="D6" s="12">
        <f>B6/C6</f>
        <v>167988842.2903938</v>
      </c>
      <c r="E6" s="13">
        <f t="shared" si="0"/>
        <v>-839.26708182692528</v>
      </c>
    </row>
    <row r="7" spans="1:7">
      <c r="F7" s="7" t="s">
        <v>8</v>
      </c>
    </row>
    <row r="8" spans="1:7" ht="19.5">
      <c r="F8" s="16">
        <f>IRR(B2:B6)</f>
        <v>-0.27362887814747883</v>
      </c>
    </row>
    <row r="15" spans="1:7">
      <c r="G15" t="s">
        <v>21</v>
      </c>
    </row>
    <row r="16" spans="1:7">
      <c r="G16" t="s">
        <v>22</v>
      </c>
    </row>
    <row r="20" spans="2:2">
      <c r="B20" t="s">
        <v>19</v>
      </c>
    </row>
    <row r="21" spans="2:2">
      <c r="B21" t="s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TIR Y VPN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Win7</dc:creator>
  <cp:lastModifiedBy>Laptop Win7</cp:lastModifiedBy>
  <dcterms:created xsi:type="dcterms:W3CDTF">2025-08-01T17:47:24Z</dcterms:created>
  <dcterms:modified xsi:type="dcterms:W3CDTF">2025-08-05T13:12:01Z</dcterms:modified>
</cp:coreProperties>
</file>