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 Win7\Documents\PAPÁ\PAPA\UNA 2025-2\315 Inv Operaciones I\2025-2\"/>
    </mc:Choice>
  </mc:AlternateContent>
  <bookViews>
    <workbookView xWindow="0" yWindow="0" windowWidth="16725" windowHeight="7605"/>
  </bookViews>
  <sheets>
    <sheet name="OPTIMIZACION REFINERIA" sheetId="1" r:id="rId1"/>
    <sheet name="Informe de sensibilidad 1" sheetId="2" r:id="rId2"/>
  </sheets>
  <definedNames>
    <definedName name="solver_adj" localSheetId="0" hidden="1">'OPTIMIZACION REFINERIA'!$C$4:$C$6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'OPTIMIZACION REFINERIA'!$B$11</definedName>
    <definedName name="solver_lhs2" localSheetId="0" hidden="1">'OPTIMIZACION REFINERIA'!$B$12</definedName>
    <definedName name="solver_lhs3" localSheetId="0" hidden="1">'OPTIMIZACION REFINERIA'!$B$13</definedName>
    <definedName name="solver_lhs4" localSheetId="0" hidden="1">'OPTIMIZACION REFINERIA'!$B$14</definedName>
    <definedName name="solver_lhs5" localSheetId="0" hidden="1">'OPTIMIZACION REFINERIA'!$B$15</definedName>
    <definedName name="solver_lhs6" localSheetId="0" hidden="1">'OPTIMIZACION REFINERIA'!$C$4:$C$6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'OPTIMIZACION REFINERIA'!$C$8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hs1" localSheetId="0" hidden="1">'OPTIMIZACION REFINERIA'!$C$11</definedName>
    <definedName name="solver_rhs2" localSheetId="0" hidden="1">'OPTIMIZACION REFINERIA'!$C$12</definedName>
    <definedName name="solver_rhs3" localSheetId="0" hidden="1">'OPTIMIZACION REFINERIA'!$C$13</definedName>
    <definedName name="solver_rhs4" localSheetId="0" hidden="1">'OPTIMIZACION REFINERIA'!$C$14</definedName>
    <definedName name="solver_rhs5" localSheetId="0" hidden="1">'OPTIMIZACION REFINERIA'!$C$15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B15" i="1"/>
  <c r="B14" i="1"/>
  <c r="B13" i="1"/>
  <c r="B12" i="1"/>
  <c r="B11" i="1"/>
  <c r="C8" i="1"/>
</calcChain>
</file>

<file path=xl/sharedStrings.xml><?xml version="1.0" encoding="utf-8"?>
<sst xmlns="http://schemas.openxmlformats.org/spreadsheetml/2006/main" count="58" uniqueCount="46">
  <si>
    <t>TITULO: Operación Refinería</t>
  </si>
  <si>
    <t>Variables de Decisión:</t>
  </si>
  <si>
    <t>GP (Gasolina Premium) X2</t>
  </si>
  <si>
    <t>GE (Gasolina Estándar) X1</t>
  </si>
  <si>
    <t>GAO (Gasolina Alto Octanaje) X3</t>
  </si>
  <si>
    <t>FUNCION OBJETIVO</t>
  </si>
  <si>
    <t>RESTRICCIONES:</t>
  </si>
  <si>
    <t>Lado derecho</t>
  </si>
  <si>
    <t>Cracking</t>
  </si>
  <si>
    <t>Destilacion</t>
  </si>
  <si>
    <t>Reforma</t>
  </si>
  <si>
    <t>Limte GP</t>
  </si>
  <si>
    <t>Límite CA(x1):</t>
  </si>
  <si>
    <t>Microsoft Excel 16.0 Informe de sensibilidad</t>
  </si>
  <si>
    <t>Hoja de cálculo: [TP_Obj_9_2025_2_JLTC.xlsx]Hoja1</t>
  </si>
  <si>
    <t>Informe creado: 14/08/2025 03:49:58 p.m.</t>
  </si>
  <si>
    <t>Celdas de variables</t>
  </si>
  <si>
    <t>Celda</t>
  </si>
  <si>
    <t>Nombre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</si>
  <si>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</si>
  <si>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</si>
  <si>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</si>
  <si>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</si>
  <si>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</si>
  <si>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</si>
  <si>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</si>
  <si>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</si>
  <si>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</si>
  <si>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Restricciones</t>
  </si>
  <si>
    <t>Sombra</t>
  </si>
  <si>
    <t>Precio</t>
  </si>
  <si>
    <t>Restricción</t>
  </si>
  <si>
    <t>$C$4</t>
  </si>
  <si>
    <t>$C$5</t>
  </si>
  <si>
    <t>$C$6</t>
  </si>
  <si>
    <t>$B$11</t>
  </si>
  <si>
    <t>Cracking RESTRICCIONES:</t>
  </si>
  <si>
    <t>$B$12</t>
  </si>
  <si>
    <t>Destilacion RESTRICCIONES:</t>
  </si>
  <si>
    <t>$B$13</t>
  </si>
  <si>
    <t>Reforma RESTRICCIONES:</t>
  </si>
  <si>
    <t>$B$14</t>
  </si>
  <si>
    <t>Limte GP RESTRICCIONES:</t>
  </si>
  <si>
    <t>$B$15</t>
  </si>
  <si>
    <t>Límite CA(x1): RESTRICCIONES:</t>
  </si>
  <si>
    <t>Holgura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</si>
</sst>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topLeftCell="A4" workbookViewId="0">
      <selection activeCell="F6" sqref="F6"/>
    </sheetView>
  </sheetViews>
  <sheetFormatPr baseColWidth="10" defaultRowHeight="15" x14ac:dyDescent="0.25"/>
  <cols>
    <col min="1" max="1" width="13.28515625" bestFit="1" customWidth="1"/>
    <col min="2" max="2" width="30.140625" bestFit="1" customWidth="1"/>
    <col min="3" max="3" width="20.140625" customWidth="1"/>
  </cols>
  <sheetData>
    <row r="1" spans="1:4" x14ac:dyDescent="0.25">
      <c r="B1" s="1" t="s">
        <v>0</v>
      </c>
    </row>
    <row r="2" spans="1:4" x14ac:dyDescent="0.25">
      <c r="B2" s="1" t="s">
        <v>1</v>
      </c>
    </row>
    <row r="4" spans="1:4" x14ac:dyDescent="0.25">
      <c r="B4" s="1" t="s">
        <v>3</v>
      </c>
      <c r="C4">
        <v>0</v>
      </c>
    </row>
    <row r="5" spans="1:4" x14ac:dyDescent="0.25">
      <c r="B5" s="1" t="s">
        <v>2</v>
      </c>
      <c r="C5">
        <v>156.25</v>
      </c>
      <c r="D5" s="1"/>
    </row>
    <row r="6" spans="1:4" x14ac:dyDescent="0.25">
      <c r="B6" s="1" t="s">
        <v>4</v>
      </c>
      <c r="C6">
        <v>325</v>
      </c>
    </row>
    <row r="8" spans="1:4" x14ac:dyDescent="0.25">
      <c r="B8" s="1" t="s">
        <v>5</v>
      </c>
      <c r="C8" s="3">
        <f>52.5*C4+85*C5+70*C6</f>
        <v>36031.25</v>
      </c>
    </row>
    <row r="10" spans="1:4" x14ac:dyDescent="0.25">
      <c r="B10" s="1" t="s">
        <v>6</v>
      </c>
      <c r="D10" s="8" t="s">
        <v>45</v>
      </c>
    </row>
    <row r="11" spans="1:4" x14ac:dyDescent="0.25">
      <c r="A11" s="9" t="s">
        <v>8</v>
      </c>
      <c r="B11" s="2">
        <f>2*C4+4*C5+C6</f>
        <v>950</v>
      </c>
      <c r="C11" s="2">
        <v>950</v>
      </c>
    </row>
    <row r="12" spans="1:4" x14ac:dyDescent="0.25">
      <c r="A12" t="s">
        <v>9</v>
      </c>
      <c r="B12" s="2">
        <f>3*C4+2*C6</f>
        <v>650</v>
      </c>
      <c r="C12" s="2">
        <v>650</v>
      </c>
    </row>
    <row r="13" spans="1:4" x14ac:dyDescent="0.25">
      <c r="A13" t="s">
        <v>10</v>
      </c>
      <c r="B13" s="2">
        <f>3*C4+2*C5+C6</f>
        <v>637.5</v>
      </c>
      <c r="C13" s="2">
        <v>1200</v>
      </c>
      <c r="D13">
        <f>1200-$B$13</f>
        <v>562.5</v>
      </c>
    </row>
    <row r="14" spans="1:4" x14ac:dyDescent="0.25">
      <c r="A14" t="s">
        <v>11</v>
      </c>
      <c r="B14" s="2">
        <f>C5</f>
        <v>156.25</v>
      </c>
      <c r="C14" s="2">
        <v>400</v>
      </c>
      <c r="D14">
        <f>$C$14-$B$14</f>
        <v>243.75</v>
      </c>
    </row>
    <row r="15" spans="1:4" x14ac:dyDescent="0.25">
      <c r="A15" t="s">
        <v>12</v>
      </c>
      <c r="B15" s="2">
        <f>C4</f>
        <v>0</v>
      </c>
      <c r="C15" s="2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/>
  </sheetViews>
  <sheetFormatPr baseColWidth="10" defaultRowHeight="15" x14ac:dyDescent="0.25"/>
  <cols>
    <col min="1" max="1" width="2.28515625" customWidth="1"/>
    <col min="2" max="2" width="6.140625" bestFit="1" customWidth="1"/>
    <col min="3" max="3" width="29.85546875" bestFit="1" customWidth="1"/>
    <col min="4" max="4" width="7" bestFit="1" customWidth="1"/>
    <col min="5" max="5" width="9.28515625" bestFit="1" customWidth="1"/>
    <col min="6" max="6" width="12.85546875" customWidth="1"/>
    <col min="7" max="7" width="10.5703125" customWidth="1"/>
    <col min="8" max="8" width="12" bestFit="1" customWidth="1"/>
  </cols>
  <sheetData>
    <row r="1" spans="1:8" x14ac:dyDescent="0.25">
      <c r="A1" s="1" t="s">
        <v>13</v>
      </c>
    </row>
    <row r="2" spans="1:8" x14ac:dyDescent="0.25">
      <c r="A2" s="1" t="s">
        <v>14</v>
      </c>
    </row>
    <row r="3" spans="1:8" x14ac:dyDescent="0.25">
      <c r="A3" s="1" t="s">
        <v>15</v>
      </c>
    </row>
    <row r="6" spans="1:8" ht="15.75" thickBot="1" x14ac:dyDescent="0.3">
      <c r="A6" t="s">
        <v>16</v>
      </c>
    </row>
    <row r="7" spans="1:8" x14ac:dyDescent="0.25">
      <c r="B7" s="6"/>
      <c r="C7" s="6"/>
      <c r="D7" s="6" t="s">
        <v>19</v>
      </c>
      <c r="E7" s="6" t="s">
        <v>21</v>
      </c>
      <c r="F7" s="6" t="s">
        <v>23</v>
      </c>
      <c r="G7" s="6" t="s">
        <v>25</v>
      </c>
      <c r="H7" s="6" t="s">
        <v>25</v>
      </c>
    </row>
    <row r="8" spans="1:8" ht="15.75" thickBot="1" x14ac:dyDescent="0.3">
      <c r="B8" s="7" t="s">
        <v>17</v>
      </c>
      <c r="C8" s="7" t="s">
        <v>18</v>
      </c>
      <c r="D8" s="7" t="s">
        <v>20</v>
      </c>
      <c r="E8" s="7" t="s">
        <v>22</v>
      </c>
      <c r="F8" s="7" t="s">
        <v>24</v>
      </c>
      <c r="G8" s="7" t="s">
        <v>26</v>
      </c>
      <c r="H8" s="7" t="s">
        <v>27</v>
      </c>
    </row>
    <row r="9" spans="1:8" x14ac:dyDescent="0.25">
      <c r="B9" s="4" t="s">
        <v>32</v>
      </c>
      <c r="C9" s="4" t="s">
        <v>3</v>
      </c>
      <c r="D9" s="4">
        <v>0</v>
      </c>
      <c r="E9" s="4">
        <v>-63.125</v>
      </c>
      <c r="F9" s="4">
        <v>52.5</v>
      </c>
      <c r="G9" s="4">
        <v>63.125</v>
      </c>
      <c r="H9" s="4">
        <v>1E+30</v>
      </c>
    </row>
    <row r="10" spans="1:8" x14ac:dyDescent="0.25">
      <c r="B10" s="4" t="s">
        <v>33</v>
      </c>
      <c r="C10" s="4" t="s">
        <v>2</v>
      </c>
      <c r="D10" s="4">
        <v>156.25</v>
      </c>
      <c r="E10" s="4">
        <v>0</v>
      </c>
      <c r="F10" s="4">
        <v>85</v>
      </c>
      <c r="G10" s="4">
        <v>195</v>
      </c>
      <c r="H10" s="4">
        <v>85</v>
      </c>
    </row>
    <row r="11" spans="1:8" ht="15.75" thickBot="1" x14ac:dyDescent="0.3">
      <c r="B11" s="5" t="s">
        <v>34</v>
      </c>
      <c r="C11" s="5" t="s">
        <v>4</v>
      </c>
      <c r="D11" s="5">
        <v>325</v>
      </c>
      <c r="E11" s="5">
        <v>0</v>
      </c>
      <c r="F11" s="5">
        <v>70</v>
      </c>
      <c r="G11" s="5">
        <v>1E+30</v>
      </c>
      <c r="H11" s="5">
        <v>42.083333333333336</v>
      </c>
    </row>
    <row r="13" spans="1:8" ht="15.75" thickBot="1" x14ac:dyDescent="0.3">
      <c r="A13" t="s">
        <v>28</v>
      </c>
    </row>
    <row r="14" spans="1:8" x14ac:dyDescent="0.25">
      <c r="B14" s="6"/>
      <c r="C14" s="6"/>
      <c r="D14" s="6" t="s">
        <v>19</v>
      </c>
      <c r="E14" s="6" t="s">
        <v>29</v>
      </c>
      <c r="F14" s="6" t="s">
        <v>31</v>
      </c>
      <c r="G14" s="6" t="s">
        <v>25</v>
      </c>
      <c r="H14" s="6" t="s">
        <v>25</v>
      </c>
    </row>
    <row r="15" spans="1:8" ht="15.75" thickBot="1" x14ac:dyDescent="0.3">
      <c r="B15" s="7" t="s">
        <v>17</v>
      </c>
      <c r="C15" s="7" t="s">
        <v>18</v>
      </c>
      <c r="D15" s="7" t="s">
        <v>20</v>
      </c>
      <c r="E15" s="7" t="s">
        <v>30</v>
      </c>
      <c r="F15" s="7" t="s">
        <v>7</v>
      </c>
      <c r="G15" s="7" t="s">
        <v>26</v>
      </c>
      <c r="H15" s="7" t="s">
        <v>27</v>
      </c>
    </row>
    <row r="16" spans="1:8" x14ac:dyDescent="0.25">
      <c r="B16" s="4" t="s">
        <v>35</v>
      </c>
      <c r="C16" s="4" t="s">
        <v>36</v>
      </c>
      <c r="D16" s="4">
        <v>950</v>
      </c>
      <c r="E16" s="4">
        <v>21.25</v>
      </c>
      <c r="F16" s="4">
        <v>950</v>
      </c>
      <c r="G16" s="4">
        <v>975</v>
      </c>
      <c r="H16" s="4">
        <v>625</v>
      </c>
    </row>
    <row r="17" spans="2:8" x14ac:dyDescent="0.25">
      <c r="B17" s="4" t="s">
        <v>37</v>
      </c>
      <c r="C17" s="4" t="s">
        <v>38</v>
      </c>
      <c r="D17" s="4">
        <v>650</v>
      </c>
      <c r="E17" s="4">
        <v>24.375</v>
      </c>
      <c r="F17" s="4">
        <v>650</v>
      </c>
      <c r="G17" s="4">
        <v>1250</v>
      </c>
      <c r="H17" s="4">
        <v>650</v>
      </c>
    </row>
    <row r="18" spans="2:8" x14ac:dyDescent="0.25">
      <c r="B18" s="4" t="s">
        <v>39</v>
      </c>
      <c r="C18" s="4" t="s">
        <v>40</v>
      </c>
      <c r="D18" s="4">
        <v>637.5</v>
      </c>
      <c r="E18" s="4">
        <v>0</v>
      </c>
      <c r="F18" s="4">
        <v>1200</v>
      </c>
      <c r="G18" s="4">
        <v>1E+30</v>
      </c>
      <c r="H18" s="4">
        <v>562.5</v>
      </c>
    </row>
    <row r="19" spans="2:8" x14ac:dyDescent="0.25">
      <c r="B19" s="4" t="s">
        <v>41</v>
      </c>
      <c r="C19" s="4" t="s">
        <v>42</v>
      </c>
      <c r="D19" s="4">
        <v>156.25</v>
      </c>
      <c r="E19" s="4">
        <v>0</v>
      </c>
      <c r="F19" s="4">
        <v>400</v>
      </c>
      <c r="G19" s="4">
        <v>1E+30</v>
      </c>
      <c r="H19" s="4">
        <v>243.75</v>
      </c>
    </row>
    <row r="20" spans="2:8" ht="15.75" thickBot="1" x14ac:dyDescent="0.3">
      <c r="B20" s="5" t="s">
        <v>43</v>
      </c>
      <c r="C20" s="5" t="s">
        <v>44</v>
      </c>
      <c r="D20" s="5">
        <v>0</v>
      </c>
      <c r="E20" s="5">
        <v>0</v>
      </c>
      <c r="F20" s="5">
        <v>480</v>
      </c>
      <c r="G20" s="5">
        <v>1E+30</v>
      </c>
      <c r="H20" s="5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OPTIMIZACION REFINERIA</vt:lpstr>
      <vt:lpstr>Informe de sensibilidad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Win7</dc:creator>
  <cp:lastModifiedBy>Laptop Win7</cp:lastModifiedBy>
  <dcterms:created xsi:type="dcterms:W3CDTF">2025-08-14T19:54:58Z</dcterms:created>
  <dcterms:modified xsi:type="dcterms:W3CDTF">2025-08-19T14:47:08Z</dcterms:modified>
</cp:coreProperties>
</file>