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uangchencheng\Downloads\"/>
    </mc:Choice>
  </mc:AlternateContent>
  <bookViews>
    <workbookView xWindow="0" yWindow="0" windowWidth="28800" windowHeight="12450"/>
  </bookViews>
  <sheets>
    <sheet name="月收入" sheetId="1" r:id="rId1"/>
    <sheet name="全年一次性奖金收入（2022 年以前）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" l="1"/>
  <c r="C4" i="1"/>
  <c r="D4" i="1" s="1"/>
  <c r="F4" i="1" s="1"/>
  <c r="C5" i="1"/>
  <c r="D5" i="1" s="1"/>
  <c r="F5" i="1" s="1"/>
  <c r="C6" i="1"/>
  <c r="D6" i="1" s="1"/>
  <c r="F6" i="1" s="1"/>
  <c r="C7" i="1"/>
  <c r="D7" i="1" s="1"/>
  <c r="F7" i="1" s="1"/>
  <c r="C8" i="1"/>
  <c r="D8" i="1" s="1"/>
  <c r="F8" i="1" s="1"/>
  <c r="C9" i="1"/>
  <c r="D9" i="1" s="1"/>
  <c r="F9" i="1" s="1"/>
  <c r="C10" i="1"/>
  <c r="D10" i="1" s="1"/>
  <c r="F10" i="1" s="1"/>
  <c r="C11" i="1"/>
  <c r="D11" i="1" s="1"/>
  <c r="F11" i="1" s="1"/>
  <c r="C12" i="1"/>
  <c r="D12" i="1" s="1"/>
  <c r="F12" i="1" s="1"/>
  <c r="C13" i="1"/>
  <c r="D13" i="1" s="1"/>
  <c r="F13" i="1" s="1"/>
  <c r="D3" i="1"/>
  <c r="F3" i="1" s="1"/>
  <c r="C2" i="1"/>
  <c r="D2" i="1" s="1"/>
  <c r="F2" i="1" s="1"/>
  <c r="B2" i="2" l="1"/>
  <c r="D2" i="2" s="1"/>
  <c r="C2" i="2" l="1"/>
  <c r="E2" i="2" s="1"/>
  <c r="F2" i="2" s="1"/>
  <c r="G3" i="1" l="1"/>
  <c r="H3" i="1" s="1"/>
  <c r="G2" i="1"/>
  <c r="H2" i="1" s="1"/>
  <c r="G10" i="1"/>
  <c r="G6" i="1"/>
  <c r="G13" i="1"/>
  <c r="G9" i="1"/>
  <c r="G5" i="1"/>
  <c r="G12" i="1"/>
  <c r="G8" i="1"/>
  <c r="G4" i="1"/>
  <c r="G11" i="1"/>
  <c r="G7" i="1"/>
  <c r="I3" i="1" l="1"/>
  <c r="J3" i="1" s="1"/>
  <c r="I8" i="1"/>
  <c r="H8" i="1"/>
  <c r="I4" i="1"/>
  <c r="H4" i="1"/>
  <c r="I9" i="1"/>
  <c r="H9" i="1"/>
  <c r="I2" i="1"/>
  <c r="I13" i="1"/>
  <c r="H13" i="1"/>
  <c r="I7" i="1"/>
  <c r="H7" i="1"/>
  <c r="I12" i="1"/>
  <c r="H12" i="1"/>
  <c r="I6" i="1"/>
  <c r="H6" i="1"/>
  <c r="I11" i="1"/>
  <c r="H11" i="1"/>
  <c r="I5" i="1"/>
  <c r="H5" i="1"/>
  <c r="I10" i="1"/>
  <c r="H10" i="1"/>
  <c r="J11" i="1" l="1"/>
  <c r="J12" i="1"/>
  <c r="J9" i="1"/>
  <c r="J8" i="1"/>
  <c r="J4" i="1"/>
  <c r="K4" i="1" s="1"/>
  <c r="L4" i="1" s="1"/>
  <c r="J2" i="1"/>
  <c r="K3" i="1" s="1"/>
  <c r="L3" i="1" s="1"/>
  <c r="J10" i="1"/>
  <c r="J5" i="1"/>
  <c r="J13" i="1"/>
  <c r="J6" i="1"/>
  <c r="J7" i="1"/>
  <c r="K10" i="1" l="1"/>
  <c r="L10" i="1" s="1"/>
  <c r="K12" i="1"/>
  <c r="L12" i="1" s="1"/>
  <c r="K2" i="1"/>
  <c r="L2" i="1" s="1"/>
  <c r="K9" i="1"/>
  <c r="L9" i="1" s="1"/>
  <c r="K13" i="1"/>
  <c r="L13" i="1" s="1"/>
  <c r="K5" i="1"/>
  <c r="L5" i="1" s="1"/>
  <c r="K8" i="1"/>
  <c r="L8" i="1" s="1"/>
  <c r="K11" i="1"/>
  <c r="L11" i="1" s="1"/>
  <c r="K7" i="1"/>
  <c r="L7" i="1" s="1"/>
  <c r="K6" i="1"/>
  <c r="L6" i="1" s="1"/>
  <c r="L15" i="1" l="1"/>
</calcChain>
</file>

<file path=xl/sharedStrings.xml><?xml version="1.0" encoding="utf-8"?>
<sst xmlns="http://schemas.openxmlformats.org/spreadsheetml/2006/main" count="44" uniqueCount="41">
  <si>
    <t>一月</t>
    <phoneticPr fontId="1" type="noConversion"/>
  </si>
  <si>
    <t>二月</t>
    <phoneticPr fontId="1" type="noConversion"/>
  </si>
  <si>
    <t>三月</t>
  </si>
  <si>
    <t>四月</t>
  </si>
  <si>
    <t>五月</t>
  </si>
  <si>
    <t>六月</t>
  </si>
  <si>
    <t>七月</t>
  </si>
  <si>
    <t>八月</t>
  </si>
  <si>
    <t>九月</t>
  </si>
  <si>
    <t>十月</t>
  </si>
  <si>
    <t>十一月</t>
  </si>
  <si>
    <t>十二月</t>
  </si>
  <si>
    <t>税前收入</t>
    <phoneticPr fontId="1" type="noConversion"/>
  </si>
  <si>
    <t>当月应纳税所得额</t>
    <phoneticPr fontId="1" type="noConversion"/>
  </si>
  <si>
    <t>当年累计应纳税所得额</t>
    <phoneticPr fontId="1" type="noConversion"/>
  </si>
  <si>
    <t>适用税率</t>
    <phoneticPr fontId="1" type="noConversion"/>
  </si>
  <si>
    <t>适用速算扣除数</t>
    <phoneticPr fontId="1" type="noConversion"/>
  </si>
  <si>
    <t>当月税后收入</t>
    <phoneticPr fontId="1" type="noConversion"/>
  </si>
  <si>
    <t>全年一次性奖金收入</t>
    <phoneticPr fontId="1" type="noConversion"/>
  </si>
  <si>
    <t>应缴税额</t>
    <phoneticPr fontId="1" type="noConversion"/>
  </si>
  <si>
    <t>税后收入</t>
    <phoneticPr fontId="1" type="noConversion"/>
  </si>
  <si>
    <t>按月换算每月应纳税所得额</t>
    <phoneticPr fontId="1" type="noConversion"/>
  </si>
  <si>
    <t>截至本期当年应预缴税额</t>
    <phoneticPr fontId="1" type="noConversion"/>
  </si>
  <si>
    <t>本期应预缴税额</t>
    <phoneticPr fontId="1" type="noConversion"/>
  </si>
  <si>
    <t>按月平均税后收入</t>
    <phoneticPr fontId="1" type="noConversion"/>
  </si>
  <si>
    <t>参数</t>
    <phoneticPr fontId="1" type="noConversion"/>
  </si>
  <si>
    <t>值</t>
    <phoneticPr fontId="1" type="noConversion"/>
  </si>
  <si>
    <t>五险一金基数下限</t>
    <phoneticPr fontId="1" type="noConversion"/>
  </si>
  <si>
    <t>五险一金基数上限</t>
    <phoneticPr fontId="1" type="noConversion"/>
  </si>
  <si>
    <t>住房公积金个人缴存比例</t>
    <phoneticPr fontId="1" type="noConversion"/>
  </si>
  <si>
    <t>养老保险个人缴存比例</t>
    <phoneticPr fontId="1" type="noConversion"/>
  </si>
  <si>
    <t>医疗保险个人缴存比例</t>
    <phoneticPr fontId="1" type="noConversion"/>
  </si>
  <si>
    <t>失业保险个人缴存比例</t>
    <phoneticPr fontId="1" type="noConversion"/>
  </si>
  <si>
    <t>社保公积金基数</t>
    <phoneticPr fontId="1" type="noConversion"/>
  </si>
  <si>
    <t>起征点</t>
    <phoneticPr fontId="1" type="noConversion"/>
  </si>
  <si>
    <t>三险一金减除</t>
    <phoneticPr fontId="1" type="noConversion"/>
  </si>
  <si>
    <t>新政扣除</t>
    <phoneticPr fontId="1" type="noConversion"/>
  </si>
  <si>
    <t>备注</t>
    <phoneticPr fontId="1" type="noConversion"/>
  </si>
  <si>
    <t>北京市 2018</t>
    <phoneticPr fontId="1" type="noConversion"/>
  </si>
  <si>
    <t>上限</t>
    <phoneticPr fontId="1" type="noConversion"/>
  </si>
  <si>
    <t>在此基础上还要再 +3 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</si>
</sst>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7" formatCode="&quot;¥&quot;#,##0.00;&quot;¥&quot;\-#,##0.00"/>
    <numFmt numFmtId="176" formatCode="0.0%"/>
    <numFmt numFmtId="177" formatCode="&quot;¥&quot;#,##0.0;&quot;¥&quot;\-#,##0.0"/>
  </numFmts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7" fontId="0" fillId="0" borderId="5" xfId="0" applyNumberFormat="1" applyBorder="1">
      <alignment vertical="center"/>
    </xf>
    <xf numFmtId="7" fontId="0" fillId="0" borderId="8" xfId="0" applyNumberFormat="1" applyBorder="1">
      <alignment vertical="center"/>
    </xf>
    <xf numFmtId="7" fontId="0" fillId="0" borderId="6" xfId="0" applyNumberFormat="1" applyBorder="1">
      <alignment vertical="center"/>
    </xf>
    <xf numFmtId="7" fontId="0" fillId="0" borderId="9" xfId="0" applyNumberFormat="1" applyBorder="1">
      <alignment vertical="center"/>
    </xf>
    <xf numFmtId="10" fontId="0" fillId="0" borderId="5" xfId="0" applyNumberFormat="1" applyBorder="1">
      <alignment vertical="center"/>
    </xf>
    <xf numFmtId="10" fontId="0" fillId="0" borderId="8" xfId="0" applyNumberFormat="1" applyBorder="1">
      <alignment vertical="center"/>
    </xf>
    <xf numFmtId="0" fontId="2" fillId="0" borderId="2" xfId="0" applyFont="1" applyBorder="1">
      <alignment vertical="center"/>
    </xf>
    <xf numFmtId="7" fontId="0" fillId="0" borderId="7" xfId="0" applyNumberFormat="1" applyBorder="1">
      <alignment vertical="center"/>
    </xf>
    <xf numFmtId="0" fontId="2" fillId="0" borderId="1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0" xfId="0" applyFont="1">
      <alignment vertical="center"/>
    </xf>
    <xf numFmtId="176" fontId="0" fillId="0" borderId="5" xfId="0" applyNumberFormat="1" applyBorder="1">
      <alignment vertical="center"/>
    </xf>
    <xf numFmtId="177" fontId="0" fillId="0" borderId="8" xfId="0" applyNumberFormat="1" applyBorder="1">
      <alignment vertical="center"/>
    </xf>
    <xf numFmtId="0" fontId="0" fillId="0" borderId="1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>
      <alignment vertical="center"/>
    </xf>
    <xf numFmtId="7" fontId="0" fillId="0" borderId="11" xfId="0" applyNumberForma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tabSelected="1" workbookViewId="0">
      <selection activeCell="A25" sqref="A25"/>
    </sheetView>
  </sheetViews>
  <sheetFormatPr defaultRowHeight="13.5" x14ac:dyDescent="0.15"/>
  <cols>
    <col min="1" max="1" width="25.25" style="17" bestFit="1" customWidth="1"/>
    <col min="2" max="2" width="11.625" bestFit="1" customWidth="1"/>
    <col min="3" max="3" width="23.75" bestFit="1" customWidth="1"/>
    <col min="4" max="4" width="14.125" bestFit="1" customWidth="1"/>
    <col min="5" max="5" width="9.75" bestFit="1" customWidth="1"/>
    <col min="6" max="6" width="18.625" bestFit="1" customWidth="1"/>
    <col min="7" max="7" width="23" bestFit="1" customWidth="1"/>
    <col min="8" max="8" width="9.75" bestFit="1" customWidth="1"/>
    <col min="9" max="9" width="16.375" bestFit="1" customWidth="1"/>
    <col min="10" max="10" width="25.25" bestFit="1" customWidth="1"/>
    <col min="11" max="11" width="17.25" bestFit="1" customWidth="1"/>
    <col min="12" max="12" width="14.125" bestFit="1" customWidth="1"/>
  </cols>
  <sheetData>
    <row r="1" spans="1:12" s="17" customFormat="1" ht="14.25" thickTop="1" x14ac:dyDescent="0.15">
      <c r="A1" s="14"/>
      <c r="B1" s="21" t="s">
        <v>12</v>
      </c>
      <c r="C1" s="21" t="s">
        <v>33</v>
      </c>
      <c r="D1" s="21" t="s">
        <v>35</v>
      </c>
      <c r="E1" s="21" t="s">
        <v>36</v>
      </c>
      <c r="F1" s="21" t="s">
        <v>13</v>
      </c>
      <c r="G1" s="21" t="s">
        <v>14</v>
      </c>
      <c r="H1" s="21" t="s">
        <v>15</v>
      </c>
      <c r="I1" s="21" t="s">
        <v>16</v>
      </c>
      <c r="J1" s="21" t="s">
        <v>22</v>
      </c>
      <c r="K1" s="21" t="s">
        <v>23</v>
      </c>
      <c r="L1" s="22" t="s">
        <v>17</v>
      </c>
    </row>
    <row r="2" spans="1:12" x14ac:dyDescent="0.15">
      <c r="A2" s="15" t="s">
        <v>0</v>
      </c>
      <c r="B2" s="1">
        <v>20000</v>
      </c>
      <c r="C2" s="1">
        <f>MIN(MAX($B$17,B2),$B$18)</f>
        <v>20000</v>
      </c>
      <c r="D2" s="1">
        <f>C2*SUM($B$19:$B$22)+3</f>
        <v>4443</v>
      </c>
      <c r="E2" s="1">
        <v>0</v>
      </c>
      <c r="F2" s="1">
        <f>MAX(0,B2-SUM(D2:E2)-$B$23)</f>
        <v>10557</v>
      </c>
      <c r="G2" s="1">
        <f>SUM(F$2:F2)</f>
        <v>10557</v>
      </c>
      <c r="H2" s="5">
        <f>IF(G2&lt;36000,0.03,IF(G2&lt;144000,0.1,IF(G2&lt;300000,0.2,IF(G2&lt;420000,0.25,IF(G2&lt;660000,0.3,IF(G2&lt;960000,0.35,0.45))))))</f>
        <v>0.03</v>
      </c>
      <c r="I2" s="1">
        <f>IF(G2&lt;36000,0,IF(G2&lt;144000,2520,IF(G2&lt;300000,16920,IF(G2&lt;420000,31920,IF(G2&lt;660000,52920,IF(G2&lt;960000,85920,181920))))))</f>
        <v>0</v>
      </c>
      <c r="J2" s="1">
        <f>G2*H2-I2</f>
        <v>316.70999999999998</v>
      </c>
      <c r="K2" s="1">
        <f>J2</f>
        <v>316.70999999999998</v>
      </c>
      <c r="L2" s="3">
        <f>B2-D2-K2</f>
        <v>15240.29</v>
      </c>
    </row>
    <row r="3" spans="1:12" x14ac:dyDescent="0.15">
      <c r="A3" s="15" t="s">
        <v>1</v>
      </c>
      <c r="B3" s="1">
        <v>20000</v>
      </c>
      <c r="C3" s="1">
        <f t="shared" ref="C3:C13" si="0">MIN(MAX($B$17,B3),$B$18)</f>
        <v>20000</v>
      </c>
      <c r="D3" s="1">
        <f t="shared" ref="D3:D13" si="1">C3*SUM($B$19:$B$22)+3</f>
        <v>4443</v>
      </c>
      <c r="E3" s="1">
        <v>0</v>
      </c>
      <c r="F3" s="1">
        <f t="shared" ref="F3:F13" si="2">MAX(0,B3-SUM(D3:E3)-$B$23)</f>
        <v>10557</v>
      </c>
      <c r="G3" s="1">
        <f>SUM(F$2:F3)</f>
        <v>21114</v>
      </c>
      <c r="H3" s="5">
        <f t="shared" ref="H3:H13" si="3">IF(G3&lt;36000,0.03,IF(G3&lt;144000,0.1,IF(G3&lt;300000,0.2,IF(G3&lt;420000,0.25,IF(G3&lt;660000,0.3,IF(G3&lt;960000,0.35,0.45))))))</f>
        <v>0.03</v>
      </c>
      <c r="I3" s="1">
        <f t="shared" ref="I3:I13" si="4">IF(G3&lt;36000,0,IF(G3&lt;144000,2520,IF(G3&lt;300000,16920,IF(G3&lt;420000,31920,IF(G3&lt;660000,52920,IF(G3&lt;960000,85920,181920))))))</f>
        <v>0</v>
      </c>
      <c r="J3" s="1">
        <f t="shared" ref="J3:J13" si="5">G3*H3-I3</f>
        <v>633.41999999999996</v>
      </c>
      <c r="K3" s="1">
        <f>J3-J2</f>
        <v>316.70999999999998</v>
      </c>
      <c r="L3" s="3">
        <f>B3-D3-K3</f>
        <v>15240.29</v>
      </c>
    </row>
    <row r="4" spans="1:12" x14ac:dyDescent="0.15">
      <c r="A4" s="15" t="s">
        <v>2</v>
      </c>
      <c r="B4" s="1">
        <v>20000</v>
      </c>
      <c r="C4" s="1">
        <f t="shared" si="0"/>
        <v>20000</v>
      </c>
      <c r="D4" s="1">
        <f t="shared" si="1"/>
        <v>4443</v>
      </c>
      <c r="E4" s="1">
        <v>0</v>
      </c>
      <c r="F4" s="1">
        <f t="shared" si="2"/>
        <v>10557</v>
      </c>
      <c r="G4" s="1">
        <f>SUM(F$2:F4)</f>
        <v>31671</v>
      </c>
      <c r="H4" s="5">
        <f t="shared" si="3"/>
        <v>0.03</v>
      </c>
      <c r="I4" s="1">
        <f t="shared" si="4"/>
        <v>0</v>
      </c>
      <c r="J4" s="1">
        <f t="shared" si="5"/>
        <v>950.13</v>
      </c>
      <c r="K4" s="1">
        <f t="shared" ref="K4:K13" si="6">J4-J3</f>
        <v>316.71000000000004</v>
      </c>
      <c r="L4" s="3">
        <f>B4-D4-K4</f>
        <v>15240.29</v>
      </c>
    </row>
    <row r="5" spans="1:12" x14ac:dyDescent="0.15">
      <c r="A5" s="15" t="s">
        <v>3</v>
      </c>
      <c r="B5" s="1">
        <v>20000</v>
      </c>
      <c r="C5" s="1">
        <f t="shared" si="0"/>
        <v>20000</v>
      </c>
      <c r="D5" s="1">
        <f t="shared" si="1"/>
        <v>4443</v>
      </c>
      <c r="E5" s="1">
        <v>0</v>
      </c>
      <c r="F5" s="1">
        <f t="shared" si="2"/>
        <v>10557</v>
      </c>
      <c r="G5" s="1">
        <f>SUM(F$2:F5)</f>
        <v>42228</v>
      </c>
      <c r="H5" s="5">
        <f t="shared" si="3"/>
        <v>0.1</v>
      </c>
      <c r="I5" s="1">
        <f t="shared" si="4"/>
        <v>2520</v>
      </c>
      <c r="J5" s="1">
        <f t="shared" si="5"/>
        <v>1702.8000000000002</v>
      </c>
      <c r="K5" s="1">
        <f t="shared" si="6"/>
        <v>752.67000000000019</v>
      </c>
      <c r="L5" s="3">
        <f>B5-D5-K5</f>
        <v>14804.33</v>
      </c>
    </row>
    <row r="6" spans="1:12" x14ac:dyDescent="0.15">
      <c r="A6" s="15" t="s">
        <v>4</v>
      </c>
      <c r="B6" s="1">
        <v>20000</v>
      </c>
      <c r="C6" s="1">
        <f t="shared" si="0"/>
        <v>20000</v>
      </c>
      <c r="D6" s="1">
        <f t="shared" si="1"/>
        <v>4443</v>
      </c>
      <c r="E6" s="1">
        <v>0</v>
      </c>
      <c r="F6" s="1">
        <f t="shared" si="2"/>
        <v>10557</v>
      </c>
      <c r="G6" s="1">
        <f>SUM(F$2:F6)</f>
        <v>52785</v>
      </c>
      <c r="H6" s="5">
        <f t="shared" si="3"/>
        <v>0.1</v>
      </c>
      <c r="I6" s="1">
        <f t="shared" si="4"/>
        <v>2520</v>
      </c>
      <c r="J6" s="1">
        <f t="shared" si="5"/>
        <v>2758.5</v>
      </c>
      <c r="K6" s="1">
        <f t="shared" si="6"/>
        <v>1055.6999999999998</v>
      </c>
      <c r="L6" s="3">
        <f>B6-D6-K6</f>
        <v>14501.3</v>
      </c>
    </row>
    <row r="7" spans="1:12" x14ac:dyDescent="0.15">
      <c r="A7" s="15" t="s">
        <v>5</v>
      </c>
      <c r="B7" s="1">
        <v>20000</v>
      </c>
      <c r="C7" s="1">
        <f t="shared" si="0"/>
        <v>20000</v>
      </c>
      <c r="D7" s="1">
        <f t="shared" si="1"/>
        <v>4443</v>
      </c>
      <c r="E7" s="1">
        <v>0</v>
      </c>
      <c r="F7" s="1">
        <f t="shared" si="2"/>
        <v>10557</v>
      </c>
      <c r="G7" s="1">
        <f>SUM(F$2:F7)</f>
        <v>63342</v>
      </c>
      <c r="H7" s="5">
        <f t="shared" si="3"/>
        <v>0.1</v>
      </c>
      <c r="I7" s="1">
        <f t="shared" si="4"/>
        <v>2520</v>
      </c>
      <c r="J7" s="1">
        <f t="shared" si="5"/>
        <v>3814.2000000000007</v>
      </c>
      <c r="K7" s="1">
        <f t="shared" si="6"/>
        <v>1055.7000000000007</v>
      </c>
      <c r="L7" s="3">
        <f>B7-D7-K7</f>
        <v>14501.3</v>
      </c>
    </row>
    <row r="8" spans="1:12" x14ac:dyDescent="0.15">
      <c r="A8" s="15" t="s">
        <v>6</v>
      </c>
      <c r="B8" s="1">
        <v>20000</v>
      </c>
      <c r="C8" s="1">
        <f t="shared" si="0"/>
        <v>20000</v>
      </c>
      <c r="D8" s="1">
        <f t="shared" si="1"/>
        <v>4443</v>
      </c>
      <c r="E8" s="1">
        <v>0</v>
      </c>
      <c r="F8" s="1">
        <f t="shared" si="2"/>
        <v>10557</v>
      </c>
      <c r="G8" s="1">
        <f>SUM(F$2:F8)</f>
        <v>73899</v>
      </c>
      <c r="H8" s="5">
        <f t="shared" si="3"/>
        <v>0.1</v>
      </c>
      <c r="I8" s="1">
        <f t="shared" si="4"/>
        <v>2520</v>
      </c>
      <c r="J8" s="1">
        <f t="shared" si="5"/>
        <v>4869.9000000000005</v>
      </c>
      <c r="K8" s="1">
        <f t="shared" si="6"/>
        <v>1055.6999999999998</v>
      </c>
      <c r="L8" s="3">
        <f>B8-D8-K8</f>
        <v>14501.3</v>
      </c>
    </row>
    <row r="9" spans="1:12" x14ac:dyDescent="0.15">
      <c r="A9" s="15" t="s">
        <v>7</v>
      </c>
      <c r="B9" s="1">
        <v>20000</v>
      </c>
      <c r="C9" s="1">
        <f t="shared" si="0"/>
        <v>20000</v>
      </c>
      <c r="D9" s="1">
        <f t="shared" si="1"/>
        <v>4443</v>
      </c>
      <c r="E9" s="1">
        <v>0</v>
      </c>
      <c r="F9" s="1">
        <f t="shared" si="2"/>
        <v>10557</v>
      </c>
      <c r="G9" s="1">
        <f>SUM(F$2:F9)</f>
        <v>84456</v>
      </c>
      <c r="H9" s="5">
        <f t="shared" si="3"/>
        <v>0.1</v>
      </c>
      <c r="I9" s="1">
        <f t="shared" si="4"/>
        <v>2520</v>
      </c>
      <c r="J9" s="1">
        <f t="shared" si="5"/>
        <v>5925.6</v>
      </c>
      <c r="K9" s="1">
        <f t="shared" si="6"/>
        <v>1055.6999999999998</v>
      </c>
      <c r="L9" s="3">
        <f>B9-D9-K9</f>
        <v>14501.3</v>
      </c>
    </row>
    <row r="10" spans="1:12" x14ac:dyDescent="0.15">
      <c r="A10" s="15" t="s">
        <v>8</v>
      </c>
      <c r="B10" s="1">
        <v>20000</v>
      </c>
      <c r="C10" s="1">
        <f t="shared" si="0"/>
        <v>20000</v>
      </c>
      <c r="D10" s="1">
        <f t="shared" si="1"/>
        <v>4443</v>
      </c>
      <c r="E10" s="1">
        <v>0</v>
      </c>
      <c r="F10" s="1">
        <f t="shared" si="2"/>
        <v>10557</v>
      </c>
      <c r="G10" s="1">
        <f>SUM(F$2:F10)</f>
        <v>95013</v>
      </c>
      <c r="H10" s="5">
        <f t="shared" si="3"/>
        <v>0.1</v>
      </c>
      <c r="I10" s="1">
        <f t="shared" si="4"/>
        <v>2520</v>
      </c>
      <c r="J10" s="1">
        <f t="shared" si="5"/>
        <v>6981.3000000000011</v>
      </c>
      <c r="K10" s="1">
        <f t="shared" si="6"/>
        <v>1055.7000000000007</v>
      </c>
      <c r="L10" s="3">
        <f>B10-D10-K10</f>
        <v>14501.3</v>
      </c>
    </row>
    <row r="11" spans="1:12" x14ac:dyDescent="0.15">
      <c r="A11" s="15" t="s">
        <v>9</v>
      </c>
      <c r="B11" s="1">
        <v>20000</v>
      </c>
      <c r="C11" s="1">
        <f t="shared" si="0"/>
        <v>20000</v>
      </c>
      <c r="D11" s="1">
        <f t="shared" si="1"/>
        <v>4443</v>
      </c>
      <c r="E11" s="1">
        <v>0</v>
      </c>
      <c r="F11" s="1">
        <f t="shared" si="2"/>
        <v>10557</v>
      </c>
      <c r="G11" s="1">
        <f>SUM(F$2:F11)</f>
        <v>105570</v>
      </c>
      <c r="H11" s="5">
        <f t="shared" si="3"/>
        <v>0.1</v>
      </c>
      <c r="I11" s="1">
        <f t="shared" si="4"/>
        <v>2520</v>
      </c>
      <c r="J11" s="1">
        <f t="shared" si="5"/>
        <v>8037</v>
      </c>
      <c r="K11" s="1">
        <f t="shared" si="6"/>
        <v>1055.6999999999989</v>
      </c>
      <c r="L11" s="3">
        <f>B11-D11-K11</f>
        <v>14501.300000000001</v>
      </c>
    </row>
    <row r="12" spans="1:12" x14ac:dyDescent="0.15">
      <c r="A12" s="15" t="s">
        <v>10</v>
      </c>
      <c r="B12" s="1">
        <v>20000</v>
      </c>
      <c r="C12" s="1">
        <f t="shared" si="0"/>
        <v>20000</v>
      </c>
      <c r="D12" s="1">
        <f t="shared" si="1"/>
        <v>4443</v>
      </c>
      <c r="E12" s="1">
        <v>0</v>
      </c>
      <c r="F12" s="1">
        <f t="shared" si="2"/>
        <v>10557</v>
      </c>
      <c r="G12" s="1">
        <f>SUM(F$2:F12)</f>
        <v>116127</v>
      </c>
      <c r="H12" s="5">
        <f t="shared" si="3"/>
        <v>0.1</v>
      </c>
      <c r="I12" s="1">
        <f t="shared" si="4"/>
        <v>2520</v>
      </c>
      <c r="J12" s="1">
        <f t="shared" si="5"/>
        <v>9092.7000000000007</v>
      </c>
      <c r="K12" s="1">
        <f t="shared" si="6"/>
        <v>1055.7000000000007</v>
      </c>
      <c r="L12" s="3">
        <f>B12-D12-K12</f>
        <v>14501.3</v>
      </c>
    </row>
    <row r="13" spans="1:12" ht="14.25" thickBot="1" x14ac:dyDescent="0.2">
      <c r="A13" s="16" t="s">
        <v>11</v>
      </c>
      <c r="B13" s="2">
        <v>20000</v>
      </c>
      <c r="C13" s="2">
        <f t="shared" si="0"/>
        <v>20000</v>
      </c>
      <c r="D13" s="2">
        <f t="shared" si="1"/>
        <v>4443</v>
      </c>
      <c r="E13" s="2">
        <v>0</v>
      </c>
      <c r="F13" s="2">
        <f t="shared" si="2"/>
        <v>10557</v>
      </c>
      <c r="G13" s="2">
        <f>SUM(F$2:F13)</f>
        <v>126684</v>
      </c>
      <c r="H13" s="6">
        <f t="shared" si="3"/>
        <v>0.1</v>
      </c>
      <c r="I13" s="2">
        <f t="shared" si="4"/>
        <v>2520</v>
      </c>
      <c r="J13" s="2">
        <f t="shared" si="5"/>
        <v>10148.400000000001</v>
      </c>
      <c r="K13" s="2">
        <f t="shared" si="6"/>
        <v>1055.7000000000007</v>
      </c>
      <c r="L13" s="4">
        <f>B13-D13-K13</f>
        <v>14501.3</v>
      </c>
    </row>
    <row r="14" spans="1:12" ht="15" thickTop="1" thickBot="1" x14ac:dyDescent="0.2"/>
    <row r="15" spans="1:12" ht="15" thickTop="1" thickBot="1" x14ac:dyDescent="0.2">
      <c r="K15" s="26" t="s">
        <v>24</v>
      </c>
      <c r="L15" s="27">
        <f>AVERAGE(L2:L13)</f>
        <v>14711.299999999997</v>
      </c>
    </row>
    <row r="16" spans="1:12" ht="14.25" thickTop="1" x14ac:dyDescent="0.15">
      <c r="A16" s="18" t="s">
        <v>25</v>
      </c>
      <c r="B16" s="21" t="s">
        <v>26</v>
      </c>
      <c r="C16" s="23" t="s">
        <v>37</v>
      </c>
    </row>
    <row r="17" spans="1:3" x14ac:dyDescent="0.15">
      <c r="A17" s="19" t="s">
        <v>27</v>
      </c>
      <c r="B17" s="1">
        <v>3387</v>
      </c>
      <c r="C17" s="24" t="s">
        <v>38</v>
      </c>
    </row>
    <row r="18" spans="1:3" x14ac:dyDescent="0.15">
      <c r="A18" s="19" t="s">
        <v>28</v>
      </c>
      <c r="B18" s="1">
        <v>25401</v>
      </c>
      <c r="C18" s="24" t="s">
        <v>38</v>
      </c>
    </row>
    <row r="19" spans="1:3" x14ac:dyDescent="0.15">
      <c r="A19" s="19" t="s">
        <v>29</v>
      </c>
      <c r="B19" s="12">
        <v>0.12</v>
      </c>
      <c r="C19" s="24" t="s">
        <v>39</v>
      </c>
    </row>
    <row r="20" spans="1:3" x14ac:dyDescent="0.15">
      <c r="A20" s="19" t="s">
        <v>30</v>
      </c>
      <c r="B20" s="12">
        <v>0.08</v>
      </c>
      <c r="C20" s="24"/>
    </row>
    <row r="21" spans="1:3" x14ac:dyDescent="0.15">
      <c r="A21" s="19" t="s">
        <v>31</v>
      </c>
      <c r="B21" s="12">
        <v>0.02</v>
      </c>
      <c r="C21" s="24" t="s">
        <v>40</v>
      </c>
    </row>
    <row r="22" spans="1:3" x14ac:dyDescent="0.15">
      <c r="A22" s="19" t="s">
        <v>32</v>
      </c>
      <c r="B22" s="12">
        <v>2E-3</v>
      </c>
      <c r="C22" s="24"/>
    </row>
    <row r="23" spans="1:3" ht="14.25" thickBot="1" x14ac:dyDescent="0.2">
      <c r="A23" s="20" t="s">
        <v>34</v>
      </c>
      <c r="B23" s="13">
        <v>5000</v>
      </c>
      <c r="C23" s="25"/>
    </row>
    <row r="24" spans="1:3" ht="14.25" thickTop="1" x14ac:dyDescent="0.15"/>
  </sheetData>
  <phoneticPr fontId="1" type="noConversion"/>
  <pageMargins left="0.7" right="0.7" top="0.75" bottom="0.75" header="0.3" footer="0.3"/>
  <pageSetup paperSize="9"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/>
  </sheetViews>
  <sheetFormatPr defaultRowHeight="13.5" x14ac:dyDescent="0.15"/>
  <cols>
    <col min="1" max="1" width="20.75" bestFit="1" customWidth="1"/>
    <col min="2" max="2" width="27.5" hidden="1" customWidth="1"/>
    <col min="3" max="3" width="9.75" bestFit="1" customWidth="1"/>
    <col min="4" max="4" width="16.375" bestFit="1" customWidth="1"/>
    <col min="5" max="5" width="9.75" bestFit="1" customWidth="1"/>
    <col min="6" max="6" width="11.625" bestFit="1" customWidth="1"/>
  </cols>
  <sheetData>
    <row r="1" spans="1:6" s="11" customFormat="1" ht="14.25" thickTop="1" x14ac:dyDescent="0.15">
      <c r="A1" s="9" t="s">
        <v>18</v>
      </c>
      <c r="B1" s="7" t="s">
        <v>21</v>
      </c>
      <c r="C1" s="7" t="s">
        <v>15</v>
      </c>
      <c r="D1" s="7" t="s">
        <v>16</v>
      </c>
      <c r="E1" s="7" t="s">
        <v>19</v>
      </c>
      <c r="F1" s="10" t="s">
        <v>20</v>
      </c>
    </row>
    <row r="2" spans="1:6" ht="14.25" thickBot="1" x14ac:dyDescent="0.2">
      <c r="A2" s="8">
        <v>30000</v>
      </c>
      <c r="B2" s="2">
        <f>A2/12</f>
        <v>2500</v>
      </c>
      <c r="C2" s="6">
        <f>IF(B2&lt;3000,0.03,IF(B2&lt;12000,0.1,IF(B2&lt;25000,0.2,IF(B2&lt;35000,0.25,IF(B2&lt;55000,0.3,IF(B2&lt;80000,0.35,0.45))))))</f>
        <v>0.03</v>
      </c>
      <c r="D2" s="2">
        <f>IF(B2&lt;3000,0,IF(B2&lt;12000,210,IF(B2&lt;25000,1410,IF(B2&lt;35000,2660,IF(B2&lt;55000,4410,IF(B2&lt;80000,7160,15160))))))</f>
        <v>0</v>
      </c>
      <c r="E2" s="2">
        <f>A2*C2-D2</f>
        <v>900</v>
      </c>
      <c r="F2" s="4">
        <f>A2-E2</f>
        <v>29100</v>
      </c>
    </row>
    <row r="3" spans="1:6" ht="14.25" thickTop="1" x14ac:dyDescent="0.15"/>
  </sheetData>
  <phoneticPr fontId="1" type="noConversion"/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月收入</vt:lpstr>
      <vt:lpstr>全年一次性奖金收入（2022 年以前）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Huang</dc:creator>
  <cp:lastModifiedBy>Liam Huang</cp:lastModifiedBy>
  <dcterms:created xsi:type="dcterms:W3CDTF">2019-01-03T14:41:41Z</dcterms:created>
  <dcterms:modified xsi:type="dcterms:W3CDTF">2019-01-04T08:18:00Z</dcterms:modified>
</cp:coreProperties>
</file>